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225" yWindow="1155" windowWidth="21840" windowHeight="5010" firstSheet="16" activeTab="18"/>
  </bookViews>
  <sheets>
    <sheet name="címrend" sheetId="11" r:id="rId1"/>
    <sheet name="címrendösszesen" sheetId="1" r:id="rId2"/>
    <sheet name="összesített önk.- köt.-államig." sheetId="8" r:id="rId3"/>
    <sheet name="mérleg" sheetId="7" r:id="rId4"/>
    <sheet name="rendfeladattalterhpézmaradv" sheetId="28" r:id="rId5"/>
    <sheet name="tartalékok" sheetId="17" r:id="rId6"/>
    <sheet name="felhalmozás-felújítás" sheetId="18" r:id="rId7"/>
    <sheet name="bevétel 11601 cím " sheetId="19" r:id="rId8"/>
    <sheet name="kiadás 11601" sheetId="20" r:id="rId9"/>
    <sheet name="bevétel 11602" sheetId="21" r:id="rId10"/>
    <sheet name="kiadás11602" sheetId="22" r:id="rId11"/>
    <sheet name="kiadás 11603" sheetId="23" r:id="rId12"/>
    <sheet name="bevétel 11604 cím  " sheetId="24" r:id="rId13"/>
    <sheet name="kiadás 11604 " sheetId="25" r:id="rId14"/>
    <sheet name="bevétel 11605 cím  " sheetId="26" r:id="rId15"/>
    <sheet name="kiadás11605projektek" sheetId="27" r:id="rId16"/>
    <sheet name="eng.létszám" sheetId="13" r:id="rId17"/>
    <sheet name="céljellegű" sheetId="15" r:id="rId18"/>
    <sheet name="EU-s projekt" sheetId="35" r:id="rId19"/>
  </sheets>
  <definedNames>
    <definedName name="_xlnm.Print_Titles" localSheetId="7">'bevétel 11601 cím '!$1:$1</definedName>
    <definedName name="_xlnm.Print_Titles" localSheetId="9">'bevétel 11602'!$1:$1</definedName>
    <definedName name="_xlnm.Print_Titles" localSheetId="12">'bevétel 11604 cím  '!$1:$1</definedName>
    <definedName name="_xlnm.Print_Titles" localSheetId="14">'bevétel 11605 cím  '!$1:$1</definedName>
    <definedName name="_xlnm.Print_Titles" localSheetId="17">céljellegű!$A:$A,céljellegű!$1:$2</definedName>
    <definedName name="_xlnm.Print_Titles" localSheetId="0">címrend!$1:$1</definedName>
    <definedName name="_xlnm.Print_Titles" localSheetId="1">címrendösszesen!$A:$A,címrendösszesen!$1:$5</definedName>
    <definedName name="_xlnm.Print_Titles" localSheetId="6">'felhalmozás-felújítás'!$C:$C,'felhalmozás-felújítás'!$1:$1</definedName>
    <definedName name="_xlnm.Print_Titles" localSheetId="8">'kiadás 11601'!$1:$2</definedName>
    <definedName name="_xlnm.Print_Titles" localSheetId="11">'kiadás 11603'!$1:$2</definedName>
    <definedName name="_xlnm.Print_Titles" localSheetId="13">'kiadás 11604 '!$1:$2</definedName>
    <definedName name="_xlnm.Print_Titles" localSheetId="10">kiadás11602!$1:$1</definedName>
    <definedName name="_xlnm.Print_Titles" localSheetId="15">kiadás11605projektek!$1:$1</definedName>
    <definedName name="_xlnm.Print_Titles" localSheetId="3">mérleg!$B:$B,mérleg!$1:$2</definedName>
    <definedName name="_xlnm.Print_Titles" localSheetId="2">'összesített önk.- köt.-államig.'!$A:$B,'összesített önk.- köt.-államig.'!$1:$2</definedName>
    <definedName name="_xlnm.Print_Titles" localSheetId="4">rendfeladattalterhpézmaradv!$1:$2</definedName>
    <definedName name="_xlnm.Print_Area" localSheetId="7">'bevétel 11601 cím '!$A$1:$G$14</definedName>
    <definedName name="_xlnm.Print_Area" localSheetId="9">'bevétel 11602'!$A$1:$G$42</definedName>
    <definedName name="_xlnm.Print_Area" localSheetId="12">'bevétel 11604 cím  '!$A$1:$G$10</definedName>
    <definedName name="_xlnm.Print_Area" localSheetId="14">'bevétel 11605 cím  '!$A$1:$G$10</definedName>
    <definedName name="_xlnm.Print_Area" localSheetId="17">céljellegű!$A$1:$R$21</definedName>
    <definedName name="_xlnm.Print_Area" localSheetId="0">címrend!$A$1:$F$131</definedName>
    <definedName name="_xlnm.Print_Area" localSheetId="1">címrendösszesen!$A$1:$HC$69</definedName>
    <definedName name="_xlnm.Print_Area" localSheetId="6">'felhalmozás-felújítás'!$A$1:$I$122</definedName>
    <definedName name="_xlnm.Print_Area" localSheetId="8">'kiadás 11601'!$A$1:$I$61</definedName>
    <definedName name="_xlnm.Print_Area" localSheetId="11">'kiadás 11603'!$A$1:$I$11</definedName>
    <definedName name="_xlnm.Print_Area" localSheetId="13">'kiadás 11604 '!$A$1:$K$59</definedName>
    <definedName name="_xlnm.Print_Area" localSheetId="10">kiadás11602!$A$1:$J$37</definedName>
    <definedName name="_xlnm.Print_Area" localSheetId="15">kiadás11605projektek!$A$1:$K$42</definedName>
    <definedName name="_xlnm.Print_Area" localSheetId="3">mérleg!$A$1:$P$74</definedName>
    <definedName name="_xlnm.Print_Area" localSheetId="2">'összesített önk.- köt.-államig.'!$A$1:$R$66</definedName>
    <definedName name="_xlnm.Print_Area" localSheetId="4">rendfeladattalterhpézmaradv!$A$1:$L$30</definedName>
    <definedName name="_xlnm.Print_Area" localSheetId="5">tartalékok!$A$1:$E$26</definedName>
  </definedNames>
  <calcPr calcId="145621"/>
</workbook>
</file>

<file path=xl/calcChain.xml><?xml version="1.0" encoding="utf-8"?>
<calcChain xmlns="http://schemas.openxmlformats.org/spreadsheetml/2006/main">
  <c r="DM7" i="1" l="1"/>
  <c r="DM8" i="1"/>
  <c r="DM9" i="1"/>
  <c r="DM10" i="1"/>
  <c r="DM11" i="1"/>
  <c r="DM12" i="1"/>
  <c r="DM13" i="1"/>
  <c r="DM14" i="1"/>
  <c r="DM15" i="1"/>
  <c r="DM16" i="1"/>
  <c r="DM17" i="1"/>
  <c r="DM18" i="1"/>
  <c r="DM19" i="1"/>
  <c r="DM20" i="1"/>
  <c r="DM21" i="1"/>
  <c r="DM22" i="1"/>
  <c r="DM23" i="1"/>
  <c r="DM24" i="1"/>
  <c r="DM25" i="1"/>
  <c r="DM26" i="1"/>
  <c r="DM27" i="1"/>
  <c r="DM28" i="1"/>
  <c r="DM29" i="1"/>
  <c r="DM30" i="1"/>
  <c r="DM31" i="1"/>
  <c r="DM32" i="1"/>
  <c r="DM33" i="1"/>
  <c r="DM34" i="1"/>
  <c r="DM35" i="1"/>
  <c r="DM36" i="1"/>
  <c r="DM37" i="1"/>
  <c r="DM38" i="1"/>
  <c r="DM39" i="1"/>
  <c r="DM40" i="1"/>
  <c r="DM41" i="1"/>
  <c r="DM42" i="1"/>
  <c r="DM43" i="1"/>
  <c r="DM44" i="1"/>
  <c r="DM45" i="1"/>
  <c r="DM46" i="1"/>
  <c r="DM47" i="1"/>
  <c r="DM48" i="1"/>
  <c r="DM49" i="1"/>
  <c r="DM50" i="1"/>
  <c r="DM51" i="1"/>
  <c r="DM52" i="1"/>
  <c r="DM53" i="1"/>
  <c r="DM54" i="1"/>
  <c r="DM55" i="1"/>
  <c r="DM56" i="1"/>
  <c r="DM57" i="1"/>
  <c r="DM58" i="1"/>
  <c r="DM59" i="1"/>
  <c r="DM60" i="1"/>
  <c r="DM61" i="1"/>
  <c r="DM62" i="1"/>
  <c r="DM63" i="1"/>
  <c r="DM64" i="1"/>
  <c r="DM65" i="1"/>
  <c r="DM66" i="1"/>
  <c r="DM67" i="1"/>
  <c r="DM68" i="1"/>
  <c r="DM69" i="1"/>
  <c r="DJ7" i="1"/>
  <c r="DJ8" i="1"/>
  <c r="DJ9" i="1"/>
  <c r="DJ10" i="1"/>
  <c r="DJ11" i="1"/>
  <c r="DJ12" i="1"/>
  <c r="DJ13" i="1"/>
  <c r="DJ14" i="1"/>
  <c r="DJ15" i="1"/>
  <c r="DJ16" i="1"/>
  <c r="DJ17" i="1"/>
  <c r="DJ18" i="1"/>
  <c r="DJ19" i="1"/>
  <c r="DJ20" i="1"/>
  <c r="DJ21" i="1"/>
  <c r="DJ22" i="1"/>
  <c r="DJ23" i="1"/>
  <c r="DJ24" i="1"/>
  <c r="DJ25" i="1"/>
  <c r="DJ26" i="1"/>
  <c r="DJ27" i="1"/>
  <c r="DJ28" i="1"/>
  <c r="DJ29" i="1"/>
  <c r="DJ30" i="1"/>
  <c r="DJ31" i="1"/>
  <c r="DJ32" i="1"/>
  <c r="DJ33" i="1"/>
  <c r="DJ34" i="1"/>
  <c r="DJ35" i="1"/>
  <c r="DJ36" i="1"/>
  <c r="DJ37" i="1"/>
  <c r="DJ38" i="1"/>
  <c r="DJ39" i="1"/>
  <c r="DJ40" i="1"/>
  <c r="DJ41" i="1"/>
  <c r="DJ42" i="1"/>
  <c r="DJ43" i="1"/>
  <c r="DJ44" i="1"/>
  <c r="DJ45" i="1"/>
  <c r="DJ46" i="1"/>
  <c r="DJ47" i="1"/>
  <c r="DJ48" i="1"/>
  <c r="DJ49" i="1"/>
  <c r="DJ50" i="1"/>
  <c r="DJ51" i="1"/>
  <c r="DJ52" i="1"/>
  <c r="DJ53" i="1"/>
  <c r="DJ54" i="1"/>
  <c r="DJ55" i="1"/>
  <c r="DJ56" i="1"/>
  <c r="DJ57" i="1"/>
  <c r="DJ58" i="1"/>
  <c r="DJ59" i="1"/>
  <c r="DJ60" i="1"/>
  <c r="DJ61" i="1"/>
  <c r="DJ62" i="1"/>
  <c r="DJ63" i="1"/>
  <c r="DJ64" i="1"/>
  <c r="DJ65" i="1"/>
  <c r="DJ66" i="1"/>
  <c r="DJ67" i="1"/>
  <c r="DJ68" i="1"/>
  <c r="DJ69" i="1"/>
  <c r="DG7" i="1"/>
  <c r="DG8" i="1"/>
  <c r="DG9" i="1"/>
  <c r="DG10" i="1"/>
  <c r="DG11" i="1"/>
  <c r="DG12" i="1"/>
  <c r="DG13" i="1"/>
  <c r="DG14" i="1"/>
  <c r="DG15" i="1"/>
  <c r="DG16" i="1"/>
  <c r="DG17" i="1"/>
  <c r="DG18" i="1"/>
  <c r="DG19" i="1"/>
  <c r="DG20" i="1"/>
  <c r="DG21" i="1"/>
  <c r="DG22" i="1"/>
  <c r="DG23" i="1"/>
  <c r="DG24" i="1"/>
  <c r="DG25" i="1"/>
  <c r="DG26" i="1"/>
  <c r="DG27" i="1"/>
  <c r="DG28" i="1"/>
  <c r="DG29" i="1"/>
  <c r="DG30" i="1"/>
  <c r="DG31" i="1"/>
  <c r="DG32" i="1"/>
  <c r="DG33" i="1"/>
  <c r="DG34" i="1"/>
  <c r="DG35" i="1"/>
  <c r="DG36" i="1"/>
  <c r="DG37" i="1"/>
  <c r="DG38" i="1"/>
  <c r="DG39" i="1"/>
  <c r="DG40" i="1"/>
  <c r="DG41" i="1"/>
  <c r="DG42" i="1"/>
  <c r="DG43" i="1"/>
  <c r="DG44" i="1"/>
  <c r="DG45" i="1"/>
  <c r="DG46" i="1"/>
  <c r="DG47" i="1"/>
  <c r="DG48" i="1"/>
  <c r="DG49" i="1"/>
  <c r="DG50" i="1"/>
  <c r="DG51" i="1"/>
  <c r="DG52" i="1"/>
  <c r="DG53" i="1"/>
  <c r="DG54" i="1"/>
  <c r="DG55" i="1"/>
  <c r="DG56" i="1"/>
  <c r="DG57" i="1"/>
  <c r="DG58" i="1"/>
  <c r="DG59" i="1"/>
  <c r="DG60" i="1"/>
  <c r="DG61" i="1"/>
  <c r="DG62" i="1"/>
  <c r="DG63" i="1"/>
  <c r="DG64" i="1"/>
  <c r="DG65" i="1"/>
  <c r="DG66" i="1"/>
  <c r="DG67" i="1"/>
  <c r="DG68" i="1"/>
  <c r="DG69" i="1"/>
  <c r="DD7" i="1"/>
  <c r="DD8" i="1"/>
  <c r="DD9" i="1"/>
  <c r="DD10" i="1"/>
  <c r="DD11" i="1"/>
  <c r="DD12" i="1"/>
  <c r="DD13" i="1"/>
  <c r="DD14" i="1"/>
  <c r="DD15" i="1"/>
  <c r="DD16" i="1"/>
  <c r="DD17" i="1"/>
  <c r="DD18" i="1"/>
  <c r="DD19" i="1"/>
  <c r="DD20" i="1"/>
  <c r="DD21" i="1"/>
  <c r="DD22" i="1"/>
  <c r="DD23" i="1"/>
  <c r="DD24" i="1"/>
  <c r="DD25" i="1"/>
  <c r="DD26" i="1"/>
  <c r="DD27" i="1"/>
  <c r="DD28" i="1"/>
  <c r="DD29" i="1"/>
  <c r="DD30" i="1"/>
  <c r="DD31" i="1"/>
  <c r="DD32" i="1"/>
  <c r="DD33" i="1"/>
  <c r="DD34" i="1"/>
  <c r="DD35" i="1"/>
  <c r="DD36" i="1"/>
  <c r="DD37" i="1"/>
  <c r="DD38" i="1"/>
  <c r="DD39" i="1"/>
  <c r="DD40" i="1"/>
  <c r="DD41" i="1"/>
  <c r="DD42" i="1"/>
  <c r="DD43" i="1"/>
  <c r="DD44" i="1"/>
  <c r="DD45" i="1"/>
  <c r="DD46" i="1"/>
  <c r="DD47" i="1"/>
  <c r="DD48" i="1"/>
  <c r="DD49" i="1"/>
  <c r="DD50" i="1"/>
  <c r="DD51" i="1"/>
  <c r="DD52" i="1"/>
  <c r="DD53" i="1"/>
  <c r="DD54" i="1"/>
  <c r="DD55" i="1"/>
  <c r="DD56" i="1"/>
  <c r="DD57" i="1"/>
  <c r="DD58" i="1"/>
  <c r="DD59" i="1"/>
  <c r="DD60" i="1"/>
  <c r="DD61" i="1"/>
  <c r="DD62" i="1"/>
  <c r="DD63" i="1"/>
  <c r="DD64" i="1"/>
  <c r="DD65" i="1"/>
  <c r="DD66" i="1"/>
  <c r="DD67" i="1"/>
  <c r="DD68" i="1"/>
  <c r="DD69" i="1"/>
  <c r="DA7" i="1"/>
  <c r="DA8" i="1"/>
  <c r="DA9" i="1"/>
  <c r="DA10" i="1"/>
  <c r="DA11" i="1"/>
  <c r="DA12" i="1"/>
  <c r="DA13" i="1"/>
  <c r="DA14" i="1"/>
  <c r="DA15" i="1"/>
  <c r="DA16" i="1"/>
  <c r="DA17" i="1"/>
  <c r="DA18" i="1"/>
  <c r="DA19" i="1"/>
  <c r="DA20" i="1"/>
  <c r="DA21" i="1"/>
  <c r="DA22" i="1"/>
  <c r="DA23" i="1"/>
  <c r="DA24" i="1"/>
  <c r="DA25" i="1"/>
  <c r="DA26" i="1"/>
  <c r="DA27" i="1"/>
  <c r="DA28" i="1"/>
  <c r="DA29" i="1"/>
  <c r="DA30" i="1"/>
  <c r="DA31" i="1"/>
  <c r="DA32" i="1"/>
  <c r="DA33" i="1"/>
  <c r="DA34" i="1"/>
  <c r="DA35" i="1"/>
  <c r="DA36" i="1"/>
  <c r="DA37" i="1"/>
  <c r="DA38" i="1"/>
  <c r="DA39" i="1"/>
  <c r="DA40" i="1"/>
  <c r="DA41" i="1"/>
  <c r="DA42" i="1"/>
  <c r="DA43" i="1"/>
  <c r="DA44" i="1"/>
  <c r="DA45" i="1"/>
  <c r="DA46" i="1"/>
  <c r="DA47" i="1"/>
  <c r="DA48" i="1"/>
  <c r="DA49" i="1"/>
  <c r="DA50" i="1"/>
  <c r="DA51" i="1"/>
  <c r="DA52" i="1"/>
  <c r="DA53" i="1"/>
  <c r="DA54" i="1"/>
  <c r="DA55" i="1"/>
  <c r="DA56" i="1"/>
  <c r="DA57" i="1"/>
  <c r="DA58" i="1"/>
  <c r="DA59" i="1"/>
  <c r="DA60" i="1"/>
  <c r="DA61" i="1"/>
  <c r="DA62" i="1"/>
  <c r="DA63" i="1"/>
  <c r="DA64" i="1"/>
  <c r="DA65" i="1"/>
  <c r="DA66" i="1"/>
  <c r="DA67" i="1"/>
  <c r="DA68" i="1"/>
  <c r="DA69" i="1"/>
  <c r="CX7" i="1"/>
  <c r="CX8" i="1"/>
  <c r="CX9" i="1"/>
  <c r="CX10" i="1"/>
  <c r="CX11" i="1"/>
  <c r="CX12" i="1"/>
  <c r="CX13" i="1"/>
  <c r="CX14" i="1"/>
  <c r="CX15" i="1"/>
  <c r="CX16" i="1"/>
  <c r="CX17" i="1"/>
  <c r="CX18" i="1"/>
  <c r="CX19" i="1"/>
  <c r="CX20" i="1"/>
  <c r="CX21" i="1"/>
  <c r="CX22" i="1"/>
  <c r="CX23" i="1"/>
  <c r="CX24" i="1"/>
  <c r="CX25" i="1"/>
  <c r="CX26" i="1"/>
  <c r="CX27" i="1"/>
  <c r="CX28" i="1"/>
  <c r="CX29" i="1"/>
  <c r="CX30" i="1"/>
  <c r="CX31" i="1"/>
  <c r="CX32" i="1"/>
  <c r="CX33" i="1"/>
  <c r="CX34" i="1"/>
  <c r="CX35" i="1"/>
  <c r="CX36" i="1"/>
  <c r="CX37" i="1"/>
  <c r="CX38" i="1"/>
  <c r="CX39" i="1"/>
  <c r="CX40" i="1"/>
  <c r="CX41" i="1"/>
  <c r="CX42" i="1"/>
  <c r="CX43" i="1"/>
  <c r="CX44" i="1"/>
  <c r="CX45" i="1"/>
  <c r="CX46" i="1"/>
  <c r="CX47" i="1"/>
  <c r="CX48" i="1"/>
  <c r="CX49" i="1"/>
  <c r="CX50" i="1"/>
  <c r="CX51" i="1"/>
  <c r="CX52" i="1"/>
  <c r="CX53" i="1"/>
  <c r="CX54" i="1"/>
  <c r="CX55" i="1"/>
  <c r="CX56" i="1"/>
  <c r="CX57" i="1"/>
  <c r="CX58" i="1"/>
  <c r="CX59" i="1"/>
  <c r="CX60" i="1"/>
  <c r="CX61" i="1"/>
  <c r="CX62" i="1"/>
  <c r="CX63" i="1"/>
  <c r="CX64" i="1"/>
  <c r="CX65" i="1"/>
  <c r="CX66" i="1"/>
  <c r="CX67" i="1"/>
  <c r="CX68" i="1"/>
  <c r="CX69" i="1"/>
  <c r="CU7" i="1"/>
  <c r="CU8" i="1"/>
  <c r="CU9" i="1"/>
  <c r="CU10" i="1"/>
  <c r="CU11" i="1"/>
  <c r="CU12" i="1"/>
  <c r="CU13" i="1"/>
  <c r="CU14" i="1"/>
  <c r="CU15" i="1"/>
  <c r="CU16" i="1"/>
  <c r="CU17" i="1"/>
  <c r="CU18" i="1"/>
  <c r="CU19" i="1"/>
  <c r="CU20" i="1"/>
  <c r="CU21" i="1"/>
  <c r="CU22" i="1"/>
  <c r="CU23" i="1"/>
  <c r="CU24" i="1"/>
  <c r="CU25" i="1"/>
  <c r="CU26" i="1"/>
  <c r="CU27" i="1"/>
  <c r="CU28" i="1"/>
  <c r="CU29" i="1"/>
  <c r="CU30" i="1"/>
  <c r="CU31" i="1"/>
  <c r="CU32" i="1"/>
  <c r="CU33" i="1"/>
  <c r="CU34" i="1"/>
  <c r="CU35" i="1"/>
  <c r="CU36" i="1"/>
  <c r="CU37" i="1"/>
  <c r="CU38" i="1"/>
  <c r="CU39" i="1"/>
  <c r="CU40" i="1"/>
  <c r="CU41" i="1"/>
  <c r="CU42" i="1"/>
  <c r="CU43" i="1"/>
  <c r="CU44" i="1"/>
  <c r="CU45" i="1"/>
  <c r="CU46" i="1"/>
  <c r="CU47" i="1"/>
  <c r="CU48" i="1"/>
  <c r="CU49" i="1"/>
  <c r="CU50" i="1"/>
  <c r="CU51" i="1"/>
  <c r="CU52" i="1"/>
  <c r="CU53" i="1"/>
  <c r="CU54" i="1"/>
  <c r="CU55" i="1"/>
  <c r="CU56" i="1"/>
  <c r="CU57" i="1"/>
  <c r="CU58" i="1"/>
  <c r="CU59" i="1"/>
  <c r="CU60" i="1"/>
  <c r="CU61" i="1"/>
  <c r="CU62" i="1"/>
  <c r="CU63" i="1"/>
  <c r="CU64" i="1"/>
  <c r="CU65" i="1"/>
  <c r="CU66" i="1"/>
  <c r="CU67" i="1"/>
  <c r="CU68" i="1"/>
  <c r="CU69" i="1"/>
  <c r="CR7" i="1"/>
  <c r="CR8" i="1"/>
  <c r="CR9" i="1"/>
  <c r="CR10" i="1"/>
  <c r="CR11" i="1"/>
  <c r="CR12" i="1"/>
  <c r="CR13" i="1"/>
  <c r="CR14" i="1"/>
  <c r="CR15" i="1"/>
  <c r="CR16" i="1"/>
  <c r="CR17" i="1"/>
  <c r="CR18" i="1"/>
  <c r="CR19" i="1"/>
  <c r="CR20" i="1"/>
  <c r="CR21" i="1"/>
  <c r="CR22" i="1"/>
  <c r="CR23" i="1"/>
  <c r="CR24" i="1"/>
  <c r="CR25" i="1"/>
  <c r="CR26" i="1"/>
  <c r="CR27" i="1"/>
  <c r="CR28" i="1"/>
  <c r="CR29" i="1"/>
  <c r="CR30" i="1"/>
  <c r="CR31" i="1"/>
  <c r="CR32" i="1"/>
  <c r="CR33" i="1"/>
  <c r="CR34" i="1"/>
  <c r="CR35" i="1"/>
  <c r="CR36" i="1"/>
  <c r="CR37" i="1"/>
  <c r="CR38" i="1"/>
  <c r="CR39" i="1"/>
  <c r="CR40" i="1"/>
  <c r="CR41" i="1"/>
  <c r="CR42" i="1"/>
  <c r="CR43" i="1"/>
  <c r="CR44" i="1"/>
  <c r="CR45" i="1"/>
  <c r="CR46" i="1"/>
  <c r="CR47" i="1"/>
  <c r="CR48" i="1"/>
  <c r="CR49" i="1"/>
  <c r="CR50" i="1"/>
  <c r="CR51" i="1"/>
  <c r="CR52" i="1"/>
  <c r="CR53" i="1"/>
  <c r="CR54" i="1"/>
  <c r="CR55" i="1"/>
  <c r="CR56" i="1"/>
  <c r="CR57" i="1"/>
  <c r="CR58" i="1"/>
  <c r="CR59" i="1"/>
  <c r="CR60" i="1"/>
  <c r="CR61" i="1"/>
  <c r="CR62" i="1"/>
  <c r="CR63" i="1"/>
  <c r="CR64" i="1"/>
  <c r="CR65" i="1"/>
  <c r="CR66" i="1"/>
  <c r="CR67" i="1"/>
  <c r="CR68" i="1"/>
  <c r="CR69" i="1"/>
  <c r="CO7" i="1"/>
  <c r="CO8" i="1"/>
  <c r="CO9" i="1"/>
  <c r="CO10" i="1"/>
  <c r="CO11" i="1"/>
  <c r="CO12" i="1"/>
  <c r="CO13" i="1"/>
  <c r="CO14" i="1"/>
  <c r="CO15" i="1"/>
  <c r="CO16" i="1"/>
  <c r="CO17" i="1"/>
  <c r="CO18" i="1"/>
  <c r="CO19" i="1"/>
  <c r="CO20" i="1"/>
  <c r="CO21" i="1"/>
  <c r="CO22" i="1"/>
  <c r="CO23" i="1"/>
  <c r="CO24" i="1"/>
  <c r="CO25" i="1"/>
  <c r="CO26" i="1"/>
  <c r="CO27" i="1"/>
  <c r="CO28" i="1"/>
  <c r="CO29" i="1"/>
  <c r="CO30" i="1"/>
  <c r="CO31" i="1"/>
  <c r="CO32" i="1"/>
  <c r="CO33" i="1"/>
  <c r="CO34" i="1"/>
  <c r="CO35" i="1"/>
  <c r="CO36" i="1"/>
  <c r="CO37" i="1"/>
  <c r="CO38" i="1"/>
  <c r="CO39" i="1"/>
  <c r="CO40" i="1"/>
  <c r="CO41" i="1"/>
  <c r="CO42" i="1"/>
  <c r="CO43" i="1"/>
  <c r="CO44" i="1"/>
  <c r="CO45" i="1"/>
  <c r="CO46" i="1"/>
  <c r="CO47" i="1"/>
  <c r="CO48" i="1"/>
  <c r="CO49" i="1"/>
  <c r="CO50" i="1"/>
  <c r="CO51" i="1"/>
  <c r="CO52" i="1"/>
  <c r="CO53" i="1"/>
  <c r="CO54" i="1"/>
  <c r="CO55" i="1"/>
  <c r="CO56" i="1"/>
  <c r="CO57" i="1"/>
  <c r="CO58" i="1"/>
  <c r="CO59" i="1"/>
  <c r="CO60" i="1"/>
  <c r="CO61" i="1"/>
  <c r="CO62" i="1"/>
  <c r="CO63" i="1"/>
  <c r="CO64" i="1"/>
  <c r="CO65" i="1"/>
  <c r="CO66" i="1"/>
  <c r="CO67" i="1"/>
  <c r="CO68" i="1"/>
  <c r="CO69" i="1"/>
  <c r="CL7" i="1"/>
  <c r="CL8" i="1"/>
  <c r="CL9" i="1"/>
  <c r="CL10" i="1"/>
  <c r="CL11" i="1"/>
  <c r="CL12" i="1"/>
  <c r="CL13" i="1"/>
  <c r="CL14" i="1"/>
  <c r="CL15" i="1"/>
  <c r="CL16" i="1"/>
  <c r="CL17" i="1"/>
  <c r="CL18" i="1"/>
  <c r="CL19" i="1"/>
  <c r="CL20" i="1"/>
  <c r="CL21" i="1"/>
  <c r="CL22" i="1"/>
  <c r="CL23" i="1"/>
  <c r="CL24" i="1"/>
  <c r="CL25" i="1"/>
  <c r="CL26" i="1"/>
  <c r="CL27" i="1"/>
  <c r="CL28" i="1"/>
  <c r="CL29" i="1"/>
  <c r="CL30" i="1"/>
  <c r="CL31" i="1"/>
  <c r="CL32" i="1"/>
  <c r="CL33" i="1"/>
  <c r="CL34" i="1"/>
  <c r="CL35" i="1"/>
  <c r="CL36" i="1"/>
  <c r="CL37" i="1"/>
  <c r="CL38" i="1"/>
  <c r="CL39" i="1"/>
  <c r="CL40" i="1"/>
  <c r="CL41" i="1"/>
  <c r="CL42" i="1"/>
  <c r="CL43" i="1"/>
  <c r="CL44" i="1"/>
  <c r="CL45" i="1"/>
  <c r="CL46" i="1"/>
  <c r="CL47" i="1"/>
  <c r="CL48" i="1"/>
  <c r="CL49" i="1"/>
  <c r="CL50" i="1"/>
  <c r="CL51" i="1"/>
  <c r="CL52" i="1"/>
  <c r="CL53" i="1"/>
  <c r="CL54" i="1"/>
  <c r="CL55" i="1"/>
  <c r="CL56" i="1"/>
  <c r="CL57" i="1"/>
  <c r="CL58" i="1"/>
  <c r="CL59" i="1"/>
  <c r="CL60" i="1"/>
  <c r="CL61" i="1"/>
  <c r="CL62" i="1"/>
  <c r="CL63" i="1"/>
  <c r="CL64" i="1"/>
  <c r="CL65" i="1"/>
  <c r="CL66" i="1"/>
  <c r="CL67" i="1"/>
  <c r="CL68" i="1"/>
  <c r="CL69" i="1"/>
  <c r="CI7" i="1"/>
  <c r="CI8" i="1"/>
  <c r="CI9" i="1"/>
  <c r="CI10" i="1"/>
  <c r="CI11" i="1"/>
  <c r="CI12" i="1"/>
  <c r="CI13" i="1"/>
  <c r="CI14" i="1"/>
  <c r="CI15" i="1"/>
  <c r="CI16" i="1"/>
  <c r="CI17" i="1"/>
  <c r="CI18" i="1"/>
  <c r="CI19" i="1"/>
  <c r="CI20" i="1"/>
  <c r="CI21" i="1"/>
  <c r="CI22" i="1"/>
  <c r="CI23" i="1"/>
  <c r="CI24" i="1"/>
  <c r="CI25" i="1"/>
  <c r="CI26" i="1"/>
  <c r="CI27" i="1"/>
  <c r="CI28" i="1"/>
  <c r="CI29" i="1"/>
  <c r="CI30" i="1"/>
  <c r="CI31" i="1"/>
  <c r="CI32" i="1"/>
  <c r="CI33" i="1"/>
  <c r="CI34" i="1"/>
  <c r="CI35" i="1"/>
  <c r="CI36" i="1"/>
  <c r="CI37" i="1"/>
  <c r="CI38" i="1"/>
  <c r="CI39" i="1"/>
  <c r="CI40" i="1"/>
  <c r="CI41" i="1"/>
  <c r="CI42" i="1"/>
  <c r="CI43" i="1"/>
  <c r="CI44" i="1"/>
  <c r="CI45" i="1"/>
  <c r="CI46" i="1"/>
  <c r="CI47" i="1"/>
  <c r="CI48" i="1"/>
  <c r="CI49" i="1"/>
  <c r="CI50" i="1"/>
  <c r="CI51" i="1"/>
  <c r="CI52" i="1"/>
  <c r="CI53" i="1"/>
  <c r="CI54" i="1"/>
  <c r="CI55" i="1"/>
  <c r="CI56" i="1"/>
  <c r="CI57" i="1"/>
  <c r="CI58" i="1"/>
  <c r="CI59" i="1"/>
  <c r="CI60" i="1"/>
  <c r="CI61" i="1"/>
  <c r="CI62" i="1"/>
  <c r="CI63" i="1"/>
  <c r="CI64" i="1"/>
  <c r="CI65" i="1"/>
  <c r="CI66" i="1"/>
  <c r="CI67" i="1"/>
  <c r="CI68" i="1"/>
  <c r="CI69"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CF41" i="1"/>
  <c r="CF42" i="1"/>
  <c r="CF43" i="1"/>
  <c r="CF44" i="1"/>
  <c r="CF45" i="1"/>
  <c r="CF46" i="1"/>
  <c r="CF47" i="1"/>
  <c r="CF48" i="1"/>
  <c r="CF49" i="1"/>
  <c r="CF50" i="1"/>
  <c r="CF51" i="1"/>
  <c r="CF52" i="1"/>
  <c r="CF53" i="1"/>
  <c r="CF54" i="1"/>
  <c r="CF55" i="1"/>
  <c r="CF56" i="1"/>
  <c r="CF57" i="1"/>
  <c r="CF58" i="1"/>
  <c r="CF59" i="1"/>
  <c r="CF60" i="1"/>
  <c r="CF61" i="1"/>
  <c r="CF62" i="1"/>
  <c r="CF63" i="1"/>
  <c r="CF64" i="1"/>
  <c r="CF65" i="1"/>
  <c r="CF66" i="1"/>
  <c r="CF67" i="1"/>
  <c r="CF68" i="1"/>
  <c r="CF69" i="1"/>
  <c r="CC7" i="1"/>
  <c r="CC8" i="1"/>
  <c r="CC9" i="1"/>
  <c r="CC10" i="1"/>
  <c r="CC11" i="1"/>
  <c r="CC12" i="1"/>
  <c r="CC13" i="1"/>
  <c r="CC14" i="1"/>
  <c r="CC15" i="1"/>
  <c r="CC16" i="1"/>
  <c r="CC17" i="1"/>
  <c r="CC18" i="1"/>
  <c r="CC19" i="1"/>
  <c r="CC20" i="1"/>
  <c r="CC21" i="1"/>
  <c r="CC22" i="1"/>
  <c r="CC23" i="1"/>
  <c r="CC24" i="1"/>
  <c r="CC25" i="1"/>
  <c r="CC26" i="1"/>
  <c r="CC27" i="1"/>
  <c r="CC28" i="1"/>
  <c r="CC29" i="1"/>
  <c r="CC30" i="1"/>
  <c r="CC31" i="1"/>
  <c r="CC32" i="1"/>
  <c r="CC33" i="1"/>
  <c r="CC34" i="1"/>
  <c r="CC35" i="1"/>
  <c r="CC36" i="1"/>
  <c r="CC37" i="1"/>
  <c r="CC38" i="1"/>
  <c r="CC39" i="1"/>
  <c r="CC40" i="1"/>
  <c r="CC41" i="1"/>
  <c r="CC42" i="1"/>
  <c r="CC43" i="1"/>
  <c r="CC44" i="1"/>
  <c r="CC45" i="1"/>
  <c r="CC46" i="1"/>
  <c r="CC47" i="1"/>
  <c r="CC48" i="1"/>
  <c r="CC49" i="1"/>
  <c r="CC50" i="1"/>
  <c r="CC51" i="1"/>
  <c r="CC52" i="1"/>
  <c r="CC53" i="1"/>
  <c r="CC54" i="1"/>
  <c r="CC55" i="1"/>
  <c r="CC56" i="1"/>
  <c r="CC57" i="1"/>
  <c r="CC58" i="1"/>
  <c r="CC59" i="1"/>
  <c r="CC60" i="1"/>
  <c r="CC61" i="1"/>
  <c r="CC62" i="1"/>
  <c r="CC63" i="1"/>
  <c r="CC64" i="1"/>
  <c r="CC65" i="1"/>
  <c r="CC66" i="1"/>
  <c r="CC67" i="1"/>
  <c r="CC68" i="1"/>
  <c r="CC69" i="1"/>
  <c r="BZ7" i="1"/>
  <c r="BZ8" i="1"/>
  <c r="BZ9" i="1"/>
  <c r="BZ10" i="1"/>
  <c r="BZ11" i="1"/>
  <c r="BZ12" i="1"/>
  <c r="BZ13" i="1"/>
  <c r="BZ14" i="1"/>
  <c r="BZ15" i="1"/>
  <c r="BZ16" i="1"/>
  <c r="BZ17" i="1"/>
  <c r="BZ18" i="1"/>
  <c r="BZ19" i="1"/>
  <c r="BZ20" i="1"/>
  <c r="BZ21" i="1"/>
  <c r="BZ22" i="1"/>
  <c r="BZ23" i="1"/>
  <c r="BZ24" i="1"/>
  <c r="BZ25" i="1"/>
  <c r="BZ26" i="1"/>
  <c r="BZ27" i="1"/>
  <c r="BZ28" i="1"/>
  <c r="BZ29" i="1"/>
  <c r="BZ30" i="1"/>
  <c r="BZ31" i="1"/>
  <c r="BZ32" i="1"/>
  <c r="BZ33" i="1"/>
  <c r="BZ34" i="1"/>
  <c r="BZ35" i="1"/>
  <c r="BZ36" i="1"/>
  <c r="BZ37" i="1"/>
  <c r="BZ38" i="1"/>
  <c r="BZ39" i="1"/>
  <c r="BZ40" i="1"/>
  <c r="BZ41" i="1"/>
  <c r="BZ42" i="1"/>
  <c r="BZ43" i="1"/>
  <c r="BZ44" i="1"/>
  <c r="BZ45" i="1"/>
  <c r="BZ46" i="1"/>
  <c r="BZ47" i="1"/>
  <c r="BZ48" i="1"/>
  <c r="BZ49" i="1"/>
  <c r="BZ50" i="1"/>
  <c r="BZ51" i="1"/>
  <c r="BZ52" i="1"/>
  <c r="BZ53" i="1"/>
  <c r="BZ54" i="1"/>
  <c r="BZ55" i="1"/>
  <c r="BZ56" i="1"/>
  <c r="BZ57" i="1"/>
  <c r="BZ58" i="1"/>
  <c r="BZ59" i="1"/>
  <c r="BZ60" i="1"/>
  <c r="BZ61" i="1"/>
  <c r="BZ62" i="1"/>
  <c r="BZ63" i="1"/>
  <c r="BZ64" i="1"/>
  <c r="BZ65" i="1"/>
  <c r="BZ66" i="1"/>
  <c r="BZ67" i="1"/>
  <c r="BZ68" i="1"/>
  <c r="BZ69" i="1"/>
  <c r="BW7" i="1"/>
  <c r="BW8" i="1"/>
  <c r="BW9" i="1"/>
  <c r="BW10" i="1"/>
  <c r="BW11" i="1"/>
  <c r="BW12" i="1"/>
  <c r="BW13" i="1"/>
  <c r="BW14" i="1"/>
  <c r="BW15" i="1"/>
  <c r="BW16" i="1"/>
  <c r="BW17" i="1"/>
  <c r="BW18" i="1"/>
  <c r="BW19" i="1"/>
  <c r="BW20" i="1"/>
  <c r="BW21" i="1"/>
  <c r="BW22" i="1"/>
  <c r="BW23" i="1"/>
  <c r="BW24" i="1"/>
  <c r="BW25" i="1"/>
  <c r="BW26" i="1"/>
  <c r="BW27" i="1"/>
  <c r="BW28" i="1"/>
  <c r="BW29" i="1"/>
  <c r="BW30" i="1"/>
  <c r="BW31" i="1"/>
  <c r="BW32" i="1"/>
  <c r="BW33" i="1"/>
  <c r="BW34" i="1"/>
  <c r="BW35" i="1"/>
  <c r="BW36" i="1"/>
  <c r="BW37" i="1"/>
  <c r="BW38" i="1"/>
  <c r="BW39" i="1"/>
  <c r="BW40" i="1"/>
  <c r="BW41" i="1"/>
  <c r="BW42" i="1"/>
  <c r="BW43" i="1"/>
  <c r="BW44" i="1"/>
  <c r="BW45" i="1"/>
  <c r="BW46" i="1"/>
  <c r="BW47" i="1"/>
  <c r="BW48" i="1"/>
  <c r="BW49" i="1"/>
  <c r="BW50" i="1"/>
  <c r="BW51" i="1"/>
  <c r="BW52" i="1"/>
  <c r="BW53" i="1"/>
  <c r="BW54" i="1"/>
  <c r="BW55" i="1"/>
  <c r="BW56" i="1"/>
  <c r="BW57" i="1"/>
  <c r="BW58" i="1"/>
  <c r="BW59" i="1"/>
  <c r="BW60" i="1"/>
  <c r="BW61" i="1"/>
  <c r="BW62" i="1"/>
  <c r="BW63" i="1"/>
  <c r="BW64" i="1"/>
  <c r="BW65" i="1"/>
  <c r="BW66" i="1"/>
  <c r="BW67" i="1"/>
  <c r="BW68" i="1"/>
  <c r="BW69" i="1"/>
  <c r="BT7" i="1"/>
  <c r="BT8" i="1"/>
  <c r="BT9" i="1"/>
  <c r="BT10" i="1"/>
  <c r="BT11" i="1"/>
  <c r="BT12" i="1"/>
  <c r="BT13" i="1"/>
  <c r="BT14" i="1"/>
  <c r="BT15" i="1"/>
  <c r="BT16" i="1"/>
  <c r="BT17" i="1"/>
  <c r="BT18" i="1"/>
  <c r="BT19" i="1"/>
  <c r="BT20" i="1"/>
  <c r="BT21" i="1"/>
  <c r="BT22" i="1"/>
  <c r="BT23" i="1"/>
  <c r="BT24" i="1"/>
  <c r="BT25" i="1"/>
  <c r="BT26" i="1"/>
  <c r="BT27" i="1"/>
  <c r="BT28" i="1"/>
  <c r="BT29" i="1"/>
  <c r="BT30" i="1"/>
  <c r="BT31" i="1"/>
  <c r="BT32" i="1"/>
  <c r="BT33" i="1"/>
  <c r="BT34" i="1"/>
  <c r="BT35" i="1"/>
  <c r="BT36" i="1"/>
  <c r="BT37" i="1"/>
  <c r="BT38" i="1"/>
  <c r="BT39" i="1"/>
  <c r="BT40" i="1"/>
  <c r="BT41" i="1"/>
  <c r="BT42" i="1"/>
  <c r="BT43" i="1"/>
  <c r="BT44" i="1"/>
  <c r="BT45" i="1"/>
  <c r="BT46" i="1"/>
  <c r="BT47" i="1"/>
  <c r="BT48" i="1"/>
  <c r="BT49" i="1"/>
  <c r="BT50" i="1"/>
  <c r="BT51" i="1"/>
  <c r="BT52" i="1"/>
  <c r="BT53" i="1"/>
  <c r="BT54" i="1"/>
  <c r="BT55" i="1"/>
  <c r="BT56" i="1"/>
  <c r="BT57" i="1"/>
  <c r="BT58" i="1"/>
  <c r="BT59" i="1"/>
  <c r="BT60" i="1"/>
  <c r="BT61" i="1"/>
  <c r="BT62" i="1"/>
  <c r="BT63" i="1"/>
  <c r="BT64" i="1"/>
  <c r="BT65" i="1"/>
  <c r="BT66" i="1"/>
  <c r="BT67" i="1"/>
  <c r="BT68" i="1"/>
  <c r="BT69" i="1"/>
  <c r="BQ7" i="1"/>
  <c r="BQ8" i="1"/>
  <c r="BQ9" i="1"/>
  <c r="BQ10" i="1"/>
  <c r="BQ11" i="1"/>
  <c r="BQ12" i="1"/>
  <c r="BQ13" i="1"/>
  <c r="BQ14" i="1"/>
  <c r="BQ15" i="1"/>
  <c r="BQ16" i="1"/>
  <c r="BQ17" i="1"/>
  <c r="BQ18" i="1"/>
  <c r="BQ19" i="1"/>
  <c r="BQ20" i="1"/>
  <c r="BQ21" i="1"/>
  <c r="BQ22" i="1"/>
  <c r="BQ23" i="1"/>
  <c r="BQ24" i="1"/>
  <c r="BQ25" i="1"/>
  <c r="BQ26" i="1"/>
  <c r="BQ27" i="1"/>
  <c r="BQ28" i="1"/>
  <c r="BQ29" i="1"/>
  <c r="BQ30" i="1"/>
  <c r="BQ31" i="1"/>
  <c r="BQ32" i="1"/>
  <c r="BQ33" i="1"/>
  <c r="BQ34" i="1"/>
  <c r="BQ35" i="1"/>
  <c r="BQ36" i="1"/>
  <c r="BQ37" i="1"/>
  <c r="BQ38" i="1"/>
  <c r="BQ39" i="1"/>
  <c r="BQ40" i="1"/>
  <c r="BQ41" i="1"/>
  <c r="BQ42" i="1"/>
  <c r="BQ43" i="1"/>
  <c r="BQ44" i="1"/>
  <c r="BQ45" i="1"/>
  <c r="BQ46" i="1"/>
  <c r="BQ47" i="1"/>
  <c r="BQ48" i="1"/>
  <c r="BQ49" i="1"/>
  <c r="BQ50" i="1"/>
  <c r="BQ51" i="1"/>
  <c r="BQ52" i="1"/>
  <c r="BQ53" i="1"/>
  <c r="BQ54" i="1"/>
  <c r="BQ55" i="1"/>
  <c r="BQ56" i="1"/>
  <c r="BQ57" i="1"/>
  <c r="BQ58" i="1"/>
  <c r="BQ59" i="1"/>
  <c r="BQ60" i="1"/>
  <c r="BQ61" i="1"/>
  <c r="BQ62" i="1"/>
  <c r="BQ63" i="1"/>
  <c r="BQ64" i="1"/>
  <c r="BQ65" i="1"/>
  <c r="BQ66" i="1"/>
  <c r="BQ67" i="1"/>
  <c r="BQ68" i="1"/>
  <c r="BQ69" i="1"/>
  <c r="BN7" i="1"/>
  <c r="BN8" i="1"/>
  <c r="BN9" i="1"/>
  <c r="BN10" i="1"/>
  <c r="BN11" i="1"/>
  <c r="BN12" i="1"/>
  <c r="BN13" i="1"/>
  <c r="BN14" i="1"/>
  <c r="BN15" i="1"/>
  <c r="BN16" i="1"/>
  <c r="BN17" i="1"/>
  <c r="BN18" i="1"/>
  <c r="BN19" i="1"/>
  <c r="BN20" i="1"/>
  <c r="BN21" i="1"/>
  <c r="BN22" i="1"/>
  <c r="BN23" i="1"/>
  <c r="BN24" i="1"/>
  <c r="BN25" i="1"/>
  <c r="BN26" i="1"/>
  <c r="BN27" i="1"/>
  <c r="BN28" i="1"/>
  <c r="BN29" i="1"/>
  <c r="BN30" i="1"/>
  <c r="BN31" i="1"/>
  <c r="BN32" i="1"/>
  <c r="BN33" i="1"/>
  <c r="BN34" i="1"/>
  <c r="BN35" i="1"/>
  <c r="BN36" i="1"/>
  <c r="BN37" i="1"/>
  <c r="BN38" i="1"/>
  <c r="BN39" i="1"/>
  <c r="BN40" i="1"/>
  <c r="BN41" i="1"/>
  <c r="BN42" i="1"/>
  <c r="BN43" i="1"/>
  <c r="BN44" i="1"/>
  <c r="BN45" i="1"/>
  <c r="BN46" i="1"/>
  <c r="BN47" i="1"/>
  <c r="BN48" i="1"/>
  <c r="BN49" i="1"/>
  <c r="BN50" i="1"/>
  <c r="BN51" i="1"/>
  <c r="BN52" i="1"/>
  <c r="BN53" i="1"/>
  <c r="BN54" i="1"/>
  <c r="BN55" i="1"/>
  <c r="BN56" i="1"/>
  <c r="BN57" i="1"/>
  <c r="BN58" i="1"/>
  <c r="BN59" i="1"/>
  <c r="BN60" i="1"/>
  <c r="BN61" i="1"/>
  <c r="BN62" i="1"/>
  <c r="BN63" i="1"/>
  <c r="BN64" i="1"/>
  <c r="BN65" i="1"/>
  <c r="BN66" i="1"/>
  <c r="BN67" i="1"/>
  <c r="BN68" i="1"/>
  <c r="BN69" i="1"/>
  <c r="BK7" i="1"/>
  <c r="BK8" i="1"/>
  <c r="BK9" i="1"/>
  <c r="BK10" i="1"/>
  <c r="BK11" i="1"/>
  <c r="BK12" i="1"/>
  <c r="BK13" i="1"/>
  <c r="BK14" i="1"/>
  <c r="BK15" i="1"/>
  <c r="BK16" i="1"/>
  <c r="BK17" i="1"/>
  <c r="BK18" i="1"/>
  <c r="BK19" i="1"/>
  <c r="BK20" i="1"/>
  <c r="BK21" i="1"/>
  <c r="BK22" i="1"/>
  <c r="BK23" i="1"/>
  <c r="BK24" i="1"/>
  <c r="BK25" i="1"/>
  <c r="BK26" i="1"/>
  <c r="BK27" i="1"/>
  <c r="BK28" i="1"/>
  <c r="BK29" i="1"/>
  <c r="BK30" i="1"/>
  <c r="BK31" i="1"/>
  <c r="BK32" i="1"/>
  <c r="BK33" i="1"/>
  <c r="BK34" i="1"/>
  <c r="BK35" i="1"/>
  <c r="BK36" i="1"/>
  <c r="BK37" i="1"/>
  <c r="BK38" i="1"/>
  <c r="BK39" i="1"/>
  <c r="BK40" i="1"/>
  <c r="BK41" i="1"/>
  <c r="BK42" i="1"/>
  <c r="BK43" i="1"/>
  <c r="BK44" i="1"/>
  <c r="BK45" i="1"/>
  <c r="BK46" i="1"/>
  <c r="BK47" i="1"/>
  <c r="BK48" i="1"/>
  <c r="BK49" i="1"/>
  <c r="BK50" i="1"/>
  <c r="BK51" i="1"/>
  <c r="BK52" i="1"/>
  <c r="BK53" i="1"/>
  <c r="BK54" i="1"/>
  <c r="BK55" i="1"/>
  <c r="BK56" i="1"/>
  <c r="BK57" i="1"/>
  <c r="BK58" i="1"/>
  <c r="BK59" i="1"/>
  <c r="BK60" i="1"/>
  <c r="BK61" i="1"/>
  <c r="BK62" i="1"/>
  <c r="BK63" i="1"/>
  <c r="BK64" i="1"/>
  <c r="BK65" i="1"/>
  <c r="BK66" i="1"/>
  <c r="BK67" i="1"/>
  <c r="BK68" i="1"/>
  <c r="BK69" i="1"/>
  <c r="BH7" i="1"/>
  <c r="BH8" i="1"/>
  <c r="BH9" i="1"/>
  <c r="BH10" i="1"/>
  <c r="BH11" i="1"/>
  <c r="BH12" i="1"/>
  <c r="BH13" i="1"/>
  <c r="BH14" i="1"/>
  <c r="BH15" i="1"/>
  <c r="BH16" i="1"/>
  <c r="BH17" i="1"/>
  <c r="BH18" i="1"/>
  <c r="BH19" i="1"/>
  <c r="BH20" i="1"/>
  <c r="BH21" i="1"/>
  <c r="BH22" i="1"/>
  <c r="BH23" i="1"/>
  <c r="BH24" i="1"/>
  <c r="BH25" i="1"/>
  <c r="BH26" i="1"/>
  <c r="BH27" i="1"/>
  <c r="BH28" i="1"/>
  <c r="BH29" i="1"/>
  <c r="BH30" i="1"/>
  <c r="BH31" i="1"/>
  <c r="BH32" i="1"/>
  <c r="BH33" i="1"/>
  <c r="BH34" i="1"/>
  <c r="BH35" i="1"/>
  <c r="BH36" i="1"/>
  <c r="BH37" i="1"/>
  <c r="BH38" i="1"/>
  <c r="BH39" i="1"/>
  <c r="BH40" i="1"/>
  <c r="BH41" i="1"/>
  <c r="BH42" i="1"/>
  <c r="BH43" i="1"/>
  <c r="BH44" i="1"/>
  <c r="BH45" i="1"/>
  <c r="BH46" i="1"/>
  <c r="BH47" i="1"/>
  <c r="BH48" i="1"/>
  <c r="BH49" i="1"/>
  <c r="BH50" i="1"/>
  <c r="BH51" i="1"/>
  <c r="BH52" i="1"/>
  <c r="BH53" i="1"/>
  <c r="BH54" i="1"/>
  <c r="BH55" i="1"/>
  <c r="BH56" i="1"/>
  <c r="BH57" i="1"/>
  <c r="BH58" i="1"/>
  <c r="BH59" i="1"/>
  <c r="BH60" i="1"/>
  <c r="BH61" i="1"/>
  <c r="BH62" i="1"/>
  <c r="BH63" i="1"/>
  <c r="BH64" i="1"/>
  <c r="BH65" i="1"/>
  <c r="BH66" i="1"/>
  <c r="BH67" i="1"/>
  <c r="BH68" i="1"/>
  <c r="BH69" i="1"/>
  <c r="BE7" i="1"/>
  <c r="BE8" i="1"/>
  <c r="BE9" i="1"/>
  <c r="BE10" i="1"/>
  <c r="BE11" i="1"/>
  <c r="BE12" i="1"/>
  <c r="BE13" i="1"/>
  <c r="BE14" i="1"/>
  <c r="BE15" i="1"/>
  <c r="BE16" i="1"/>
  <c r="BE17" i="1"/>
  <c r="BE18" i="1"/>
  <c r="BE19" i="1"/>
  <c r="BE20" i="1"/>
  <c r="BE21" i="1"/>
  <c r="BE22" i="1"/>
  <c r="BE23" i="1"/>
  <c r="BE24" i="1"/>
  <c r="BE25" i="1"/>
  <c r="BE26" i="1"/>
  <c r="BE27" i="1"/>
  <c r="BE28" i="1"/>
  <c r="BE29" i="1"/>
  <c r="BE30" i="1"/>
  <c r="BE31" i="1"/>
  <c r="BE32" i="1"/>
  <c r="BE33" i="1"/>
  <c r="BE34" i="1"/>
  <c r="BE35" i="1"/>
  <c r="BE36" i="1"/>
  <c r="BE37" i="1"/>
  <c r="BE38" i="1"/>
  <c r="BE39" i="1"/>
  <c r="BE40" i="1"/>
  <c r="BE41" i="1"/>
  <c r="BE42" i="1"/>
  <c r="BE43" i="1"/>
  <c r="BE44" i="1"/>
  <c r="BE45" i="1"/>
  <c r="BE46" i="1"/>
  <c r="BE47" i="1"/>
  <c r="BE48" i="1"/>
  <c r="BE49" i="1"/>
  <c r="BE50" i="1"/>
  <c r="BE51" i="1"/>
  <c r="BE52" i="1"/>
  <c r="BE53" i="1"/>
  <c r="BE54" i="1"/>
  <c r="BE55" i="1"/>
  <c r="BE56" i="1"/>
  <c r="BE57" i="1"/>
  <c r="BE58" i="1"/>
  <c r="BE59" i="1"/>
  <c r="BE60" i="1"/>
  <c r="BE61" i="1"/>
  <c r="BE62" i="1"/>
  <c r="BE63" i="1"/>
  <c r="BE64" i="1"/>
  <c r="BE65" i="1"/>
  <c r="BE66" i="1"/>
  <c r="BE67" i="1"/>
  <c r="BE68" i="1"/>
  <c r="BE69" i="1"/>
  <c r="BB7" i="1"/>
  <c r="BB8" i="1"/>
  <c r="BB9" i="1"/>
  <c r="BB10" i="1"/>
  <c r="BB11" i="1"/>
  <c r="BB12" i="1"/>
  <c r="BB13" i="1"/>
  <c r="BB14" i="1"/>
  <c r="BB15" i="1"/>
  <c r="BB16" i="1"/>
  <c r="BB17" i="1"/>
  <c r="BB18" i="1"/>
  <c r="BB19" i="1"/>
  <c r="BB20" i="1"/>
  <c r="BB21" i="1"/>
  <c r="BB22" i="1"/>
  <c r="BB23" i="1"/>
  <c r="BB24" i="1"/>
  <c r="BB25" i="1"/>
  <c r="BB26" i="1"/>
  <c r="BB27" i="1"/>
  <c r="BB28" i="1"/>
  <c r="BB29" i="1"/>
  <c r="BB30" i="1"/>
  <c r="BB31" i="1"/>
  <c r="BB32" i="1"/>
  <c r="BB33" i="1"/>
  <c r="BB34" i="1"/>
  <c r="BB35" i="1"/>
  <c r="BB36" i="1"/>
  <c r="BB37" i="1"/>
  <c r="BB38" i="1"/>
  <c r="BB39" i="1"/>
  <c r="BB40" i="1"/>
  <c r="BB41" i="1"/>
  <c r="BB42" i="1"/>
  <c r="BB43" i="1"/>
  <c r="BB44" i="1"/>
  <c r="BB45" i="1"/>
  <c r="BB46" i="1"/>
  <c r="BB47" i="1"/>
  <c r="BB48" i="1"/>
  <c r="BB49" i="1"/>
  <c r="BB50" i="1"/>
  <c r="BB51" i="1"/>
  <c r="BB52" i="1"/>
  <c r="BB53" i="1"/>
  <c r="BB54" i="1"/>
  <c r="BB55" i="1"/>
  <c r="BB56" i="1"/>
  <c r="BB57" i="1"/>
  <c r="BB58" i="1"/>
  <c r="BB59" i="1"/>
  <c r="BB60" i="1"/>
  <c r="BB61" i="1"/>
  <c r="BB62" i="1"/>
  <c r="BB63" i="1"/>
  <c r="BB64" i="1"/>
  <c r="BB65" i="1"/>
  <c r="BB66" i="1"/>
  <c r="BB67" i="1"/>
  <c r="BB68" i="1"/>
  <c r="BB69" i="1"/>
  <c r="AY7" i="1"/>
  <c r="AY8" i="1"/>
  <c r="AY9" i="1"/>
  <c r="AY10" i="1"/>
  <c r="AY11" i="1"/>
  <c r="AY12" i="1"/>
  <c r="AY13" i="1"/>
  <c r="AY14" i="1"/>
  <c r="AY15" i="1"/>
  <c r="AY16" i="1"/>
  <c r="AY17" i="1"/>
  <c r="AY18" i="1"/>
  <c r="AY19" i="1"/>
  <c r="AY20" i="1"/>
  <c r="AY21" i="1"/>
  <c r="AY22" i="1"/>
  <c r="AY23" i="1"/>
  <c r="AY24" i="1"/>
  <c r="AY25" i="1"/>
  <c r="AY26" i="1"/>
  <c r="AY27" i="1"/>
  <c r="AY28" i="1"/>
  <c r="AY29" i="1"/>
  <c r="AY30" i="1"/>
  <c r="AY31" i="1"/>
  <c r="AY32" i="1"/>
  <c r="AY33" i="1"/>
  <c r="AY34" i="1"/>
  <c r="AY35" i="1"/>
  <c r="AY36" i="1"/>
  <c r="AY37" i="1"/>
  <c r="AY38" i="1"/>
  <c r="AY39" i="1"/>
  <c r="AY40" i="1"/>
  <c r="AY41" i="1"/>
  <c r="AY42" i="1"/>
  <c r="AY43" i="1"/>
  <c r="AY44" i="1"/>
  <c r="AY45" i="1"/>
  <c r="AY46" i="1"/>
  <c r="AY47" i="1"/>
  <c r="AY48" i="1"/>
  <c r="AY49" i="1"/>
  <c r="AY50" i="1"/>
  <c r="AY51" i="1"/>
  <c r="AY52" i="1"/>
  <c r="AY53" i="1"/>
  <c r="AY54" i="1"/>
  <c r="AY55" i="1"/>
  <c r="AY56" i="1"/>
  <c r="AY57" i="1"/>
  <c r="AY58" i="1"/>
  <c r="AY59" i="1"/>
  <c r="AY60" i="1"/>
  <c r="AY61" i="1"/>
  <c r="AY62" i="1"/>
  <c r="AY63" i="1"/>
  <c r="AY64" i="1"/>
  <c r="AY65" i="1"/>
  <c r="AY66" i="1"/>
  <c r="AY67" i="1"/>
  <c r="AY68" i="1"/>
  <c r="AY69" i="1"/>
  <c r="AV7" i="1"/>
  <c r="AV8" i="1"/>
  <c r="AV9" i="1"/>
  <c r="AV10" i="1"/>
  <c r="AV11"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S7" i="1"/>
  <c r="AS8" i="1"/>
  <c r="AS9" i="1"/>
  <c r="AS10" i="1"/>
  <c r="AS11" i="1"/>
  <c r="AS12" i="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S67" i="1"/>
  <c r="AS68" i="1"/>
  <c r="AS69" i="1"/>
  <c r="CO6" i="1"/>
  <c r="BK6" i="1"/>
  <c r="BH6" i="1"/>
  <c r="AS6" i="1"/>
  <c r="AV6" i="1"/>
  <c r="AY6" i="1"/>
  <c r="BB6" i="1"/>
  <c r="BE6" i="1"/>
  <c r="BN6" i="1"/>
  <c r="BQ6" i="1"/>
  <c r="BT6" i="1"/>
  <c r="BW6" i="1"/>
  <c r="BZ6" i="1"/>
  <c r="CC6" i="1"/>
  <c r="CF6" i="1"/>
  <c r="CI6" i="1"/>
  <c r="CL6" i="1"/>
  <c r="CR6" i="1"/>
  <c r="CU6" i="1"/>
  <c r="CX6" i="1"/>
  <c r="DA6" i="1"/>
  <c r="DD6" i="1"/>
  <c r="DG6" i="1"/>
  <c r="DJ6" i="1"/>
  <c r="DP7" i="1"/>
  <c r="DP8" i="1"/>
  <c r="DP9" i="1"/>
  <c r="DP10" i="1"/>
  <c r="DP11" i="1"/>
  <c r="DP12" i="1"/>
  <c r="DP13" i="1"/>
  <c r="DP14" i="1"/>
  <c r="DP15" i="1"/>
  <c r="DP16" i="1"/>
  <c r="DP17" i="1"/>
  <c r="DP18" i="1"/>
  <c r="DP19" i="1"/>
  <c r="DP20" i="1"/>
  <c r="DP21" i="1"/>
  <c r="DP22" i="1"/>
  <c r="DP23" i="1"/>
  <c r="DP24" i="1"/>
  <c r="DP25" i="1"/>
  <c r="DP26" i="1"/>
  <c r="DP27" i="1"/>
  <c r="DP28" i="1"/>
  <c r="DP29" i="1"/>
  <c r="DP30" i="1"/>
  <c r="DP31" i="1"/>
  <c r="DP32" i="1"/>
  <c r="DP33" i="1"/>
  <c r="DP34" i="1"/>
  <c r="DP35" i="1"/>
  <c r="DP36" i="1"/>
  <c r="DP37" i="1"/>
  <c r="DP38" i="1"/>
  <c r="DP39" i="1"/>
  <c r="DP40" i="1"/>
  <c r="DP41" i="1"/>
  <c r="DP42" i="1"/>
  <c r="DP43" i="1"/>
  <c r="DP44" i="1"/>
  <c r="DP45" i="1"/>
  <c r="DP46" i="1"/>
  <c r="DP47" i="1"/>
  <c r="DP48" i="1"/>
  <c r="DP49" i="1"/>
  <c r="DP50" i="1"/>
  <c r="DP51" i="1"/>
  <c r="DP52" i="1"/>
  <c r="DP53" i="1"/>
  <c r="DP54" i="1"/>
  <c r="DP55" i="1"/>
  <c r="DP56" i="1"/>
  <c r="DP57" i="1"/>
  <c r="DP58" i="1"/>
  <c r="DP59" i="1"/>
  <c r="DP60" i="1"/>
  <c r="DP61" i="1"/>
  <c r="DP62" i="1"/>
  <c r="DP63" i="1"/>
  <c r="DP64" i="1"/>
  <c r="DP65" i="1"/>
  <c r="DP66" i="1"/>
  <c r="DP67" i="1"/>
  <c r="DP68" i="1"/>
  <c r="DP69" i="1"/>
  <c r="DM6" i="1"/>
  <c r="DP6" i="1"/>
  <c r="DS21" i="1"/>
  <c r="DS26" i="1"/>
  <c r="DS18" i="1"/>
  <c r="DS12" i="1"/>
  <c r="DS7" i="1"/>
  <c r="AP6" i="1" l="1"/>
  <c r="AM6" i="1"/>
  <c r="AJ6" i="1"/>
  <c r="AG6" i="1"/>
  <c r="AA6" i="1"/>
  <c r="U6" i="1"/>
  <c r="R6" i="1"/>
  <c r="O6" i="1"/>
  <c r="L6" i="1"/>
  <c r="I6" i="1"/>
  <c r="F6" i="1"/>
  <c r="C6" i="1"/>
  <c r="DS6" i="1"/>
  <c r="B14" i="17" l="1"/>
  <c r="B16" i="17"/>
  <c r="C14" i="35" l="1"/>
  <c r="C9" i="35"/>
  <c r="C25" i="17" l="1"/>
  <c r="I33" i="20"/>
  <c r="H33" i="20"/>
  <c r="E14" i="35" l="1"/>
  <c r="F14" i="35"/>
  <c r="G14" i="35"/>
  <c r="H14" i="35"/>
  <c r="D14" i="35"/>
  <c r="E9" i="35"/>
  <c r="F9" i="35"/>
  <c r="G9" i="35"/>
  <c r="H9" i="35"/>
  <c r="D9" i="35"/>
  <c r="C8" i="35" l="1"/>
  <c r="I68" i="7" l="1"/>
  <c r="I69" i="7"/>
  <c r="I71" i="7" s="1"/>
  <c r="I70" i="7"/>
  <c r="I73" i="7" s="1"/>
  <c r="I64" i="7"/>
  <c r="I59" i="7"/>
  <c r="I55" i="7"/>
  <c r="I49" i="7"/>
  <c r="I51" i="7"/>
  <c r="I46" i="7"/>
  <c r="I38" i="7"/>
  <c r="I34" i="7"/>
  <c r="I25" i="7" s="1"/>
  <c r="I23" i="7"/>
  <c r="I26" i="7"/>
  <c r="I18" i="7"/>
  <c r="I15" i="7"/>
  <c r="I9" i="7"/>
  <c r="I4" i="7" s="1"/>
  <c r="C60" i="7"/>
  <c r="C63" i="7"/>
  <c r="C33" i="7"/>
  <c r="C31" i="7"/>
  <c r="C17" i="7"/>
  <c r="C15" i="7" s="1"/>
  <c r="C16" i="7"/>
  <c r="C10" i="7"/>
  <c r="C7" i="7"/>
  <c r="C6" i="7"/>
  <c r="C5" i="7"/>
  <c r="C64" i="7"/>
  <c r="C51" i="7"/>
  <c r="C46" i="7"/>
  <c r="C38" i="7"/>
  <c r="C37" i="7" s="1"/>
  <c r="C34" i="7"/>
  <c r="C26" i="7"/>
  <c r="C18" i="7"/>
  <c r="C9" i="7"/>
  <c r="I72" i="7" l="1"/>
  <c r="I74" i="7" s="1"/>
  <c r="I58" i="7"/>
  <c r="I24" i="7" s="1"/>
  <c r="I50" i="7"/>
  <c r="I3" i="7" s="1"/>
  <c r="I37" i="7"/>
  <c r="C59" i="7"/>
  <c r="C58" i="7" s="1"/>
  <c r="C25" i="7"/>
  <c r="C49" i="7" s="1"/>
  <c r="C4" i="7"/>
  <c r="C23" i="7" s="1"/>
  <c r="C70" i="7"/>
  <c r="C24" i="7" l="1"/>
  <c r="C68" i="7" s="1"/>
  <c r="C69" i="7"/>
  <c r="C72" i="7" s="1"/>
  <c r="C71" i="7" l="1"/>
  <c r="E5" i="13"/>
  <c r="F5" i="13"/>
  <c r="C66" i="8"/>
  <c r="C65" i="8"/>
  <c r="C64" i="8"/>
  <c r="C63" i="8"/>
  <c r="C62" i="8"/>
  <c r="C61" i="8"/>
  <c r="C60" i="8"/>
  <c r="C59" i="8"/>
  <c r="C58" i="8"/>
  <c r="C57" i="8"/>
  <c r="C56" i="8"/>
  <c r="C55" i="8"/>
  <c r="C54" i="8"/>
  <c r="C53" i="8"/>
  <c r="C52" i="8"/>
  <c r="C51" i="8"/>
  <c r="C50" i="8"/>
  <c r="K62" i="8"/>
  <c r="J37" i="7" l="1"/>
  <c r="J12" i="7"/>
  <c r="J64" i="7"/>
  <c r="J59" i="7"/>
  <c r="J55" i="7"/>
  <c r="J51" i="7"/>
  <c r="J46" i="7"/>
  <c r="J38" i="7"/>
  <c r="J34" i="7"/>
  <c r="J26" i="7"/>
  <c r="J25" i="7" s="1"/>
  <c r="J18" i="7"/>
  <c r="J15" i="7" s="1"/>
  <c r="J9" i="7"/>
  <c r="J4" i="7" s="1"/>
  <c r="G64" i="7"/>
  <c r="G59" i="7"/>
  <c r="G55" i="7"/>
  <c r="G51" i="7"/>
  <c r="G50" i="7" s="1"/>
  <c r="G46" i="7"/>
  <c r="G38" i="7"/>
  <c r="G37" i="7" s="1"/>
  <c r="G34" i="7"/>
  <c r="G26" i="7"/>
  <c r="G25" i="7" s="1"/>
  <c r="G18" i="7"/>
  <c r="G15" i="7" s="1"/>
  <c r="G9" i="7"/>
  <c r="G4" i="7"/>
  <c r="G23" i="7" s="1"/>
  <c r="G3" i="7" s="1"/>
  <c r="D64" i="7"/>
  <c r="D59" i="7"/>
  <c r="D58" i="7"/>
  <c r="D55" i="7"/>
  <c r="D51" i="7"/>
  <c r="D50" i="7" s="1"/>
  <c r="D49" i="7"/>
  <c r="D46" i="7"/>
  <c r="D38" i="7"/>
  <c r="D37" i="7"/>
  <c r="D34" i="7"/>
  <c r="D26" i="7"/>
  <c r="D25" i="7"/>
  <c r="D18" i="7"/>
  <c r="D15" i="7"/>
  <c r="D9" i="7"/>
  <c r="D60" i="7"/>
  <c r="D7" i="7"/>
  <c r="D6" i="7"/>
  <c r="D5" i="7"/>
  <c r="D4" i="7" l="1"/>
  <c r="D23" i="7" s="1"/>
  <c r="D3" i="7" s="1"/>
  <c r="J58" i="7"/>
  <c r="J50" i="7"/>
  <c r="J23" i="7"/>
  <c r="J70" i="7"/>
  <c r="J73" i="7" s="1"/>
  <c r="J49" i="7"/>
  <c r="J24" i="7" s="1"/>
  <c r="J68" i="7" s="1"/>
  <c r="J69" i="7"/>
  <c r="G69" i="7"/>
  <c r="G72" i="7" s="1"/>
  <c r="G49" i="7"/>
  <c r="G70" i="7"/>
  <c r="G73" i="7" s="1"/>
  <c r="G58" i="7"/>
  <c r="D24" i="7"/>
  <c r="R4" i="15"/>
  <c r="R5" i="15"/>
  <c r="R9" i="15"/>
  <c r="R10" i="15"/>
  <c r="R11" i="15"/>
  <c r="R12" i="15"/>
  <c r="R13" i="15"/>
  <c r="R14" i="15"/>
  <c r="R15" i="15"/>
  <c r="R16" i="15"/>
  <c r="R17" i="15"/>
  <c r="R20" i="15"/>
  <c r="R3" i="15"/>
  <c r="G20" i="13"/>
  <c r="E20" i="13"/>
  <c r="J3" i="7" l="1"/>
  <c r="J71" i="7"/>
  <c r="J72" i="7"/>
  <c r="J74" i="7" s="1"/>
  <c r="G24" i="7"/>
  <c r="G68" i="7" s="1"/>
  <c r="G74" i="7"/>
  <c r="G71" i="7"/>
  <c r="I6" i="18" l="1"/>
  <c r="I7" i="18"/>
  <c r="J41" i="27" l="1"/>
  <c r="K41" i="27" s="1"/>
  <c r="F41" i="27"/>
  <c r="H58" i="20"/>
  <c r="I58" i="20" s="1"/>
  <c r="C58" i="20"/>
  <c r="H54" i="20"/>
  <c r="I54" i="20" s="1"/>
  <c r="H55" i="20"/>
  <c r="H21" i="18"/>
  <c r="C54" i="20"/>
  <c r="C55" i="20"/>
  <c r="I51" i="20"/>
  <c r="H51" i="20"/>
  <c r="H52" i="20"/>
  <c r="C51" i="20"/>
  <c r="C52" i="20"/>
  <c r="H47" i="20"/>
  <c r="H48" i="20"/>
  <c r="H49" i="20"/>
  <c r="C47" i="20"/>
  <c r="C48" i="20"/>
  <c r="C49" i="20"/>
  <c r="H42" i="20"/>
  <c r="H43" i="20"/>
  <c r="H44" i="20"/>
  <c r="H45" i="20"/>
  <c r="H46" i="20"/>
  <c r="H53" i="20"/>
  <c r="C42" i="20"/>
  <c r="C43" i="20"/>
  <c r="C44" i="20"/>
  <c r="C45" i="20"/>
  <c r="C46" i="20"/>
  <c r="C53" i="20"/>
  <c r="H28" i="20"/>
  <c r="I28" i="20" s="1"/>
  <c r="H29" i="20"/>
  <c r="I29" i="20" s="1"/>
  <c r="H22" i="20"/>
  <c r="I22" i="20" s="1"/>
  <c r="H39" i="20"/>
  <c r="H40" i="20"/>
  <c r="H41" i="20"/>
  <c r="C35" i="20"/>
  <c r="C36" i="20"/>
  <c r="C37" i="20"/>
  <c r="C38" i="20"/>
  <c r="C39" i="20"/>
  <c r="C40" i="20"/>
  <c r="C41" i="20"/>
  <c r="H38" i="20"/>
  <c r="I38" i="20" s="1"/>
  <c r="H37" i="20"/>
  <c r="I37" i="20" s="1"/>
  <c r="H36" i="20"/>
  <c r="I36" i="20" s="1"/>
  <c r="H35" i="20"/>
  <c r="I35" i="20" s="1"/>
  <c r="I30" i="22"/>
  <c r="J30" i="22" s="1"/>
  <c r="I31" i="22"/>
  <c r="D31" i="22"/>
  <c r="D30" i="22"/>
  <c r="F29" i="22"/>
  <c r="F28" i="22"/>
  <c r="F27" i="22"/>
  <c r="I55" i="20" l="1"/>
  <c r="J31" i="22"/>
  <c r="I52" i="20"/>
  <c r="I49" i="20"/>
  <c r="I47" i="20"/>
  <c r="I48" i="20"/>
  <c r="I46" i="20"/>
  <c r="I44" i="20"/>
  <c r="I42" i="20"/>
  <c r="I53" i="20"/>
  <c r="I45" i="20"/>
  <c r="I43" i="20"/>
  <c r="I40" i="20"/>
  <c r="I41" i="20"/>
  <c r="I39" i="20"/>
  <c r="C59" i="25"/>
  <c r="B59" i="25"/>
  <c r="D59" i="25"/>
  <c r="E11" i="20"/>
  <c r="I21" i="18" l="1"/>
  <c r="D24" i="17"/>
  <c r="D25" i="17"/>
  <c r="I39" i="18"/>
  <c r="I40" i="18"/>
  <c r="I86" i="18" l="1"/>
  <c r="I87" i="18"/>
  <c r="I88" i="18"/>
  <c r="I89" i="18"/>
  <c r="I84" i="18"/>
  <c r="I74" i="18"/>
  <c r="I75" i="18"/>
  <c r="I76" i="18"/>
  <c r="I77" i="18"/>
  <c r="I78" i="18"/>
  <c r="I79" i="18"/>
  <c r="I80" i="18"/>
  <c r="I81" i="18"/>
  <c r="I67" i="18"/>
  <c r="I68" i="18"/>
  <c r="I69" i="18"/>
  <c r="I70" i="18"/>
  <c r="I5" i="18"/>
  <c r="I8" i="18"/>
  <c r="I71" i="18" l="1"/>
  <c r="I72" i="18"/>
  <c r="I73" i="18"/>
  <c r="B58" i="25" l="1"/>
  <c r="C58" i="25"/>
  <c r="F6" i="24"/>
  <c r="F7" i="24" s="1"/>
  <c r="D7" i="24"/>
  <c r="E7" i="24"/>
  <c r="C6" i="24"/>
  <c r="G6" i="24" s="1"/>
  <c r="G7" i="24" s="1"/>
  <c r="B7" i="24"/>
  <c r="J10" i="25"/>
  <c r="J11" i="25"/>
  <c r="J12" i="25"/>
  <c r="J13" i="25"/>
  <c r="J14" i="25"/>
  <c r="J15" i="25"/>
  <c r="J16" i="25"/>
  <c r="J17" i="25"/>
  <c r="J18" i="25"/>
  <c r="J19" i="25"/>
  <c r="J20" i="25"/>
  <c r="J21" i="25"/>
  <c r="J22" i="25"/>
  <c r="J23" i="25"/>
  <c r="J24" i="25"/>
  <c r="J25" i="25"/>
  <c r="J2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K53" i="25" s="1"/>
  <c r="J54" i="25"/>
  <c r="J55" i="25"/>
  <c r="J56" i="25"/>
  <c r="E10" i="25"/>
  <c r="E11" i="25"/>
  <c r="K11" i="25" s="1"/>
  <c r="E12" i="25"/>
  <c r="E13" i="25"/>
  <c r="K13" i="25" s="1"/>
  <c r="E14" i="25"/>
  <c r="E15" i="25"/>
  <c r="K15" i="25" s="1"/>
  <c r="E16" i="25"/>
  <c r="E17" i="25"/>
  <c r="K17" i="25" s="1"/>
  <c r="E18" i="25"/>
  <c r="E19" i="25"/>
  <c r="K19" i="25" s="1"/>
  <c r="E20" i="25"/>
  <c r="E21" i="25"/>
  <c r="K21" i="25" s="1"/>
  <c r="E22" i="25"/>
  <c r="E23" i="25"/>
  <c r="K23" i="25" s="1"/>
  <c r="E24" i="25"/>
  <c r="E25" i="25"/>
  <c r="E26" i="25"/>
  <c r="K26" i="25" s="1"/>
  <c r="E27" i="25"/>
  <c r="E28" i="25"/>
  <c r="K28" i="25" s="1"/>
  <c r="E29" i="25"/>
  <c r="E30" i="25"/>
  <c r="K30" i="25" s="1"/>
  <c r="E31" i="25"/>
  <c r="E32" i="25"/>
  <c r="K32" i="25" s="1"/>
  <c r="E33" i="25"/>
  <c r="E34" i="25"/>
  <c r="K34" i="25" s="1"/>
  <c r="E35" i="25"/>
  <c r="E36" i="25"/>
  <c r="K36" i="25" s="1"/>
  <c r="E37" i="25"/>
  <c r="E38" i="25"/>
  <c r="K38" i="25" s="1"/>
  <c r="E39" i="25"/>
  <c r="E40" i="25"/>
  <c r="K40" i="25" s="1"/>
  <c r="E41" i="25"/>
  <c r="E42" i="25"/>
  <c r="K42" i="25" s="1"/>
  <c r="E43" i="25"/>
  <c r="E44" i="25"/>
  <c r="K44" i="25" s="1"/>
  <c r="E45" i="25"/>
  <c r="E46" i="25"/>
  <c r="K46" i="25" s="1"/>
  <c r="E47" i="25"/>
  <c r="E48" i="25"/>
  <c r="K48" i="25" s="1"/>
  <c r="E49" i="25"/>
  <c r="E50" i="25"/>
  <c r="K50" i="25" s="1"/>
  <c r="E51" i="25"/>
  <c r="E52" i="25"/>
  <c r="K52" i="25" s="1"/>
  <c r="K51" i="25" l="1"/>
  <c r="K49" i="25"/>
  <c r="K47" i="25"/>
  <c r="K45" i="25"/>
  <c r="K43" i="25"/>
  <c r="K41" i="25"/>
  <c r="K39" i="25"/>
  <c r="K37" i="25"/>
  <c r="K35" i="25"/>
  <c r="K33" i="25"/>
  <c r="K31" i="25"/>
  <c r="K29" i="25"/>
  <c r="K27" i="25"/>
  <c r="K25" i="25"/>
  <c r="K24" i="25"/>
  <c r="K22" i="25"/>
  <c r="K20" i="25"/>
  <c r="K18" i="25"/>
  <c r="K16" i="25"/>
  <c r="K14" i="25"/>
  <c r="K12" i="25"/>
  <c r="K10" i="25"/>
  <c r="C7" i="24"/>
  <c r="E29" i="28" l="1"/>
  <c r="F29" i="28"/>
  <c r="G29" i="28"/>
  <c r="H29" i="28"/>
  <c r="I29" i="28"/>
  <c r="J29" i="28"/>
  <c r="K29" i="28"/>
  <c r="L29" i="28"/>
  <c r="D29" i="28"/>
  <c r="F57" i="25" l="1"/>
  <c r="J57" i="25" s="1"/>
  <c r="D15" i="20" l="1"/>
  <c r="H28" i="27"/>
  <c r="D22" i="22"/>
  <c r="D19" i="22"/>
  <c r="E100" i="18" l="1"/>
  <c r="I100" i="18" s="1"/>
  <c r="I106" i="18"/>
  <c r="I107" i="18"/>
  <c r="I108" i="18"/>
  <c r="I109" i="18"/>
  <c r="I110" i="18"/>
  <c r="I111" i="18"/>
  <c r="I112" i="18"/>
  <c r="I113" i="18"/>
  <c r="I114" i="18"/>
  <c r="I115" i="18"/>
  <c r="I116" i="18"/>
  <c r="I117" i="18"/>
  <c r="I118" i="18"/>
  <c r="I119" i="18"/>
  <c r="I120" i="18"/>
  <c r="I99" i="18"/>
  <c r="I101" i="18"/>
  <c r="I102" i="18"/>
  <c r="I93" i="18"/>
  <c r="I94" i="18"/>
  <c r="I95" i="18"/>
  <c r="I96" i="18"/>
  <c r="I97" i="18"/>
  <c r="I98" i="18"/>
  <c r="I85" i="18"/>
  <c r="I18" i="15" l="1"/>
  <c r="F18" i="15"/>
  <c r="B19" i="15"/>
  <c r="R19" i="15" s="1"/>
  <c r="B18" i="15"/>
  <c r="R18" i="15" l="1"/>
  <c r="H28" i="18"/>
  <c r="G28" i="18"/>
  <c r="E28" i="18"/>
  <c r="D28" i="18"/>
  <c r="K13" i="28"/>
  <c r="J13" i="28"/>
  <c r="L13" i="28" s="1"/>
  <c r="F13" i="28"/>
  <c r="I13" i="28"/>
  <c r="H24" i="20"/>
  <c r="C24" i="20"/>
  <c r="I9" i="28"/>
  <c r="I10" i="28"/>
  <c r="I11" i="28"/>
  <c r="I12" i="28"/>
  <c r="F9" i="28"/>
  <c r="F10" i="28"/>
  <c r="F11" i="28"/>
  <c r="F12" i="28"/>
  <c r="K9" i="28"/>
  <c r="K10" i="28"/>
  <c r="K11" i="28"/>
  <c r="K12" i="28"/>
  <c r="J9" i="28"/>
  <c r="L9" i="28" s="1"/>
  <c r="J10" i="28"/>
  <c r="L10" i="28" s="1"/>
  <c r="J11" i="28"/>
  <c r="L11" i="28" s="1"/>
  <c r="J12" i="28"/>
  <c r="L12" i="28" s="1"/>
  <c r="H23" i="20"/>
  <c r="I23" i="20" s="1"/>
  <c r="H25" i="20"/>
  <c r="I25" i="20" s="1"/>
  <c r="H26" i="20"/>
  <c r="H27" i="20"/>
  <c r="H30" i="20"/>
  <c r="I30" i="20" s="1"/>
  <c r="C26" i="20"/>
  <c r="C27" i="20"/>
  <c r="I32" i="22"/>
  <c r="D32" i="22"/>
  <c r="I27" i="22"/>
  <c r="I28" i="22"/>
  <c r="I29" i="22"/>
  <c r="D27" i="22"/>
  <c r="D28" i="22"/>
  <c r="D29" i="22"/>
  <c r="I26" i="20" l="1"/>
  <c r="I24" i="20"/>
  <c r="I27" i="20"/>
  <c r="J29" i="22"/>
  <c r="J27" i="22"/>
  <c r="J32" i="22"/>
  <c r="J28" i="22"/>
  <c r="K7" i="28" l="1"/>
  <c r="K8" i="28"/>
  <c r="K14" i="28"/>
  <c r="K15" i="28"/>
  <c r="K16" i="28"/>
  <c r="K17" i="28"/>
  <c r="K18" i="28"/>
  <c r="J7" i="28"/>
  <c r="J8" i="28"/>
  <c r="J14" i="28"/>
  <c r="J15" i="28"/>
  <c r="J16" i="28"/>
  <c r="J17" i="28"/>
  <c r="J18" i="28"/>
  <c r="I7" i="28"/>
  <c r="I8" i="28"/>
  <c r="I14" i="28"/>
  <c r="I15" i="28"/>
  <c r="I16" i="28"/>
  <c r="I17" i="28"/>
  <c r="I18" i="28"/>
  <c r="F7" i="28"/>
  <c r="F8" i="28"/>
  <c r="F14" i="28"/>
  <c r="F15" i="28"/>
  <c r="F16" i="28"/>
  <c r="F17" i="28"/>
  <c r="F18" i="28"/>
  <c r="L16" i="28" l="1"/>
  <c r="L14" i="28"/>
  <c r="L7" i="28"/>
  <c r="L17" i="28"/>
  <c r="L15" i="28"/>
  <c r="L8" i="28"/>
  <c r="L18" i="28"/>
  <c r="C8" i="26"/>
  <c r="D8" i="26"/>
  <c r="E8" i="26"/>
  <c r="F8" i="26"/>
  <c r="G8" i="26"/>
  <c r="B8" i="26"/>
  <c r="C7" i="26"/>
  <c r="D7" i="26"/>
  <c r="E7" i="26"/>
  <c r="F7" i="26"/>
  <c r="G7" i="26"/>
  <c r="B7" i="26"/>
  <c r="G5" i="26"/>
  <c r="G4" i="26"/>
  <c r="F5" i="26"/>
  <c r="C6" i="26"/>
  <c r="C5" i="26"/>
  <c r="H22" i="28"/>
  <c r="K22" i="28" s="1"/>
  <c r="G22" i="28"/>
  <c r="J22" i="28" s="1"/>
  <c r="C3" i="27"/>
  <c r="C42" i="27" s="1"/>
  <c r="D3" i="27"/>
  <c r="E3" i="27"/>
  <c r="G3" i="27"/>
  <c r="H3" i="27"/>
  <c r="I3" i="27"/>
  <c r="B3" i="27"/>
  <c r="B42" i="27" s="1"/>
  <c r="C26" i="27"/>
  <c r="D26" i="27"/>
  <c r="E26" i="27"/>
  <c r="G26" i="27"/>
  <c r="H26" i="27"/>
  <c r="I26" i="27"/>
  <c r="B26" i="27"/>
  <c r="J29" i="27"/>
  <c r="J30" i="27"/>
  <c r="J31" i="27"/>
  <c r="J32" i="27"/>
  <c r="J33" i="27"/>
  <c r="J34" i="27"/>
  <c r="J35" i="27"/>
  <c r="J36" i="27"/>
  <c r="J37" i="27"/>
  <c r="J38" i="27"/>
  <c r="J39" i="27"/>
  <c r="J40" i="27"/>
  <c r="F29" i="27"/>
  <c r="K29" i="27" s="1"/>
  <c r="F30" i="27"/>
  <c r="K30" i="27" s="1"/>
  <c r="F31" i="27"/>
  <c r="K31" i="27" s="1"/>
  <c r="F32" i="27"/>
  <c r="K32" i="27" s="1"/>
  <c r="F33" i="27"/>
  <c r="K33" i="27" s="1"/>
  <c r="F34" i="27"/>
  <c r="K34" i="27" s="1"/>
  <c r="F35" i="27"/>
  <c r="F36" i="27"/>
  <c r="F37" i="27"/>
  <c r="F38" i="27"/>
  <c r="K38" i="27" s="1"/>
  <c r="F39" i="27"/>
  <c r="K39" i="27" s="1"/>
  <c r="F40" i="27"/>
  <c r="K40" i="27" s="1"/>
  <c r="J28" i="27"/>
  <c r="F28" i="27"/>
  <c r="K28" i="27" s="1"/>
  <c r="J15" i="27"/>
  <c r="J16" i="27"/>
  <c r="J17" i="27"/>
  <c r="J18" i="27"/>
  <c r="J19" i="27"/>
  <c r="J20" i="27"/>
  <c r="J21" i="27"/>
  <c r="J22" i="27"/>
  <c r="J23" i="27"/>
  <c r="J24" i="27"/>
  <c r="J25" i="27"/>
  <c r="J7" i="27"/>
  <c r="J8" i="27"/>
  <c r="J9" i="27"/>
  <c r="F15" i="27"/>
  <c r="F16" i="27"/>
  <c r="F17" i="27"/>
  <c r="F18" i="27"/>
  <c r="F19" i="27"/>
  <c r="F20" i="27"/>
  <c r="F21" i="27"/>
  <c r="F22" i="27"/>
  <c r="F23" i="27"/>
  <c r="F24" i="27"/>
  <c r="K24" i="27" s="1"/>
  <c r="F25" i="27"/>
  <c r="F7" i="27"/>
  <c r="F8" i="27"/>
  <c r="F9" i="27"/>
  <c r="J26" i="27" l="1"/>
  <c r="I42" i="27"/>
  <c r="G42" i="27"/>
  <c r="E42" i="27"/>
  <c r="H42" i="27"/>
  <c r="D42" i="27"/>
  <c r="L22" i="28"/>
  <c r="I22" i="28"/>
  <c r="E34" i="18"/>
  <c r="F26" i="27"/>
  <c r="K36" i="27"/>
  <c r="K37" i="27"/>
  <c r="K35" i="27"/>
  <c r="K26" i="27" s="1"/>
  <c r="K9" i="27"/>
  <c r="K7" i="27"/>
  <c r="K8" i="27"/>
  <c r="K15" i="27"/>
  <c r="K25" i="27"/>
  <c r="K21" i="27"/>
  <c r="K22" i="27"/>
  <c r="K18" i="27"/>
  <c r="K16" i="27"/>
  <c r="K23" i="27"/>
  <c r="K19" i="27"/>
  <c r="K17" i="27"/>
  <c r="K20" i="27"/>
  <c r="H34" i="18" l="1"/>
  <c r="D34" i="18"/>
  <c r="I38" i="18"/>
  <c r="I41" i="18"/>
  <c r="C6" i="22" l="1"/>
  <c r="B6" i="20" l="1"/>
  <c r="C17" i="22"/>
  <c r="K19" i="28"/>
  <c r="K20" i="28"/>
  <c r="J19" i="28"/>
  <c r="J20" i="28"/>
  <c r="L19" i="28"/>
  <c r="L20" i="28"/>
  <c r="I19" i="28"/>
  <c r="I20" i="28"/>
  <c r="C5" i="22"/>
  <c r="B33" i="21"/>
  <c r="B10" i="21"/>
  <c r="H28" i="28" l="1"/>
  <c r="H30" i="28" s="1"/>
  <c r="G28" i="28"/>
  <c r="G30" i="28" s="1"/>
  <c r="I4" i="28"/>
  <c r="I3" i="28"/>
  <c r="F19" i="28"/>
  <c r="F4" i="28"/>
  <c r="F3" i="28"/>
  <c r="E28" i="28"/>
  <c r="E30" i="28" s="1"/>
  <c r="D28" i="28"/>
  <c r="D30" i="28" s="1"/>
  <c r="C11" i="22"/>
  <c r="C13" i="22"/>
  <c r="C12" i="22"/>
  <c r="C10" i="22"/>
  <c r="E55" i="25"/>
  <c r="K55" i="25" s="1"/>
  <c r="I6" i="13" l="1"/>
  <c r="I9" i="13"/>
  <c r="C4" i="13"/>
  <c r="D15" i="17" l="1"/>
  <c r="C11" i="19"/>
  <c r="D11" i="19"/>
  <c r="E11" i="19"/>
  <c r="F11" i="19"/>
  <c r="G11" i="19"/>
  <c r="B11" i="19"/>
  <c r="F8" i="19"/>
  <c r="G8" i="19"/>
  <c r="F44" i="18" l="1"/>
  <c r="C24" i="22" l="1"/>
  <c r="B8" i="17" l="1"/>
  <c r="I91" i="18"/>
  <c r="B17" i="17"/>
  <c r="G65" i="8"/>
  <c r="EN69" i="1"/>
  <c r="DV68" i="1"/>
  <c r="EB68" i="1"/>
  <c r="EH68" i="1"/>
  <c r="DY69" i="1"/>
  <c r="EB69" i="1"/>
  <c r="O68" i="1"/>
  <c r="AD68" i="1"/>
  <c r="AP68" i="1"/>
  <c r="F69" i="1"/>
  <c r="L69" i="1"/>
  <c r="O69" i="1"/>
  <c r="R69" i="1"/>
  <c r="EN59" i="1"/>
  <c r="EN60" i="1"/>
  <c r="DY59" i="1"/>
  <c r="EB59" i="1"/>
  <c r="EE59" i="1"/>
  <c r="DV60" i="1"/>
  <c r="DY60" i="1"/>
  <c r="X59" i="1"/>
  <c r="X60" i="1"/>
  <c r="O59" i="1"/>
  <c r="R59" i="1"/>
  <c r="AG59" i="1"/>
  <c r="F60" i="1"/>
  <c r="I60" i="1"/>
  <c r="L60" i="1"/>
  <c r="U60" i="1"/>
  <c r="AG60" i="1"/>
  <c r="EN42" i="1"/>
  <c r="EN46" i="1"/>
  <c r="EN51" i="1"/>
  <c r="EK45" i="1"/>
  <c r="EK47" i="1"/>
  <c r="DY42" i="1"/>
  <c r="EQ42" i="1"/>
  <c r="DY45" i="1"/>
  <c r="EB41" i="1"/>
  <c r="DV46" i="1"/>
  <c r="DY46" i="1"/>
  <c r="EQ46" i="1"/>
  <c r="EB47" i="1"/>
  <c r="DV51" i="1"/>
  <c r="DY51" i="1"/>
  <c r="X45" i="1"/>
  <c r="X46" i="1"/>
  <c r="X47" i="1"/>
  <c r="X48" i="1"/>
  <c r="O42" i="1"/>
  <c r="F41" i="1"/>
  <c r="L45" i="1"/>
  <c r="R45" i="1"/>
  <c r="I46" i="1"/>
  <c r="L46" i="1"/>
  <c r="O46" i="1"/>
  <c r="AD46" i="1"/>
  <c r="AP46" i="1"/>
  <c r="F47" i="1"/>
  <c r="I47" i="1"/>
  <c r="L47" i="1"/>
  <c r="R47" i="1"/>
  <c r="F48" i="1"/>
  <c r="L48" i="1"/>
  <c r="O48" i="1"/>
  <c r="R48" i="1"/>
  <c r="AD48" i="1"/>
  <c r="AP48" i="1"/>
  <c r="I49" i="1"/>
  <c r="L50" i="1"/>
  <c r="M50" i="1" s="1"/>
  <c r="U50" i="1"/>
  <c r="BL50" i="1"/>
  <c r="EN19" i="1"/>
  <c r="EO19" i="1" s="1"/>
  <c r="EN20" i="1"/>
  <c r="EN24" i="1"/>
  <c r="EN25" i="1"/>
  <c r="DY19" i="1"/>
  <c r="EB19" i="1"/>
  <c r="DV20" i="1"/>
  <c r="DY20" i="1"/>
  <c r="DY23" i="1"/>
  <c r="EB23" i="1"/>
  <c r="DV24" i="1"/>
  <c r="DY24" i="1"/>
  <c r="DY25" i="1"/>
  <c r="EB25" i="1"/>
  <c r="X25" i="1"/>
  <c r="F19" i="1"/>
  <c r="I19" i="1"/>
  <c r="L19" i="1"/>
  <c r="O19" i="1"/>
  <c r="AJ19" i="1"/>
  <c r="F20" i="1"/>
  <c r="I20" i="1"/>
  <c r="L20" i="1"/>
  <c r="O20" i="1"/>
  <c r="R20" i="1"/>
  <c r="AG20" i="1"/>
  <c r="I23" i="1"/>
  <c r="L23" i="1"/>
  <c r="O23" i="1"/>
  <c r="AJ23" i="1"/>
  <c r="F24" i="1"/>
  <c r="DN24" i="1"/>
  <c r="F25" i="1"/>
  <c r="I25" i="1"/>
  <c r="L25" i="1"/>
  <c r="O25" i="1"/>
  <c r="R25" i="1"/>
  <c r="B19" i="17"/>
  <c r="X15" i="1"/>
  <c r="X16" i="1"/>
  <c r="X8" i="1"/>
  <c r="X9" i="1"/>
  <c r="X10" i="1"/>
  <c r="BF10" i="1"/>
  <c r="BO10" i="1"/>
  <c r="CY10" i="1"/>
  <c r="X11" i="1"/>
  <c r="I8" i="1"/>
  <c r="O8" i="1"/>
  <c r="F9" i="1"/>
  <c r="G9" i="1" s="1"/>
  <c r="L9" i="1"/>
  <c r="M9" i="1" s="1"/>
  <c r="O9" i="1"/>
  <c r="F10" i="1"/>
  <c r="G10" i="1" s="1"/>
  <c r="I10" i="1"/>
  <c r="J10" i="1" s="1"/>
  <c r="L10" i="1"/>
  <c r="M10" i="1" s="1"/>
  <c r="O10" i="1"/>
  <c r="P10" i="1" s="1"/>
  <c r="BC10" i="1"/>
  <c r="F11" i="1"/>
  <c r="I11" i="1"/>
  <c r="L11" i="1"/>
  <c r="O11" i="1"/>
  <c r="F15" i="1"/>
  <c r="L16" i="1"/>
  <c r="R16" i="1"/>
  <c r="F17" i="1"/>
  <c r="L17" i="1"/>
  <c r="O17" i="1"/>
  <c r="AG17" i="1"/>
  <c r="AA9" i="1"/>
  <c r="EN8" i="1"/>
  <c r="EO8" i="1" s="1"/>
  <c r="EN10" i="1"/>
  <c r="EO10" i="1" s="1"/>
  <c r="EN11" i="1"/>
  <c r="EN13" i="1"/>
  <c r="EN14" i="1"/>
  <c r="EN15" i="1"/>
  <c r="EN16" i="1"/>
  <c r="EN17" i="1"/>
  <c r="EK17" i="1"/>
  <c r="DV8" i="1"/>
  <c r="DW8" i="1" s="1"/>
  <c r="EB8" i="1"/>
  <c r="DV9" i="1"/>
  <c r="DW9" i="1" s="1"/>
  <c r="DY9" i="1"/>
  <c r="DZ9" i="1" s="1"/>
  <c r="EB9" i="1"/>
  <c r="DV10" i="1"/>
  <c r="DW10" i="1" s="1"/>
  <c r="DV11" i="1"/>
  <c r="DY11" i="1"/>
  <c r="EB11" i="1"/>
  <c r="EB13" i="1"/>
  <c r="DV14" i="1"/>
  <c r="DY14" i="1"/>
  <c r="EB14" i="1"/>
  <c r="DV15" i="1"/>
  <c r="EB15" i="1"/>
  <c r="DY16" i="1"/>
  <c r="EB16" i="1"/>
  <c r="DV17" i="1"/>
  <c r="EB17" i="1"/>
  <c r="EN36" i="1"/>
  <c r="ET34" i="1"/>
  <c r="ET36" i="1"/>
  <c r="DV30" i="1"/>
  <c r="DV34" i="1"/>
  <c r="DY29" i="1"/>
  <c r="EB34" i="1"/>
  <c r="DV35" i="1"/>
  <c r="DW35" i="1" s="1"/>
  <c r="EB35" i="1"/>
  <c r="DV36" i="1"/>
  <c r="DY36" i="1"/>
  <c r="EB36" i="1"/>
  <c r="EC36" i="1" s="1"/>
  <c r="DV39" i="1"/>
  <c r="EB39" i="1"/>
  <c r="X34" i="1"/>
  <c r="X35" i="1"/>
  <c r="Y35" i="1" s="1"/>
  <c r="X36" i="1"/>
  <c r="O30" i="1"/>
  <c r="I31" i="1"/>
  <c r="O31" i="1"/>
  <c r="F34" i="1"/>
  <c r="I34" i="1"/>
  <c r="O34" i="1"/>
  <c r="R34" i="1"/>
  <c r="F35" i="1"/>
  <c r="I35" i="1"/>
  <c r="L35" i="1"/>
  <c r="O35" i="1"/>
  <c r="R35" i="1"/>
  <c r="F36" i="1"/>
  <c r="I36" i="1"/>
  <c r="L36" i="1"/>
  <c r="O36" i="1"/>
  <c r="R36" i="1"/>
  <c r="AM36" i="1"/>
  <c r="DK36" i="1"/>
  <c r="O39" i="1"/>
  <c r="AA35" i="1"/>
  <c r="EN66" i="1"/>
  <c r="DV63" i="1"/>
  <c r="DW63" i="1" s="1"/>
  <c r="DY63" i="1"/>
  <c r="DZ63" i="1" s="1"/>
  <c r="EH63" i="1"/>
  <c r="EI63" i="1" s="1"/>
  <c r="DV66" i="1"/>
  <c r="DY66" i="1"/>
  <c r="X64" i="1"/>
  <c r="X66" i="1"/>
  <c r="I63" i="1"/>
  <c r="AP63" i="1"/>
  <c r="L64" i="1"/>
  <c r="R64" i="1"/>
  <c r="AD64" i="1"/>
  <c r="AG64" i="1"/>
  <c r="AP64" i="1"/>
  <c r="F66" i="1"/>
  <c r="I66" i="1"/>
  <c r="L66" i="1"/>
  <c r="O66" i="1"/>
  <c r="R66" i="1"/>
  <c r="EB57" i="1"/>
  <c r="X55" i="1"/>
  <c r="X57" i="1"/>
  <c r="F55" i="1"/>
  <c r="I55" i="1"/>
  <c r="O55" i="1"/>
  <c r="R55" i="1"/>
  <c r="F57" i="1"/>
  <c r="L57" i="1"/>
  <c r="O57" i="1"/>
  <c r="J4" i="28"/>
  <c r="K4" i="28"/>
  <c r="L4" i="28" s="1"/>
  <c r="J3" i="28"/>
  <c r="K3" i="28"/>
  <c r="I28" i="28"/>
  <c r="F28" i="28"/>
  <c r="J27" i="28"/>
  <c r="K27" i="28"/>
  <c r="I27" i="28"/>
  <c r="F27" i="28"/>
  <c r="J26" i="28"/>
  <c r="K26" i="28"/>
  <c r="I26" i="28"/>
  <c r="F26" i="28"/>
  <c r="J25" i="28"/>
  <c r="K25" i="28"/>
  <c r="I25" i="28"/>
  <c r="F25" i="28"/>
  <c r="J24" i="28"/>
  <c r="K24" i="28"/>
  <c r="I24" i="28"/>
  <c r="F24" i="28"/>
  <c r="J23" i="28"/>
  <c r="K23" i="28"/>
  <c r="I23" i="28"/>
  <c r="F23" i="28"/>
  <c r="J21" i="28"/>
  <c r="K21" i="28"/>
  <c r="I21" i="28"/>
  <c r="F21" i="28"/>
  <c r="J6" i="28"/>
  <c r="K6" i="28"/>
  <c r="I6" i="28"/>
  <c r="F6" i="28"/>
  <c r="J5" i="28"/>
  <c r="K5" i="28"/>
  <c r="I5" i="28"/>
  <c r="F5" i="28"/>
  <c r="F2" i="27"/>
  <c r="J5" i="27"/>
  <c r="F5" i="27"/>
  <c r="J6" i="27"/>
  <c r="F6" i="27"/>
  <c r="J10" i="27"/>
  <c r="F10" i="27"/>
  <c r="K10" i="27" s="1"/>
  <c r="J11" i="27"/>
  <c r="F11" i="27"/>
  <c r="J12" i="27"/>
  <c r="F12" i="27"/>
  <c r="J13" i="27"/>
  <c r="F13" i="27"/>
  <c r="J14" i="27"/>
  <c r="F14" i="27"/>
  <c r="F6" i="26"/>
  <c r="G6" i="26" s="1"/>
  <c r="F3" i="26"/>
  <c r="C3" i="26"/>
  <c r="G3" i="26" s="1"/>
  <c r="G2" i="26"/>
  <c r="J4" i="25"/>
  <c r="K4" i="25" s="1"/>
  <c r="J5" i="25"/>
  <c r="K5" i="25" s="1"/>
  <c r="J6" i="25"/>
  <c r="K6" i="25" s="1"/>
  <c r="E54" i="25"/>
  <c r="K54" i="25" s="1"/>
  <c r="E56" i="25"/>
  <c r="K56" i="25" s="1"/>
  <c r="E57" i="25"/>
  <c r="K57" i="25" s="1"/>
  <c r="F7" i="25"/>
  <c r="F58" i="25"/>
  <c r="G7" i="25"/>
  <c r="G58" i="25"/>
  <c r="H7" i="25"/>
  <c r="H58" i="25"/>
  <c r="I7" i="25"/>
  <c r="I58" i="25"/>
  <c r="E7" i="25"/>
  <c r="E58" i="25"/>
  <c r="D7" i="25"/>
  <c r="D58" i="25"/>
  <c r="F3" i="24"/>
  <c r="C3" i="24"/>
  <c r="G3" i="24" s="1"/>
  <c r="G4" i="24" s="1"/>
  <c r="F4" i="24"/>
  <c r="E4" i="24"/>
  <c r="E8" i="24"/>
  <c r="D4" i="24"/>
  <c r="D8" i="24" s="1"/>
  <c r="C4" i="24"/>
  <c r="C8" i="24" s="1"/>
  <c r="B4" i="24"/>
  <c r="H3" i="23"/>
  <c r="C3" i="23"/>
  <c r="I3" i="23"/>
  <c r="H4" i="23"/>
  <c r="I4" i="23"/>
  <c r="I5" i="23" s="1"/>
  <c r="H6" i="23"/>
  <c r="C6" i="23"/>
  <c r="I6" i="23" s="1"/>
  <c r="H7" i="23"/>
  <c r="I7" i="23" s="1"/>
  <c r="H8" i="23"/>
  <c r="I8" i="23" s="1"/>
  <c r="H9" i="23"/>
  <c r="I9" i="23" s="1"/>
  <c r="D5" i="23"/>
  <c r="D10" i="23"/>
  <c r="E5" i="23"/>
  <c r="E10" i="23"/>
  <c r="F5" i="23"/>
  <c r="F10" i="23"/>
  <c r="G5" i="23"/>
  <c r="G10" i="23"/>
  <c r="C5" i="23"/>
  <c r="C10" i="23"/>
  <c r="C11" i="23"/>
  <c r="B5" i="23"/>
  <c r="B10" i="23"/>
  <c r="B11" i="23" s="1"/>
  <c r="H5" i="23"/>
  <c r="I21" i="22"/>
  <c r="D21" i="22"/>
  <c r="I22" i="22"/>
  <c r="I23" i="22"/>
  <c r="D23" i="22"/>
  <c r="I24" i="22"/>
  <c r="D24" i="22"/>
  <c r="I25" i="22"/>
  <c r="D25" i="22"/>
  <c r="I26" i="22"/>
  <c r="D26" i="22"/>
  <c r="I33" i="22"/>
  <c r="D33" i="22"/>
  <c r="I34" i="22"/>
  <c r="D34" i="22"/>
  <c r="I35" i="22"/>
  <c r="D35" i="22"/>
  <c r="I3" i="22"/>
  <c r="D3" i="22"/>
  <c r="I4" i="22"/>
  <c r="D4" i="22"/>
  <c r="I5" i="22"/>
  <c r="D5" i="22"/>
  <c r="I6" i="22"/>
  <c r="D6" i="22"/>
  <c r="I7" i="22"/>
  <c r="D7" i="22"/>
  <c r="I8" i="22"/>
  <c r="D8" i="22"/>
  <c r="I9" i="22"/>
  <c r="D9" i="22"/>
  <c r="I10" i="22"/>
  <c r="D10" i="22"/>
  <c r="I11" i="22"/>
  <c r="D11" i="22"/>
  <c r="I12" i="22"/>
  <c r="D12" i="22"/>
  <c r="I13" i="22"/>
  <c r="D13" i="22"/>
  <c r="I14" i="22"/>
  <c r="D14" i="22"/>
  <c r="I15" i="22"/>
  <c r="D15" i="22"/>
  <c r="I16" i="22"/>
  <c r="D16" i="22"/>
  <c r="I17" i="22"/>
  <c r="D17" i="22"/>
  <c r="I18" i="22"/>
  <c r="D18" i="22"/>
  <c r="I19" i="22"/>
  <c r="H36" i="22"/>
  <c r="H20" i="22"/>
  <c r="H37" i="22" s="1"/>
  <c r="G36" i="22"/>
  <c r="G20" i="22"/>
  <c r="F36" i="22"/>
  <c r="F20" i="22"/>
  <c r="E36" i="22"/>
  <c r="E20" i="22"/>
  <c r="C36" i="22"/>
  <c r="C20" i="22"/>
  <c r="B36" i="22"/>
  <c r="B20" i="22"/>
  <c r="F23" i="21"/>
  <c r="C23" i="21"/>
  <c r="G23" i="21"/>
  <c r="F24" i="21"/>
  <c r="C24" i="21"/>
  <c r="G24" i="21" s="1"/>
  <c r="F25" i="21"/>
  <c r="C25" i="21"/>
  <c r="G25" i="21"/>
  <c r="F26" i="21"/>
  <c r="C26" i="21"/>
  <c r="G26" i="21" s="1"/>
  <c r="F27" i="21"/>
  <c r="C27" i="21"/>
  <c r="G27" i="21"/>
  <c r="F28" i="21"/>
  <c r="C28" i="21"/>
  <c r="G28" i="21" s="1"/>
  <c r="F29" i="21"/>
  <c r="C29" i="21"/>
  <c r="G29" i="21"/>
  <c r="F30" i="21"/>
  <c r="C30" i="21"/>
  <c r="G30" i="21" s="1"/>
  <c r="F31" i="21"/>
  <c r="C31" i="21"/>
  <c r="G31" i="21"/>
  <c r="F32" i="21"/>
  <c r="C32" i="21"/>
  <c r="G32" i="21" s="1"/>
  <c r="F33" i="21"/>
  <c r="C33" i="21"/>
  <c r="G33" i="21" s="1"/>
  <c r="F34" i="21"/>
  <c r="C34" i="21"/>
  <c r="G34" i="21" s="1"/>
  <c r="F35" i="21"/>
  <c r="C35" i="21"/>
  <c r="F36" i="21"/>
  <c r="C36" i="21"/>
  <c r="G36" i="21" s="1"/>
  <c r="F37" i="21"/>
  <c r="C37" i="21"/>
  <c r="G37" i="21"/>
  <c r="F38" i="21"/>
  <c r="C38" i="21"/>
  <c r="G38" i="21" s="1"/>
  <c r="F39" i="21"/>
  <c r="C39" i="21"/>
  <c r="G39" i="21"/>
  <c r="F40" i="21"/>
  <c r="C40" i="21"/>
  <c r="G40" i="21" s="1"/>
  <c r="F3" i="21"/>
  <c r="C3" i="21"/>
  <c r="G3" i="21" s="1"/>
  <c r="F4" i="21"/>
  <c r="C4" i="21"/>
  <c r="G4" i="21"/>
  <c r="F5" i="21"/>
  <c r="C5" i="21"/>
  <c r="G5" i="21" s="1"/>
  <c r="F6" i="21"/>
  <c r="C6" i="21"/>
  <c r="G6" i="21"/>
  <c r="F7" i="21"/>
  <c r="C7" i="21"/>
  <c r="G7" i="21" s="1"/>
  <c r="F8" i="21"/>
  <c r="C8" i="21"/>
  <c r="G8" i="21"/>
  <c r="F9" i="21"/>
  <c r="C9" i="21"/>
  <c r="G9" i="21" s="1"/>
  <c r="F10" i="21"/>
  <c r="C10" i="21"/>
  <c r="G10" i="21" s="1"/>
  <c r="F11" i="21"/>
  <c r="C11" i="21"/>
  <c r="G11" i="21" s="1"/>
  <c r="F12" i="21"/>
  <c r="C12" i="21"/>
  <c r="G12" i="21"/>
  <c r="F13" i="21"/>
  <c r="C13" i="21"/>
  <c r="G13" i="21" s="1"/>
  <c r="F14" i="21"/>
  <c r="C14" i="21"/>
  <c r="G14" i="21"/>
  <c r="F15" i="21"/>
  <c r="C15" i="21"/>
  <c r="G15" i="21" s="1"/>
  <c r="F16" i="21"/>
  <c r="C16" i="21"/>
  <c r="G16" i="21"/>
  <c r="F17" i="21"/>
  <c r="C17" i="21"/>
  <c r="G17" i="21" s="1"/>
  <c r="F18" i="21"/>
  <c r="C18" i="21"/>
  <c r="G18" i="21"/>
  <c r="F19" i="21"/>
  <c r="C19" i="21"/>
  <c r="G19" i="21" s="1"/>
  <c r="F20" i="21"/>
  <c r="C20" i="21"/>
  <c r="G20" i="21"/>
  <c r="F41" i="21"/>
  <c r="F21" i="21"/>
  <c r="E41" i="21"/>
  <c r="E21" i="21"/>
  <c r="E42" i="21"/>
  <c r="D41" i="21"/>
  <c r="D21" i="21"/>
  <c r="C41" i="21"/>
  <c r="B41" i="21"/>
  <c r="B21" i="21"/>
  <c r="CG36" i="1" s="1"/>
  <c r="F22" i="21"/>
  <c r="C22" i="21"/>
  <c r="G22" i="21"/>
  <c r="F2" i="21"/>
  <c r="C2" i="21"/>
  <c r="G2" i="21" s="1"/>
  <c r="H4" i="20"/>
  <c r="C4" i="20"/>
  <c r="H5" i="20"/>
  <c r="C5" i="20"/>
  <c r="H6" i="20"/>
  <c r="C6" i="20"/>
  <c r="C7" i="20" s="1"/>
  <c r="H10" i="20"/>
  <c r="C10" i="20"/>
  <c r="H11" i="20"/>
  <c r="C11" i="20"/>
  <c r="H12" i="20"/>
  <c r="C12" i="20"/>
  <c r="H13" i="20"/>
  <c r="C13" i="20"/>
  <c r="H14" i="20"/>
  <c r="C14" i="20"/>
  <c r="H15" i="20"/>
  <c r="C15" i="20"/>
  <c r="H16" i="20"/>
  <c r="C16" i="20"/>
  <c r="H17" i="20"/>
  <c r="C17" i="20"/>
  <c r="H19" i="20"/>
  <c r="C19" i="20"/>
  <c r="H20" i="20"/>
  <c r="C20" i="20"/>
  <c r="H21" i="20"/>
  <c r="C21" i="20"/>
  <c r="H50" i="20"/>
  <c r="C50" i="20"/>
  <c r="H31" i="20"/>
  <c r="C31" i="20"/>
  <c r="H32" i="20"/>
  <c r="C32" i="20"/>
  <c r="H34" i="20"/>
  <c r="C34" i="20"/>
  <c r="H56" i="20"/>
  <c r="C56" i="20"/>
  <c r="H57" i="20"/>
  <c r="C57" i="20"/>
  <c r="H59" i="20"/>
  <c r="C59" i="20"/>
  <c r="D7" i="20"/>
  <c r="D18" i="18" s="1"/>
  <c r="E7" i="20"/>
  <c r="E18" i="18" s="1"/>
  <c r="F7" i="20"/>
  <c r="G18" i="18" s="1"/>
  <c r="G7" i="20"/>
  <c r="H18" i="18" s="1"/>
  <c r="H7" i="20"/>
  <c r="G60" i="20"/>
  <c r="H19" i="18" s="1"/>
  <c r="F60" i="20"/>
  <c r="G19" i="18" s="1"/>
  <c r="E60" i="20"/>
  <c r="D60" i="20"/>
  <c r="D19" i="18" s="1"/>
  <c r="C60" i="20"/>
  <c r="B7" i="20"/>
  <c r="B60" i="20"/>
  <c r="H3" i="20"/>
  <c r="F10" i="19"/>
  <c r="C10" i="19"/>
  <c r="G10" i="19" s="1"/>
  <c r="F3" i="19"/>
  <c r="C3" i="19"/>
  <c r="G3" i="19"/>
  <c r="F4" i="19"/>
  <c r="C4" i="19"/>
  <c r="G4" i="19" s="1"/>
  <c r="F5" i="19"/>
  <c r="C5" i="19"/>
  <c r="G5" i="19"/>
  <c r="F6" i="19"/>
  <c r="F12" i="19"/>
  <c r="E6" i="19"/>
  <c r="E12" i="19"/>
  <c r="D6" i="19"/>
  <c r="D12" i="19"/>
  <c r="C6" i="19"/>
  <c r="B6" i="19"/>
  <c r="B12" i="19"/>
  <c r="C9" i="19"/>
  <c r="G2" i="19"/>
  <c r="J122" i="18"/>
  <c r="I48" i="18"/>
  <c r="I49" i="18"/>
  <c r="I50" i="18"/>
  <c r="I51" i="18"/>
  <c r="I52" i="18"/>
  <c r="I53" i="18"/>
  <c r="I54" i="18"/>
  <c r="I55" i="18"/>
  <c r="I56" i="18"/>
  <c r="I57" i="18"/>
  <c r="I58" i="18"/>
  <c r="I59" i="18"/>
  <c r="I60" i="18"/>
  <c r="I61" i="18"/>
  <c r="I62" i="18"/>
  <c r="I63" i="18"/>
  <c r="I64" i="18"/>
  <c r="I65" i="18"/>
  <c r="I66" i="18"/>
  <c r="I82" i="18"/>
  <c r="I83" i="18"/>
  <c r="I90" i="18"/>
  <c r="I92" i="18"/>
  <c r="I103" i="18"/>
  <c r="I104" i="18"/>
  <c r="I105" i="18"/>
  <c r="H121" i="18"/>
  <c r="G121" i="18"/>
  <c r="F121" i="18"/>
  <c r="F122" i="18" s="1"/>
  <c r="E121" i="18"/>
  <c r="D121" i="18"/>
  <c r="I47" i="18"/>
  <c r="I46" i="18"/>
  <c r="I45" i="18"/>
  <c r="I43" i="18"/>
  <c r="I42" i="18"/>
  <c r="I37" i="18"/>
  <c r="I36" i="18"/>
  <c r="I35" i="18"/>
  <c r="I34" i="18"/>
  <c r="I33" i="18"/>
  <c r="I32" i="18"/>
  <c r="I30" i="18"/>
  <c r="I29" i="18"/>
  <c r="I28" i="18"/>
  <c r="I27" i="18"/>
  <c r="I26" i="18"/>
  <c r="I23" i="18"/>
  <c r="I22" i="18"/>
  <c r="I20" i="18"/>
  <c r="I17" i="18"/>
  <c r="I16" i="18"/>
  <c r="I15" i="18"/>
  <c r="I14" i="18"/>
  <c r="I13" i="18"/>
  <c r="I12" i="18"/>
  <c r="I11" i="18"/>
  <c r="I10" i="18"/>
  <c r="I9" i="18"/>
  <c r="I4" i="18"/>
  <c r="D23" i="17"/>
  <c r="D26" i="17" s="1"/>
  <c r="C26" i="17"/>
  <c r="B26" i="17"/>
  <c r="D18" i="17"/>
  <c r="D4" i="17"/>
  <c r="D5" i="17"/>
  <c r="D6" i="17"/>
  <c r="D7" i="17"/>
  <c r="D8" i="17"/>
  <c r="D9" i="17"/>
  <c r="D10" i="17"/>
  <c r="D11" i="17"/>
  <c r="D12" i="17"/>
  <c r="D13" i="17"/>
  <c r="D14" i="17"/>
  <c r="D16" i="17"/>
  <c r="C17" i="17"/>
  <c r="C19" i="17" s="1"/>
  <c r="DS32" i="1"/>
  <c r="DS33" i="1"/>
  <c r="DS43" i="1"/>
  <c r="DS51" i="1"/>
  <c r="DS56" i="1"/>
  <c r="DS65" i="1"/>
  <c r="K11" i="8"/>
  <c r="K19" i="8"/>
  <c r="K29" i="8"/>
  <c r="K30" i="8"/>
  <c r="K40" i="8"/>
  <c r="K41" i="8"/>
  <c r="K48" i="8"/>
  <c r="K53" i="8"/>
  <c r="G19" i="8"/>
  <c r="G28" i="8"/>
  <c r="G29" i="8"/>
  <c r="G30" i="8"/>
  <c r="G35" i="8"/>
  <c r="G40" i="8"/>
  <c r="G41" i="8"/>
  <c r="G45" i="8"/>
  <c r="G47" i="8"/>
  <c r="C8" i="8"/>
  <c r="C9" i="8"/>
  <c r="C10" i="8"/>
  <c r="C11" i="8"/>
  <c r="C12" i="8"/>
  <c r="C13" i="8"/>
  <c r="C14" i="8"/>
  <c r="C18" i="8"/>
  <c r="C19" i="8"/>
  <c r="C20" i="8"/>
  <c r="C21" i="8"/>
  <c r="C22" i="8"/>
  <c r="C26" i="8"/>
  <c r="C27" i="8"/>
  <c r="C28" i="8"/>
  <c r="C29" i="8"/>
  <c r="C30" i="8"/>
  <c r="C31" i="8"/>
  <c r="C32" i="8"/>
  <c r="C34" i="8"/>
  <c r="C35" i="8"/>
  <c r="C36" i="8"/>
  <c r="C37" i="8"/>
  <c r="C38" i="8"/>
  <c r="C39" i="8"/>
  <c r="C40" i="8"/>
  <c r="C41" i="8"/>
  <c r="C42" i="8"/>
  <c r="C43" i="8"/>
  <c r="C44" i="8"/>
  <c r="C45" i="8"/>
  <c r="C46" i="8"/>
  <c r="C47" i="8"/>
  <c r="C48" i="8"/>
  <c r="G51" i="8"/>
  <c r="G52" i="8"/>
  <c r="G53" i="8"/>
  <c r="G54" i="8"/>
  <c r="G61" i="8"/>
  <c r="G62" i="8"/>
  <c r="HB32" i="1"/>
  <c r="HB33" i="1"/>
  <c r="HB43" i="1"/>
  <c r="HB56" i="1"/>
  <c r="HB65" i="1"/>
  <c r="GY11" i="1"/>
  <c r="GY12" i="1"/>
  <c r="GY13" i="1"/>
  <c r="GY14" i="1"/>
  <c r="GY15" i="1"/>
  <c r="GY16" i="1"/>
  <c r="GY17" i="1"/>
  <c r="GY21" i="1"/>
  <c r="GY22" i="1"/>
  <c r="GY23" i="1"/>
  <c r="GY24" i="1"/>
  <c r="GY25" i="1"/>
  <c r="GY30" i="1"/>
  <c r="GY31" i="1"/>
  <c r="GY32" i="1"/>
  <c r="GY33" i="1"/>
  <c r="GY35" i="1"/>
  <c r="GY37" i="1"/>
  <c r="GY38" i="1"/>
  <c r="GY39" i="1"/>
  <c r="GY42" i="1"/>
  <c r="GY43" i="1"/>
  <c r="GY44" i="1"/>
  <c r="GY46" i="1"/>
  <c r="GY47" i="1"/>
  <c r="GY48" i="1"/>
  <c r="GY49" i="1"/>
  <c r="GY50" i="1"/>
  <c r="GY51" i="1"/>
  <c r="GY53" i="1"/>
  <c r="GY54" i="1"/>
  <c r="GY55" i="1"/>
  <c r="GY56" i="1"/>
  <c r="GY57" i="1"/>
  <c r="GY58" i="1"/>
  <c r="GY59" i="1"/>
  <c r="GY60" i="1"/>
  <c r="GY64" i="1"/>
  <c r="GY65" i="1"/>
  <c r="GY66" i="1"/>
  <c r="GY69" i="1"/>
  <c r="EW22" i="1"/>
  <c r="EW31" i="1"/>
  <c r="EW32" i="1"/>
  <c r="EW33" i="1"/>
  <c r="EW38" i="1"/>
  <c r="EW43" i="1"/>
  <c r="EW44" i="1"/>
  <c r="EW48" i="1"/>
  <c r="EW50" i="1"/>
  <c r="EW55" i="1"/>
  <c r="EW56" i="1"/>
  <c r="EW64" i="1"/>
  <c r="EW65" i="1"/>
  <c r="GV8" i="1"/>
  <c r="GV9" i="1"/>
  <c r="GV10" i="1"/>
  <c r="GV11" i="1"/>
  <c r="GV12" i="1"/>
  <c r="GV13" i="1"/>
  <c r="GV14" i="1"/>
  <c r="GV15" i="1"/>
  <c r="GV16" i="1"/>
  <c r="GV17" i="1"/>
  <c r="GV19" i="1"/>
  <c r="GV20" i="1"/>
  <c r="GV21" i="1"/>
  <c r="GV22" i="1"/>
  <c r="GV23" i="1"/>
  <c r="GV24" i="1"/>
  <c r="GV25" i="1"/>
  <c r="GV28" i="1"/>
  <c r="GV29" i="1"/>
  <c r="GV30" i="1"/>
  <c r="GV31" i="1"/>
  <c r="GV32" i="1"/>
  <c r="GV33" i="1"/>
  <c r="GV34" i="1"/>
  <c r="GV35" i="1"/>
  <c r="GV36" i="1"/>
  <c r="GV37" i="1"/>
  <c r="GV38" i="1"/>
  <c r="GV39" i="1"/>
  <c r="GV40" i="1"/>
  <c r="GV41" i="1"/>
  <c r="GV42" i="1"/>
  <c r="GV43" i="1"/>
  <c r="GV44" i="1"/>
  <c r="GV45" i="1"/>
  <c r="GV46" i="1"/>
  <c r="GV47" i="1"/>
  <c r="GV48" i="1"/>
  <c r="GV49" i="1"/>
  <c r="GV50" i="1"/>
  <c r="GV51" i="1"/>
  <c r="GV52" i="1"/>
  <c r="GV53" i="1"/>
  <c r="GV54" i="1"/>
  <c r="GV55" i="1"/>
  <c r="GV56" i="1"/>
  <c r="GV57" i="1"/>
  <c r="GV58" i="1"/>
  <c r="GV59" i="1"/>
  <c r="GV60" i="1"/>
  <c r="GV63" i="1"/>
  <c r="GV64" i="1"/>
  <c r="GV65" i="1"/>
  <c r="GV66" i="1"/>
  <c r="GV68" i="1"/>
  <c r="GV69" i="1"/>
  <c r="GS7" i="1"/>
  <c r="GS8" i="1"/>
  <c r="GS9" i="1"/>
  <c r="GS10" i="1"/>
  <c r="GS11" i="1"/>
  <c r="GS12" i="1"/>
  <c r="GS13" i="1"/>
  <c r="GS14" i="1"/>
  <c r="GS15" i="1"/>
  <c r="GS16" i="1"/>
  <c r="GS17" i="1"/>
  <c r="GS18" i="1"/>
  <c r="GS19" i="1"/>
  <c r="GS20" i="1"/>
  <c r="GS21" i="1"/>
  <c r="GS22" i="1"/>
  <c r="GS23" i="1"/>
  <c r="GS24" i="1"/>
  <c r="GS25" i="1"/>
  <c r="GS26" i="1"/>
  <c r="GS27" i="1"/>
  <c r="GS28" i="1"/>
  <c r="GS29" i="1"/>
  <c r="GS30" i="1"/>
  <c r="GS31" i="1"/>
  <c r="GS32" i="1"/>
  <c r="GS33" i="1"/>
  <c r="GS34" i="1"/>
  <c r="GS35" i="1"/>
  <c r="GS36" i="1"/>
  <c r="GS37" i="1"/>
  <c r="GS38" i="1"/>
  <c r="GS39" i="1"/>
  <c r="GS40" i="1"/>
  <c r="GS41" i="1"/>
  <c r="GS42" i="1"/>
  <c r="GS43" i="1"/>
  <c r="GS44" i="1"/>
  <c r="GS45" i="1"/>
  <c r="GS46" i="1"/>
  <c r="GS47" i="1"/>
  <c r="GS48" i="1"/>
  <c r="GS49" i="1"/>
  <c r="GS50" i="1"/>
  <c r="GS51" i="1"/>
  <c r="GS52" i="1"/>
  <c r="GS53" i="1"/>
  <c r="GS54" i="1"/>
  <c r="GS55" i="1"/>
  <c r="GS56" i="1"/>
  <c r="GS57" i="1"/>
  <c r="GS58" i="1"/>
  <c r="GS59" i="1"/>
  <c r="GS60" i="1"/>
  <c r="GS61" i="1"/>
  <c r="GS62" i="1"/>
  <c r="GS63" i="1"/>
  <c r="GS64" i="1"/>
  <c r="GS65" i="1"/>
  <c r="GS66" i="1"/>
  <c r="GS67" i="1"/>
  <c r="GS68" i="1"/>
  <c r="GS69" i="1"/>
  <c r="GP8" i="1"/>
  <c r="GP9" i="1"/>
  <c r="GP10" i="1"/>
  <c r="GP11" i="1"/>
  <c r="GP12" i="1"/>
  <c r="GP13" i="1"/>
  <c r="GP14" i="1"/>
  <c r="GP15" i="1"/>
  <c r="GP16" i="1"/>
  <c r="GP17" i="1"/>
  <c r="GP19" i="1"/>
  <c r="GP20" i="1"/>
  <c r="GP21" i="1"/>
  <c r="GP22" i="1"/>
  <c r="GP23" i="1"/>
  <c r="GP24" i="1"/>
  <c r="GP25" i="1"/>
  <c r="GP30" i="1"/>
  <c r="GP31" i="1"/>
  <c r="GP32" i="1"/>
  <c r="GP33" i="1"/>
  <c r="GP34" i="1"/>
  <c r="GP35" i="1"/>
  <c r="GP36" i="1"/>
  <c r="GP37" i="1"/>
  <c r="GP38" i="1"/>
  <c r="GP39" i="1"/>
  <c r="GP40" i="1"/>
  <c r="GP41" i="1"/>
  <c r="GP42" i="1"/>
  <c r="GP43" i="1"/>
  <c r="GP44" i="1"/>
  <c r="GP45" i="1"/>
  <c r="GP46" i="1"/>
  <c r="GP47" i="1"/>
  <c r="GP48" i="1"/>
  <c r="GP49" i="1"/>
  <c r="GP50" i="1"/>
  <c r="GP51" i="1"/>
  <c r="GP53" i="1"/>
  <c r="GP54" i="1"/>
  <c r="GP55" i="1"/>
  <c r="GP56" i="1"/>
  <c r="GP57" i="1"/>
  <c r="GP58" i="1"/>
  <c r="GP59" i="1"/>
  <c r="GP60" i="1"/>
  <c r="GP63" i="1"/>
  <c r="GP64" i="1"/>
  <c r="GP65" i="1"/>
  <c r="GP66" i="1"/>
  <c r="GP68" i="1"/>
  <c r="GP69" i="1"/>
  <c r="GM11" i="1"/>
  <c r="GN11" i="1" s="1"/>
  <c r="GM12" i="1"/>
  <c r="GM13" i="1"/>
  <c r="GM14" i="1"/>
  <c r="GM15" i="1"/>
  <c r="GM16" i="1"/>
  <c r="GM17" i="1"/>
  <c r="GM21" i="1"/>
  <c r="GM22" i="1"/>
  <c r="GM23" i="1"/>
  <c r="GM24" i="1"/>
  <c r="GM25" i="1"/>
  <c r="GM30" i="1"/>
  <c r="GM31" i="1"/>
  <c r="GM32" i="1"/>
  <c r="GM33" i="1"/>
  <c r="GM35" i="1"/>
  <c r="GM37" i="1"/>
  <c r="GM38" i="1"/>
  <c r="GM39" i="1"/>
  <c r="GM42" i="1"/>
  <c r="GM43" i="1"/>
  <c r="GM44" i="1"/>
  <c r="GM46" i="1"/>
  <c r="GM47" i="1"/>
  <c r="GM48" i="1"/>
  <c r="GM49" i="1"/>
  <c r="GM50" i="1"/>
  <c r="GM51" i="1"/>
  <c r="GM53" i="1"/>
  <c r="GM54" i="1"/>
  <c r="GM55" i="1"/>
  <c r="GM56" i="1"/>
  <c r="GM57" i="1"/>
  <c r="GM58" i="1"/>
  <c r="GM59" i="1"/>
  <c r="GM60" i="1"/>
  <c r="GM64" i="1"/>
  <c r="GM65" i="1"/>
  <c r="GM66" i="1"/>
  <c r="GM69" i="1"/>
  <c r="GJ8" i="1"/>
  <c r="GJ9" i="1"/>
  <c r="GJ10" i="1"/>
  <c r="GJ11" i="1"/>
  <c r="GJ12" i="1"/>
  <c r="GJ13" i="1"/>
  <c r="GJ14" i="1"/>
  <c r="GJ15" i="1"/>
  <c r="GJ16" i="1"/>
  <c r="GJ17" i="1"/>
  <c r="GJ18" i="1"/>
  <c r="GJ19" i="1"/>
  <c r="GJ20" i="1"/>
  <c r="GJ21" i="1"/>
  <c r="GJ22" i="1"/>
  <c r="GJ23" i="1"/>
  <c r="GJ24" i="1"/>
  <c r="GJ25" i="1"/>
  <c r="GJ28" i="1"/>
  <c r="GJ29" i="1"/>
  <c r="GJ30" i="1"/>
  <c r="GJ31" i="1"/>
  <c r="GJ32" i="1"/>
  <c r="GJ33" i="1"/>
  <c r="GJ34" i="1"/>
  <c r="GJ35" i="1"/>
  <c r="GJ36" i="1"/>
  <c r="GJ37" i="1"/>
  <c r="GJ38" i="1"/>
  <c r="GJ39" i="1"/>
  <c r="GJ40" i="1"/>
  <c r="GJ41" i="1"/>
  <c r="GJ42" i="1"/>
  <c r="GJ43" i="1"/>
  <c r="GJ44" i="1"/>
  <c r="GJ45" i="1"/>
  <c r="GJ46" i="1"/>
  <c r="GJ47" i="1"/>
  <c r="GJ48" i="1"/>
  <c r="GJ49" i="1"/>
  <c r="GJ50" i="1"/>
  <c r="GJ51" i="1"/>
  <c r="GJ52" i="1"/>
  <c r="GJ53" i="1"/>
  <c r="GJ54" i="1"/>
  <c r="GJ55" i="1"/>
  <c r="GJ56" i="1"/>
  <c r="GJ57" i="1"/>
  <c r="GJ58" i="1"/>
  <c r="GJ59" i="1"/>
  <c r="GJ60" i="1"/>
  <c r="GJ63" i="1"/>
  <c r="GJ64" i="1"/>
  <c r="GJ65" i="1"/>
  <c r="GJ66" i="1"/>
  <c r="GJ67" i="1"/>
  <c r="GJ68" i="1"/>
  <c r="GJ69" i="1"/>
  <c r="GG8" i="1"/>
  <c r="GG9" i="1"/>
  <c r="GG10" i="1"/>
  <c r="GG11" i="1"/>
  <c r="GG12" i="1"/>
  <c r="GG13" i="1"/>
  <c r="GG14" i="1"/>
  <c r="GG15" i="1"/>
  <c r="GG16" i="1"/>
  <c r="GG17" i="1"/>
  <c r="GG19" i="1"/>
  <c r="GG20" i="1"/>
  <c r="GG21" i="1"/>
  <c r="GG22" i="1"/>
  <c r="GG23" i="1"/>
  <c r="GG24" i="1"/>
  <c r="GG25" i="1"/>
  <c r="GG29" i="1"/>
  <c r="GG30" i="1"/>
  <c r="GG31" i="1"/>
  <c r="GG32" i="1"/>
  <c r="GG33" i="1"/>
  <c r="GG34" i="1"/>
  <c r="GG35" i="1"/>
  <c r="GG36" i="1"/>
  <c r="GG37" i="1"/>
  <c r="GG38" i="1"/>
  <c r="GG39" i="1"/>
  <c r="GG40" i="1"/>
  <c r="GG41" i="1"/>
  <c r="GG42" i="1"/>
  <c r="GG43" i="1"/>
  <c r="GG44" i="1"/>
  <c r="GG45" i="1"/>
  <c r="GG46" i="1"/>
  <c r="GG47" i="1"/>
  <c r="GG48" i="1"/>
  <c r="GG49" i="1"/>
  <c r="GG50" i="1"/>
  <c r="GG51" i="1"/>
  <c r="GG53" i="1"/>
  <c r="GG54" i="1"/>
  <c r="GG55" i="1"/>
  <c r="GG56" i="1"/>
  <c r="GG57" i="1"/>
  <c r="GG58" i="1"/>
  <c r="GG59" i="1"/>
  <c r="GG60" i="1"/>
  <c r="GG63" i="1"/>
  <c r="GG64" i="1"/>
  <c r="GG65" i="1"/>
  <c r="GG66" i="1"/>
  <c r="GG68" i="1"/>
  <c r="GG69" i="1"/>
  <c r="GD8" i="1"/>
  <c r="GD9" i="1"/>
  <c r="GD10" i="1"/>
  <c r="GD11" i="1"/>
  <c r="GD12" i="1"/>
  <c r="GD13" i="1"/>
  <c r="GD14" i="1"/>
  <c r="GD15" i="1"/>
  <c r="GD16" i="1"/>
  <c r="GD17" i="1"/>
  <c r="GD19" i="1"/>
  <c r="GD20" i="1"/>
  <c r="GD21" i="1"/>
  <c r="GD22" i="1"/>
  <c r="GD23" i="1"/>
  <c r="GD24" i="1"/>
  <c r="GD25" i="1"/>
  <c r="GD28" i="1"/>
  <c r="GD29" i="1"/>
  <c r="GD30" i="1"/>
  <c r="GD31" i="1"/>
  <c r="GD32" i="1"/>
  <c r="GD33" i="1"/>
  <c r="GD34" i="1"/>
  <c r="GD35" i="1"/>
  <c r="GD36" i="1"/>
  <c r="GD37" i="1"/>
  <c r="GD38" i="1"/>
  <c r="GD39" i="1"/>
  <c r="GD40" i="1"/>
  <c r="GD41" i="1"/>
  <c r="GD42" i="1"/>
  <c r="GD43" i="1"/>
  <c r="GD44" i="1"/>
  <c r="GD45" i="1"/>
  <c r="GD46" i="1"/>
  <c r="GD47" i="1"/>
  <c r="GD48" i="1"/>
  <c r="GD49" i="1"/>
  <c r="GD50" i="1"/>
  <c r="GD51" i="1"/>
  <c r="GD52" i="1"/>
  <c r="GD53" i="1"/>
  <c r="GD54" i="1"/>
  <c r="GD55" i="1"/>
  <c r="GD56" i="1"/>
  <c r="GD57" i="1"/>
  <c r="GD58" i="1"/>
  <c r="GD59" i="1"/>
  <c r="GD60" i="1"/>
  <c r="GD63" i="1"/>
  <c r="GD64" i="1"/>
  <c r="GD65" i="1"/>
  <c r="GD66" i="1"/>
  <c r="GD68" i="1"/>
  <c r="GD69" i="1"/>
  <c r="GA8" i="1"/>
  <c r="GA9" i="1"/>
  <c r="GA10" i="1"/>
  <c r="GA11" i="1"/>
  <c r="GA12" i="1"/>
  <c r="GA13" i="1"/>
  <c r="GA14" i="1"/>
  <c r="GA15" i="1"/>
  <c r="GA16" i="1"/>
  <c r="GA17" i="1"/>
  <c r="GA18" i="1"/>
  <c r="GA19" i="1"/>
  <c r="GA20" i="1"/>
  <c r="GA21" i="1"/>
  <c r="GA22" i="1"/>
  <c r="GA23" i="1"/>
  <c r="GA24" i="1"/>
  <c r="GA25" i="1"/>
  <c r="GA28" i="1"/>
  <c r="GA29" i="1"/>
  <c r="GA30" i="1"/>
  <c r="GA31" i="1"/>
  <c r="GA32" i="1"/>
  <c r="GA33" i="1"/>
  <c r="GA34" i="1"/>
  <c r="GA35" i="1"/>
  <c r="GA36" i="1"/>
  <c r="GA37" i="1"/>
  <c r="GA38" i="1"/>
  <c r="GA39" i="1"/>
  <c r="GA40" i="1"/>
  <c r="GA41" i="1"/>
  <c r="GA42" i="1"/>
  <c r="GA43" i="1"/>
  <c r="GA44" i="1"/>
  <c r="GA45" i="1"/>
  <c r="GA46" i="1"/>
  <c r="GA47" i="1"/>
  <c r="GA48" i="1"/>
  <c r="GA49" i="1"/>
  <c r="GA50" i="1"/>
  <c r="GA51" i="1"/>
  <c r="GA52" i="1"/>
  <c r="GA53" i="1"/>
  <c r="GA54" i="1"/>
  <c r="GA55" i="1"/>
  <c r="GA56" i="1"/>
  <c r="GA57" i="1"/>
  <c r="GA58" i="1"/>
  <c r="GA59" i="1"/>
  <c r="GA60" i="1"/>
  <c r="GA63" i="1"/>
  <c r="GA64" i="1"/>
  <c r="GA65" i="1"/>
  <c r="GA66" i="1"/>
  <c r="GA67" i="1"/>
  <c r="GA68" i="1"/>
  <c r="GA69" i="1"/>
  <c r="FX8" i="1"/>
  <c r="FX9" i="1"/>
  <c r="FX10" i="1"/>
  <c r="FX11" i="1"/>
  <c r="FX12" i="1"/>
  <c r="FX13" i="1"/>
  <c r="FX14" i="1"/>
  <c r="FX15" i="1"/>
  <c r="FX16" i="1"/>
  <c r="FX17" i="1"/>
  <c r="FX19" i="1"/>
  <c r="FX20" i="1"/>
  <c r="FX21" i="1"/>
  <c r="FX22" i="1"/>
  <c r="FX23" i="1"/>
  <c r="FX24" i="1"/>
  <c r="FX25" i="1"/>
  <c r="FX28" i="1"/>
  <c r="FX29" i="1"/>
  <c r="FX30" i="1"/>
  <c r="FX31" i="1"/>
  <c r="FX32" i="1"/>
  <c r="FX33" i="1"/>
  <c r="FX34" i="1"/>
  <c r="FX35" i="1"/>
  <c r="FX36" i="1"/>
  <c r="FX37" i="1"/>
  <c r="FX38" i="1"/>
  <c r="FX39" i="1"/>
  <c r="FX40" i="1"/>
  <c r="FX41" i="1"/>
  <c r="FX42" i="1"/>
  <c r="FX43" i="1"/>
  <c r="FX44" i="1"/>
  <c r="FX45" i="1"/>
  <c r="FX46" i="1"/>
  <c r="FX47" i="1"/>
  <c r="FX48" i="1"/>
  <c r="FX49" i="1"/>
  <c r="FX50" i="1"/>
  <c r="FX51" i="1"/>
  <c r="FX52" i="1"/>
  <c r="FX53" i="1"/>
  <c r="FX54" i="1"/>
  <c r="FX55" i="1"/>
  <c r="FX56" i="1"/>
  <c r="FX57" i="1"/>
  <c r="FX58" i="1"/>
  <c r="FX59" i="1"/>
  <c r="FX60" i="1"/>
  <c r="FX63" i="1"/>
  <c r="FX64" i="1"/>
  <c r="FX65" i="1"/>
  <c r="FX66" i="1"/>
  <c r="FX68" i="1"/>
  <c r="FX69" i="1"/>
  <c r="FU8" i="1"/>
  <c r="FV8" i="1" s="1"/>
  <c r="FU9" i="1"/>
  <c r="FU10" i="1"/>
  <c r="FU11" i="1"/>
  <c r="FU12" i="1"/>
  <c r="FU13" i="1"/>
  <c r="FU14" i="1"/>
  <c r="FU15" i="1"/>
  <c r="FU16" i="1"/>
  <c r="FU17" i="1"/>
  <c r="FU19" i="1"/>
  <c r="FV19" i="1" s="1"/>
  <c r="FU20" i="1"/>
  <c r="FU21" i="1"/>
  <c r="FU22" i="1"/>
  <c r="FU23" i="1"/>
  <c r="FU24" i="1"/>
  <c r="FU25" i="1"/>
  <c r="FU28" i="1"/>
  <c r="FU29" i="1"/>
  <c r="FU30" i="1"/>
  <c r="FU31" i="1"/>
  <c r="FU32" i="1"/>
  <c r="FU33" i="1"/>
  <c r="FU34" i="1"/>
  <c r="FU35" i="1"/>
  <c r="FU36" i="1"/>
  <c r="FU37" i="1"/>
  <c r="FU38" i="1"/>
  <c r="FU39" i="1"/>
  <c r="FU40" i="1"/>
  <c r="FU41" i="1"/>
  <c r="FU42" i="1"/>
  <c r="FU43" i="1"/>
  <c r="FU44" i="1"/>
  <c r="FU45" i="1"/>
  <c r="FU46" i="1"/>
  <c r="FU47" i="1"/>
  <c r="FU48" i="1"/>
  <c r="FU49" i="1"/>
  <c r="FU50" i="1"/>
  <c r="FU51" i="1"/>
  <c r="FU52" i="1"/>
  <c r="FU53" i="1"/>
  <c r="FU54" i="1"/>
  <c r="FU55" i="1"/>
  <c r="FU56" i="1"/>
  <c r="FU57" i="1"/>
  <c r="FU58" i="1"/>
  <c r="FU59" i="1"/>
  <c r="FU60" i="1"/>
  <c r="FU63" i="1"/>
  <c r="FU64" i="1"/>
  <c r="FU65" i="1"/>
  <c r="FU66" i="1"/>
  <c r="FU68" i="1"/>
  <c r="FV68" i="1" s="1"/>
  <c r="FU69" i="1"/>
  <c r="FR8" i="1"/>
  <c r="FR9" i="1"/>
  <c r="FR10" i="1"/>
  <c r="FR11" i="1"/>
  <c r="FR12" i="1"/>
  <c r="FR13" i="1"/>
  <c r="FR14" i="1"/>
  <c r="FR15" i="1"/>
  <c r="FR16" i="1"/>
  <c r="FR17" i="1"/>
  <c r="FR19" i="1"/>
  <c r="FR20" i="1"/>
  <c r="FR21" i="1"/>
  <c r="FR22" i="1"/>
  <c r="FR23" i="1"/>
  <c r="FR24" i="1"/>
  <c r="FR25" i="1"/>
  <c r="FR29" i="1"/>
  <c r="FR30" i="1"/>
  <c r="FR31" i="1"/>
  <c r="FR32" i="1"/>
  <c r="FR33" i="1"/>
  <c r="FR34" i="1"/>
  <c r="FR35" i="1"/>
  <c r="FR36" i="1"/>
  <c r="FR37" i="1"/>
  <c r="FR38" i="1"/>
  <c r="FR39" i="1"/>
  <c r="FR40" i="1"/>
  <c r="FR41" i="1"/>
  <c r="FR42" i="1"/>
  <c r="FR43" i="1"/>
  <c r="FR44" i="1"/>
  <c r="FR45" i="1"/>
  <c r="FR46" i="1"/>
  <c r="FR47" i="1"/>
  <c r="FR48" i="1"/>
  <c r="FR49" i="1"/>
  <c r="FR50" i="1"/>
  <c r="FR51" i="1"/>
  <c r="FR53" i="1"/>
  <c r="FR54" i="1"/>
  <c r="FR55" i="1"/>
  <c r="FR56" i="1"/>
  <c r="FR57" i="1"/>
  <c r="FR58" i="1"/>
  <c r="FR59" i="1"/>
  <c r="FR60" i="1"/>
  <c r="FR63" i="1"/>
  <c r="FR64" i="1"/>
  <c r="FR65" i="1"/>
  <c r="FR66" i="1"/>
  <c r="FR68" i="1"/>
  <c r="FS68" i="1" s="1"/>
  <c r="FR69" i="1"/>
  <c r="FO8" i="1"/>
  <c r="FO9" i="1"/>
  <c r="FO10" i="1"/>
  <c r="FO11" i="1"/>
  <c r="FO12" i="1"/>
  <c r="FO13" i="1"/>
  <c r="FO14" i="1"/>
  <c r="FO15" i="1"/>
  <c r="FO16" i="1"/>
  <c r="FO17" i="1"/>
  <c r="FO19" i="1"/>
  <c r="FO20" i="1"/>
  <c r="FO21" i="1"/>
  <c r="FO22" i="1"/>
  <c r="FO23" i="1"/>
  <c r="FO24" i="1"/>
  <c r="FO25" i="1"/>
  <c r="FO29" i="1"/>
  <c r="FO30" i="1"/>
  <c r="FO31" i="1"/>
  <c r="FO32" i="1"/>
  <c r="FO33" i="1"/>
  <c r="FO34" i="1"/>
  <c r="FO35" i="1"/>
  <c r="FO36" i="1"/>
  <c r="FO37" i="1"/>
  <c r="FO38" i="1"/>
  <c r="FO39" i="1"/>
  <c r="FO40" i="1"/>
  <c r="FO41" i="1"/>
  <c r="FO42" i="1"/>
  <c r="FO43" i="1"/>
  <c r="FO44" i="1"/>
  <c r="FO45" i="1"/>
  <c r="FO46" i="1"/>
  <c r="FO47" i="1"/>
  <c r="FO48" i="1"/>
  <c r="FO49" i="1"/>
  <c r="FO50" i="1"/>
  <c r="FO51" i="1"/>
  <c r="FO53" i="1"/>
  <c r="FO54" i="1"/>
  <c r="FO55" i="1"/>
  <c r="FO56" i="1"/>
  <c r="FO57" i="1"/>
  <c r="FO58" i="1"/>
  <c r="FO59" i="1"/>
  <c r="FO60" i="1"/>
  <c r="FO63" i="1"/>
  <c r="FO64" i="1"/>
  <c r="FO65" i="1"/>
  <c r="FO66" i="1"/>
  <c r="FO68" i="1"/>
  <c r="FO69" i="1"/>
  <c r="FL8" i="1"/>
  <c r="FL9" i="1"/>
  <c r="FL10" i="1"/>
  <c r="FL11" i="1"/>
  <c r="FL12" i="1"/>
  <c r="FL13" i="1"/>
  <c r="FL14" i="1"/>
  <c r="FL15" i="1"/>
  <c r="FL16" i="1"/>
  <c r="FL17" i="1"/>
  <c r="FL19" i="1"/>
  <c r="FL20" i="1"/>
  <c r="FL21" i="1"/>
  <c r="FL22" i="1"/>
  <c r="FL23" i="1"/>
  <c r="FL24" i="1"/>
  <c r="FL25" i="1"/>
  <c r="FL28" i="1"/>
  <c r="FL29" i="1"/>
  <c r="FL30" i="1"/>
  <c r="FL31" i="1"/>
  <c r="FL32" i="1"/>
  <c r="FL33" i="1"/>
  <c r="FL34" i="1"/>
  <c r="FL35" i="1"/>
  <c r="FL36" i="1"/>
  <c r="FL37" i="1"/>
  <c r="FL38" i="1"/>
  <c r="FL39" i="1"/>
  <c r="FL40" i="1"/>
  <c r="FL41" i="1"/>
  <c r="FL42" i="1"/>
  <c r="FL43" i="1"/>
  <c r="FL44" i="1"/>
  <c r="FL45" i="1"/>
  <c r="FL46" i="1"/>
  <c r="FL47" i="1"/>
  <c r="FL48" i="1"/>
  <c r="FL49" i="1"/>
  <c r="FL50" i="1"/>
  <c r="FL51" i="1"/>
  <c r="FL52" i="1"/>
  <c r="FL53" i="1"/>
  <c r="FL54" i="1"/>
  <c r="FL55" i="1"/>
  <c r="FL56" i="1"/>
  <c r="FL57" i="1"/>
  <c r="FL58" i="1"/>
  <c r="FL59" i="1"/>
  <c r="FL60" i="1"/>
  <c r="FL63" i="1"/>
  <c r="FL64" i="1"/>
  <c r="FL65" i="1"/>
  <c r="FL66" i="1"/>
  <c r="FL68" i="1"/>
  <c r="FL69" i="1"/>
  <c r="FI8" i="1"/>
  <c r="FI9" i="1"/>
  <c r="FI10" i="1"/>
  <c r="FI11" i="1"/>
  <c r="FI12" i="1"/>
  <c r="FI13" i="1"/>
  <c r="FI14" i="1"/>
  <c r="FI15" i="1"/>
  <c r="FI16" i="1"/>
  <c r="FI17" i="1"/>
  <c r="FI19" i="1"/>
  <c r="FI20" i="1"/>
  <c r="FI21" i="1"/>
  <c r="FI22" i="1"/>
  <c r="FI23" i="1"/>
  <c r="FI24" i="1"/>
  <c r="FI25" i="1"/>
  <c r="FI30" i="1"/>
  <c r="FI31" i="1"/>
  <c r="FI32" i="1"/>
  <c r="FI33" i="1"/>
  <c r="FI34" i="1"/>
  <c r="FI35" i="1"/>
  <c r="FI36" i="1"/>
  <c r="FI37" i="1"/>
  <c r="FI38" i="1"/>
  <c r="FI39" i="1"/>
  <c r="FI42" i="1"/>
  <c r="FI43" i="1"/>
  <c r="FI44" i="1"/>
  <c r="FI45" i="1"/>
  <c r="FI46" i="1"/>
  <c r="FI47" i="1"/>
  <c r="FI48" i="1"/>
  <c r="FI49" i="1"/>
  <c r="FI50" i="1"/>
  <c r="FI51" i="1"/>
  <c r="FI53" i="1"/>
  <c r="FI54" i="1"/>
  <c r="FI55" i="1"/>
  <c r="FI56" i="1"/>
  <c r="FI57" i="1"/>
  <c r="FI58" i="1"/>
  <c r="FI59" i="1"/>
  <c r="FI60" i="1"/>
  <c r="FI63" i="1"/>
  <c r="FI64" i="1"/>
  <c r="FI65" i="1"/>
  <c r="FI66" i="1"/>
  <c r="FI67" i="1"/>
  <c r="FI68" i="1"/>
  <c r="FI69" i="1"/>
  <c r="FF8" i="1"/>
  <c r="FF9" i="1"/>
  <c r="FF10" i="1"/>
  <c r="FF11" i="1"/>
  <c r="FF12" i="1"/>
  <c r="FF13" i="1"/>
  <c r="FF14" i="1"/>
  <c r="FF15" i="1"/>
  <c r="FF16" i="1"/>
  <c r="FF17" i="1"/>
  <c r="FF19" i="1"/>
  <c r="FF20" i="1"/>
  <c r="FF21" i="1"/>
  <c r="FF22" i="1"/>
  <c r="FF23" i="1"/>
  <c r="FF24" i="1"/>
  <c r="FF25" i="1"/>
  <c r="FF28" i="1"/>
  <c r="FF29" i="1"/>
  <c r="FF30" i="1"/>
  <c r="FF31" i="1"/>
  <c r="FF32" i="1"/>
  <c r="FF33" i="1"/>
  <c r="FF34" i="1"/>
  <c r="FF35" i="1"/>
  <c r="FF36" i="1"/>
  <c r="FF37" i="1"/>
  <c r="FF38" i="1"/>
  <c r="FF39" i="1"/>
  <c r="FF40" i="1"/>
  <c r="FF41" i="1"/>
  <c r="FF42" i="1"/>
  <c r="FF43" i="1"/>
  <c r="FF44" i="1"/>
  <c r="FF45" i="1"/>
  <c r="FF46" i="1"/>
  <c r="FF47" i="1"/>
  <c r="FF48" i="1"/>
  <c r="FF49" i="1"/>
  <c r="FF50" i="1"/>
  <c r="FF51" i="1"/>
  <c r="FF52" i="1"/>
  <c r="FF53" i="1"/>
  <c r="FF54" i="1"/>
  <c r="FF55" i="1"/>
  <c r="FF56" i="1"/>
  <c r="FF57" i="1"/>
  <c r="FF58" i="1"/>
  <c r="FF59" i="1"/>
  <c r="FF60" i="1"/>
  <c r="FF63" i="1"/>
  <c r="FF64" i="1"/>
  <c r="FF65" i="1"/>
  <c r="FF66" i="1"/>
  <c r="FF68" i="1"/>
  <c r="FF69" i="1"/>
  <c r="FC8" i="1"/>
  <c r="FC9" i="1"/>
  <c r="FC10" i="1"/>
  <c r="FC11" i="1"/>
  <c r="FC12" i="1"/>
  <c r="FC13" i="1"/>
  <c r="FC14" i="1"/>
  <c r="FC15" i="1"/>
  <c r="FC16" i="1"/>
  <c r="FC17" i="1"/>
  <c r="FC19" i="1"/>
  <c r="FC20" i="1"/>
  <c r="FC21" i="1"/>
  <c r="FC22" i="1"/>
  <c r="FC23" i="1"/>
  <c r="FC24" i="1"/>
  <c r="FC25" i="1"/>
  <c r="FC28" i="1"/>
  <c r="FC29" i="1"/>
  <c r="FC30" i="1"/>
  <c r="FC31" i="1"/>
  <c r="FC32" i="1"/>
  <c r="FC33" i="1"/>
  <c r="FC34" i="1"/>
  <c r="FC35" i="1"/>
  <c r="FC36" i="1"/>
  <c r="FC37" i="1"/>
  <c r="FC38" i="1"/>
  <c r="FC39" i="1"/>
  <c r="FC40" i="1"/>
  <c r="FC41" i="1"/>
  <c r="FC42" i="1"/>
  <c r="FC43" i="1"/>
  <c r="FC44" i="1"/>
  <c r="FC45" i="1"/>
  <c r="FC46" i="1"/>
  <c r="FC47" i="1"/>
  <c r="FC48" i="1"/>
  <c r="FC49" i="1"/>
  <c r="FC50" i="1"/>
  <c r="FC51" i="1"/>
  <c r="FC52" i="1"/>
  <c r="FC53" i="1"/>
  <c r="FC54" i="1"/>
  <c r="FC55" i="1"/>
  <c r="FC56" i="1"/>
  <c r="FC57" i="1"/>
  <c r="FC58" i="1"/>
  <c r="FC59" i="1"/>
  <c r="FC60" i="1"/>
  <c r="FC63" i="1"/>
  <c r="FC64" i="1"/>
  <c r="FC65" i="1"/>
  <c r="FC66" i="1"/>
  <c r="FC68" i="1"/>
  <c r="FC69" i="1"/>
  <c r="GS6" i="1"/>
  <c r="EZ8" i="1"/>
  <c r="EZ9" i="1"/>
  <c r="EZ10" i="1"/>
  <c r="EZ11" i="1"/>
  <c r="EZ12" i="1"/>
  <c r="EZ13" i="1"/>
  <c r="EZ14" i="1"/>
  <c r="EZ15" i="1"/>
  <c r="EZ16" i="1"/>
  <c r="EZ17" i="1"/>
  <c r="EZ19" i="1"/>
  <c r="EZ20" i="1"/>
  <c r="EZ21" i="1"/>
  <c r="EZ22" i="1"/>
  <c r="EZ23" i="1"/>
  <c r="EZ24" i="1"/>
  <c r="EZ25" i="1"/>
  <c r="EZ28" i="1"/>
  <c r="EZ29" i="1"/>
  <c r="EZ30" i="1"/>
  <c r="EZ31" i="1"/>
  <c r="EZ32" i="1"/>
  <c r="EZ33" i="1"/>
  <c r="EZ34" i="1"/>
  <c r="EZ35" i="1"/>
  <c r="EZ36" i="1"/>
  <c r="EZ37" i="1"/>
  <c r="EZ38" i="1"/>
  <c r="EZ39" i="1"/>
  <c r="EZ40" i="1"/>
  <c r="EZ41" i="1"/>
  <c r="EZ42" i="1"/>
  <c r="EZ43" i="1"/>
  <c r="EZ44" i="1"/>
  <c r="EZ45" i="1"/>
  <c r="EZ46" i="1"/>
  <c r="EZ47" i="1"/>
  <c r="EZ48" i="1"/>
  <c r="EZ49" i="1"/>
  <c r="EZ50" i="1"/>
  <c r="EZ51" i="1"/>
  <c r="EZ52" i="1"/>
  <c r="EZ53" i="1"/>
  <c r="EZ54" i="1"/>
  <c r="EZ55" i="1"/>
  <c r="EZ56" i="1"/>
  <c r="EZ57" i="1"/>
  <c r="EZ58" i="1"/>
  <c r="EZ59" i="1"/>
  <c r="EZ60" i="1"/>
  <c r="EZ63" i="1"/>
  <c r="EZ64" i="1"/>
  <c r="EZ65" i="1"/>
  <c r="EZ66" i="1"/>
  <c r="EZ68" i="1"/>
  <c r="EZ69" i="1"/>
  <c r="EY26" i="1"/>
  <c r="GO26" i="1"/>
  <c r="ET65" i="1"/>
  <c r="ET64" i="1"/>
  <c r="ET56" i="1"/>
  <c r="ET55" i="1"/>
  <c r="ET50" i="1"/>
  <c r="ET48" i="1"/>
  <c r="ET44" i="1"/>
  <c r="ET43" i="1"/>
  <c r="ET38" i="1"/>
  <c r="ET33" i="1"/>
  <c r="ET32" i="1"/>
  <c r="ET31" i="1"/>
  <c r="ET22" i="1"/>
  <c r="EQ65" i="1"/>
  <c r="EQ64" i="1"/>
  <c r="EQ56" i="1"/>
  <c r="EQ55" i="1"/>
  <c r="EQ50" i="1"/>
  <c r="EQ48" i="1"/>
  <c r="EQ44" i="1"/>
  <c r="EQ43" i="1"/>
  <c r="EQ38" i="1"/>
  <c r="EQ33" i="1"/>
  <c r="EQ32" i="1"/>
  <c r="EQ31" i="1"/>
  <c r="EQ22" i="1"/>
  <c r="EN65" i="1"/>
  <c r="EN64" i="1"/>
  <c r="EN56" i="1"/>
  <c r="EN55" i="1"/>
  <c r="EN50" i="1"/>
  <c r="EN48" i="1"/>
  <c r="EN44" i="1"/>
  <c r="EN43" i="1"/>
  <c r="EN38" i="1"/>
  <c r="EN33" i="1"/>
  <c r="EN32" i="1"/>
  <c r="EN31" i="1"/>
  <c r="EN22" i="1"/>
  <c r="EK65" i="1"/>
  <c r="EK56" i="1"/>
  <c r="EK55" i="1"/>
  <c r="EK50" i="1"/>
  <c r="EK48" i="1"/>
  <c r="EK44" i="1"/>
  <c r="EK43" i="1"/>
  <c r="EK38" i="1"/>
  <c r="EK33" i="1"/>
  <c r="EK32" i="1"/>
  <c r="EK31" i="1"/>
  <c r="EK22" i="1"/>
  <c r="EH65" i="1"/>
  <c r="EH64" i="1"/>
  <c r="EH56" i="1"/>
  <c r="EH55" i="1"/>
  <c r="EH50" i="1"/>
  <c r="EH48" i="1"/>
  <c r="EH44" i="1"/>
  <c r="EH43" i="1"/>
  <c r="EH38" i="1"/>
  <c r="EH33" i="1"/>
  <c r="EH32" i="1"/>
  <c r="EH31" i="1"/>
  <c r="EH22" i="1"/>
  <c r="EE65" i="1"/>
  <c r="EE64" i="1"/>
  <c r="EE56" i="1"/>
  <c r="EE55" i="1"/>
  <c r="EE50" i="1"/>
  <c r="EE48" i="1"/>
  <c r="EE44" i="1"/>
  <c r="EE43" i="1"/>
  <c r="EE38" i="1"/>
  <c r="EE33" i="1"/>
  <c r="EE32" i="1"/>
  <c r="EE31" i="1"/>
  <c r="EE22" i="1"/>
  <c r="EB65" i="1"/>
  <c r="EB64" i="1"/>
  <c r="EB56" i="1"/>
  <c r="EB55" i="1"/>
  <c r="EB50" i="1"/>
  <c r="EB48" i="1"/>
  <c r="EB44" i="1"/>
  <c r="EB43" i="1"/>
  <c r="EB38" i="1"/>
  <c r="EB33" i="1"/>
  <c r="EB32" i="1"/>
  <c r="EB31" i="1"/>
  <c r="EB22" i="1"/>
  <c r="DY65" i="1"/>
  <c r="DY64" i="1"/>
  <c r="DY56" i="1"/>
  <c r="DY55" i="1"/>
  <c r="DY50" i="1"/>
  <c r="DY48" i="1"/>
  <c r="DY44" i="1"/>
  <c r="DY43" i="1"/>
  <c r="DY38" i="1"/>
  <c r="DY33" i="1"/>
  <c r="DY32" i="1"/>
  <c r="DY31" i="1"/>
  <c r="DY22" i="1"/>
  <c r="DV22" i="1"/>
  <c r="DV31" i="1"/>
  <c r="DV32" i="1"/>
  <c r="DV33" i="1"/>
  <c r="DV38" i="1"/>
  <c r="DV43" i="1"/>
  <c r="DV44" i="1"/>
  <c r="DV48" i="1"/>
  <c r="DV50" i="1"/>
  <c r="DV55" i="1"/>
  <c r="DV56" i="1"/>
  <c r="DV64" i="1"/>
  <c r="DV65" i="1"/>
  <c r="GK71" i="1"/>
  <c r="GK72" i="1"/>
  <c r="GK73" i="1"/>
  <c r="EL72" i="1"/>
  <c r="EO72" i="1"/>
  <c r="ER72" i="1"/>
  <c r="DR8" i="1"/>
  <c r="DR9" i="1"/>
  <c r="DR10" i="1"/>
  <c r="DR11" i="1"/>
  <c r="DR13" i="1"/>
  <c r="DR14" i="1"/>
  <c r="DR15" i="1"/>
  <c r="DR16" i="1"/>
  <c r="DR17" i="1"/>
  <c r="DR19" i="1"/>
  <c r="DR20" i="1"/>
  <c r="DR22" i="1"/>
  <c r="DR23" i="1"/>
  <c r="DR24" i="1"/>
  <c r="DR25" i="1"/>
  <c r="DR30" i="1"/>
  <c r="DR31" i="1"/>
  <c r="DR32" i="1"/>
  <c r="DR33" i="1"/>
  <c r="DR34" i="1"/>
  <c r="DR35" i="1"/>
  <c r="DR36" i="1"/>
  <c r="DR38" i="1"/>
  <c r="DR39" i="1"/>
  <c r="DR42" i="1"/>
  <c r="DR43" i="1"/>
  <c r="DR44" i="1"/>
  <c r="DR45" i="1"/>
  <c r="DR46" i="1"/>
  <c r="DR47" i="1"/>
  <c r="DR48" i="1"/>
  <c r="DR50" i="1"/>
  <c r="DR51" i="1"/>
  <c r="DR55" i="1"/>
  <c r="DR56" i="1"/>
  <c r="DR57" i="1"/>
  <c r="DR59" i="1"/>
  <c r="DR60" i="1"/>
  <c r="DR63" i="1"/>
  <c r="DR64" i="1"/>
  <c r="DR65" i="1"/>
  <c r="DR66" i="1"/>
  <c r="DR68" i="1"/>
  <c r="DR69" i="1"/>
  <c r="AP65" i="1"/>
  <c r="AP56" i="1"/>
  <c r="AP51" i="1"/>
  <c r="AP44" i="1"/>
  <c r="AP43" i="1"/>
  <c r="AP38" i="1"/>
  <c r="AP33" i="1"/>
  <c r="AP32" i="1"/>
  <c r="AP22" i="1"/>
  <c r="AP14" i="1"/>
  <c r="AP13" i="1"/>
  <c r="AM65" i="1"/>
  <c r="AM56" i="1"/>
  <c r="AM51" i="1"/>
  <c r="AM44" i="1"/>
  <c r="AM43" i="1"/>
  <c r="AM38" i="1"/>
  <c r="AM33" i="1"/>
  <c r="AM32" i="1"/>
  <c r="AM22" i="1"/>
  <c r="AM14" i="1"/>
  <c r="AM13" i="1"/>
  <c r="AJ65" i="1"/>
  <c r="AJ56" i="1"/>
  <c r="AJ51" i="1"/>
  <c r="AJ44" i="1"/>
  <c r="AJ43" i="1"/>
  <c r="AJ38" i="1"/>
  <c r="AJ33" i="1"/>
  <c r="AJ32" i="1"/>
  <c r="AJ22" i="1"/>
  <c r="AJ14" i="1"/>
  <c r="AJ13" i="1"/>
  <c r="AG65" i="1"/>
  <c r="AG56" i="1"/>
  <c r="AG51" i="1"/>
  <c r="AG44" i="1"/>
  <c r="AG43" i="1"/>
  <c r="AG38" i="1"/>
  <c r="AG33" i="1"/>
  <c r="AG32" i="1"/>
  <c r="AG22" i="1"/>
  <c r="AG14" i="1"/>
  <c r="AG13" i="1"/>
  <c r="AD65" i="1"/>
  <c r="AD56" i="1"/>
  <c r="AD51" i="1"/>
  <c r="AD44" i="1"/>
  <c r="AD43" i="1"/>
  <c r="AD38" i="1"/>
  <c r="AD33" i="1"/>
  <c r="AD32" i="1"/>
  <c r="AD22" i="1"/>
  <c r="AD14" i="1"/>
  <c r="AD13" i="1"/>
  <c r="AA65" i="1"/>
  <c r="AA56" i="1"/>
  <c r="AA51" i="1"/>
  <c r="AA44" i="1"/>
  <c r="AA43" i="1"/>
  <c r="AA38" i="1"/>
  <c r="AA33" i="1"/>
  <c r="AA32" i="1"/>
  <c r="AA22" i="1"/>
  <c r="AA14" i="1"/>
  <c r="X65" i="1"/>
  <c r="X56" i="1"/>
  <c r="X51" i="1"/>
  <c r="X44" i="1"/>
  <c r="X43" i="1"/>
  <c r="X38" i="1"/>
  <c r="X33" i="1"/>
  <c r="X32" i="1"/>
  <c r="X22" i="1"/>
  <c r="X14" i="1"/>
  <c r="X13" i="1"/>
  <c r="U65" i="1"/>
  <c r="U56" i="1"/>
  <c r="U51" i="1"/>
  <c r="U44" i="1"/>
  <c r="U43" i="1"/>
  <c r="U38" i="1"/>
  <c r="U33" i="1"/>
  <c r="U32" i="1"/>
  <c r="U22" i="1"/>
  <c r="U14" i="1"/>
  <c r="U13" i="1"/>
  <c r="R65" i="1"/>
  <c r="R56" i="1"/>
  <c r="R51" i="1"/>
  <c r="R44" i="1"/>
  <c r="R43" i="1"/>
  <c r="R38" i="1"/>
  <c r="R33" i="1"/>
  <c r="R32" i="1"/>
  <c r="R22" i="1"/>
  <c r="R14" i="1"/>
  <c r="R13" i="1"/>
  <c r="O65" i="1"/>
  <c r="O56" i="1"/>
  <c r="O51" i="1"/>
  <c r="O44" i="1"/>
  <c r="O43" i="1"/>
  <c r="O38" i="1"/>
  <c r="O33" i="1"/>
  <c r="O32" i="1"/>
  <c r="O22" i="1"/>
  <c r="O14" i="1"/>
  <c r="O13" i="1"/>
  <c r="L65" i="1"/>
  <c r="L56" i="1"/>
  <c r="L51" i="1"/>
  <c r="L44" i="1"/>
  <c r="L43" i="1"/>
  <c r="L38" i="1"/>
  <c r="L33" i="1"/>
  <c r="L32" i="1"/>
  <c r="L22" i="1"/>
  <c r="L14" i="1"/>
  <c r="L13" i="1"/>
  <c r="I65" i="1"/>
  <c r="I56" i="1"/>
  <c r="I51" i="1"/>
  <c r="I44" i="1"/>
  <c r="I43" i="1"/>
  <c r="I38" i="1"/>
  <c r="I33" i="1"/>
  <c r="I32" i="1"/>
  <c r="I22" i="1"/>
  <c r="I14" i="1"/>
  <c r="I13" i="1"/>
  <c r="F65" i="1"/>
  <c r="F56" i="1"/>
  <c r="F51" i="1"/>
  <c r="F44" i="1"/>
  <c r="F43" i="1"/>
  <c r="F38" i="1"/>
  <c r="F33" i="1"/>
  <c r="F32" i="1"/>
  <c r="F22" i="1"/>
  <c r="F14" i="1"/>
  <c r="F13" i="1"/>
  <c r="C13" i="1"/>
  <c r="C22" i="1"/>
  <c r="C32" i="1"/>
  <c r="C33" i="1"/>
  <c r="C38" i="1"/>
  <c r="C43" i="1"/>
  <c r="C51" i="1"/>
  <c r="C56" i="1"/>
  <c r="C65" i="1"/>
  <c r="BL71" i="1"/>
  <c r="BX71" i="1"/>
  <c r="CD71" i="1"/>
  <c r="CJ71" i="1"/>
  <c r="CS71" i="1"/>
  <c r="BC72" i="1"/>
  <c r="BF72" i="1"/>
  <c r="BO72" i="1"/>
  <c r="BX72" i="1"/>
  <c r="CD72" i="1"/>
  <c r="CD73" i="1"/>
  <c r="CJ72" i="1"/>
  <c r="CM72" i="1"/>
  <c r="CP72" i="1"/>
  <c r="CS72" i="1"/>
  <c r="CV72" i="1"/>
  <c r="CY72" i="1"/>
  <c r="DB72" i="1"/>
  <c r="DH72" i="1"/>
  <c r="DN72" i="1"/>
  <c r="BX73" i="1"/>
  <c r="CJ73" i="1"/>
  <c r="CS73" i="1"/>
  <c r="AN72" i="1"/>
  <c r="AH72" i="1"/>
  <c r="AE72" i="1"/>
  <c r="V72" i="1"/>
  <c r="S72" i="1"/>
  <c r="P72" i="1"/>
  <c r="J72" i="1"/>
  <c r="G72" i="1"/>
  <c r="D72" i="1"/>
  <c r="AE71" i="1"/>
  <c r="AE73" i="1" s="1"/>
  <c r="Y71" i="1"/>
  <c r="GL69" i="1"/>
  <c r="GX69" i="1"/>
  <c r="EV69" i="1"/>
  <c r="HA69" i="1" s="1"/>
  <c r="GW68" i="1"/>
  <c r="GQ68" i="1"/>
  <c r="GL68" i="1"/>
  <c r="GX68" i="1"/>
  <c r="GH68" i="1"/>
  <c r="GE68" i="1"/>
  <c r="FY68" i="1"/>
  <c r="FM68" i="1"/>
  <c r="FG68" i="1"/>
  <c r="FA68" i="1"/>
  <c r="EV68" i="1"/>
  <c r="HA68" i="1" s="1"/>
  <c r="GU67" i="1"/>
  <c r="GR67" i="1"/>
  <c r="GO67" i="1"/>
  <c r="GI67" i="1"/>
  <c r="GF67" i="1"/>
  <c r="GC67" i="1"/>
  <c r="FZ67" i="1"/>
  <c r="FW67" i="1"/>
  <c r="FT67" i="1"/>
  <c r="FQ67" i="1"/>
  <c r="FN67" i="1"/>
  <c r="FK67" i="1"/>
  <c r="FH67" i="1"/>
  <c r="FE67" i="1"/>
  <c r="FB67" i="1"/>
  <c r="EY67" i="1"/>
  <c r="ES67" i="1"/>
  <c r="EP67" i="1"/>
  <c r="EM67" i="1"/>
  <c r="EJ67" i="1"/>
  <c r="EG67" i="1"/>
  <c r="ED67" i="1"/>
  <c r="EA67" i="1"/>
  <c r="DX67" i="1"/>
  <c r="DU67" i="1"/>
  <c r="DO67" i="1"/>
  <c r="DL67" i="1"/>
  <c r="DI67" i="1"/>
  <c r="DF67" i="1"/>
  <c r="DC67" i="1"/>
  <c r="CZ67" i="1"/>
  <c r="CW67" i="1"/>
  <c r="CT67" i="1"/>
  <c r="CQ67" i="1"/>
  <c r="CN67" i="1"/>
  <c r="CK67" i="1"/>
  <c r="CH67" i="1"/>
  <c r="CE67" i="1"/>
  <c r="CB67" i="1"/>
  <c r="BY67" i="1"/>
  <c r="BV67" i="1"/>
  <c r="BS67" i="1"/>
  <c r="BP67" i="1"/>
  <c r="BM67" i="1"/>
  <c r="BJ67" i="1"/>
  <c r="BG67" i="1"/>
  <c r="BD67" i="1"/>
  <c r="BA67" i="1"/>
  <c r="AX67" i="1"/>
  <c r="AU67" i="1"/>
  <c r="AR67" i="1"/>
  <c r="AO67" i="1"/>
  <c r="AL67" i="1"/>
  <c r="AI67" i="1"/>
  <c r="AF67" i="1"/>
  <c r="AC67" i="1"/>
  <c r="Z67" i="1"/>
  <c r="W67" i="1"/>
  <c r="T67" i="1"/>
  <c r="Q67" i="1"/>
  <c r="N67" i="1"/>
  <c r="K67" i="1"/>
  <c r="H67" i="1"/>
  <c r="E67" i="1"/>
  <c r="B67" i="1"/>
  <c r="GL66" i="1"/>
  <c r="GX66" i="1"/>
  <c r="EV66" i="1"/>
  <c r="GL65" i="1"/>
  <c r="GX65" i="1"/>
  <c r="EV65" i="1"/>
  <c r="HA65" i="1" s="1"/>
  <c r="GL64" i="1"/>
  <c r="GX64" i="1"/>
  <c r="EV64" i="1"/>
  <c r="GW63" i="1"/>
  <c r="GT63" i="1"/>
  <c r="GQ63" i="1"/>
  <c r="GL63" i="1"/>
  <c r="GX63" i="1"/>
  <c r="GH63" i="1"/>
  <c r="GE63" i="1"/>
  <c r="GB63" i="1"/>
  <c r="FY63" i="1"/>
  <c r="FV63" i="1"/>
  <c r="FS63" i="1"/>
  <c r="FP63" i="1"/>
  <c r="FM63" i="1"/>
  <c r="FJ63" i="1"/>
  <c r="FG63" i="1"/>
  <c r="FD63" i="1"/>
  <c r="EV63" i="1"/>
  <c r="HA63" i="1" s="1"/>
  <c r="GU62" i="1"/>
  <c r="GU61" i="1" s="1"/>
  <c r="GR62" i="1"/>
  <c r="GO62" i="1"/>
  <c r="GO61" i="1"/>
  <c r="GI62" i="1"/>
  <c r="GI61" i="1" s="1"/>
  <c r="GF62" i="1"/>
  <c r="GF61" i="1"/>
  <c r="GC62" i="1"/>
  <c r="FZ62" i="1"/>
  <c r="FZ61" i="1" s="1"/>
  <c r="FW62" i="1"/>
  <c r="FT62" i="1"/>
  <c r="FT61" i="1" s="1"/>
  <c r="FQ62" i="1"/>
  <c r="FQ61" i="1" s="1"/>
  <c r="FN62" i="1"/>
  <c r="FN61" i="1" s="1"/>
  <c r="FK62" i="1"/>
  <c r="FH62" i="1"/>
  <c r="FH61" i="1" s="1"/>
  <c r="FE62" i="1"/>
  <c r="FB62" i="1"/>
  <c r="FB61" i="1" s="1"/>
  <c r="EY62" i="1"/>
  <c r="ES62" i="1"/>
  <c r="EP62" i="1"/>
  <c r="EM62" i="1"/>
  <c r="EJ62" i="1"/>
  <c r="EG62" i="1"/>
  <c r="ED62" i="1"/>
  <c r="EA62" i="1"/>
  <c r="DX62" i="1"/>
  <c r="DU62" i="1"/>
  <c r="DO62" i="1"/>
  <c r="DL62" i="1"/>
  <c r="DI62" i="1"/>
  <c r="DF62" i="1"/>
  <c r="DC62" i="1"/>
  <c r="CZ62" i="1"/>
  <c r="CW62" i="1"/>
  <c r="CT62" i="1"/>
  <c r="CQ62" i="1"/>
  <c r="CN62" i="1"/>
  <c r="CK62" i="1"/>
  <c r="CH62" i="1"/>
  <c r="CE62" i="1"/>
  <c r="CB62" i="1"/>
  <c r="BY62" i="1"/>
  <c r="BV62" i="1"/>
  <c r="BS62" i="1"/>
  <c r="BP62" i="1"/>
  <c r="BM62" i="1"/>
  <c r="BJ62" i="1"/>
  <c r="BG62" i="1"/>
  <c r="BD62" i="1"/>
  <c r="BA62" i="1"/>
  <c r="AX62" i="1"/>
  <c r="AU62" i="1"/>
  <c r="AR62" i="1"/>
  <c r="AO62" i="1"/>
  <c r="AL62" i="1"/>
  <c r="AI62" i="1"/>
  <c r="AF62" i="1"/>
  <c r="AC62" i="1"/>
  <c r="Z62" i="1"/>
  <c r="Z61" i="1" s="1"/>
  <c r="W62" i="1"/>
  <c r="T62" i="1"/>
  <c r="Q62" i="1"/>
  <c r="N62" i="1"/>
  <c r="K62" i="1"/>
  <c r="H62" i="1"/>
  <c r="E62" i="1"/>
  <c r="B62" i="1"/>
  <c r="B61" i="1"/>
  <c r="GL60" i="1"/>
  <c r="GX60" i="1"/>
  <c r="EV60" i="1"/>
  <c r="GL59" i="1"/>
  <c r="GX59" i="1"/>
  <c r="EV59" i="1"/>
  <c r="HA59" i="1" s="1"/>
  <c r="GU58" i="1"/>
  <c r="GR58" i="1"/>
  <c r="GO58" i="1"/>
  <c r="GI58" i="1"/>
  <c r="GF58" i="1"/>
  <c r="GC58" i="1"/>
  <c r="FZ58" i="1"/>
  <c r="FW58" i="1"/>
  <c r="FT58" i="1"/>
  <c r="FQ58" i="1"/>
  <c r="FN58" i="1"/>
  <c r="FK58" i="1"/>
  <c r="FH58" i="1"/>
  <c r="FE58" i="1"/>
  <c r="FB58" i="1"/>
  <c r="EY58" i="1"/>
  <c r="ES58" i="1"/>
  <c r="EP58" i="1"/>
  <c r="EM58" i="1"/>
  <c r="EJ58" i="1"/>
  <c r="EG58" i="1"/>
  <c r="ED58" i="1"/>
  <c r="EA58" i="1"/>
  <c r="DX58" i="1"/>
  <c r="DU58" i="1"/>
  <c r="DO58" i="1"/>
  <c r="DL58" i="1"/>
  <c r="DI58" i="1"/>
  <c r="DF58" i="1"/>
  <c r="DC58" i="1"/>
  <c r="CZ58" i="1"/>
  <c r="CW58" i="1"/>
  <c r="CT58" i="1"/>
  <c r="CQ58" i="1"/>
  <c r="CN58" i="1"/>
  <c r="CK58" i="1"/>
  <c r="CH58" i="1"/>
  <c r="CE58" i="1"/>
  <c r="CB58" i="1"/>
  <c r="BY58" i="1"/>
  <c r="BV58" i="1"/>
  <c r="BS58" i="1"/>
  <c r="BP58" i="1"/>
  <c r="BM58" i="1"/>
  <c r="BJ58" i="1"/>
  <c r="BG58" i="1"/>
  <c r="BD58" i="1"/>
  <c r="BA58" i="1"/>
  <c r="AX58" i="1"/>
  <c r="AU58" i="1"/>
  <c r="AR58" i="1"/>
  <c r="AO58" i="1"/>
  <c r="AL58" i="1"/>
  <c r="AI58" i="1"/>
  <c r="AF58" i="1"/>
  <c r="AC58" i="1"/>
  <c r="Z58" i="1"/>
  <c r="W58" i="1"/>
  <c r="T58" i="1"/>
  <c r="Q58" i="1"/>
  <c r="N58" i="1"/>
  <c r="K58" i="1"/>
  <c r="H58" i="1"/>
  <c r="E58" i="1"/>
  <c r="B58" i="1"/>
  <c r="GL57" i="1"/>
  <c r="GX57" i="1"/>
  <c r="EV57" i="1"/>
  <c r="HA57" i="1" s="1"/>
  <c r="GL56" i="1"/>
  <c r="GX56" i="1"/>
  <c r="EV56" i="1"/>
  <c r="GL55" i="1"/>
  <c r="GX55" i="1"/>
  <c r="EV55" i="1"/>
  <c r="GU54" i="1"/>
  <c r="GU53" i="1" s="1"/>
  <c r="GR54" i="1"/>
  <c r="GO54" i="1"/>
  <c r="GO53" i="1"/>
  <c r="GI54" i="1"/>
  <c r="GI53" i="1" s="1"/>
  <c r="GF54" i="1"/>
  <c r="GF53" i="1" s="1"/>
  <c r="GC54" i="1"/>
  <c r="GC53" i="1" s="1"/>
  <c r="FZ54" i="1"/>
  <c r="FZ53" i="1"/>
  <c r="FW54" i="1"/>
  <c r="FT54" i="1"/>
  <c r="FT53" i="1" s="1"/>
  <c r="FQ54" i="1"/>
  <c r="FN54" i="1"/>
  <c r="FN53" i="1" s="1"/>
  <c r="FK54" i="1"/>
  <c r="FK53" i="1" s="1"/>
  <c r="FH54" i="1"/>
  <c r="FH53" i="1" s="1"/>
  <c r="FE54" i="1"/>
  <c r="FB54" i="1"/>
  <c r="FB53" i="1" s="1"/>
  <c r="EY54" i="1"/>
  <c r="ES54" i="1"/>
  <c r="EP54" i="1"/>
  <c r="EP53" i="1"/>
  <c r="EM54" i="1"/>
  <c r="EM53" i="1"/>
  <c r="EJ54" i="1"/>
  <c r="EJ53" i="1"/>
  <c r="EG54" i="1"/>
  <c r="ED54" i="1"/>
  <c r="ED53" i="1" s="1"/>
  <c r="EA54" i="1"/>
  <c r="EA53" i="1" s="1"/>
  <c r="DX54" i="1"/>
  <c r="DX53" i="1" s="1"/>
  <c r="DU54" i="1"/>
  <c r="DO54" i="1"/>
  <c r="DL54" i="1"/>
  <c r="DL53" i="1" s="1"/>
  <c r="DI54" i="1"/>
  <c r="DF54" i="1"/>
  <c r="DF53" i="1" s="1"/>
  <c r="DC54" i="1"/>
  <c r="CZ54" i="1"/>
  <c r="CZ53" i="1" s="1"/>
  <c r="CW54" i="1"/>
  <c r="CT54" i="1"/>
  <c r="CT53" i="1" s="1"/>
  <c r="CQ54" i="1"/>
  <c r="CQ53" i="1" s="1"/>
  <c r="CN54" i="1"/>
  <c r="CN53" i="1" s="1"/>
  <c r="CK54" i="1"/>
  <c r="CH54" i="1"/>
  <c r="CH53" i="1"/>
  <c r="CE54" i="1"/>
  <c r="CB54" i="1"/>
  <c r="CB53" i="1" s="1"/>
  <c r="BY54" i="1"/>
  <c r="BV54" i="1"/>
  <c r="BV53" i="1" s="1"/>
  <c r="BS54" i="1"/>
  <c r="BP54" i="1"/>
  <c r="BP53" i="1" s="1"/>
  <c r="BM54" i="1"/>
  <c r="BJ54" i="1"/>
  <c r="BJ53" i="1" s="1"/>
  <c r="BG54" i="1"/>
  <c r="BD54" i="1"/>
  <c r="BD53" i="1" s="1"/>
  <c r="BA54" i="1"/>
  <c r="AX54" i="1"/>
  <c r="AX53" i="1" s="1"/>
  <c r="AU54" i="1"/>
  <c r="AU53" i="1" s="1"/>
  <c r="AR54" i="1"/>
  <c r="AR53" i="1" s="1"/>
  <c r="AO54" i="1"/>
  <c r="AL54" i="1"/>
  <c r="AL53" i="1"/>
  <c r="AI54" i="1"/>
  <c r="AF54" i="1"/>
  <c r="AF53" i="1" s="1"/>
  <c r="AC54" i="1"/>
  <c r="Z54" i="1"/>
  <c r="Z53" i="1" s="1"/>
  <c r="W54" i="1"/>
  <c r="T54" i="1"/>
  <c r="T53" i="1" s="1"/>
  <c r="Q54" i="1"/>
  <c r="N54" i="1"/>
  <c r="N53" i="1" s="1"/>
  <c r="K54" i="1"/>
  <c r="H54" i="1"/>
  <c r="H53" i="1" s="1"/>
  <c r="E54" i="1"/>
  <c r="DR54" i="1" s="1"/>
  <c r="B54" i="1"/>
  <c r="GR53" i="1"/>
  <c r="FQ53" i="1"/>
  <c r="FE53" i="1"/>
  <c r="EY53" i="1"/>
  <c r="B53" i="1"/>
  <c r="GL51" i="1"/>
  <c r="GX51" i="1"/>
  <c r="EV51" i="1"/>
  <c r="GL50" i="1"/>
  <c r="GX50" i="1"/>
  <c r="HA50" i="1"/>
  <c r="EV50" i="1"/>
  <c r="GU49" i="1"/>
  <c r="GR49" i="1"/>
  <c r="GO49" i="1"/>
  <c r="GI49" i="1"/>
  <c r="GF49" i="1"/>
  <c r="GC49" i="1"/>
  <c r="FZ49" i="1"/>
  <c r="FW49" i="1"/>
  <c r="FT49" i="1"/>
  <c r="FQ49" i="1"/>
  <c r="FN49" i="1"/>
  <c r="FK49" i="1"/>
  <c r="FH49" i="1"/>
  <c r="FE49" i="1"/>
  <c r="FB49" i="1"/>
  <c r="EY49" i="1"/>
  <c r="GL49" i="1"/>
  <c r="GX49" i="1" s="1"/>
  <c r="ES49" i="1"/>
  <c r="EP49" i="1"/>
  <c r="EM49" i="1"/>
  <c r="EJ49" i="1"/>
  <c r="EG49" i="1"/>
  <c r="ED49" i="1"/>
  <c r="EA49" i="1"/>
  <c r="DX49" i="1"/>
  <c r="DU49" i="1"/>
  <c r="DO49" i="1"/>
  <c r="DL49" i="1"/>
  <c r="DI49" i="1"/>
  <c r="DF49" i="1"/>
  <c r="DC49" i="1"/>
  <c r="CZ49" i="1"/>
  <c r="CW49" i="1"/>
  <c r="CT49" i="1"/>
  <c r="CQ49" i="1"/>
  <c r="CN49" i="1"/>
  <c r="CK49" i="1"/>
  <c r="CH49" i="1"/>
  <c r="CE49" i="1"/>
  <c r="CB49" i="1"/>
  <c r="BY49" i="1"/>
  <c r="BV49" i="1"/>
  <c r="BS49" i="1"/>
  <c r="BP49" i="1"/>
  <c r="BM49" i="1"/>
  <c r="BJ49" i="1"/>
  <c r="BG49" i="1"/>
  <c r="BD49" i="1"/>
  <c r="BA49" i="1"/>
  <c r="AX49" i="1"/>
  <c r="AU49" i="1"/>
  <c r="AR49" i="1"/>
  <c r="AO49" i="1"/>
  <c r="AL49" i="1"/>
  <c r="AI49" i="1"/>
  <c r="AF49" i="1"/>
  <c r="AC49" i="1"/>
  <c r="Z49" i="1"/>
  <c r="W49" i="1"/>
  <c r="T49" i="1"/>
  <c r="Q49" i="1"/>
  <c r="N49" i="1"/>
  <c r="K49" i="1"/>
  <c r="H49" i="1"/>
  <c r="E49" i="1"/>
  <c r="B49" i="1"/>
  <c r="GL48" i="1"/>
  <c r="GX48" i="1"/>
  <c r="EV48" i="1"/>
  <c r="GL47" i="1"/>
  <c r="GX47" i="1"/>
  <c r="EV47" i="1"/>
  <c r="GL46" i="1"/>
  <c r="GX46" i="1"/>
  <c r="EV46" i="1"/>
  <c r="HA46" i="1" s="1"/>
  <c r="GL45" i="1"/>
  <c r="GX45" i="1"/>
  <c r="EV45" i="1"/>
  <c r="HA45" i="1" s="1"/>
  <c r="GL44" i="1"/>
  <c r="GX44" i="1"/>
  <c r="EV44" i="1"/>
  <c r="HA44" i="1" s="1"/>
  <c r="GL43" i="1"/>
  <c r="GX43" i="1"/>
  <c r="EV43" i="1"/>
  <c r="HA43" i="1" s="1"/>
  <c r="GL42" i="1"/>
  <c r="GX42" i="1"/>
  <c r="EV42" i="1"/>
  <c r="GU41" i="1"/>
  <c r="GU40" i="1" s="1"/>
  <c r="GR41" i="1"/>
  <c r="GR40" i="1" s="1"/>
  <c r="GO41" i="1"/>
  <c r="GI41" i="1"/>
  <c r="GI40" i="1" s="1"/>
  <c r="GF41" i="1"/>
  <c r="GC41" i="1"/>
  <c r="GC40" i="1" s="1"/>
  <c r="FZ41" i="1"/>
  <c r="FW41" i="1"/>
  <c r="FW40" i="1" s="1"/>
  <c r="FT41" i="1"/>
  <c r="FT40" i="1" s="1"/>
  <c r="FQ41" i="1"/>
  <c r="FQ40" i="1" s="1"/>
  <c r="FN41" i="1"/>
  <c r="FK41" i="1"/>
  <c r="FK40" i="1" s="1"/>
  <c r="FH41" i="1"/>
  <c r="FE41" i="1"/>
  <c r="FE40" i="1" s="1"/>
  <c r="FB41" i="1"/>
  <c r="EY41" i="1"/>
  <c r="ES41" i="1"/>
  <c r="EP41" i="1"/>
  <c r="EP40" i="1" s="1"/>
  <c r="EM41" i="1"/>
  <c r="EJ41" i="1"/>
  <c r="EJ40" i="1" s="1"/>
  <c r="EG41" i="1"/>
  <c r="ED41" i="1"/>
  <c r="EA41" i="1"/>
  <c r="DX41" i="1"/>
  <c r="DX40" i="1" s="1"/>
  <c r="DU41" i="1"/>
  <c r="DO41" i="1"/>
  <c r="DL41" i="1"/>
  <c r="DI41" i="1"/>
  <c r="DI40" i="1" s="1"/>
  <c r="DF41" i="1"/>
  <c r="DC41" i="1"/>
  <c r="CZ41" i="1"/>
  <c r="CZ40" i="1"/>
  <c r="CW41" i="1"/>
  <c r="CT41" i="1"/>
  <c r="CT40" i="1" s="1"/>
  <c r="CQ41" i="1"/>
  <c r="CN41" i="1"/>
  <c r="CN40" i="1" s="1"/>
  <c r="CK41" i="1"/>
  <c r="CH41" i="1"/>
  <c r="CE41" i="1"/>
  <c r="CB41" i="1"/>
  <c r="CB40" i="1" s="1"/>
  <c r="BY41" i="1"/>
  <c r="BV41" i="1"/>
  <c r="BS41" i="1"/>
  <c r="BP41" i="1"/>
  <c r="BP40" i="1" s="1"/>
  <c r="BM41" i="1"/>
  <c r="BJ41" i="1"/>
  <c r="BG41" i="1"/>
  <c r="BG40" i="1" s="1"/>
  <c r="BD41" i="1"/>
  <c r="BD40" i="1" s="1"/>
  <c r="BA41" i="1"/>
  <c r="BA40" i="1" s="1"/>
  <c r="AX41" i="1"/>
  <c r="AU41" i="1"/>
  <c r="AU40" i="1" s="1"/>
  <c r="AR41" i="1"/>
  <c r="AR40" i="1" s="1"/>
  <c r="AO41" i="1"/>
  <c r="AO40" i="1" s="1"/>
  <c r="AL41" i="1"/>
  <c r="AI41" i="1"/>
  <c r="AF41" i="1"/>
  <c r="AF40" i="1" s="1"/>
  <c r="AC41" i="1"/>
  <c r="Z41" i="1"/>
  <c r="Z40" i="1" s="1"/>
  <c r="W41" i="1"/>
  <c r="W40" i="1"/>
  <c r="T41" i="1"/>
  <c r="T40" i="1"/>
  <c r="Q41" i="1"/>
  <c r="Q40" i="1"/>
  <c r="N41" i="1"/>
  <c r="K41" i="1"/>
  <c r="K40" i="1" s="1"/>
  <c r="H41" i="1"/>
  <c r="E41" i="1"/>
  <c r="B41" i="1"/>
  <c r="GO40" i="1"/>
  <c r="FZ40" i="1"/>
  <c r="FN40" i="1"/>
  <c r="FB40" i="1"/>
  <c r="DL40" i="1"/>
  <c r="B40" i="1"/>
  <c r="GL39" i="1"/>
  <c r="GX39" i="1"/>
  <c r="EV39" i="1"/>
  <c r="HA39" i="1" s="1"/>
  <c r="GL38" i="1"/>
  <c r="GX38" i="1"/>
  <c r="EV38" i="1"/>
  <c r="HA38" i="1" s="1"/>
  <c r="GU37" i="1"/>
  <c r="GR37" i="1"/>
  <c r="GO37" i="1"/>
  <c r="GI37" i="1"/>
  <c r="GF37" i="1"/>
  <c r="GC37" i="1"/>
  <c r="FZ37" i="1"/>
  <c r="FW37" i="1"/>
  <c r="FT37" i="1"/>
  <c r="FQ37" i="1"/>
  <c r="FN37" i="1"/>
  <c r="FK37" i="1"/>
  <c r="FH37" i="1"/>
  <c r="FE37" i="1"/>
  <c r="FB37" i="1"/>
  <c r="EY37" i="1"/>
  <c r="ES37" i="1"/>
  <c r="EP37" i="1"/>
  <c r="EM37" i="1"/>
  <c r="EJ37" i="1"/>
  <c r="EG37" i="1"/>
  <c r="ED37" i="1"/>
  <c r="EA37" i="1"/>
  <c r="DX37" i="1"/>
  <c r="DU37" i="1"/>
  <c r="DO37" i="1"/>
  <c r="DL37" i="1"/>
  <c r="DI37" i="1"/>
  <c r="DF37" i="1"/>
  <c r="DC37" i="1"/>
  <c r="CZ37" i="1"/>
  <c r="CW37" i="1"/>
  <c r="CT37" i="1"/>
  <c r="CQ37" i="1"/>
  <c r="CN37" i="1"/>
  <c r="CK37" i="1"/>
  <c r="CH37" i="1"/>
  <c r="CE37" i="1"/>
  <c r="CB37" i="1"/>
  <c r="BY37" i="1"/>
  <c r="BV37" i="1"/>
  <c r="BS37" i="1"/>
  <c r="BP37" i="1"/>
  <c r="BM37" i="1"/>
  <c r="BJ37" i="1"/>
  <c r="BG37" i="1"/>
  <c r="BD37" i="1"/>
  <c r="BA37" i="1"/>
  <c r="AX37" i="1"/>
  <c r="AU37" i="1"/>
  <c r="AR37" i="1"/>
  <c r="AO37" i="1"/>
  <c r="AL37" i="1"/>
  <c r="AI37" i="1"/>
  <c r="AF37" i="1"/>
  <c r="AC37" i="1"/>
  <c r="Z37" i="1"/>
  <c r="W37" i="1"/>
  <c r="T37" i="1"/>
  <c r="Q37" i="1"/>
  <c r="N37" i="1"/>
  <c r="K37" i="1"/>
  <c r="H37" i="1"/>
  <c r="E37" i="1"/>
  <c r="B37" i="1"/>
  <c r="GT36" i="1"/>
  <c r="GQ36" i="1"/>
  <c r="GL36" i="1"/>
  <c r="GX36" i="1"/>
  <c r="FY36" i="1"/>
  <c r="FS36" i="1"/>
  <c r="FP36" i="1"/>
  <c r="FJ36" i="1"/>
  <c r="FA36" i="1"/>
  <c r="EV36" i="1"/>
  <c r="GL35" i="1"/>
  <c r="GX35" i="1"/>
  <c r="EV35" i="1"/>
  <c r="HA35" i="1" s="1"/>
  <c r="GT34" i="1"/>
  <c r="GQ34" i="1"/>
  <c r="GL34" i="1"/>
  <c r="GX34" i="1"/>
  <c r="EV34" i="1"/>
  <c r="HA34" i="1" s="1"/>
  <c r="GL33" i="1"/>
  <c r="GX33" i="1"/>
  <c r="EV33" i="1"/>
  <c r="GL32" i="1"/>
  <c r="GX32" i="1"/>
  <c r="EV32" i="1"/>
  <c r="GL31" i="1"/>
  <c r="GX31" i="1"/>
  <c r="EV31" i="1"/>
  <c r="GL30" i="1"/>
  <c r="GX30" i="1"/>
  <c r="EV30" i="1"/>
  <c r="GU29" i="1"/>
  <c r="GR29" i="1"/>
  <c r="GO29" i="1"/>
  <c r="GI29" i="1"/>
  <c r="GI28" i="1" s="1"/>
  <c r="GI52" i="1" s="1"/>
  <c r="GI27" i="1" s="1"/>
  <c r="GI72" i="1" s="1"/>
  <c r="GF29" i="1"/>
  <c r="GC29" i="1"/>
  <c r="GC28" i="1" s="1"/>
  <c r="GC52" i="1" s="1"/>
  <c r="FZ29" i="1"/>
  <c r="FZ28" i="1"/>
  <c r="FW29" i="1"/>
  <c r="FW28" i="1"/>
  <c r="FW52" i="1" s="1"/>
  <c r="FT29" i="1"/>
  <c r="FQ29" i="1"/>
  <c r="FQ28" i="1" s="1"/>
  <c r="FQ52" i="1" s="1"/>
  <c r="FN29" i="1"/>
  <c r="FN28" i="1"/>
  <c r="FK29" i="1"/>
  <c r="FK28" i="1"/>
  <c r="FH29" i="1"/>
  <c r="FE29" i="1"/>
  <c r="FE28" i="1" s="1"/>
  <c r="FE52" i="1" s="1"/>
  <c r="FB29" i="1"/>
  <c r="FB28" i="1"/>
  <c r="EY29" i="1"/>
  <c r="EY28" i="1"/>
  <c r="ES29" i="1"/>
  <c r="EP29" i="1"/>
  <c r="EP28" i="1" s="1"/>
  <c r="EM29" i="1"/>
  <c r="EJ29" i="1"/>
  <c r="EJ28" i="1" s="1"/>
  <c r="EG29" i="1"/>
  <c r="ED29" i="1"/>
  <c r="ED28" i="1" s="1"/>
  <c r="EA29" i="1"/>
  <c r="DX29" i="1"/>
  <c r="EV29" i="1" s="1"/>
  <c r="DU29" i="1"/>
  <c r="DO29" i="1"/>
  <c r="DO28" i="1" s="1"/>
  <c r="DL29" i="1"/>
  <c r="DI29" i="1"/>
  <c r="DI28" i="1" s="1"/>
  <c r="DF29" i="1"/>
  <c r="DC29" i="1"/>
  <c r="CZ29" i="1"/>
  <c r="CW29" i="1"/>
  <c r="CW28" i="1" s="1"/>
  <c r="CT29" i="1"/>
  <c r="CQ29" i="1"/>
  <c r="CN29" i="1"/>
  <c r="CK29" i="1"/>
  <c r="CK28" i="1" s="1"/>
  <c r="CH29" i="1"/>
  <c r="CE29" i="1"/>
  <c r="CB29" i="1"/>
  <c r="BY29" i="1"/>
  <c r="BV29" i="1"/>
  <c r="BS29" i="1"/>
  <c r="BS28" i="1" s="1"/>
  <c r="BP29" i="1"/>
  <c r="BM29" i="1"/>
  <c r="BJ29" i="1"/>
  <c r="BG29" i="1"/>
  <c r="BG28" i="1" s="1"/>
  <c r="BG52" i="1" s="1"/>
  <c r="BD29" i="1"/>
  <c r="BA29" i="1"/>
  <c r="BA28" i="1" s="1"/>
  <c r="AX29" i="1"/>
  <c r="AU29" i="1"/>
  <c r="AR29" i="1"/>
  <c r="AO29" i="1"/>
  <c r="AO28" i="1" s="1"/>
  <c r="AO52" i="1" s="1"/>
  <c r="AL29" i="1"/>
  <c r="AI29" i="1"/>
  <c r="AI28" i="1" s="1"/>
  <c r="AF29" i="1"/>
  <c r="AC29" i="1"/>
  <c r="Z29" i="1"/>
  <c r="W29" i="1"/>
  <c r="T29" i="1"/>
  <c r="Q29" i="1"/>
  <c r="Q28" i="1" s="1"/>
  <c r="N29" i="1"/>
  <c r="K29" i="1"/>
  <c r="H29" i="1"/>
  <c r="E29" i="1"/>
  <c r="E28" i="1" s="1"/>
  <c r="B29" i="1"/>
  <c r="GU28" i="1"/>
  <c r="GU52" i="1" s="1"/>
  <c r="GO28" i="1"/>
  <c r="GL25" i="1"/>
  <c r="GX25" i="1"/>
  <c r="EV25" i="1"/>
  <c r="HA25" i="1" s="1"/>
  <c r="GL24" i="1"/>
  <c r="GX24" i="1"/>
  <c r="EV24" i="1"/>
  <c r="GL23" i="1"/>
  <c r="GX23" i="1"/>
  <c r="EV23" i="1"/>
  <c r="HA23" i="1" s="1"/>
  <c r="GL22" i="1"/>
  <c r="GX22" i="1"/>
  <c r="EV22" i="1"/>
  <c r="HA22" i="1"/>
  <c r="GU21" i="1"/>
  <c r="GR21" i="1"/>
  <c r="GR18" i="1" s="1"/>
  <c r="GT18" i="1" s="1"/>
  <c r="GO21" i="1"/>
  <c r="GO18" i="1"/>
  <c r="GI21" i="1"/>
  <c r="GI18" i="1" s="1"/>
  <c r="GF21" i="1"/>
  <c r="GF18" i="1" s="1"/>
  <c r="GC21" i="1"/>
  <c r="GC18" i="1" s="1"/>
  <c r="FZ21" i="1"/>
  <c r="FZ18" i="1" s="1"/>
  <c r="FW21" i="1"/>
  <c r="FW18" i="1" s="1"/>
  <c r="FT21" i="1"/>
  <c r="FT18" i="1" s="1"/>
  <c r="FQ21" i="1"/>
  <c r="FQ18" i="1" s="1"/>
  <c r="FN21" i="1"/>
  <c r="FK21" i="1"/>
  <c r="FK18" i="1" s="1"/>
  <c r="FH21" i="1"/>
  <c r="FH18" i="1" s="1"/>
  <c r="FE21" i="1"/>
  <c r="FE18" i="1" s="1"/>
  <c r="FB21" i="1"/>
  <c r="FB18" i="1" s="1"/>
  <c r="EY21" i="1"/>
  <c r="ES21" i="1"/>
  <c r="ES18" i="1" s="1"/>
  <c r="EP21" i="1"/>
  <c r="EP18" i="1" s="1"/>
  <c r="EM21" i="1"/>
  <c r="EM18" i="1" s="1"/>
  <c r="EJ21" i="1"/>
  <c r="EJ18" i="1" s="1"/>
  <c r="EG21" i="1"/>
  <c r="EG18" i="1" s="1"/>
  <c r="ED21" i="1"/>
  <c r="ED18" i="1" s="1"/>
  <c r="EA21" i="1"/>
  <c r="EA18" i="1" s="1"/>
  <c r="DX21" i="1"/>
  <c r="DX18" i="1" s="1"/>
  <c r="DU21" i="1"/>
  <c r="DO21" i="1"/>
  <c r="DL21" i="1"/>
  <c r="DL18" i="1" s="1"/>
  <c r="DI21" i="1"/>
  <c r="DI18" i="1" s="1"/>
  <c r="DF21" i="1"/>
  <c r="DF18" i="1" s="1"/>
  <c r="DC21" i="1"/>
  <c r="CZ21" i="1"/>
  <c r="CZ18" i="1" s="1"/>
  <c r="CW21" i="1"/>
  <c r="CW18" i="1" s="1"/>
  <c r="CT21" i="1"/>
  <c r="CT18" i="1" s="1"/>
  <c r="CQ21" i="1"/>
  <c r="CQ18" i="1" s="1"/>
  <c r="CN21" i="1"/>
  <c r="CN18" i="1" s="1"/>
  <c r="CK21" i="1"/>
  <c r="CK18" i="1" s="1"/>
  <c r="CH21" i="1"/>
  <c r="CH18" i="1" s="1"/>
  <c r="CE21" i="1"/>
  <c r="CE18" i="1" s="1"/>
  <c r="CB21" i="1"/>
  <c r="CB18" i="1" s="1"/>
  <c r="BY21" i="1"/>
  <c r="BY18" i="1" s="1"/>
  <c r="BV21" i="1"/>
  <c r="BV18" i="1" s="1"/>
  <c r="BS21" i="1"/>
  <c r="BS18" i="1" s="1"/>
  <c r="BP21" i="1"/>
  <c r="BM21" i="1"/>
  <c r="BM18" i="1" s="1"/>
  <c r="BJ21" i="1"/>
  <c r="BJ18" i="1" s="1"/>
  <c r="BG21" i="1"/>
  <c r="BG18" i="1" s="1"/>
  <c r="BD21" i="1"/>
  <c r="BD18" i="1" s="1"/>
  <c r="BA21" i="1"/>
  <c r="BA18" i="1" s="1"/>
  <c r="AX21" i="1"/>
  <c r="AX18" i="1" s="1"/>
  <c r="AU21" i="1"/>
  <c r="AU18" i="1" s="1"/>
  <c r="AR21" i="1"/>
  <c r="AR18" i="1" s="1"/>
  <c r="AO21" i="1"/>
  <c r="AO18" i="1" s="1"/>
  <c r="AL21" i="1"/>
  <c r="AL18" i="1" s="1"/>
  <c r="AI21" i="1"/>
  <c r="AI18" i="1" s="1"/>
  <c r="AF21" i="1"/>
  <c r="AF18" i="1" s="1"/>
  <c r="AC21" i="1"/>
  <c r="AC18" i="1" s="1"/>
  <c r="Z21" i="1"/>
  <c r="Z18" i="1" s="1"/>
  <c r="W21" i="1"/>
  <c r="W18" i="1" s="1"/>
  <c r="T21" i="1"/>
  <c r="Q21" i="1"/>
  <c r="Q18" i="1" s="1"/>
  <c r="N21" i="1"/>
  <c r="N18" i="1" s="1"/>
  <c r="K21" i="1"/>
  <c r="K18" i="1" s="1"/>
  <c r="H21" i="1"/>
  <c r="H18" i="1" s="1"/>
  <c r="E21" i="1"/>
  <c r="B21" i="1"/>
  <c r="GL20" i="1"/>
  <c r="GX20" i="1"/>
  <c r="EV20" i="1"/>
  <c r="HA20" i="1" s="1"/>
  <c r="GW19" i="1"/>
  <c r="GT19" i="1"/>
  <c r="GQ19" i="1"/>
  <c r="GL19" i="1"/>
  <c r="GX19" i="1"/>
  <c r="GH19" i="1"/>
  <c r="GE19" i="1"/>
  <c r="FY19" i="1"/>
  <c r="FS19" i="1"/>
  <c r="FM19" i="1"/>
  <c r="FG19" i="1"/>
  <c r="EV19" i="1"/>
  <c r="GU18" i="1"/>
  <c r="FN18" i="1"/>
  <c r="B18" i="1"/>
  <c r="GL17" i="1"/>
  <c r="GX17" i="1"/>
  <c r="EV17" i="1"/>
  <c r="HA17" i="1" s="1"/>
  <c r="GL16" i="1"/>
  <c r="GX16" i="1"/>
  <c r="EV16" i="1"/>
  <c r="HA16" i="1" s="1"/>
  <c r="GL15" i="1"/>
  <c r="GX15" i="1"/>
  <c r="EV15" i="1"/>
  <c r="HA15" i="1" s="1"/>
  <c r="GL14" i="1"/>
  <c r="GX14" i="1"/>
  <c r="EV14" i="1"/>
  <c r="GL13" i="1"/>
  <c r="GX13" i="1"/>
  <c r="HA13" i="1"/>
  <c r="EV13" i="1"/>
  <c r="GU12" i="1"/>
  <c r="GU7" i="1" s="1"/>
  <c r="GU26" i="1" s="1"/>
  <c r="GU6" i="1" s="1"/>
  <c r="GU71" i="1" s="1"/>
  <c r="GR12" i="1"/>
  <c r="GO12" i="1"/>
  <c r="GO7" i="1"/>
  <c r="GI12" i="1"/>
  <c r="GI7" i="1" s="1"/>
  <c r="GI26" i="1" s="1"/>
  <c r="GI6" i="1" s="1"/>
  <c r="GI71" i="1" s="1"/>
  <c r="GF12" i="1"/>
  <c r="GF7" i="1" s="1"/>
  <c r="GC12" i="1"/>
  <c r="GC7" i="1" s="1"/>
  <c r="GC26" i="1" s="1"/>
  <c r="GC6" i="1" s="1"/>
  <c r="GC71" i="1" s="1"/>
  <c r="FZ12" i="1"/>
  <c r="FZ7" i="1" s="1"/>
  <c r="FW12" i="1"/>
  <c r="FT12" i="1"/>
  <c r="FT7" i="1"/>
  <c r="FT26" i="1" s="1"/>
  <c r="FT6" i="1" s="1"/>
  <c r="FT71" i="1" s="1"/>
  <c r="FQ12" i="1"/>
  <c r="FN12" i="1"/>
  <c r="FN7" i="1" s="1"/>
  <c r="FN26" i="1" s="1"/>
  <c r="FN6" i="1" s="1"/>
  <c r="FN71" i="1" s="1"/>
  <c r="FK12" i="1"/>
  <c r="FK7" i="1" s="1"/>
  <c r="FH12" i="1"/>
  <c r="FH7" i="1" s="1"/>
  <c r="FH26" i="1" s="1"/>
  <c r="FH6" i="1" s="1"/>
  <c r="FE12" i="1"/>
  <c r="FB12" i="1"/>
  <c r="FB7" i="1" s="1"/>
  <c r="EY12" i="1"/>
  <c r="ES12" i="1"/>
  <c r="ES7" i="1" s="1"/>
  <c r="EP12" i="1"/>
  <c r="EP7" i="1" s="1"/>
  <c r="EM12" i="1"/>
  <c r="EM7" i="1" s="1"/>
  <c r="EJ12" i="1"/>
  <c r="EJ7" i="1" s="1"/>
  <c r="EG12" i="1"/>
  <c r="EG7" i="1" s="1"/>
  <c r="ED12" i="1"/>
  <c r="ED7" i="1" s="1"/>
  <c r="EA12" i="1"/>
  <c r="EA7" i="1" s="1"/>
  <c r="DX12" i="1"/>
  <c r="DX7" i="1" s="1"/>
  <c r="DU12" i="1"/>
  <c r="DO12" i="1"/>
  <c r="DO7" i="1" s="1"/>
  <c r="DL12" i="1"/>
  <c r="DL7" i="1" s="1"/>
  <c r="DI12" i="1"/>
  <c r="DI7" i="1" s="1"/>
  <c r="DF12" i="1"/>
  <c r="DF7" i="1" s="1"/>
  <c r="DC12" i="1"/>
  <c r="DC7" i="1" s="1"/>
  <c r="CZ12" i="1"/>
  <c r="CZ7" i="1" s="1"/>
  <c r="CZ26" i="1" s="1"/>
  <c r="CW12" i="1"/>
  <c r="CW7" i="1" s="1"/>
  <c r="CW26" i="1" s="1"/>
  <c r="CT12" i="1"/>
  <c r="CT7" i="1" s="1"/>
  <c r="CT26" i="1" s="1"/>
  <c r="CT6" i="1" s="1"/>
  <c r="CT71" i="1" s="1"/>
  <c r="CQ12" i="1"/>
  <c r="CQ7" i="1" s="1"/>
  <c r="CQ26" i="1" s="1"/>
  <c r="CN12" i="1"/>
  <c r="CN7" i="1" s="1"/>
  <c r="CN26" i="1" s="1"/>
  <c r="CN6" i="1" s="1"/>
  <c r="CN71" i="1" s="1"/>
  <c r="CK12" i="1"/>
  <c r="CK7" i="1" s="1"/>
  <c r="CK26" i="1" s="1"/>
  <c r="CH12" i="1"/>
  <c r="CH7" i="1" s="1"/>
  <c r="CH26" i="1" s="1"/>
  <c r="CE12" i="1"/>
  <c r="CE7" i="1" s="1"/>
  <c r="CE26" i="1" s="1"/>
  <c r="CB12" i="1"/>
  <c r="CB7" i="1" s="1"/>
  <c r="CB26" i="1" s="1"/>
  <c r="CB6" i="1" s="1"/>
  <c r="CB71" i="1" s="1"/>
  <c r="BY12" i="1"/>
  <c r="BV12" i="1"/>
  <c r="BV7" i="1" s="1"/>
  <c r="BS12" i="1"/>
  <c r="BS7" i="1" s="1"/>
  <c r="BS26" i="1" s="1"/>
  <c r="BP12" i="1"/>
  <c r="BP7" i="1" s="1"/>
  <c r="BM12" i="1"/>
  <c r="BM7" i="1" s="1"/>
  <c r="BJ12" i="1"/>
  <c r="BJ7" i="1" s="1"/>
  <c r="BG12" i="1"/>
  <c r="BG7" i="1" s="1"/>
  <c r="BD12" i="1"/>
  <c r="BD7" i="1" s="1"/>
  <c r="BA12" i="1"/>
  <c r="BA7" i="1" s="1"/>
  <c r="AX12" i="1"/>
  <c r="AX7" i="1" s="1"/>
  <c r="AU12" i="1"/>
  <c r="AU7" i="1" s="1"/>
  <c r="AR12" i="1"/>
  <c r="AR7" i="1" s="1"/>
  <c r="AO12" i="1"/>
  <c r="AO7" i="1" s="1"/>
  <c r="AL12" i="1"/>
  <c r="AL7" i="1" s="1"/>
  <c r="AI12" i="1"/>
  <c r="AI7" i="1" s="1"/>
  <c r="AF12" i="1"/>
  <c r="AF7" i="1" s="1"/>
  <c r="AC12" i="1"/>
  <c r="AC7" i="1" s="1"/>
  <c r="Z12" i="1"/>
  <c r="Z7" i="1" s="1"/>
  <c r="W12" i="1"/>
  <c r="W7" i="1" s="1"/>
  <c r="T12" i="1"/>
  <c r="T7" i="1" s="1"/>
  <c r="Q12" i="1"/>
  <c r="Q7" i="1" s="1"/>
  <c r="Q26" i="1" s="1"/>
  <c r="N12" i="1"/>
  <c r="N7" i="1" s="1"/>
  <c r="N26" i="1" s="1"/>
  <c r="N6" i="1" s="1"/>
  <c r="N71" i="1" s="1"/>
  <c r="K12" i="1"/>
  <c r="K7" i="1" s="1"/>
  <c r="K26" i="1" s="1"/>
  <c r="H12" i="1"/>
  <c r="H7" i="1" s="1"/>
  <c r="E12" i="1"/>
  <c r="B12" i="1"/>
  <c r="GL11" i="1"/>
  <c r="GX11" i="1"/>
  <c r="GE11" i="1"/>
  <c r="EV11" i="1"/>
  <c r="HA11" i="1" s="1"/>
  <c r="GW10" i="1"/>
  <c r="GT10" i="1"/>
  <c r="GQ10" i="1"/>
  <c r="GL10" i="1"/>
  <c r="GX10" i="1"/>
  <c r="GH10" i="1"/>
  <c r="GE10" i="1"/>
  <c r="GB10" i="1"/>
  <c r="FY10" i="1"/>
  <c r="FV10" i="1"/>
  <c r="FS10" i="1"/>
  <c r="FP10" i="1"/>
  <c r="FM10" i="1"/>
  <c r="FJ10" i="1"/>
  <c r="FG10" i="1"/>
  <c r="FD10" i="1"/>
  <c r="EV10" i="1"/>
  <c r="HA10" i="1" s="1"/>
  <c r="GW9" i="1"/>
  <c r="GT9" i="1"/>
  <c r="GQ9" i="1"/>
  <c r="GL9" i="1"/>
  <c r="GX9" i="1"/>
  <c r="GH9" i="1"/>
  <c r="GE9" i="1"/>
  <c r="GB9" i="1"/>
  <c r="FY9" i="1"/>
  <c r="FV9" i="1"/>
  <c r="FS9" i="1"/>
  <c r="FP9" i="1"/>
  <c r="FM9" i="1"/>
  <c r="FJ9" i="1"/>
  <c r="FG9" i="1"/>
  <c r="FD9" i="1"/>
  <c r="FA9" i="1"/>
  <c r="EV9" i="1"/>
  <c r="HA9" i="1" s="1"/>
  <c r="GW8" i="1"/>
  <c r="GT8" i="1"/>
  <c r="GQ8" i="1"/>
  <c r="GL8" i="1"/>
  <c r="GX8" i="1"/>
  <c r="GH8" i="1"/>
  <c r="GE8" i="1"/>
  <c r="GB8" i="1"/>
  <c r="FY8" i="1"/>
  <c r="FS8" i="1"/>
  <c r="FP8" i="1"/>
  <c r="FM8" i="1"/>
  <c r="FJ8" i="1"/>
  <c r="FG8" i="1"/>
  <c r="FD8" i="1"/>
  <c r="FA8" i="1"/>
  <c r="EV8" i="1"/>
  <c r="HA8" i="1" s="1"/>
  <c r="GR7" i="1"/>
  <c r="FW7" i="1"/>
  <c r="FW26" i="1" s="1"/>
  <c r="FQ7" i="1"/>
  <c r="FQ26" i="1" s="1"/>
  <c r="FE7" i="1"/>
  <c r="FE26" i="1" s="1"/>
  <c r="FE6" i="1" s="1"/>
  <c r="FE71" i="1" s="1"/>
  <c r="EY7" i="1"/>
  <c r="B7" i="1"/>
  <c r="B26" i="1"/>
  <c r="GS71" i="1"/>
  <c r="FK61" i="1"/>
  <c r="GC61" i="1"/>
  <c r="B6" i="1"/>
  <c r="B71" i="1"/>
  <c r="GC27" i="1"/>
  <c r="GC72" i="1" s="1"/>
  <c r="FA10" i="1"/>
  <c r="FA19" i="1"/>
  <c r="FA28" i="1"/>
  <c r="FY28" i="1"/>
  <c r="GU27" i="1"/>
  <c r="GU72" i="1" s="1"/>
  <c r="HA48" i="1"/>
  <c r="GL41" i="1"/>
  <c r="GX41" i="1" s="1"/>
  <c r="EY40" i="1"/>
  <c r="HA66" i="1"/>
  <c r="HA55" i="1"/>
  <c r="HA47" i="1"/>
  <c r="HA32" i="1"/>
  <c r="HA24" i="1"/>
  <c r="GL67" i="1"/>
  <c r="GX67" i="1" s="1"/>
  <c r="EY61" i="1"/>
  <c r="FH71" i="1"/>
  <c r="GO6" i="1"/>
  <c r="GO71" i="1"/>
  <c r="HA30" i="1"/>
  <c r="FA63" i="1"/>
  <c r="HA51" i="1"/>
  <c r="HA60" i="1"/>
  <c r="HA64" i="1"/>
  <c r="GL12" i="1"/>
  <c r="GX12" i="1" s="1"/>
  <c r="GS72" i="1"/>
  <c r="GO52" i="1"/>
  <c r="FN52" i="1"/>
  <c r="FN27" i="1" s="1"/>
  <c r="FN72" i="1" s="1"/>
  <c r="FZ52" i="1"/>
  <c r="FZ27" i="1" s="1"/>
  <c r="FZ72" i="1" s="1"/>
  <c r="HA33" i="1"/>
  <c r="HA36" i="1"/>
  <c r="GL54" i="1"/>
  <c r="GX54" i="1" s="1"/>
  <c r="GL58" i="1"/>
  <c r="GX58" i="1" s="1"/>
  <c r="GL62" i="1"/>
  <c r="GX62" i="1" s="1"/>
  <c r="GZ11" i="1"/>
  <c r="HA31" i="1"/>
  <c r="N40" i="1"/>
  <c r="AL40" i="1"/>
  <c r="AX40" i="1"/>
  <c r="BJ40" i="1"/>
  <c r="BV40" i="1"/>
  <c r="CH40" i="1"/>
  <c r="DF40" i="1"/>
  <c r="DU40" i="1"/>
  <c r="HA56" i="1"/>
  <c r="EA61" i="1"/>
  <c r="DX61" i="1"/>
  <c r="EJ61" i="1"/>
  <c r="E61" i="1"/>
  <c r="K61" i="1"/>
  <c r="Q61" i="1"/>
  <c r="W61" i="1"/>
  <c r="AC61" i="1"/>
  <c r="AI61" i="1"/>
  <c r="AO61" i="1"/>
  <c r="AU61" i="1"/>
  <c r="BA61" i="1"/>
  <c r="BG61" i="1"/>
  <c r="BM61" i="1"/>
  <c r="BS61" i="1"/>
  <c r="BY61" i="1"/>
  <c r="CE61" i="1"/>
  <c r="CK61" i="1"/>
  <c r="CQ61" i="1"/>
  <c r="CW61" i="1"/>
  <c r="DC61" i="1"/>
  <c r="DI61" i="1"/>
  <c r="DO61" i="1"/>
  <c r="ED61" i="1"/>
  <c r="EP61" i="1"/>
  <c r="Z28" i="1"/>
  <c r="Z52" i="1" s="1"/>
  <c r="AX28" i="1"/>
  <c r="AX52" i="1" s="1"/>
  <c r="BP28" i="1"/>
  <c r="BP52" i="1" s="1"/>
  <c r="BY28" i="1"/>
  <c r="K28" i="1"/>
  <c r="K52" i="1" s="1"/>
  <c r="W28" i="1"/>
  <c r="W52" i="1" s="1"/>
  <c r="W27" i="1" s="1"/>
  <c r="W72" i="1" s="1"/>
  <c r="AC28" i="1"/>
  <c r="AU28" i="1"/>
  <c r="BA52" i="1"/>
  <c r="BA27" i="1" s="1"/>
  <c r="BA72" i="1" s="1"/>
  <c r="BM28" i="1"/>
  <c r="DX28" i="1"/>
  <c r="N28" i="1"/>
  <c r="N52" i="1" s="1"/>
  <c r="T28" i="1"/>
  <c r="T52" i="1" s="1"/>
  <c r="AL28" i="1"/>
  <c r="AR28" i="1"/>
  <c r="AR52" i="1" s="1"/>
  <c r="BV28" i="1"/>
  <c r="BV52" i="1" s="1"/>
  <c r="CB28" i="1"/>
  <c r="CB52" i="1" s="1"/>
  <c r="CH28" i="1"/>
  <c r="CN28" i="1"/>
  <c r="CN52" i="1" s="1"/>
  <c r="CZ28" i="1"/>
  <c r="CZ52" i="1" s="1"/>
  <c r="DF28" i="1"/>
  <c r="DF52" i="1" s="1"/>
  <c r="DL28" i="1"/>
  <c r="DL52" i="1" s="1"/>
  <c r="EA28" i="1"/>
  <c r="CE28" i="1"/>
  <c r="CQ28" i="1"/>
  <c r="DC28" i="1"/>
  <c r="H40" i="1"/>
  <c r="EG40" i="1"/>
  <c r="EM40" i="1"/>
  <c r="ES40" i="1"/>
  <c r="EG53" i="1"/>
  <c r="ES53" i="1"/>
  <c r="EJ52" i="1"/>
  <c r="EP52" i="1"/>
  <c r="EP27" i="1" s="1"/>
  <c r="EP72" i="1" s="1"/>
  <c r="CK40" i="1"/>
  <c r="CQ40" i="1"/>
  <c r="CW40" i="1"/>
  <c r="DO40" i="1"/>
  <c r="DR58" i="1"/>
  <c r="EV67" i="1"/>
  <c r="BY7" i="1"/>
  <c r="BY26" i="1" s="1"/>
  <c r="EV12" i="1"/>
  <c r="DU7" i="1"/>
  <c r="EV7" i="1"/>
  <c r="DU28" i="1"/>
  <c r="EG61" i="1"/>
  <c r="DR21" i="1"/>
  <c r="E18" i="1"/>
  <c r="T18" i="1"/>
  <c r="E53" i="1"/>
  <c r="EV54" i="1"/>
  <c r="DU53" i="1"/>
  <c r="EV62" i="1"/>
  <c r="DU61" i="1"/>
  <c r="ES61" i="1"/>
  <c r="DC40" i="1"/>
  <c r="DC52" i="1" s="1"/>
  <c r="DC27" i="1" s="1"/>
  <c r="DC72" i="1" s="1"/>
  <c r="BM40" i="1"/>
  <c r="BS40" i="1"/>
  <c r="BY40" i="1"/>
  <c r="CE40" i="1"/>
  <c r="CE52" i="1" s="1"/>
  <c r="CE27" i="1" s="1"/>
  <c r="CE72" i="1" s="1"/>
  <c r="K53" i="1"/>
  <c r="Q53" i="1"/>
  <c r="W53" i="1"/>
  <c r="EM61" i="1"/>
  <c r="H61" i="1"/>
  <c r="N61" i="1"/>
  <c r="T61" i="1"/>
  <c r="AF61" i="1"/>
  <c r="AL61" i="1"/>
  <c r="AR61" i="1"/>
  <c r="AX61" i="1"/>
  <c r="BD61" i="1"/>
  <c r="BJ61" i="1"/>
  <c r="BP61" i="1"/>
  <c r="BV61" i="1"/>
  <c r="CB61" i="1"/>
  <c r="CH61" i="1"/>
  <c r="CN61" i="1"/>
  <c r="CT61" i="1"/>
  <c r="CZ61" i="1"/>
  <c r="DF61" i="1"/>
  <c r="DL61" i="1"/>
  <c r="E7" i="1"/>
  <c r="E26" i="1" s="1"/>
  <c r="DR12" i="1"/>
  <c r="HA12" i="1" s="1"/>
  <c r="DR29" i="1"/>
  <c r="EV21" i="1"/>
  <c r="AU52" i="1"/>
  <c r="AU27" i="1" s="1"/>
  <c r="AU72" i="1" s="1"/>
  <c r="Q52" i="1"/>
  <c r="ES28" i="1"/>
  <c r="EV37" i="1"/>
  <c r="DR49" i="1"/>
  <c r="HA49" i="1" s="1"/>
  <c r="EV49" i="1"/>
  <c r="AC53" i="1"/>
  <c r="AI53" i="1"/>
  <c r="AO53" i="1"/>
  <c r="BA53" i="1"/>
  <c r="BG53" i="1"/>
  <c r="BM53" i="1"/>
  <c r="BS53" i="1"/>
  <c r="BY53" i="1"/>
  <c r="BY6" i="1" s="1"/>
  <c r="BY71" i="1" s="1"/>
  <c r="CE53" i="1"/>
  <c r="CK53" i="1"/>
  <c r="CW53" i="1"/>
  <c r="DC53" i="1"/>
  <c r="DI53" i="1"/>
  <c r="DO53" i="1"/>
  <c r="EV58" i="1"/>
  <c r="HA58" i="1" s="1"/>
  <c r="HA14" i="1"/>
  <c r="HA19" i="1"/>
  <c r="FQ6" i="1"/>
  <c r="B28" i="1"/>
  <c r="CZ6" i="1"/>
  <c r="CZ71" i="1" s="1"/>
  <c r="BP18" i="1"/>
  <c r="DC18" i="1"/>
  <c r="DO18" i="1"/>
  <c r="DU18" i="1"/>
  <c r="EY18" i="1"/>
  <c r="GL18" i="1"/>
  <c r="GX18" i="1" s="1"/>
  <c r="GO27" i="1"/>
  <c r="FQ27" i="1"/>
  <c r="EY52" i="1"/>
  <c r="FA52" i="1"/>
  <c r="CH6" i="1"/>
  <c r="CH71" i="1" s="1"/>
  <c r="GL29" i="1"/>
  <c r="GX29" i="1" s="1"/>
  <c r="HA29" i="1" s="1"/>
  <c r="HA42" i="1"/>
  <c r="FY52" i="1"/>
  <c r="FQ72" i="1"/>
  <c r="Q27" i="1"/>
  <c r="Q72" i="1" s="1"/>
  <c r="GO72" i="1"/>
  <c r="GO73" i="1" s="1"/>
  <c r="FQ71" i="1"/>
  <c r="EJ27" i="1"/>
  <c r="EJ72" i="1" s="1"/>
  <c r="CE6" i="1"/>
  <c r="CE71" i="1" s="1"/>
  <c r="CW6" i="1"/>
  <c r="CW71" i="1" s="1"/>
  <c r="BS52" i="1"/>
  <c r="BS27" i="1" s="1"/>
  <c r="BS72" i="1" s="1"/>
  <c r="CK6" i="1"/>
  <c r="CK71" i="1" s="1"/>
  <c r="ES52" i="1"/>
  <c r="ES27" i="1" s="1"/>
  <c r="ES72" i="1" s="1"/>
  <c r="CZ27" i="1"/>
  <c r="CZ72" i="1" s="1"/>
  <c r="CK52" i="1"/>
  <c r="CK27" i="1" s="1"/>
  <c r="CK72" i="1" s="1"/>
  <c r="AR27" i="1"/>
  <c r="AR72" i="1" s="1"/>
  <c r="BS6" i="1"/>
  <c r="BS71" i="1" s="1"/>
  <c r="BS73" i="1" s="1"/>
  <c r="DI52" i="1"/>
  <c r="DI27" i="1" s="1"/>
  <c r="DI72" i="1" s="1"/>
  <c r="EV53" i="1"/>
  <c r="CZ73" i="1"/>
  <c r="EV61" i="1"/>
  <c r="B52" i="1"/>
  <c r="EY27" i="1"/>
  <c r="EY72" i="1"/>
  <c r="E6" i="1"/>
  <c r="B27" i="1"/>
  <c r="B72" i="1"/>
  <c r="B73" i="1"/>
  <c r="EY6" i="1"/>
  <c r="EY71" i="1"/>
  <c r="EY73" i="1" s="1"/>
  <c r="E71" i="1"/>
  <c r="AD69" i="1"/>
  <c r="AE69" i="1" s="1"/>
  <c r="Q21" i="15"/>
  <c r="O21" i="15"/>
  <c r="N21" i="15"/>
  <c r="M21" i="15"/>
  <c r="L21" i="15"/>
  <c r="K21" i="15"/>
  <c r="G21" i="15"/>
  <c r="E21" i="15"/>
  <c r="D21" i="15"/>
  <c r="C21" i="15"/>
  <c r="P21" i="15"/>
  <c r="I21" i="15"/>
  <c r="J8" i="15"/>
  <c r="H8" i="15"/>
  <c r="B7" i="15"/>
  <c r="R7" i="15" s="1"/>
  <c r="F6" i="15"/>
  <c r="B6" i="15"/>
  <c r="S36" i="13"/>
  <c r="S35" i="13"/>
  <c r="S26" i="13"/>
  <c r="Q26" i="13"/>
  <c r="S25" i="13"/>
  <c r="R23" i="13"/>
  <c r="Q23" i="13"/>
  <c r="R22" i="13"/>
  <c r="R21" i="13" s="1"/>
  <c r="M22" i="13"/>
  <c r="L22" i="13"/>
  <c r="P21" i="13"/>
  <c r="O21" i="13"/>
  <c r="N21" i="13"/>
  <c r="M21" i="13"/>
  <c r="L21" i="13"/>
  <c r="K21" i="13"/>
  <c r="J21" i="13"/>
  <c r="I21" i="13"/>
  <c r="H21" i="13"/>
  <c r="G21" i="13"/>
  <c r="F21" i="13"/>
  <c r="E21" i="13"/>
  <c r="D21" i="13"/>
  <c r="C21" i="13"/>
  <c r="N20" i="13"/>
  <c r="K20" i="13"/>
  <c r="R19" i="13"/>
  <c r="K19" i="13"/>
  <c r="Q19" i="13" s="1"/>
  <c r="K18" i="13"/>
  <c r="K17" i="13"/>
  <c r="K16" i="13"/>
  <c r="N15" i="13"/>
  <c r="K14" i="13"/>
  <c r="K13" i="13"/>
  <c r="N12" i="13"/>
  <c r="K12" i="13"/>
  <c r="K11" i="13"/>
  <c r="K10" i="13"/>
  <c r="N9" i="13"/>
  <c r="K9" i="13"/>
  <c r="K8" i="13"/>
  <c r="K7" i="13"/>
  <c r="N6" i="13"/>
  <c r="N5" i="13" s="1"/>
  <c r="K6" i="13"/>
  <c r="Q6" i="13" s="1"/>
  <c r="P5" i="13"/>
  <c r="O5" i="13"/>
  <c r="O24" i="13"/>
  <c r="M5" i="13"/>
  <c r="L5" i="13"/>
  <c r="L24" i="13" s="1"/>
  <c r="J5" i="13"/>
  <c r="J24" i="13"/>
  <c r="I5" i="13"/>
  <c r="I24" i="13" s="1"/>
  <c r="H5" i="13"/>
  <c r="H24" i="13" s="1"/>
  <c r="G5" i="13"/>
  <c r="F24" i="13"/>
  <c r="E24" i="13"/>
  <c r="C5" i="13"/>
  <c r="C24" i="13" s="1"/>
  <c r="N4" i="13"/>
  <c r="D4" i="13"/>
  <c r="K4" i="13" s="1"/>
  <c r="G24" i="13"/>
  <c r="M24" i="13"/>
  <c r="D24" i="13"/>
  <c r="K5" i="13"/>
  <c r="Q22" i="13"/>
  <c r="S22" i="13" s="1"/>
  <c r="D70" i="7"/>
  <c r="D73" i="7" s="1"/>
  <c r="D69" i="7"/>
  <c r="D68" i="7"/>
  <c r="M66" i="7"/>
  <c r="M65" i="7"/>
  <c r="I65" i="7"/>
  <c r="M64" i="7"/>
  <c r="M63" i="7"/>
  <c r="M62" i="7"/>
  <c r="I62" i="7"/>
  <c r="H62" i="7"/>
  <c r="F62" i="7"/>
  <c r="E62" i="7"/>
  <c r="C62" i="7"/>
  <c r="L62" i="7" s="1"/>
  <c r="M61" i="7"/>
  <c r="H61" i="7"/>
  <c r="F61" i="7"/>
  <c r="E61" i="7"/>
  <c r="C61" i="7"/>
  <c r="L61" i="7"/>
  <c r="M60" i="7"/>
  <c r="I60" i="7"/>
  <c r="M59" i="7"/>
  <c r="M58" i="7"/>
  <c r="M57" i="7"/>
  <c r="M56" i="7"/>
  <c r="M55" i="7"/>
  <c r="M54" i="7"/>
  <c r="M53" i="7"/>
  <c r="H53" i="7"/>
  <c r="F53" i="7"/>
  <c r="E53" i="7"/>
  <c r="C53" i="7"/>
  <c r="L53" i="7" s="1"/>
  <c r="M52" i="7"/>
  <c r="H52" i="7"/>
  <c r="F52" i="7"/>
  <c r="E52" i="7"/>
  <c r="C52" i="7"/>
  <c r="M51" i="7"/>
  <c r="M50" i="7"/>
  <c r="M49" i="7"/>
  <c r="M48" i="7"/>
  <c r="M47" i="7"/>
  <c r="H47" i="7"/>
  <c r="F47" i="7"/>
  <c r="E47" i="7"/>
  <c r="C47" i="7"/>
  <c r="L47" i="7" s="1"/>
  <c r="M46" i="7"/>
  <c r="M45" i="7"/>
  <c r="H45" i="7"/>
  <c r="F45" i="7"/>
  <c r="E45" i="7"/>
  <c r="C45" i="7"/>
  <c r="M44" i="7"/>
  <c r="M43" i="7"/>
  <c r="M42" i="7"/>
  <c r="M41" i="7"/>
  <c r="I41" i="7"/>
  <c r="H41" i="7"/>
  <c r="F41" i="7"/>
  <c r="E41" i="7"/>
  <c r="C41" i="7"/>
  <c r="L41" i="7"/>
  <c r="M40" i="7"/>
  <c r="H40" i="7"/>
  <c r="F40" i="7"/>
  <c r="E40" i="7"/>
  <c r="C40" i="7"/>
  <c r="L40" i="7" s="1"/>
  <c r="M39" i="7"/>
  <c r="I39" i="7"/>
  <c r="M38" i="7"/>
  <c r="M37" i="7"/>
  <c r="M36" i="7"/>
  <c r="I36" i="7"/>
  <c r="M35" i="7"/>
  <c r="I35" i="7"/>
  <c r="H35" i="7"/>
  <c r="F35" i="7"/>
  <c r="E35" i="7"/>
  <c r="C35" i="7"/>
  <c r="L35" i="7" s="1"/>
  <c r="M34" i="7"/>
  <c r="M33" i="7"/>
  <c r="M32" i="7"/>
  <c r="M31" i="7"/>
  <c r="I31" i="7"/>
  <c r="M30" i="7"/>
  <c r="H30" i="7"/>
  <c r="F30" i="7"/>
  <c r="E30" i="7"/>
  <c r="C30" i="7"/>
  <c r="M29" i="7"/>
  <c r="I29" i="7"/>
  <c r="H29" i="7"/>
  <c r="F29" i="7"/>
  <c r="E29" i="7"/>
  <c r="C29" i="7"/>
  <c r="L29" i="7"/>
  <c r="M28" i="7"/>
  <c r="I28" i="7"/>
  <c r="H28" i="7"/>
  <c r="F28" i="7"/>
  <c r="E28" i="7"/>
  <c r="C28" i="7"/>
  <c r="L28" i="7" s="1"/>
  <c r="M27" i="7"/>
  <c r="M26" i="7"/>
  <c r="L30" i="7"/>
  <c r="L45" i="7"/>
  <c r="M25" i="7"/>
  <c r="M24" i="7"/>
  <c r="M68" i="7" s="1"/>
  <c r="M23" i="7"/>
  <c r="M22" i="7"/>
  <c r="I22" i="7"/>
  <c r="M21" i="7"/>
  <c r="M20" i="7"/>
  <c r="M19" i="7"/>
  <c r="H19" i="7"/>
  <c r="F19" i="7"/>
  <c r="E19" i="7"/>
  <c r="C19" i="7"/>
  <c r="L19" i="7" s="1"/>
  <c r="M18" i="7"/>
  <c r="M17" i="7"/>
  <c r="M16" i="7"/>
  <c r="M15" i="7"/>
  <c r="M14" i="7"/>
  <c r="M13" i="7"/>
  <c r="M12" i="7"/>
  <c r="M11" i="7"/>
  <c r="I11" i="7"/>
  <c r="M10" i="7"/>
  <c r="M9" i="7"/>
  <c r="E9" i="7"/>
  <c r="M8" i="7"/>
  <c r="E8" i="7"/>
  <c r="M7" i="7"/>
  <c r="M6" i="7"/>
  <c r="M5" i="7"/>
  <c r="M4" i="7"/>
  <c r="M3" i="7"/>
  <c r="E64" i="8"/>
  <c r="E36" i="8"/>
  <c r="E34" i="8"/>
  <c r="I35" i="8"/>
  <c r="E27" i="8"/>
  <c r="I19" i="8"/>
  <c r="M29" i="8"/>
  <c r="M40" i="8"/>
  <c r="HB44" i="1"/>
  <c r="E18" i="8"/>
  <c r="E6" i="8"/>
  <c r="M10" i="8"/>
  <c r="E25" i="8"/>
  <c r="E38" i="8"/>
  <c r="E23" i="8"/>
  <c r="E4" i="8"/>
  <c r="I69" i="1"/>
  <c r="EZ67" i="1"/>
  <c r="FA67" i="1" s="1"/>
  <c r="L62" i="8"/>
  <c r="F64" i="1"/>
  <c r="O63" i="1"/>
  <c r="GA62" i="1"/>
  <c r="GB62" i="1" s="1"/>
  <c r="O60" i="1"/>
  <c r="L53" i="8"/>
  <c r="EZ61" i="1"/>
  <c r="FA61" i="1" s="1"/>
  <c r="EZ62" i="1"/>
  <c r="FA62" i="1" s="1"/>
  <c r="I68" i="1"/>
  <c r="GA61" i="1"/>
  <c r="GB61" i="1" s="1"/>
  <c r="E49" i="8"/>
  <c r="L48" i="8"/>
  <c r="I48" i="1"/>
  <c r="O47" i="1"/>
  <c r="R46" i="1"/>
  <c r="F46" i="1"/>
  <c r="I45" i="1"/>
  <c r="L41" i="8"/>
  <c r="L40" i="8"/>
  <c r="N40" i="8" s="1"/>
  <c r="R42" i="1"/>
  <c r="F42" i="1"/>
  <c r="FI41" i="1"/>
  <c r="H35" i="8"/>
  <c r="J35" i="8"/>
  <c r="L35" i="8"/>
  <c r="L34" i="1"/>
  <c r="L30" i="8"/>
  <c r="L29" i="8"/>
  <c r="N29" i="8" s="1"/>
  <c r="R31" i="1"/>
  <c r="F31" i="1"/>
  <c r="L30" i="1"/>
  <c r="GP29" i="1"/>
  <c r="GQ29" i="1" s="1"/>
  <c r="FI29" i="1"/>
  <c r="L65" i="7"/>
  <c r="GP28" i="1"/>
  <c r="GQ28" i="1" s="1"/>
  <c r="E51" i="7"/>
  <c r="L39" i="1"/>
  <c r="O49" i="1"/>
  <c r="O50" i="1"/>
  <c r="DE49" i="1"/>
  <c r="DE50" i="1"/>
  <c r="FI28" i="1"/>
  <c r="GM41" i="1"/>
  <c r="EZ27" i="1"/>
  <c r="FA27" i="1" s="1"/>
  <c r="FA72" i="1" s="1"/>
  <c r="D27" i="8"/>
  <c r="D36" i="8"/>
  <c r="D34" i="8"/>
  <c r="GM29" i="1"/>
  <c r="DE24" i="1"/>
  <c r="L24" i="1"/>
  <c r="H19" i="8"/>
  <c r="J19" i="8" s="1"/>
  <c r="DE22" i="1"/>
  <c r="EZ18" i="1"/>
  <c r="FA18" i="1" s="1"/>
  <c r="GM20" i="1"/>
  <c r="CP20" i="1"/>
  <c r="I17" i="1"/>
  <c r="I16" i="1"/>
  <c r="L11" i="8"/>
  <c r="L10" i="8"/>
  <c r="EZ7" i="1"/>
  <c r="FA7" i="1" s="1"/>
  <c r="CV10" i="1"/>
  <c r="CP10" i="1"/>
  <c r="I9" i="1"/>
  <c r="D5" i="8"/>
  <c r="F8" i="1"/>
  <c r="G8" i="1" s="1"/>
  <c r="EZ72" i="1"/>
  <c r="GP52" i="1"/>
  <c r="GQ52" i="1" s="1"/>
  <c r="E34" i="7"/>
  <c r="E55" i="7"/>
  <c r="C55" i="7"/>
  <c r="F48" i="7"/>
  <c r="E48" i="7"/>
  <c r="C48" i="7"/>
  <c r="L48" i="7"/>
  <c r="D6" i="8"/>
  <c r="D9" i="8"/>
  <c r="GM40" i="1"/>
  <c r="D18" i="8"/>
  <c r="GA27" i="1"/>
  <c r="AM69" i="1"/>
  <c r="GM68" i="1"/>
  <c r="GN68" i="1" s="1"/>
  <c r="GV67" i="1"/>
  <c r="GW67" i="1" s="1"/>
  <c r="GP67" i="1"/>
  <c r="GQ67" i="1" s="1"/>
  <c r="GG67" i="1"/>
  <c r="GH67" i="1" s="1"/>
  <c r="GD67" i="1"/>
  <c r="GE67" i="1" s="1"/>
  <c r="FX67" i="1"/>
  <c r="FY67" i="1" s="1"/>
  <c r="FU67" i="1"/>
  <c r="FV67" i="1" s="1"/>
  <c r="FR67" i="1"/>
  <c r="FS67" i="1" s="1"/>
  <c r="FO67" i="1"/>
  <c r="FL67" i="1"/>
  <c r="FM67" i="1" s="1"/>
  <c r="FF67" i="1"/>
  <c r="FG67" i="1" s="1"/>
  <c r="FC67" i="1"/>
  <c r="I67" i="1"/>
  <c r="EZ26" i="1"/>
  <c r="FA26" i="1" s="1"/>
  <c r="E50" i="7"/>
  <c r="E10" i="7"/>
  <c r="L10" i="7"/>
  <c r="FI18" i="1"/>
  <c r="E46" i="7"/>
  <c r="GA7" i="1"/>
  <c r="GB7" i="1" s="1"/>
  <c r="L19" i="8"/>
  <c r="GP62" i="1"/>
  <c r="GQ62" i="1" s="1"/>
  <c r="AD63" i="1"/>
  <c r="GV62" i="1"/>
  <c r="GW62" i="1" s="1"/>
  <c r="GJ62" i="1"/>
  <c r="GG62" i="1"/>
  <c r="GH62" i="1" s="1"/>
  <c r="GD62" i="1"/>
  <c r="GE62" i="1" s="1"/>
  <c r="FX62" i="1"/>
  <c r="FY62" i="1" s="1"/>
  <c r="FU62" i="1"/>
  <c r="FV62" i="1" s="1"/>
  <c r="FR62" i="1"/>
  <c r="FS62" i="1" s="1"/>
  <c r="FO62" i="1"/>
  <c r="FP62" i="1" s="1"/>
  <c r="FL62" i="1"/>
  <c r="FM62" i="1" s="1"/>
  <c r="FI62" i="1"/>
  <c r="FJ62" i="1" s="1"/>
  <c r="FF62" i="1"/>
  <c r="FG62" i="1" s="1"/>
  <c r="FC62" i="1"/>
  <c r="FD62" i="1" s="1"/>
  <c r="GV61" i="1"/>
  <c r="GW61" i="1" s="1"/>
  <c r="K62" i="7"/>
  <c r="GP61" i="1"/>
  <c r="GQ61" i="1" s="1"/>
  <c r="O62" i="8"/>
  <c r="GJ61" i="1"/>
  <c r="FX61" i="1"/>
  <c r="FU61" i="1"/>
  <c r="FV61" i="1" s="1"/>
  <c r="FO61" i="1"/>
  <c r="FP61" i="1" s="1"/>
  <c r="FF61" i="1"/>
  <c r="GD61" i="1"/>
  <c r="GE61" i="1" s="1"/>
  <c r="FC61" i="1"/>
  <c r="FD61" i="1" s="1"/>
  <c r="K53" i="7"/>
  <c r="AP47" i="1"/>
  <c r="AD47" i="1"/>
  <c r="C47" i="1"/>
  <c r="AD42" i="1"/>
  <c r="K40" i="7"/>
  <c r="N40" i="7" s="1"/>
  <c r="AP42" i="1"/>
  <c r="AD39" i="1"/>
  <c r="K35" i="8"/>
  <c r="GM36" i="1"/>
  <c r="GN36" i="1" s="1"/>
  <c r="BR36" i="1"/>
  <c r="AM35" i="1"/>
  <c r="AP34" i="1"/>
  <c r="AD34" i="1"/>
  <c r="FO28" i="1"/>
  <c r="FP28" i="1"/>
  <c r="GG28" i="1"/>
  <c r="FR28" i="1"/>
  <c r="FS28" i="1" s="1"/>
  <c r="L37" i="1"/>
  <c r="K29" i="7"/>
  <c r="K30" i="7"/>
  <c r="X30" i="1"/>
  <c r="AM37" i="1"/>
  <c r="AM39" i="1"/>
  <c r="O29" i="8"/>
  <c r="O30" i="8"/>
  <c r="AD37" i="1"/>
  <c r="FR52" i="1"/>
  <c r="FS52" i="1" s="1"/>
  <c r="FO52" i="1"/>
  <c r="FP52" i="1" s="1"/>
  <c r="C33" i="8"/>
  <c r="AP25" i="1"/>
  <c r="AD25" i="1"/>
  <c r="AZ24" i="1"/>
  <c r="X24" i="1"/>
  <c r="R24" i="1"/>
  <c r="X23" i="1"/>
  <c r="GG18" i="1"/>
  <c r="GH18" i="1" s="1"/>
  <c r="FL18" i="1"/>
  <c r="FM18" i="1" s="1"/>
  <c r="AJ20" i="1"/>
  <c r="X20" i="1"/>
  <c r="X19" i="1"/>
  <c r="GP18" i="1"/>
  <c r="GQ18" i="1" s="1"/>
  <c r="GD18" i="1"/>
  <c r="GE18" i="1" s="1"/>
  <c r="FX18" i="1"/>
  <c r="FY18" i="1" s="1"/>
  <c r="FU18" i="1"/>
  <c r="FV18" i="1" s="1"/>
  <c r="FR18" i="1"/>
  <c r="FS18" i="1" s="1"/>
  <c r="FO18" i="1"/>
  <c r="FF18" i="1"/>
  <c r="FG18" i="1" s="1"/>
  <c r="FC18" i="1"/>
  <c r="L33" i="7"/>
  <c r="BW72" i="1"/>
  <c r="CC72" i="1"/>
  <c r="AA16" i="1"/>
  <c r="AW15" i="1"/>
  <c r="R15" i="1"/>
  <c r="AJ11" i="1"/>
  <c r="GM10" i="1"/>
  <c r="GN10" i="1" s="1"/>
  <c r="CR72" i="1"/>
  <c r="U10" i="1"/>
  <c r="GM9" i="1"/>
  <c r="GN9" i="1" s="1"/>
  <c r="GM8" i="1"/>
  <c r="GN8" i="1" s="1"/>
  <c r="AG8" i="1"/>
  <c r="AH8" i="1" s="1"/>
  <c r="GG7" i="1"/>
  <c r="GH7" i="1" s="1"/>
  <c r="GD7" i="1"/>
  <c r="GE7" i="1" s="1"/>
  <c r="FU7" i="1"/>
  <c r="FV7" i="1" s="1"/>
  <c r="FL26" i="1"/>
  <c r="FF7" i="1"/>
  <c r="FG7" i="1" s="1"/>
  <c r="GG26" i="1"/>
  <c r="GD26" i="1"/>
  <c r="GE26" i="1" s="1"/>
  <c r="FR26" i="1"/>
  <c r="FS26" i="1" s="1"/>
  <c r="FR7" i="1"/>
  <c r="FS7" i="1" s="1"/>
  <c r="FL7" i="1"/>
  <c r="FM7" i="1" s="1"/>
  <c r="GJ27" i="1"/>
  <c r="GJ72" i="1" s="1"/>
  <c r="AT72" i="1"/>
  <c r="FC7" i="1"/>
  <c r="FD7" i="1" s="1"/>
  <c r="FF26" i="1"/>
  <c r="FG26" i="1" s="1"/>
  <c r="C6" i="8"/>
  <c r="GJ26" i="1"/>
  <c r="GJ7" i="1"/>
  <c r="CR71" i="1"/>
  <c r="CR73" i="1" s="1"/>
  <c r="FC26" i="1"/>
  <c r="C5" i="8"/>
  <c r="E58" i="8"/>
  <c r="E24" i="8"/>
  <c r="E65" i="8"/>
  <c r="D66" i="8"/>
  <c r="E66" i="8"/>
  <c r="N30" i="7"/>
  <c r="N62" i="7"/>
  <c r="N53" i="7"/>
  <c r="M19" i="8"/>
  <c r="N19" i="8"/>
  <c r="E15" i="8"/>
  <c r="D20" i="8"/>
  <c r="E20" i="8"/>
  <c r="D14" i="8"/>
  <c r="E14" i="8"/>
  <c r="E8" i="8"/>
  <c r="E7" i="8"/>
  <c r="D21" i="8"/>
  <c r="E21" i="8"/>
  <c r="D22" i="8"/>
  <c r="E22" i="8"/>
  <c r="E17" i="8"/>
  <c r="E3" i="8"/>
  <c r="E16" i="8"/>
  <c r="D13" i="8"/>
  <c r="E13" i="8"/>
  <c r="D12" i="8"/>
  <c r="E12" i="8"/>
  <c r="D11" i="8"/>
  <c r="E11" i="8"/>
  <c r="E9" i="8"/>
  <c r="D19" i="8"/>
  <c r="P19" i="8" s="1"/>
  <c r="E19" i="8"/>
  <c r="E5" i="8"/>
  <c r="D10" i="8"/>
  <c r="E10" i="8"/>
  <c r="M35" i="8"/>
  <c r="M62" i="8"/>
  <c r="N62" i="8" s="1"/>
  <c r="D63" i="8"/>
  <c r="E63" i="8"/>
  <c r="H62" i="8"/>
  <c r="I62" i="8"/>
  <c r="D56" i="8"/>
  <c r="E56" i="8"/>
  <c r="M53" i="8"/>
  <c r="N53" i="8" s="1"/>
  <c r="H52" i="8"/>
  <c r="I52" i="8"/>
  <c r="D50" i="8"/>
  <c r="E50" i="8"/>
  <c r="D46" i="8"/>
  <c r="E46" i="8"/>
  <c r="D32" i="8"/>
  <c r="E32" i="8"/>
  <c r="M30" i="8"/>
  <c r="N30" i="8" s="1"/>
  <c r="D30" i="8"/>
  <c r="E30" i="8"/>
  <c r="H29" i="8"/>
  <c r="I29" i="8"/>
  <c r="H30" i="8"/>
  <c r="I30" i="8"/>
  <c r="D28" i="8"/>
  <c r="E28" i="8"/>
  <c r="H28" i="8"/>
  <c r="I28" i="8"/>
  <c r="D55" i="8"/>
  <c r="E55" i="8"/>
  <c r="D53" i="8"/>
  <c r="E53" i="8"/>
  <c r="H53" i="8"/>
  <c r="I53" i="8"/>
  <c r="M48" i="8"/>
  <c r="N48" i="8"/>
  <c r="H45" i="8"/>
  <c r="I45" i="8"/>
  <c r="H41" i="8"/>
  <c r="I41" i="8"/>
  <c r="H40" i="8"/>
  <c r="I40" i="8"/>
  <c r="E37" i="8"/>
  <c r="D33" i="8"/>
  <c r="E33" i="8"/>
  <c r="D62" i="8"/>
  <c r="P62" i="8" s="1"/>
  <c r="E62" i="8"/>
  <c r="H61" i="8"/>
  <c r="I61" i="8"/>
  <c r="D57" i="8"/>
  <c r="E57" i="8"/>
  <c r="D54" i="8"/>
  <c r="E54" i="8"/>
  <c r="D52" i="8"/>
  <c r="E52" i="8"/>
  <c r="D48" i="8"/>
  <c r="E48" i="8"/>
  <c r="D45" i="8"/>
  <c r="E45" i="8"/>
  <c r="D44" i="8"/>
  <c r="E44" i="8"/>
  <c r="D43" i="8"/>
  <c r="E43" i="8"/>
  <c r="E42" i="8"/>
  <c r="D41" i="8"/>
  <c r="E41" i="8"/>
  <c r="M41" i="8"/>
  <c r="N41" i="8" s="1"/>
  <c r="D40" i="8"/>
  <c r="P40" i="8"/>
  <c r="E40" i="8"/>
  <c r="D39" i="8"/>
  <c r="E39" i="8"/>
  <c r="E31" i="8"/>
  <c r="D29" i="8"/>
  <c r="E29" i="8"/>
  <c r="E26" i="8"/>
  <c r="D61" i="8"/>
  <c r="E61" i="8"/>
  <c r="E59" i="8"/>
  <c r="H47" i="8"/>
  <c r="I47" i="8"/>
  <c r="D35" i="8"/>
  <c r="P35" i="8"/>
  <c r="E35" i="8"/>
  <c r="D47" i="8"/>
  <c r="F47" i="8" s="1"/>
  <c r="E47" i="8"/>
  <c r="E51" i="8"/>
  <c r="D51" i="8"/>
  <c r="E60" i="8"/>
  <c r="GD6" i="1"/>
  <c r="GD71" i="1" s="1"/>
  <c r="L5" i="7"/>
  <c r="P30" i="8"/>
  <c r="P29" i="8"/>
  <c r="Q35" i="8"/>
  <c r="P41" i="8"/>
  <c r="F29" i="8"/>
  <c r="J29" i="8"/>
  <c r="F30" i="8"/>
  <c r="Q53" i="8"/>
  <c r="J47" i="8"/>
  <c r="J45" i="8"/>
  <c r="J53" i="8"/>
  <c r="P53" i="8"/>
  <c r="J52" i="8"/>
  <c r="Q19" i="8"/>
  <c r="Q30" i="8"/>
  <c r="F45" i="8"/>
  <c r="F62" i="8"/>
  <c r="J40" i="8"/>
  <c r="J41" i="8"/>
  <c r="J28" i="8"/>
  <c r="F28" i="8"/>
  <c r="J30" i="8"/>
  <c r="J62" i="8"/>
  <c r="Q62" i="8"/>
  <c r="Q29" i="8"/>
  <c r="J61" i="8"/>
  <c r="Q40" i="8"/>
  <c r="CC71" i="1"/>
  <c r="CC73" i="1" s="1"/>
  <c r="BW71" i="1"/>
  <c r="BW73" i="1" s="1"/>
  <c r="AT71" i="1"/>
  <c r="AT73" i="1" s="1"/>
  <c r="C7" i="8"/>
  <c r="F53" i="8"/>
  <c r="GJ6" i="1"/>
  <c r="GJ71" i="1" s="1"/>
  <c r="HB38" i="1"/>
  <c r="F35" i="8"/>
  <c r="D8" i="8"/>
  <c r="F41" i="8"/>
  <c r="F19" i="8"/>
  <c r="GP7" i="1"/>
  <c r="GQ7" i="1" s="1"/>
  <c r="F40" i="8"/>
  <c r="R40" i="8" s="1"/>
  <c r="O53" i="8"/>
  <c r="O41" i="8"/>
  <c r="O19" i="8"/>
  <c r="O40" i="8"/>
  <c r="C49" i="8"/>
  <c r="R4" i="13"/>
  <c r="Q16" i="13"/>
  <c r="R16" i="13"/>
  <c r="S16" i="13" s="1"/>
  <c r="R6" i="13"/>
  <c r="Q7" i="13"/>
  <c r="R7" i="13"/>
  <c r="Q8" i="13"/>
  <c r="R8" i="13"/>
  <c r="Q9" i="13"/>
  <c r="R9" i="13"/>
  <c r="Q10" i="13"/>
  <c r="R10" i="13"/>
  <c r="Q11" i="13"/>
  <c r="R11" i="13"/>
  <c r="Q12" i="13"/>
  <c r="R12" i="13"/>
  <c r="Q13" i="13"/>
  <c r="R13" i="13"/>
  <c r="Q14" i="13"/>
  <c r="R14" i="13"/>
  <c r="S14" i="13" s="1"/>
  <c r="Q15" i="13"/>
  <c r="R15" i="13"/>
  <c r="Q17" i="13"/>
  <c r="R17" i="13"/>
  <c r="Q18" i="13"/>
  <c r="R18" i="13"/>
  <c r="Q20" i="13"/>
  <c r="P24" i="13"/>
  <c r="R20" i="13"/>
  <c r="S7" i="13"/>
  <c r="S8" i="13"/>
  <c r="S9" i="13"/>
  <c r="S10" i="13"/>
  <c r="S11" i="13"/>
  <c r="S12" i="13"/>
  <c r="S13" i="13"/>
  <c r="S15" i="13"/>
  <c r="S17" i="13"/>
  <c r="S18" i="13"/>
  <c r="E32" i="7"/>
  <c r="C32" i="7"/>
  <c r="L32" i="7" s="1"/>
  <c r="L7" i="7"/>
  <c r="EN47" i="1"/>
  <c r="EN45" i="1"/>
  <c r="EN35" i="1"/>
  <c r="DY35" i="1"/>
  <c r="DZ35" i="1" s="1"/>
  <c r="EB20" i="1"/>
  <c r="EB10" i="1"/>
  <c r="EC10" i="1" s="1"/>
  <c r="DY10" i="1"/>
  <c r="DZ10" i="1" s="1"/>
  <c r="EN9" i="1"/>
  <c r="EO9" i="1" s="1"/>
  <c r="EK13" i="1"/>
  <c r="EN37" i="1"/>
  <c r="EN39" i="1"/>
  <c r="EQ63" i="1"/>
  <c r="ER63" i="1" s="1"/>
  <c r="DV19" i="1"/>
  <c r="ET63" i="1"/>
  <c r="EU63" i="1" s="1"/>
  <c r="EK63" i="1"/>
  <c r="EL63" i="1" s="1"/>
  <c r="EN68" i="1"/>
  <c r="EO68" i="1" s="1"/>
  <c r="EQ68" i="1"/>
  <c r="DY8" i="1"/>
  <c r="DZ8" i="1" s="1"/>
  <c r="F36" i="8"/>
  <c r="F10" i="8"/>
  <c r="L16" i="7"/>
  <c r="F8" i="8"/>
  <c r="F32" i="8"/>
  <c r="F34" i="8"/>
  <c r="F17" i="7"/>
  <c r="L17" i="7" s="1"/>
  <c r="EH34" i="1"/>
  <c r="EB46" i="1"/>
  <c r="EB60" i="1"/>
  <c r="EB24" i="1"/>
  <c r="DY47" i="1"/>
  <c r="DY17" i="1"/>
  <c r="DY15" i="1"/>
  <c r="DY30" i="1"/>
  <c r="DY39" i="1"/>
  <c r="DV16" i="1"/>
  <c r="DV59" i="1"/>
  <c r="DV69" i="1"/>
  <c r="EN23" i="1"/>
  <c r="ET59" i="1"/>
  <c r="ET66" i="1"/>
  <c r="DY13" i="1"/>
  <c r="DV23" i="1"/>
  <c r="DV45" i="1"/>
  <c r="EB30" i="1"/>
  <c r="EB66" i="1"/>
  <c r="EB42" i="1"/>
  <c r="EB51" i="1"/>
  <c r="EB49" i="1"/>
  <c r="EH14" i="1"/>
  <c r="EN57" i="1"/>
  <c r="EN30" i="1"/>
  <c r="EE24" i="1"/>
  <c r="EE63" i="1"/>
  <c r="EF63" i="1" s="1"/>
  <c r="E63" i="7"/>
  <c r="F27" i="7"/>
  <c r="F26" i="7" s="1"/>
  <c r="E27" i="7"/>
  <c r="C27" i="7"/>
  <c r="F21" i="7"/>
  <c r="L21" i="7" s="1"/>
  <c r="E21" i="7"/>
  <c r="C21" i="7"/>
  <c r="DV47" i="1"/>
  <c r="DV25" i="1"/>
  <c r="F22" i="7"/>
  <c r="E22" i="7"/>
  <c r="C22" i="7"/>
  <c r="L22" i="7" s="1"/>
  <c r="F14" i="7"/>
  <c r="E14" i="7"/>
  <c r="C14" i="7"/>
  <c r="L14" i="7" s="1"/>
  <c r="F39" i="7"/>
  <c r="E39" i="7"/>
  <c r="C39" i="7"/>
  <c r="L39" i="7" s="1"/>
  <c r="K48" i="7"/>
  <c r="F20" i="7"/>
  <c r="E20" i="7"/>
  <c r="C20" i="7"/>
  <c r="L20" i="7" s="1"/>
  <c r="ET51" i="1"/>
  <c r="F12" i="7"/>
  <c r="E12" i="7"/>
  <c r="C12" i="7"/>
  <c r="L12" i="7" s="1"/>
  <c r="EB67" i="1"/>
  <c r="F36" i="7"/>
  <c r="E36" i="7"/>
  <c r="C36" i="7"/>
  <c r="L36" i="7" s="1"/>
  <c r="F8" i="7"/>
  <c r="F54" i="7"/>
  <c r="E54" i="7"/>
  <c r="C54" i="7"/>
  <c r="L54" i="7" s="1"/>
  <c r="F56" i="7"/>
  <c r="E56" i="7"/>
  <c r="C56" i="7"/>
  <c r="L56" i="7" s="1"/>
  <c r="F12" i="8"/>
  <c r="F20" i="8"/>
  <c r="L31" i="7"/>
  <c r="F11" i="8"/>
  <c r="F14" i="8"/>
  <c r="F39" i="8"/>
  <c r="F27" i="8"/>
  <c r="F22" i="8"/>
  <c r="F57" i="7"/>
  <c r="L57" i="7" s="1"/>
  <c r="E57" i="7"/>
  <c r="C57" i="7"/>
  <c r="H60" i="8"/>
  <c r="F44" i="7"/>
  <c r="E44" i="7"/>
  <c r="C44" i="7"/>
  <c r="L44" i="7" s="1"/>
  <c r="F11" i="7"/>
  <c r="E11" i="7"/>
  <c r="C11" i="7"/>
  <c r="L11" i="7" s="1"/>
  <c r="L60" i="7"/>
  <c r="F21" i="8"/>
  <c r="E18" i="7"/>
  <c r="F43" i="8"/>
  <c r="F48" i="8"/>
  <c r="F13" i="8"/>
  <c r="F66" i="7"/>
  <c r="F64" i="7" s="1"/>
  <c r="E66" i="7"/>
  <c r="C66" i="7"/>
  <c r="F44" i="8"/>
  <c r="F18" i="8"/>
  <c r="L26" i="7"/>
  <c r="L6" i="7"/>
  <c r="F9" i="8"/>
  <c r="F13" i="7"/>
  <c r="E13" i="7"/>
  <c r="C13" i="7"/>
  <c r="L13" i="7" s="1"/>
  <c r="F43" i="7"/>
  <c r="L43" i="7" s="1"/>
  <c r="E43" i="7"/>
  <c r="C43" i="7"/>
  <c r="F42" i="7"/>
  <c r="C42" i="7"/>
  <c r="F46" i="8"/>
  <c r="R53" i="8" l="1"/>
  <c r="R30" i="8"/>
  <c r="FQ73" i="1"/>
  <c r="DR18" i="1"/>
  <c r="CQ52" i="1"/>
  <c r="CQ27" i="1" s="1"/>
  <c r="CQ72" i="1" s="1"/>
  <c r="DF27" i="1"/>
  <c r="DF72" i="1" s="1"/>
  <c r="T27" i="1"/>
  <c r="T72" i="1" s="1"/>
  <c r="BM52" i="1"/>
  <c r="BM27" i="1" s="1"/>
  <c r="BM72" i="1" s="1"/>
  <c r="W26" i="1"/>
  <c r="W6" i="1" s="1"/>
  <c r="W71" i="1" s="1"/>
  <c r="AC26" i="1"/>
  <c r="AC6" i="1" s="1"/>
  <c r="AC71" i="1" s="1"/>
  <c r="AI26" i="1"/>
  <c r="AO26" i="1"/>
  <c r="AU26" i="1"/>
  <c r="BA26" i="1"/>
  <c r="BA6" i="1" s="1"/>
  <c r="BA71" i="1" s="1"/>
  <c r="BA73" i="1" s="1"/>
  <c r="BG26" i="1"/>
  <c r="BG6" i="1" s="1"/>
  <c r="BG71" i="1" s="1"/>
  <c r="BM26" i="1"/>
  <c r="BM6" i="1" s="1"/>
  <c r="BM71" i="1" s="1"/>
  <c r="BM73" i="1" s="1"/>
  <c r="DI26" i="1"/>
  <c r="DX26" i="1"/>
  <c r="DX6" i="1" s="1"/>
  <c r="DX71" i="1" s="1"/>
  <c r="ED26" i="1"/>
  <c r="ED6" i="1" s="1"/>
  <c r="ED71" i="1" s="1"/>
  <c r="EJ26" i="1"/>
  <c r="EJ6" i="1" s="1"/>
  <c r="EJ71" i="1" s="1"/>
  <c r="EP26" i="1"/>
  <c r="EP6" i="1" s="1"/>
  <c r="EP71" i="1" s="1"/>
  <c r="FH40" i="1"/>
  <c r="GL40" i="1" s="1"/>
  <c r="GX40" i="1" s="1"/>
  <c r="GF40" i="1"/>
  <c r="CQ6" i="1"/>
  <c r="CQ71" i="1" s="1"/>
  <c r="L42" i="7"/>
  <c r="F38" i="7"/>
  <c r="L38" i="7" s="1"/>
  <c r="R29" i="8"/>
  <c r="EJ73" i="1"/>
  <c r="EV18" i="1"/>
  <c r="DI6" i="1"/>
  <c r="DI71" i="1" s="1"/>
  <c r="DI73" i="1" s="1"/>
  <c r="CE73" i="1"/>
  <c r="BV27" i="1"/>
  <c r="BV72" i="1" s="1"/>
  <c r="DX52" i="1"/>
  <c r="DX27" i="1" s="1"/>
  <c r="DX72" i="1" s="1"/>
  <c r="BY52" i="1"/>
  <c r="BY27" i="1" s="1"/>
  <c r="BY72" i="1" s="1"/>
  <c r="AX27" i="1"/>
  <c r="AX72" i="1" s="1"/>
  <c r="Z26" i="1"/>
  <c r="Z6" i="1" s="1"/>
  <c r="Z71" i="1" s="1"/>
  <c r="AF26" i="1"/>
  <c r="AF6" i="1" s="1"/>
  <c r="AF71" i="1" s="1"/>
  <c r="AL26" i="1"/>
  <c r="AL6" i="1" s="1"/>
  <c r="AL71" i="1" s="1"/>
  <c r="AR26" i="1"/>
  <c r="AR6" i="1" s="1"/>
  <c r="AR71" i="1" s="1"/>
  <c r="AR73" i="1" s="1"/>
  <c r="AX26" i="1"/>
  <c r="AX6" i="1" s="1"/>
  <c r="AX71" i="1" s="1"/>
  <c r="BD26" i="1"/>
  <c r="BD6" i="1" s="1"/>
  <c r="BD71" i="1" s="1"/>
  <c r="BJ26" i="1"/>
  <c r="BJ6" i="1" s="1"/>
  <c r="BJ71" i="1" s="1"/>
  <c r="DF26" i="1"/>
  <c r="DF6" i="1" s="1"/>
  <c r="DF71" i="1" s="1"/>
  <c r="DF73" i="1" s="1"/>
  <c r="DL26" i="1"/>
  <c r="DL6" i="1" s="1"/>
  <c r="DL71" i="1" s="1"/>
  <c r="AO27" i="1"/>
  <c r="AO72" i="1" s="1"/>
  <c r="FK52" i="1"/>
  <c r="FK27" i="1" s="1"/>
  <c r="FK72" i="1" s="1"/>
  <c r="AF28" i="1"/>
  <c r="AF52" i="1" s="1"/>
  <c r="BD28" i="1"/>
  <c r="BD52" i="1" s="1"/>
  <c r="BJ28" i="1"/>
  <c r="CT28" i="1"/>
  <c r="CT52" i="1" s="1"/>
  <c r="CT27" i="1" s="1"/>
  <c r="CT72" i="1" s="1"/>
  <c r="EG28" i="1"/>
  <c r="EM28" i="1"/>
  <c r="EM52" i="1" s="1"/>
  <c r="EM27" i="1" s="1"/>
  <c r="EM72" i="1" s="1"/>
  <c r="FW53" i="1"/>
  <c r="GL53" i="1" s="1"/>
  <c r="GX53" i="1" s="1"/>
  <c r="F9" i="7"/>
  <c r="L9" i="7" s="1"/>
  <c r="F55" i="7"/>
  <c r="L55" i="7" s="1"/>
  <c r="F4" i="7"/>
  <c r="L8" i="7"/>
  <c r="L27" i="7"/>
  <c r="F18" i="7"/>
  <c r="L18" i="7" s="1"/>
  <c r="F46" i="7"/>
  <c r="L46" i="7" s="1"/>
  <c r="F51" i="7"/>
  <c r="EV28" i="1"/>
  <c r="CN27" i="1"/>
  <c r="CN72" i="1" s="1"/>
  <c r="CN73" i="1" s="1"/>
  <c r="CB27" i="1"/>
  <c r="CB72" i="1" s="1"/>
  <c r="CB73" i="1" s="1"/>
  <c r="W73" i="1"/>
  <c r="BP27" i="1"/>
  <c r="BP72" i="1" s="1"/>
  <c r="GS73" i="1"/>
  <c r="FB26" i="1"/>
  <c r="FB6" i="1" s="1"/>
  <c r="GL7" i="1"/>
  <c r="GX7" i="1" s="1"/>
  <c r="GC73" i="1"/>
  <c r="GU73" i="1"/>
  <c r="BG27" i="1"/>
  <c r="BG72" i="1" s="1"/>
  <c r="CW52" i="1"/>
  <c r="CW27" i="1" s="1"/>
  <c r="CW72" i="1" s="1"/>
  <c r="DO52" i="1"/>
  <c r="DO27" i="1" s="1"/>
  <c r="DO72" i="1" s="1"/>
  <c r="FB52" i="1"/>
  <c r="H28" i="1"/>
  <c r="DR37" i="1"/>
  <c r="AF27" i="1"/>
  <c r="AF72" i="1" s="1"/>
  <c r="AF73" i="1" s="1"/>
  <c r="BD27" i="1"/>
  <c r="BD72" i="1" s="1"/>
  <c r="BD73" i="1" s="1"/>
  <c r="BJ52" i="1"/>
  <c r="BJ27" i="1" s="1"/>
  <c r="BJ72" i="1" s="1"/>
  <c r="EG52" i="1"/>
  <c r="EG27" i="1" s="1"/>
  <c r="EG72" i="1" s="1"/>
  <c r="E40" i="1"/>
  <c r="DR41" i="1"/>
  <c r="EA40" i="1"/>
  <c r="EA52" i="1" s="1"/>
  <c r="EA27" i="1" s="1"/>
  <c r="EA72" i="1" s="1"/>
  <c r="EV41" i="1"/>
  <c r="F15" i="7"/>
  <c r="L15" i="7" s="1"/>
  <c r="GJ73" i="1"/>
  <c r="FD26" i="1"/>
  <c r="F33" i="8"/>
  <c r="F34" i="7"/>
  <c r="L52" i="7"/>
  <c r="F59" i="7"/>
  <c r="DU52" i="1"/>
  <c r="BG73" i="1"/>
  <c r="DR53" i="1"/>
  <c r="DL27" i="1"/>
  <c r="DL72" i="1" s="1"/>
  <c r="CH52" i="1"/>
  <c r="CH27" i="1" s="1"/>
  <c r="CH72" i="1" s="1"/>
  <c r="CH73" i="1" s="1"/>
  <c r="AL52" i="1"/>
  <c r="AL27" i="1" s="1"/>
  <c r="AL72" i="1" s="1"/>
  <c r="AL73" i="1" s="1"/>
  <c r="N27" i="1"/>
  <c r="N72" i="1" s="1"/>
  <c r="N73" i="1" s="1"/>
  <c r="AX73" i="1"/>
  <c r="GL21" i="1"/>
  <c r="GX21" i="1" s="1"/>
  <c r="HA21" i="1" s="1"/>
  <c r="GI73" i="1"/>
  <c r="GR26" i="1"/>
  <c r="GT7" i="1"/>
  <c r="Q6" i="1"/>
  <c r="Q71" i="1" s="1"/>
  <c r="Q73" i="1" s="1"/>
  <c r="AO6" i="1"/>
  <c r="AO71" i="1" s="1"/>
  <c r="AO73" i="1" s="1"/>
  <c r="HA54" i="1"/>
  <c r="AU6" i="1"/>
  <c r="AU71" i="1" s="1"/>
  <c r="AU73" i="1" s="1"/>
  <c r="AI6" i="1"/>
  <c r="AI71" i="1" s="1"/>
  <c r="EP73" i="1"/>
  <c r="K6" i="1"/>
  <c r="K71" i="1" s="1"/>
  <c r="GF26" i="1"/>
  <c r="GF6" i="1" s="1"/>
  <c r="GF71" i="1" s="1"/>
  <c r="GT29" i="1"/>
  <c r="GR28" i="1"/>
  <c r="BV26" i="1"/>
  <c r="BV6" i="1" s="1"/>
  <c r="BV71" i="1" s="1"/>
  <c r="BV73" i="1" s="1"/>
  <c r="EA26" i="1"/>
  <c r="EA6" i="1" s="1"/>
  <c r="EA71" i="1" s="1"/>
  <c r="EG26" i="1"/>
  <c r="EG6" i="1" s="1"/>
  <c r="EG71" i="1" s="1"/>
  <c r="EM26" i="1"/>
  <c r="EM6" i="1" s="1"/>
  <c r="EM71" i="1" s="1"/>
  <c r="EM73" i="1" s="1"/>
  <c r="ES26" i="1"/>
  <c r="ES6" i="1" s="1"/>
  <c r="ES71" i="1" s="1"/>
  <c r="ES73" i="1" s="1"/>
  <c r="FK26" i="1"/>
  <c r="FK6" i="1" s="1"/>
  <c r="FK71" i="1" s="1"/>
  <c r="FK73" i="1" s="1"/>
  <c r="FZ26" i="1"/>
  <c r="FZ6" i="1" s="1"/>
  <c r="FZ71" i="1" s="1"/>
  <c r="FH28" i="1"/>
  <c r="FH52" i="1" s="1"/>
  <c r="FH27" i="1" s="1"/>
  <c r="FH72" i="1" s="1"/>
  <c r="FH73" i="1" s="1"/>
  <c r="FT28" i="1"/>
  <c r="FT52" i="1" s="1"/>
  <c r="FT27" i="1" s="1"/>
  <c r="FT72" i="1" s="1"/>
  <c r="FT73" i="1" s="1"/>
  <c r="GF28" i="1"/>
  <c r="GF52" i="1" s="1"/>
  <c r="GF27" i="1" s="1"/>
  <c r="GF72" i="1" s="1"/>
  <c r="GL37" i="1"/>
  <c r="GX37" i="1" s="1"/>
  <c r="AC40" i="1"/>
  <c r="AC52" i="1" s="1"/>
  <c r="AC27" i="1" s="1"/>
  <c r="AC72" i="1" s="1"/>
  <c r="AC73" i="1" s="1"/>
  <c r="AI40" i="1"/>
  <c r="AI52" i="1" s="1"/>
  <c r="AI27" i="1" s="1"/>
  <c r="AI72" i="1" s="1"/>
  <c r="ED40" i="1"/>
  <c r="ED52" i="1" s="1"/>
  <c r="ED27" i="1" s="1"/>
  <c r="ED72" i="1" s="1"/>
  <c r="ED73" i="1" s="1"/>
  <c r="FE61" i="1"/>
  <c r="FE27" i="1" s="1"/>
  <c r="FE72" i="1" s="1"/>
  <c r="FE73" i="1" s="1"/>
  <c r="FW61" i="1"/>
  <c r="FY61" i="1" s="1"/>
  <c r="GR61" i="1"/>
  <c r="GT61" i="1" s="1"/>
  <c r="C50" i="7"/>
  <c r="C73" i="7"/>
  <c r="C74" i="7" s="1"/>
  <c r="N29" i="7"/>
  <c r="BY73" i="1"/>
  <c r="DL73" i="1"/>
  <c r="K27" i="1"/>
  <c r="K72" i="1" s="1"/>
  <c r="FN73" i="1"/>
  <c r="H26" i="1"/>
  <c r="H6" i="1" s="1"/>
  <c r="H71" i="1" s="1"/>
  <c r="DR7" i="1"/>
  <c r="HA7" i="1" s="1"/>
  <c r="R41" i="8"/>
  <c r="R19" i="8"/>
  <c r="CK73" i="1"/>
  <c r="CW73" i="1"/>
  <c r="CQ73" i="1"/>
  <c r="CT73" i="1"/>
  <c r="DX73" i="1"/>
  <c r="BJ73" i="1"/>
  <c r="FZ73" i="1"/>
  <c r="K73" i="1"/>
  <c r="DU26" i="1"/>
  <c r="T26" i="1"/>
  <c r="T6" i="1" s="1"/>
  <c r="T71" i="1" s="1"/>
  <c r="T73" i="1" s="1"/>
  <c r="BP26" i="1"/>
  <c r="BP6" i="1" s="1"/>
  <c r="BP71" i="1" s="1"/>
  <c r="BP73" i="1" s="1"/>
  <c r="DC26" i="1"/>
  <c r="DC6" i="1" s="1"/>
  <c r="DC71" i="1" s="1"/>
  <c r="DC73" i="1" s="1"/>
  <c r="DO26" i="1"/>
  <c r="DO6" i="1" s="1"/>
  <c r="DO71" i="1" s="1"/>
  <c r="DO73" i="1" s="1"/>
  <c r="GL26" i="1"/>
  <c r="GX26" i="1" s="1"/>
  <c r="GT62" i="1"/>
  <c r="DR67" i="1"/>
  <c r="EH25" i="1"/>
  <c r="U55" i="1"/>
  <c r="AM15" i="1"/>
  <c r="AZ10" i="1"/>
  <c r="U47" i="1"/>
  <c r="EH46" i="1"/>
  <c r="EN49" i="1"/>
  <c r="U57" i="1"/>
  <c r="L49" i="1"/>
  <c r="M49" i="1" s="1"/>
  <c r="AJ57" i="1"/>
  <c r="EN58" i="1"/>
  <c r="AG55" i="1"/>
  <c r="C63" i="1"/>
  <c r="AG66" i="1"/>
  <c r="AJ55" i="1"/>
  <c r="U66" i="1"/>
  <c r="AD31" i="1"/>
  <c r="EH36" i="1"/>
  <c r="EI36" i="1" s="1"/>
  <c r="DH10" i="1"/>
  <c r="AA25" i="1"/>
  <c r="EH23" i="1"/>
  <c r="ET19" i="1"/>
  <c r="EU19" i="1" s="1"/>
  <c r="AM42" i="1"/>
  <c r="EH45" i="1"/>
  <c r="ET60" i="1"/>
  <c r="EQ51" i="1"/>
  <c r="AD50" i="1"/>
  <c r="EH35" i="1"/>
  <c r="ET13" i="1"/>
  <c r="U19" i="1"/>
  <c r="C42" i="1"/>
  <c r="C60" i="1"/>
  <c r="EE68" i="1"/>
  <c r="EF68" i="1" s="1"/>
  <c r="EN63" i="1"/>
  <c r="EO63" i="1" s="1"/>
  <c r="DY49" i="1"/>
  <c r="F45" i="1"/>
  <c r="C46" i="1"/>
  <c r="AM46" i="1"/>
  <c r="EH60" i="1"/>
  <c r="C69" i="1"/>
  <c r="C50" i="1"/>
  <c r="R5" i="13"/>
  <c r="EE35" i="1"/>
  <c r="EK36" i="1"/>
  <c r="AM16" i="1"/>
  <c r="U23" i="1"/>
  <c r="EH19" i="1"/>
  <c r="AP50" i="1"/>
  <c r="U48" i="1"/>
  <c r="AG46" i="1"/>
  <c r="U45" i="1"/>
  <c r="EH47" i="1"/>
  <c r="AP60" i="1"/>
  <c r="AJ59" i="1"/>
  <c r="AP55" i="1"/>
  <c r="AD55" i="1"/>
  <c r="U36" i="1"/>
  <c r="AP9" i="1"/>
  <c r="AD9" i="1"/>
  <c r="AJ8" i="1"/>
  <c r="AK8" i="1" s="1"/>
  <c r="AP16" i="1"/>
  <c r="AD16" i="1"/>
  <c r="AP15" i="1"/>
  <c r="C15" i="1"/>
  <c r="AD23" i="1"/>
  <c r="C23" i="1"/>
  <c r="C20" i="1"/>
  <c r="CY19" i="1"/>
  <c r="C19" i="1"/>
  <c r="EQ20" i="1"/>
  <c r="EK20" i="1"/>
  <c r="EE19" i="1"/>
  <c r="EF19" i="1" s="1"/>
  <c r="EE51" i="1"/>
  <c r="EE46" i="1"/>
  <c r="EE42" i="1"/>
  <c r="EQ47" i="1"/>
  <c r="EK46" i="1"/>
  <c r="C68" i="1"/>
  <c r="EH69" i="1"/>
  <c r="EE17" i="1"/>
  <c r="R9" i="1"/>
  <c r="EB63" i="1"/>
  <c r="EC63" i="1" s="1"/>
  <c r="EB62" i="1"/>
  <c r="EC62" i="1" s="1"/>
  <c r="AA8" i="1"/>
  <c r="X17" i="1"/>
  <c r="X12" i="1"/>
  <c r="AM25" i="1"/>
  <c r="ET25" i="1"/>
  <c r="ET23" i="1"/>
  <c r="AM47" i="1"/>
  <c r="AA42" i="1"/>
  <c r="C59" i="1"/>
  <c r="EB54" i="1"/>
  <c r="AP49" i="1"/>
  <c r="AG57" i="1"/>
  <c r="AG63" i="1"/>
  <c r="EE66" i="1"/>
  <c r="C36" i="1"/>
  <c r="U31" i="1"/>
  <c r="EQ39" i="1"/>
  <c r="EQ35" i="1"/>
  <c r="EE9" i="1"/>
  <c r="EF9" i="1" s="1"/>
  <c r="U15" i="1"/>
  <c r="AG24" i="1"/>
  <c r="AG19" i="1"/>
  <c r="AA24" i="1"/>
  <c r="AA47" i="1"/>
  <c r="AM48" i="1"/>
  <c r="AA48" i="1"/>
  <c r="AG48" i="1"/>
  <c r="AG45" i="1"/>
  <c r="ET47" i="1"/>
  <c r="ET45" i="1"/>
  <c r="ET46" i="1"/>
  <c r="EN40" i="1"/>
  <c r="AD60" i="1"/>
  <c r="O58" i="1"/>
  <c r="AJ60" i="1"/>
  <c r="AG23" i="1"/>
  <c r="U20" i="1"/>
  <c r="EK69" i="1"/>
  <c r="EN41" i="1"/>
  <c r="AA64" i="1"/>
  <c r="EN34" i="1"/>
  <c r="EN29" i="1"/>
  <c r="O67" i="1"/>
  <c r="ET69" i="1"/>
  <c r="U64" i="1"/>
  <c r="AP39" i="1"/>
  <c r="AP37" i="1"/>
  <c r="AP35" i="1"/>
  <c r="C35" i="1"/>
  <c r="EE39" i="1"/>
  <c r="EH11" i="1"/>
  <c r="AP17" i="1"/>
  <c r="M42" i="8"/>
  <c r="R49" i="1"/>
  <c r="R50" i="1"/>
  <c r="AA45" i="1"/>
  <c r="I42" i="1"/>
  <c r="I41" i="1"/>
  <c r="X50" i="1"/>
  <c r="X49" i="1"/>
  <c r="U46" i="1"/>
  <c r="U42" i="1"/>
  <c r="ET42" i="1"/>
  <c r="I59" i="1"/>
  <c r="I58" i="1"/>
  <c r="U59" i="1"/>
  <c r="AP69" i="1"/>
  <c r="X68" i="1"/>
  <c r="EQ69" i="1"/>
  <c r="EH59" i="1"/>
  <c r="DY58" i="1"/>
  <c r="ET41" i="1"/>
  <c r="EB37" i="1"/>
  <c r="DY34" i="1"/>
  <c r="EQ45" i="1"/>
  <c r="EE37" i="1"/>
  <c r="BU37" i="1"/>
  <c r="C39" i="1"/>
  <c r="DY54" i="1"/>
  <c r="DY57" i="1"/>
  <c r="ET30" i="1"/>
  <c r="EE45" i="1"/>
  <c r="AP58" i="1"/>
  <c r="AP59" i="1"/>
  <c r="AM68" i="1"/>
  <c r="ET68" i="1"/>
  <c r="ET67" i="1"/>
  <c r="DV49" i="1"/>
  <c r="AD35" i="1"/>
  <c r="AG34" i="1"/>
  <c r="AG31" i="1"/>
  <c r="EH16" i="1"/>
  <c r="EK8" i="1"/>
  <c r="EL8" i="1" s="1"/>
  <c r="U11" i="1"/>
  <c r="C9" i="1"/>
  <c r="D9" i="1" s="1"/>
  <c r="U8" i="1"/>
  <c r="AD17" i="1"/>
  <c r="AA23" i="1"/>
  <c r="EN21" i="1"/>
  <c r="AG50" i="1"/>
  <c r="F49" i="1"/>
  <c r="F50" i="1"/>
  <c r="AM41" i="1"/>
  <c r="AM45" i="1"/>
  <c r="AG47" i="1"/>
  <c r="AG41" i="1"/>
  <c r="AG42" i="1"/>
  <c r="EH42" i="1"/>
  <c r="X69" i="1"/>
  <c r="AJ68" i="1"/>
  <c r="EH57" i="1"/>
  <c r="ET54" i="1"/>
  <c r="C34" i="1"/>
  <c r="C30" i="1"/>
  <c r="U34" i="1"/>
  <c r="AJ30" i="1"/>
  <c r="EB29" i="1"/>
  <c r="U17" i="1"/>
  <c r="CY9" i="1"/>
  <c r="AM9" i="1"/>
  <c r="R10" i="1"/>
  <c r="AJ9" i="1"/>
  <c r="AK9" i="1" s="1"/>
  <c r="AP8" i="1"/>
  <c r="EE69" i="1"/>
  <c r="R8" i="15"/>
  <c r="B21" i="15"/>
  <c r="R6" i="15"/>
  <c r="B37" i="22"/>
  <c r="R62" i="8"/>
  <c r="M70" i="7"/>
  <c r="M73" i="7" s="1"/>
  <c r="M69" i="7"/>
  <c r="M72" i="7" s="1"/>
  <c r="D71" i="7"/>
  <c r="D72" i="7"/>
  <c r="D74" i="7" s="1"/>
  <c r="AM64" i="1"/>
  <c r="AZ36" i="1"/>
  <c r="AJ36" i="1"/>
  <c r="AK36" i="1" s="1"/>
  <c r="AM31" i="1"/>
  <c r="EK35" i="1"/>
  <c r="EH10" i="1"/>
  <c r="EI10" i="1" s="1"/>
  <c r="EH8" i="1"/>
  <c r="EI8" i="1" s="1"/>
  <c r="EE16" i="1"/>
  <c r="EE14" i="1"/>
  <c r="EE11" i="1"/>
  <c r="ET17" i="1"/>
  <c r="ET15" i="1"/>
  <c r="EE10" i="1"/>
  <c r="EF10" i="1" s="1"/>
  <c r="EE8" i="1"/>
  <c r="EF8" i="1" s="1"/>
  <c r="AA11" i="1"/>
  <c r="C55" i="1"/>
  <c r="AJ46" i="1"/>
  <c r="X58" i="1"/>
  <c r="EQ59" i="1"/>
  <c r="J21" i="15"/>
  <c r="H21" i="15"/>
  <c r="F21" i="15"/>
  <c r="R24" i="13"/>
  <c r="R37" i="13" s="1"/>
  <c r="F3" i="27"/>
  <c r="F42" i="27"/>
  <c r="K14" i="27"/>
  <c r="K13" i="27"/>
  <c r="K12" i="27"/>
  <c r="K11" i="27"/>
  <c r="J3" i="27"/>
  <c r="J42" i="27" s="1"/>
  <c r="AA68" i="1"/>
  <c r="HA67" i="1"/>
  <c r="L64" i="7"/>
  <c r="L66" i="7"/>
  <c r="AP24" i="1"/>
  <c r="AD24" i="1"/>
  <c r="AD19" i="1"/>
  <c r="U69" i="1"/>
  <c r="D17" i="17"/>
  <c r="D19" i="17" s="1"/>
  <c r="U25" i="1"/>
  <c r="V25" i="1" s="1"/>
  <c r="F61" i="20"/>
  <c r="G61" i="20"/>
  <c r="I18" i="18"/>
  <c r="I4" i="20"/>
  <c r="D25" i="18"/>
  <c r="E24" i="18"/>
  <c r="G24" i="18"/>
  <c r="CG24" i="1"/>
  <c r="H25" i="18"/>
  <c r="CG19" i="1"/>
  <c r="D24" i="18"/>
  <c r="F37" i="22"/>
  <c r="G25" i="18"/>
  <c r="H24" i="18"/>
  <c r="J18" i="22"/>
  <c r="J17" i="22"/>
  <c r="J33" i="22"/>
  <c r="J26" i="22"/>
  <c r="J25" i="22"/>
  <c r="J8" i="22"/>
  <c r="C66" i="1"/>
  <c r="U63" i="1"/>
  <c r="AM66" i="1"/>
  <c r="AJ64" i="1"/>
  <c r="EH66" i="1"/>
  <c r="DV62" i="1"/>
  <c r="DW62" i="1" s="1"/>
  <c r="BI36" i="1"/>
  <c r="AP36" i="1"/>
  <c r="AQ36" i="1" s="1"/>
  <c r="AD36" i="1"/>
  <c r="AW36" i="1"/>
  <c r="EH30" i="1"/>
  <c r="EQ11" i="1"/>
  <c r="ET16" i="1"/>
  <c r="ET14" i="1"/>
  <c r="ET11" i="1"/>
  <c r="EQ17" i="1"/>
  <c r="EE15" i="1"/>
  <c r="EK11" i="1"/>
  <c r="EH9" i="1"/>
  <c r="EI9" i="1" s="1"/>
  <c r="C17" i="1"/>
  <c r="I7" i="1"/>
  <c r="J7" i="1" s="1"/>
  <c r="AM10" i="1"/>
  <c r="AN10" i="1" s="1"/>
  <c r="AA10" i="1"/>
  <c r="C10" i="1"/>
  <c r="D10" i="1" s="1"/>
  <c r="AM8" i="1"/>
  <c r="AG16" i="1"/>
  <c r="U16" i="1"/>
  <c r="AG15" i="1"/>
  <c r="AJ24" i="1"/>
  <c r="AM24" i="1"/>
  <c r="AM20" i="1"/>
  <c r="AA20" i="1"/>
  <c r="AM19" i="1"/>
  <c r="AA19" i="1"/>
  <c r="EE20" i="1"/>
  <c r="EK19" i="1"/>
  <c r="ET18" i="1"/>
  <c r="EU18" i="1" s="1"/>
  <c r="ET20" i="1"/>
  <c r="AD49" i="1"/>
  <c r="AA55" i="1"/>
  <c r="C31" i="1"/>
  <c r="U29" i="1"/>
  <c r="BU39" i="1"/>
  <c r="AJ35" i="1"/>
  <c r="AA31" i="1"/>
  <c r="EQ36" i="1"/>
  <c r="DV12" i="1"/>
  <c r="EH17" i="1"/>
  <c r="EH15" i="1"/>
  <c r="EH13" i="1"/>
  <c r="EQ10" i="1"/>
  <c r="ER10" i="1" s="1"/>
  <c r="EK9" i="1"/>
  <c r="EL9" i="1" s="1"/>
  <c r="AG11" i="1"/>
  <c r="AH11" i="1" s="1"/>
  <c r="AD10" i="1"/>
  <c r="CY8" i="1"/>
  <c r="BU16" i="1"/>
  <c r="AJ15" i="1"/>
  <c r="AM17" i="1"/>
  <c r="AP20" i="1"/>
  <c r="AD20" i="1"/>
  <c r="EE25" i="1"/>
  <c r="AJ48" i="1"/>
  <c r="AJ45" i="1"/>
  <c r="DV41" i="1"/>
  <c r="AM60" i="1"/>
  <c r="AA60" i="1"/>
  <c r="EE60" i="1"/>
  <c r="DY67" i="1"/>
  <c r="L67" i="7"/>
  <c r="L63" i="7"/>
  <c r="Z27" i="1"/>
  <c r="DR61" i="1"/>
  <c r="DR62" i="1"/>
  <c r="AD57" i="1"/>
  <c r="AA63" i="1"/>
  <c r="I39" i="1"/>
  <c r="I37" i="1"/>
  <c r="AP31" i="1"/>
  <c r="I29" i="1"/>
  <c r="I30" i="1"/>
  <c r="AJ37" i="1"/>
  <c r="AJ39" i="1"/>
  <c r="AM34" i="1"/>
  <c r="AP30" i="1"/>
  <c r="EK37" i="1"/>
  <c r="EK39" i="1"/>
  <c r="DN16" i="1"/>
  <c r="DN12" i="1"/>
  <c r="L15" i="1"/>
  <c r="L12" i="1"/>
  <c r="R11" i="1"/>
  <c r="R8" i="1"/>
  <c r="I24" i="1"/>
  <c r="F23" i="1"/>
  <c r="AJ25" i="1"/>
  <c r="EQ19" i="1"/>
  <c r="C48" i="1"/>
  <c r="AA46" i="1"/>
  <c r="AD45" i="1"/>
  <c r="C45" i="1"/>
  <c r="L41" i="1"/>
  <c r="L42" i="1"/>
  <c r="AA49" i="1"/>
  <c r="AA50" i="1"/>
  <c r="AJ42" i="1"/>
  <c r="EE47" i="1"/>
  <c r="R60" i="1"/>
  <c r="R58" i="1"/>
  <c r="AJ69" i="1"/>
  <c r="AG68" i="1"/>
  <c r="EK68" i="1"/>
  <c r="EK67" i="1"/>
  <c r="DV29" i="1"/>
  <c r="EE34" i="1"/>
  <c r="EE23" i="1"/>
  <c r="EB12" i="1"/>
  <c r="EB45" i="1"/>
  <c r="I50" i="1"/>
  <c r="AJ63" i="1"/>
  <c r="X62" i="1"/>
  <c r="X63" i="1"/>
  <c r="EK62" i="1"/>
  <c r="EL62" i="1" s="1"/>
  <c r="EK66" i="1"/>
  <c r="CA37" i="1"/>
  <c r="CA39" i="1"/>
  <c r="R37" i="1"/>
  <c r="R39" i="1"/>
  <c r="L31" i="1"/>
  <c r="AG30" i="1"/>
  <c r="F30" i="1"/>
  <c r="AG37" i="1"/>
  <c r="U37" i="1"/>
  <c r="U39" i="1"/>
  <c r="AG36" i="1"/>
  <c r="AG35" i="1"/>
  <c r="U30" i="1"/>
  <c r="ET39" i="1"/>
  <c r="EE13" i="1"/>
  <c r="C16" i="1"/>
  <c r="I12" i="1"/>
  <c r="AP11" i="1"/>
  <c r="BI10" i="1"/>
  <c r="C8" i="1"/>
  <c r="D8" i="1" s="1"/>
  <c r="C25" i="1"/>
  <c r="EH24" i="1"/>
  <c r="EH20" i="1"/>
  <c r="EN67" i="1"/>
  <c r="EO67" i="1" s="1"/>
  <c r="DV13" i="1"/>
  <c r="DY18" i="1"/>
  <c r="EB58" i="1"/>
  <c r="EN7" i="1"/>
  <c r="EO7" i="1" s="1"/>
  <c r="EE30" i="1"/>
  <c r="DY68" i="1"/>
  <c r="ET24" i="1"/>
  <c r="EQ37" i="1"/>
  <c r="EH51" i="1"/>
  <c r="EH39" i="1"/>
  <c r="AW10" i="1"/>
  <c r="AD15" i="1"/>
  <c r="CA16" i="1"/>
  <c r="X21" i="1"/>
  <c r="AG39" i="1"/>
  <c r="U49" i="1"/>
  <c r="AP57" i="1"/>
  <c r="AM55" i="1"/>
  <c r="C64" i="1"/>
  <c r="AP66" i="1"/>
  <c r="AM63" i="1"/>
  <c r="EQ62" i="1"/>
  <c r="ER62" i="1" s="1"/>
  <c r="EQ66" i="1"/>
  <c r="X39" i="1"/>
  <c r="X37" i="1"/>
  <c r="AD30" i="1"/>
  <c r="EE36" i="1"/>
  <c r="EF36" i="1" s="1"/>
  <c r="F16" i="1"/>
  <c r="AD8" i="1"/>
  <c r="AJ16" i="1"/>
  <c r="AA17" i="1"/>
  <c r="R21" i="1"/>
  <c r="AW19" i="1"/>
  <c r="R19" i="1"/>
  <c r="C24" i="1"/>
  <c r="EB21" i="1"/>
  <c r="AJ50" i="1"/>
  <c r="AP45" i="1"/>
  <c r="O40" i="1"/>
  <c r="O45" i="1"/>
  <c r="DE40" i="1"/>
  <c r="AM50" i="1"/>
  <c r="AJ47" i="1"/>
  <c r="X42" i="1"/>
  <c r="EK51" i="1"/>
  <c r="EK49" i="1"/>
  <c r="EK42" i="1"/>
  <c r="AD59" i="1"/>
  <c r="AG69" i="1"/>
  <c r="R68" i="1"/>
  <c r="R67" i="1"/>
  <c r="F68" i="1"/>
  <c r="F67" i="1"/>
  <c r="U67" i="1"/>
  <c r="DV37" i="1"/>
  <c r="R23" i="1"/>
  <c r="AM59" i="1"/>
  <c r="BL49" i="1"/>
  <c r="L55" i="1"/>
  <c r="L54" i="1"/>
  <c r="DV54" i="1"/>
  <c r="DV57" i="1"/>
  <c r="F37" i="1"/>
  <c r="F39" i="1"/>
  <c r="R30" i="1"/>
  <c r="U35" i="1"/>
  <c r="AJ34" i="1"/>
  <c r="AJ31" i="1"/>
  <c r="X31" i="1"/>
  <c r="X29" i="1"/>
  <c r="AM30" i="1"/>
  <c r="EH37" i="1"/>
  <c r="ET35" i="1"/>
  <c r="EU35" i="1" s="1"/>
  <c r="EQ13" i="1"/>
  <c r="AG12" i="1"/>
  <c r="AA15" i="1"/>
  <c r="L8" i="1"/>
  <c r="M8" i="1" s="1"/>
  <c r="AD11" i="1"/>
  <c r="C11" i="1"/>
  <c r="AP10" i="1"/>
  <c r="AQ10" i="1" s="1"/>
  <c r="AG9" i="1"/>
  <c r="AH9" i="1" s="1"/>
  <c r="U9" i="1"/>
  <c r="AJ17" i="1"/>
  <c r="U24" i="1"/>
  <c r="DN21" i="1"/>
  <c r="CP19" i="1"/>
  <c r="AG25" i="1"/>
  <c r="AM23" i="1"/>
  <c r="EN62" i="1"/>
  <c r="EO62" i="1" s="1"/>
  <c r="DY12" i="1"/>
  <c r="DV42" i="1"/>
  <c r="EE49" i="1"/>
  <c r="ET37" i="1"/>
  <c r="AZ21" i="1"/>
  <c r="AP23" i="1"/>
  <c r="AA39" i="1"/>
  <c r="U68" i="1"/>
  <c r="I15" i="1"/>
  <c r="C49" i="1"/>
  <c r="AA37" i="1"/>
  <c r="AJ66" i="1"/>
  <c r="L21" i="1"/>
  <c r="O37" i="1"/>
  <c r="EK60" i="1"/>
  <c r="AM57" i="1"/>
  <c r="EK14" i="1"/>
  <c r="Q4" i="13"/>
  <c r="K24" i="13"/>
  <c r="S23" i="13"/>
  <c r="Q21" i="13"/>
  <c r="S21" i="13"/>
  <c r="S6" i="13"/>
  <c r="S5" i="13" s="1"/>
  <c r="Q5" i="13"/>
  <c r="S19" i="13"/>
  <c r="N24" i="13"/>
  <c r="GG61" i="1"/>
  <c r="GH61" i="1" s="1"/>
  <c r="FX7" i="1"/>
  <c r="FY7" i="1" s="1"/>
  <c r="FX26" i="1"/>
  <c r="FY26" i="1" s="1"/>
  <c r="FX6" i="1"/>
  <c r="FC6" i="1"/>
  <c r="GY45" i="1"/>
  <c r="E42" i="7" s="1"/>
  <c r="D42" i="8"/>
  <c r="F42" i="8" s="1"/>
  <c r="GM45" i="1"/>
  <c r="D31" i="8"/>
  <c r="F31" i="8" s="1"/>
  <c r="GY34" i="1"/>
  <c r="GM34" i="1"/>
  <c r="GM52" i="1"/>
  <c r="EN54" i="1"/>
  <c r="EK30" i="1"/>
  <c r="EE62" i="1"/>
  <c r="EF62" i="1" s="1"/>
  <c r="EQ41" i="1"/>
  <c r="AD62" i="1"/>
  <c r="AE62" i="1" s="1"/>
  <c r="EQ30" i="1"/>
  <c r="EK12" i="1"/>
  <c r="O54" i="1"/>
  <c r="EQ57" i="1"/>
  <c r="C37" i="1"/>
  <c r="R57" i="1"/>
  <c r="O64" i="1"/>
  <c r="L63" i="1"/>
  <c r="F63" i="1"/>
  <c r="EK15" i="1"/>
  <c r="EQ14" i="1"/>
  <c r="DS13" i="1"/>
  <c r="AA13" i="1"/>
  <c r="AB13" i="1" s="1"/>
  <c r="F59" i="1"/>
  <c r="F58" i="1"/>
  <c r="L68" i="1"/>
  <c r="L67" i="1"/>
  <c r="L39" i="8"/>
  <c r="L47" i="8"/>
  <c r="P47" i="8" s="1"/>
  <c r="G8" i="24"/>
  <c r="B8" i="24"/>
  <c r="F8" i="24"/>
  <c r="J58" i="25"/>
  <c r="K58" i="25" s="1"/>
  <c r="E31" i="18"/>
  <c r="I30" i="28"/>
  <c r="F30" i="28"/>
  <c r="GV18" i="1"/>
  <c r="GW18" i="1" s="1"/>
  <c r="D31" i="18"/>
  <c r="D61" i="20"/>
  <c r="E19" i="18"/>
  <c r="I19" i="18" s="1"/>
  <c r="E25" i="18"/>
  <c r="D17" i="8"/>
  <c r="FI61" i="1"/>
  <c r="FJ61" i="1" s="1"/>
  <c r="C17" i="8"/>
  <c r="EH54" i="1"/>
  <c r="EB40" i="1"/>
  <c r="AG58" i="1"/>
  <c r="ET57" i="1"/>
  <c r="DV67" i="1"/>
  <c r="DV61" i="1"/>
  <c r="DW61" i="1" s="1"/>
  <c r="DY37" i="1"/>
  <c r="DY28" i="1"/>
  <c r="DZ28" i="1" s="1"/>
  <c r="EE57" i="1"/>
  <c r="EH49" i="1"/>
  <c r="AD18" i="1"/>
  <c r="C57" i="1"/>
  <c r="L3" i="28"/>
  <c r="L5" i="28"/>
  <c r="L6" i="28"/>
  <c r="L21" i="28"/>
  <c r="L24" i="28"/>
  <c r="L26" i="28"/>
  <c r="L27" i="28"/>
  <c r="C61" i="20"/>
  <c r="I59" i="20"/>
  <c r="I34" i="20"/>
  <c r="I20" i="20"/>
  <c r="I19" i="20"/>
  <c r="I17" i="20"/>
  <c r="I15" i="20"/>
  <c r="I13" i="20"/>
  <c r="I11" i="20"/>
  <c r="I10" i="20"/>
  <c r="I6" i="20"/>
  <c r="I5" i="20"/>
  <c r="I31" i="20"/>
  <c r="I50" i="20"/>
  <c r="I14" i="20"/>
  <c r="I57" i="20"/>
  <c r="I32" i="20"/>
  <c r="I21" i="20"/>
  <c r="I16" i="20"/>
  <c r="I12" i="20"/>
  <c r="I56" i="20"/>
  <c r="J16" i="22"/>
  <c r="J15" i="22"/>
  <c r="J24" i="22"/>
  <c r="I36" i="22"/>
  <c r="J4" i="22"/>
  <c r="J3" i="22"/>
  <c r="J35" i="22"/>
  <c r="J34" i="22"/>
  <c r="J13" i="22"/>
  <c r="J12" i="22"/>
  <c r="J11" i="22"/>
  <c r="J10" i="22"/>
  <c r="J9" i="22"/>
  <c r="I20" i="22"/>
  <c r="J21" i="22"/>
  <c r="J14" i="22"/>
  <c r="J7" i="22"/>
  <c r="J6" i="22"/>
  <c r="J5" i="22"/>
  <c r="J22" i="22"/>
  <c r="E61" i="20"/>
  <c r="H60" i="20"/>
  <c r="H61" i="20" s="1"/>
  <c r="L23" i="28"/>
  <c r="ET49" i="1"/>
  <c r="Q41" i="8"/>
  <c r="G17" i="8"/>
  <c r="I39" i="8"/>
  <c r="K2" i="27"/>
  <c r="K6" i="27"/>
  <c r="K5" i="27"/>
  <c r="H10" i="23"/>
  <c r="G11" i="23"/>
  <c r="E11" i="23"/>
  <c r="I10" i="23"/>
  <c r="I11" i="23" s="1"/>
  <c r="F11" i="23"/>
  <c r="D11" i="23"/>
  <c r="H11" i="23" s="1"/>
  <c r="L25" i="28"/>
  <c r="I21" i="8"/>
  <c r="EK25" i="1"/>
  <c r="EK24" i="1"/>
  <c r="EK23" i="1"/>
  <c r="K28" i="28"/>
  <c r="J28" i="28"/>
  <c r="J30" i="28" s="1"/>
  <c r="EK34" i="1"/>
  <c r="I59" i="25"/>
  <c r="H59" i="25"/>
  <c r="G59" i="25"/>
  <c r="J7" i="25"/>
  <c r="K7" i="25"/>
  <c r="E59" i="25"/>
  <c r="F59" i="25"/>
  <c r="CM10" i="1"/>
  <c r="CM7" i="1"/>
  <c r="I121" i="18"/>
  <c r="S4" i="13"/>
  <c r="S20" i="13"/>
  <c r="GV7" i="1"/>
  <c r="GW7" i="1" s="1"/>
  <c r="GV27" i="1"/>
  <c r="GV26" i="1"/>
  <c r="GW26" i="1" s="1"/>
  <c r="GP27" i="1"/>
  <c r="GP26" i="1"/>
  <c r="GQ26" i="1" s="1"/>
  <c r="GA72" i="1"/>
  <c r="GB27" i="1"/>
  <c r="GB72" i="1" s="1"/>
  <c r="D59" i="8"/>
  <c r="D60" i="8"/>
  <c r="GY63" i="1"/>
  <c r="GZ63" i="1" s="1"/>
  <c r="GM63" i="1"/>
  <c r="GN63" i="1" s="1"/>
  <c r="FR27" i="1"/>
  <c r="FR61" i="1"/>
  <c r="FS61" i="1" s="1"/>
  <c r="GY62" i="1"/>
  <c r="GZ62" i="1" s="1"/>
  <c r="F6" i="8"/>
  <c r="D64" i="8"/>
  <c r="D65" i="8"/>
  <c r="GY68" i="1"/>
  <c r="E65" i="7" s="1"/>
  <c r="D16" i="8"/>
  <c r="D15" i="8"/>
  <c r="F5" i="8"/>
  <c r="EZ6" i="1"/>
  <c r="GY36" i="1"/>
  <c r="GG52" i="1"/>
  <c r="GH52" i="1" s="1"/>
  <c r="C25" i="8"/>
  <c r="GG6" i="1"/>
  <c r="GG71" i="1" s="1"/>
  <c r="GD27" i="1"/>
  <c r="C4" i="8"/>
  <c r="GE6" i="1"/>
  <c r="GE71" i="1" s="1"/>
  <c r="FX27" i="1"/>
  <c r="FX71" i="1"/>
  <c r="FU27" i="1"/>
  <c r="GM7" i="1"/>
  <c r="GN7" i="1" s="1"/>
  <c r="FR72" i="1"/>
  <c r="FS27" i="1"/>
  <c r="FS72" i="1" s="1"/>
  <c r="FR6" i="1"/>
  <c r="FO27" i="1"/>
  <c r="FO7" i="1"/>
  <c r="FP7" i="1" s="1"/>
  <c r="GY9" i="1"/>
  <c r="FI7" i="1"/>
  <c r="FJ7" i="1" s="1"/>
  <c r="FI26" i="1"/>
  <c r="FJ26" i="1" s="1"/>
  <c r="GZ68" i="1"/>
  <c r="FF27" i="1"/>
  <c r="GM18" i="1"/>
  <c r="GN18" i="1" s="1"/>
  <c r="GM19" i="1"/>
  <c r="GN19" i="1" s="1"/>
  <c r="FF6" i="1"/>
  <c r="E60" i="7"/>
  <c r="FC27" i="1"/>
  <c r="GY8" i="1"/>
  <c r="J23" i="22"/>
  <c r="CG10" i="1"/>
  <c r="D36" i="22"/>
  <c r="EK57" i="1"/>
  <c r="I57" i="1"/>
  <c r="I64" i="1"/>
  <c r="R63" i="1"/>
  <c r="R62" i="1"/>
  <c r="H27" i="8"/>
  <c r="EK29" i="1"/>
  <c r="K5" i="8"/>
  <c r="H56" i="8"/>
  <c r="AD67" i="1"/>
  <c r="AE67" i="1" s="1"/>
  <c r="H13" i="8"/>
  <c r="EK16" i="1"/>
  <c r="L22" i="8"/>
  <c r="EQ23" i="1"/>
  <c r="L59" i="1"/>
  <c r="DV58" i="1"/>
  <c r="AD66" i="1"/>
  <c r="AE66" i="1" s="1"/>
  <c r="EQ34" i="1"/>
  <c r="EK59" i="1"/>
  <c r="R17" i="1"/>
  <c r="S17" i="1" s="1"/>
  <c r="G6" i="19"/>
  <c r="G9" i="19"/>
  <c r="M31" i="8"/>
  <c r="ET58" i="1"/>
  <c r="EQ49" i="1"/>
  <c r="EQ25" i="1"/>
  <c r="EQ24" i="1"/>
  <c r="EQ16" i="1"/>
  <c r="H16" i="8"/>
  <c r="K45" i="8"/>
  <c r="O45" i="8" s="1"/>
  <c r="G39" i="8"/>
  <c r="EQ60" i="1"/>
  <c r="K66" i="8"/>
  <c r="I27" i="8"/>
  <c r="I12" i="8"/>
  <c r="I7" i="8"/>
  <c r="EQ15" i="1"/>
  <c r="C14" i="1"/>
  <c r="G32" i="8"/>
  <c r="G14" i="8"/>
  <c r="L14" i="8"/>
  <c r="L5" i="8"/>
  <c r="DS22" i="1"/>
  <c r="HB22" i="1"/>
  <c r="HC22" i="1" s="1"/>
  <c r="EQ54" i="1"/>
  <c r="C44" i="1"/>
  <c r="M63" i="8"/>
  <c r="G63" i="8"/>
  <c r="M36" i="8"/>
  <c r="M32" i="8"/>
  <c r="G34" i="8"/>
  <c r="H8" i="8"/>
  <c r="G5" i="8"/>
  <c r="L6" i="8"/>
  <c r="K8" i="8"/>
  <c r="K22" i="8"/>
  <c r="M43" i="8"/>
  <c r="I22" i="8"/>
  <c r="G21" i="8"/>
  <c r="BR10" i="1"/>
  <c r="B61" i="20"/>
  <c r="F42" i="21"/>
  <c r="G35" i="21"/>
  <c r="G41" i="21" s="1"/>
  <c r="G21" i="21"/>
  <c r="K43" i="8"/>
  <c r="CG46" i="1"/>
  <c r="B42" i="21"/>
  <c r="C21" i="21"/>
  <c r="C42" i="21" s="1"/>
  <c r="D42" i="21"/>
  <c r="J19" i="22"/>
  <c r="D20" i="22"/>
  <c r="C37" i="22"/>
  <c r="E37" i="22"/>
  <c r="G37" i="22"/>
  <c r="EH62" i="1"/>
  <c r="EI62" i="1" s="1"/>
  <c r="G60" i="8"/>
  <c r="L32" i="8"/>
  <c r="L60" i="8"/>
  <c r="I33" i="8"/>
  <c r="G31" i="8"/>
  <c r="G12" i="8"/>
  <c r="K42" i="8"/>
  <c r="H44" i="8"/>
  <c r="G57" i="8"/>
  <c r="H33" i="8"/>
  <c r="I14" i="8"/>
  <c r="I5" i="8"/>
  <c r="K6" i="8"/>
  <c r="K14" i="8"/>
  <c r="I44" i="8"/>
  <c r="I57" i="8"/>
  <c r="GH6" i="1"/>
  <c r="GH71" i="1" s="1"/>
  <c r="GY10" i="1"/>
  <c r="D7" i="8"/>
  <c r="F7" i="8" s="1"/>
  <c r="FO26" i="1"/>
  <c r="FP26" i="1" s="1"/>
  <c r="ET62" i="1"/>
  <c r="EU62" i="1" s="1"/>
  <c r="H59" i="8"/>
  <c r="N35" i="8"/>
  <c r="R35" i="8" s="1"/>
  <c r="O35" i="8"/>
  <c r="DS38" i="1"/>
  <c r="EH12" i="1"/>
  <c r="DS44" i="1"/>
  <c r="L54" i="8"/>
  <c r="L36" i="8"/>
  <c r="L52" i="8"/>
  <c r="P52" i="8" s="1"/>
  <c r="F52" i="8"/>
  <c r="DY40" i="1"/>
  <c r="EE54" i="1"/>
  <c r="EE58" i="1"/>
  <c r="HA41" i="1" l="1"/>
  <c r="O14" i="8"/>
  <c r="HA53" i="1"/>
  <c r="EA73" i="1"/>
  <c r="FW6" i="1"/>
  <c r="HA18" i="1"/>
  <c r="GR52" i="1"/>
  <c r="GT28" i="1"/>
  <c r="GF73" i="1"/>
  <c r="GL61" i="1"/>
  <c r="GX61" i="1" s="1"/>
  <c r="AI73" i="1"/>
  <c r="GT26" i="1"/>
  <c r="GR6" i="1"/>
  <c r="EV52" i="1"/>
  <c r="DU27" i="1"/>
  <c r="FJ28" i="1"/>
  <c r="GH28" i="1"/>
  <c r="FM26" i="1"/>
  <c r="EG73" i="1"/>
  <c r="HA37" i="1"/>
  <c r="FW27" i="1"/>
  <c r="FW72" i="1" s="1"/>
  <c r="GL28" i="1"/>
  <c r="GX28" i="1" s="1"/>
  <c r="F23" i="7"/>
  <c r="L4" i="7"/>
  <c r="F58" i="7"/>
  <c r="F25" i="7"/>
  <c r="L34" i="7"/>
  <c r="FG61" i="1"/>
  <c r="GH26" i="1"/>
  <c r="EV40" i="1"/>
  <c r="DR40" i="1"/>
  <c r="H52" i="1"/>
  <c r="H27" i="1" s="1"/>
  <c r="H72" i="1" s="1"/>
  <c r="H73" i="1" s="1"/>
  <c r="DR28" i="1"/>
  <c r="FB27" i="1"/>
  <c r="GL52" i="1"/>
  <c r="GX52" i="1" s="1"/>
  <c r="E52" i="1"/>
  <c r="FB71" i="1"/>
  <c r="GL6" i="1"/>
  <c r="F50" i="7"/>
  <c r="L51" i="7"/>
  <c r="F37" i="7"/>
  <c r="DR6" i="1"/>
  <c r="EV26" i="1"/>
  <c r="DU6" i="1"/>
  <c r="DR26" i="1"/>
  <c r="HA26" i="1" s="1"/>
  <c r="C3" i="7"/>
  <c r="L50" i="7"/>
  <c r="DS64" i="1"/>
  <c r="EH67" i="1"/>
  <c r="DY41" i="1"/>
  <c r="G36" i="8"/>
  <c r="AJ62" i="1"/>
  <c r="EN61" i="1"/>
  <c r="EO61" i="1" s="1"/>
  <c r="AD58" i="1"/>
  <c r="ET53" i="1"/>
  <c r="X28" i="1"/>
  <c r="Y28" i="1" s="1"/>
  <c r="AM12" i="1"/>
  <c r="EB18" i="1"/>
  <c r="O5" i="8"/>
  <c r="EE67" i="1"/>
  <c r="EF67" i="1" s="1"/>
  <c r="EE18" i="1"/>
  <c r="EF18" i="1" s="1"/>
  <c r="EH61" i="1"/>
  <c r="EI61" i="1" s="1"/>
  <c r="R40" i="1"/>
  <c r="K52" i="8"/>
  <c r="O52" i="8" s="1"/>
  <c r="U41" i="1"/>
  <c r="EE41" i="1"/>
  <c r="EE53" i="1"/>
  <c r="M66" i="8"/>
  <c r="DV28" i="1"/>
  <c r="DW28" i="1" s="1"/>
  <c r="DV7" i="1"/>
  <c r="DW7" i="1" s="1"/>
  <c r="F40" i="1"/>
  <c r="R41" i="1"/>
  <c r="ET29" i="1"/>
  <c r="DV53" i="1"/>
  <c r="C67" i="1"/>
  <c r="AG62" i="1"/>
  <c r="EE12" i="1"/>
  <c r="AD7" i="1"/>
  <c r="AD26" i="1" s="1"/>
  <c r="C58" i="1"/>
  <c r="BU28" i="1"/>
  <c r="AM67" i="1"/>
  <c r="K64" i="8"/>
  <c r="AZ18" i="1"/>
  <c r="X7" i="1"/>
  <c r="R23" i="15"/>
  <c r="ET40" i="1"/>
  <c r="EH41" i="1"/>
  <c r="AP12" i="1"/>
  <c r="ET12" i="1"/>
  <c r="AD40" i="1"/>
  <c r="M9" i="8"/>
  <c r="AP40" i="1"/>
  <c r="AG40" i="1"/>
  <c r="EB53" i="1"/>
  <c r="EH7" i="1"/>
  <c r="EI7" i="1" s="1"/>
  <c r="K10" i="8"/>
  <c r="N10" i="8" s="1"/>
  <c r="EB61" i="1"/>
  <c r="EC61" i="1" s="1"/>
  <c r="DV40" i="1"/>
  <c r="AG29" i="1"/>
  <c r="EQ58" i="1"/>
  <c r="EN18" i="1"/>
  <c r="EO18" i="1" s="1"/>
  <c r="EN12" i="1"/>
  <c r="AD41" i="1"/>
  <c r="AJ29" i="1"/>
  <c r="AD21" i="1"/>
  <c r="EH58" i="1"/>
  <c r="AG67" i="1"/>
  <c r="AP21" i="1"/>
  <c r="EE29" i="1"/>
  <c r="EH53" i="1"/>
  <c r="EQ12" i="1"/>
  <c r="L46" i="8"/>
  <c r="K61" i="8"/>
  <c r="EE7" i="1"/>
  <c r="EF7" i="1" s="1"/>
  <c r="EB28" i="1"/>
  <c r="EC28" i="1" s="1"/>
  <c r="CY7" i="1"/>
  <c r="I28" i="1"/>
  <c r="AG49" i="1"/>
  <c r="EE21" i="1"/>
  <c r="AM29" i="1"/>
  <c r="EQ67" i="1"/>
  <c r="EH28" i="1"/>
  <c r="EI28" i="1" s="1"/>
  <c r="U7" i="1"/>
  <c r="DY21" i="1"/>
  <c r="AP41" i="1"/>
  <c r="AD12" i="1"/>
  <c r="AD29" i="1"/>
  <c r="X61" i="1"/>
  <c r="K65" i="8"/>
  <c r="O65" i="8" s="1"/>
  <c r="EH29" i="1"/>
  <c r="AG28" i="1"/>
  <c r="EE28" i="1"/>
  <c r="EF28" i="1" s="1"/>
  <c r="ET21" i="1"/>
  <c r="AA41" i="1"/>
  <c r="AJ49" i="1"/>
  <c r="EK40" i="1"/>
  <c r="R18" i="1"/>
  <c r="EB7" i="1"/>
  <c r="EC7" i="1" s="1"/>
  <c r="EQ61" i="1"/>
  <c r="ER61" i="1" s="1"/>
  <c r="I40" i="1"/>
  <c r="U58" i="1"/>
  <c r="DY53" i="1"/>
  <c r="AP62" i="1"/>
  <c r="L40" i="1"/>
  <c r="M40" i="1" s="1"/>
  <c r="AJ54" i="1"/>
  <c r="CP18" i="1"/>
  <c r="AW12" i="1"/>
  <c r="R21" i="15"/>
  <c r="Q24" i="13"/>
  <c r="Q37" i="13" s="1"/>
  <c r="S37" i="13" s="1"/>
  <c r="D37" i="22"/>
  <c r="CG20" i="1"/>
  <c r="CG23" i="1"/>
  <c r="H44" i="18"/>
  <c r="H122" i="18" s="1"/>
  <c r="M71" i="7"/>
  <c r="M74" i="7"/>
  <c r="K3" i="27"/>
  <c r="K42" i="27" s="1"/>
  <c r="K16" i="8"/>
  <c r="K20" i="8"/>
  <c r="BR19" i="1"/>
  <c r="BR20" i="1"/>
  <c r="I7" i="20"/>
  <c r="I24" i="18"/>
  <c r="G44" i="18"/>
  <c r="G122" i="18" s="1"/>
  <c r="J36" i="22"/>
  <c r="C7" i="1"/>
  <c r="DN18" i="1"/>
  <c r="U12" i="1"/>
  <c r="H9" i="8"/>
  <c r="ET28" i="1"/>
  <c r="EU28" i="1" s="1"/>
  <c r="U18" i="1"/>
  <c r="V18" i="1" s="1"/>
  <c r="AM58" i="1"/>
  <c r="C41" i="1"/>
  <c r="Z72" i="1"/>
  <c r="Z73" i="1" s="1"/>
  <c r="HA62" i="1"/>
  <c r="L58" i="7"/>
  <c r="HA61" i="1"/>
  <c r="AA7" i="1"/>
  <c r="AB7" i="1" s="1"/>
  <c r="AM49" i="1"/>
  <c r="AM40" i="1"/>
  <c r="X53" i="1"/>
  <c r="X54" i="1"/>
  <c r="F29" i="1"/>
  <c r="DQ39" i="1"/>
  <c r="ET61" i="1"/>
  <c r="EU61" i="1" s="1"/>
  <c r="X18" i="1"/>
  <c r="C12" i="1"/>
  <c r="AJ41" i="1"/>
  <c r="AJ40" i="1"/>
  <c r="I18" i="1"/>
  <c r="I26" i="1" s="1"/>
  <c r="J26" i="1" s="1"/>
  <c r="I21" i="1"/>
  <c r="DS39" i="1"/>
  <c r="DT39" i="1" s="1"/>
  <c r="AJ28" i="1"/>
  <c r="AK28" i="1" s="1"/>
  <c r="M34" i="8"/>
  <c r="AA18" i="1"/>
  <c r="R12" i="1"/>
  <c r="S12" i="1" s="1"/>
  <c r="AJ53" i="1"/>
  <c r="O53" i="1"/>
  <c r="EH40" i="1"/>
  <c r="AA21" i="1"/>
  <c r="EN53" i="1"/>
  <c r="C29" i="1"/>
  <c r="O41" i="1"/>
  <c r="AA40" i="1"/>
  <c r="L18" i="1"/>
  <c r="O29" i="1"/>
  <c r="BU12" i="1"/>
  <c r="DY62" i="1"/>
  <c r="DZ62" i="1" s="1"/>
  <c r="DY61" i="1"/>
  <c r="DZ61" i="1" s="1"/>
  <c r="X41" i="1"/>
  <c r="X40" i="1"/>
  <c r="AW18" i="1"/>
  <c r="L28" i="1"/>
  <c r="L29" i="1"/>
  <c r="AJ67" i="1"/>
  <c r="F18" i="1"/>
  <c r="F21" i="1"/>
  <c r="CA12" i="1"/>
  <c r="AJ21" i="1"/>
  <c r="AJ18" i="1"/>
  <c r="EK61" i="1"/>
  <c r="EL61" i="1" s="1"/>
  <c r="AM18" i="1"/>
  <c r="AM21" i="1"/>
  <c r="R29" i="1"/>
  <c r="AJ12" i="1"/>
  <c r="AP29" i="1"/>
  <c r="I59" i="8"/>
  <c r="AZ28" i="1"/>
  <c r="EK41" i="1"/>
  <c r="EQ21" i="1"/>
  <c r="AD53" i="1"/>
  <c r="AG21" i="1"/>
  <c r="AG18" i="1"/>
  <c r="BL40" i="1"/>
  <c r="AA12" i="1"/>
  <c r="F12" i="1"/>
  <c r="EH21" i="1"/>
  <c r="U21" i="1"/>
  <c r="V21" i="1" s="1"/>
  <c r="DE21" i="1"/>
  <c r="DE18" i="1"/>
  <c r="S24" i="13"/>
  <c r="FD6" i="1"/>
  <c r="FD71" i="1" s="1"/>
  <c r="FC71" i="1"/>
  <c r="FI40" i="1"/>
  <c r="GY41" i="1"/>
  <c r="E38" i="7" s="1"/>
  <c r="D38" i="8"/>
  <c r="F38" i="8" s="1"/>
  <c r="D26" i="8"/>
  <c r="F26" i="8" s="1"/>
  <c r="GY29" i="1"/>
  <c r="GM28" i="1"/>
  <c r="GN28" i="1" s="1"/>
  <c r="GZ34" i="1"/>
  <c r="E31" i="7"/>
  <c r="I31" i="18"/>
  <c r="AP53" i="1"/>
  <c r="AP54" i="1"/>
  <c r="R53" i="1"/>
  <c r="R54" i="1"/>
  <c r="AD54" i="1"/>
  <c r="U54" i="1"/>
  <c r="F62" i="1"/>
  <c r="L62" i="1"/>
  <c r="L61" i="1"/>
  <c r="O62" i="1"/>
  <c r="O61" i="1"/>
  <c r="X67" i="1"/>
  <c r="L17" i="8"/>
  <c r="K30" i="28"/>
  <c r="L66" i="8" s="1"/>
  <c r="AA66" i="1"/>
  <c r="P60" i="8"/>
  <c r="DS42" i="1"/>
  <c r="K39" i="7" s="1"/>
  <c r="D44" i="18"/>
  <c r="D122" i="18" s="1"/>
  <c r="E44" i="18"/>
  <c r="E122" i="18" s="1"/>
  <c r="I25" i="18"/>
  <c r="F17" i="8"/>
  <c r="GY20" i="1"/>
  <c r="E17" i="7" s="1"/>
  <c r="DS45" i="1"/>
  <c r="K42" i="7" s="1"/>
  <c r="DS35" i="1"/>
  <c r="DT35" i="1" s="1"/>
  <c r="EQ18" i="1"/>
  <c r="R7" i="1"/>
  <c r="F60" i="8"/>
  <c r="K9" i="8"/>
  <c r="M26" i="8"/>
  <c r="G59" i="8"/>
  <c r="DS9" i="1"/>
  <c r="DT9" i="1" s="1"/>
  <c r="K60" i="8"/>
  <c r="O60" i="8" s="1"/>
  <c r="U62" i="1"/>
  <c r="I52" i="1"/>
  <c r="EQ29" i="1"/>
  <c r="F53" i="1"/>
  <c r="F54" i="1"/>
  <c r="C54" i="1"/>
  <c r="AA69" i="1"/>
  <c r="I60" i="20"/>
  <c r="J20" i="22"/>
  <c r="I37" i="22"/>
  <c r="L28" i="28"/>
  <c r="L30" i="28" s="1"/>
  <c r="M20" i="8"/>
  <c r="AJ58" i="1"/>
  <c r="J59" i="25"/>
  <c r="K59" i="25" s="1"/>
  <c r="GW27" i="1"/>
  <c r="GW72" i="1" s="1"/>
  <c r="GV72" i="1"/>
  <c r="GV6" i="1"/>
  <c r="E59" i="7"/>
  <c r="GP72" i="1"/>
  <c r="GQ27" i="1"/>
  <c r="GQ72" i="1" s="1"/>
  <c r="GP6" i="1"/>
  <c r="GM62" i="1"/>
  <c r="GN62" i="1" s="1"/>
  <c r="GA26" i="1"/>
  <c r="GB26" i="1" s="1"/>
  <c r="D58" i="8"/>
  <c r="EZ71" i="1"/>
  <c r="EZ73" i="1" s="1"/>
  <c r="FA6" i="1"/>
  <c r="FA71" i="1" s="1"/>
  <c r="FA73" i="1" s="1"/>
  <c r="E33" i="7"/>
  <c r="GZ36" i="1"/>
  <c r="GY7" i="1"/>
  <c r="GZ7" i="1" s="1"/>
  <c r="GD72" i="1"/>
  <c r="GD73" i="1" s="1"/>
  <c r="GE27" i="1"/>
  <c r="GE72" i="1" s="1"/>
  <c r="GE73" i="1" s="1"/>
  <c r="FY27" i="1"/>
  <c r="FY72" i="1" s="1"/>
  <c r="FX72" i="1"/>
  <c r="FX73" i="1" s="1"/>
  <c r="FV27" i="1"/>
  <c r="FV72" i="1" s="1"/>
  <c r="FU72" i="1"/>
  <c r="GY67" i="1"/>
  <c r="FR71" i="1"/>
  <c r="FR73" i="1" s="1"/>
  <c r="FS6" i="1"/>
  <c r="FS71" i="1" s="1"/>
  <c r="FS73" i="1" s="1"/>
  <c r="FP27" i="1"/>
  <c r="FP72" i="1" s="1"/>
  <c r="FO72" i="1"/>
  <c r="FL61" i="1"/>
  <c r="FM61" i="1" s="1"/>
  <c r="FL6" i="1"/>
  <c r="E6" i="7"/>
  <c r="GZ9" i="1"/>
  <c r="FI6" i="1"/>
  <c r="GM67" i="1"/>
  <c r="GN67" i="1" s="1"/>
  <c r="FG27" i="1"/>
  <c r="FG72" i="1" s="1"/>
  <c r="FF72" i="1"/>
  <c r="GY19" i="1"/>
  <c r="C16" i="8"/>
  <c r="F16" i="8" s="1"/>
  <c r="FF71" i="1"/>
  <c r="FG6" i="1"/>
  <c r="FG71" i="1" s="1"/>
  <c r="FD27" i="1"/>
  <c r="FD72" i="1" s="1"/>
  <c r="FD73" i="1" s="1"/>
  <c r="FC72" i="1"/>
  <c r="FC73" i="1" s="1"/>
  <c r="E5" i="7"/>
  <c r="GZ8" i="1"/>
  <c r="H26" i="8"/>
  <c r="H31" i="8"/>
  <c r="EK21" i="1"/>
  <c r="AM62" i="1"/>
  <c r="AG53" i="1"/>
  <c r="AG54" i="1"/>
  <c r="AP67" i="1"/>
  <c r="EK54" i="1"/>
  <c r="EK53" i="1"/>
  <c r="EQ53" i="1"/>
  <c r="M17" i="8"/>
  <c r="L58" i="1"/>
  <c r="I62" i="1"/>
  <c r="AM54" i="1"/>
  <c r="I53" i="1"/>
  <c r="I54" i="1"/>
  <c r="EK58" i="1"/>
  <c r="G12" i="19"/>
  <c r="C12" i="19"/>
  <c r="M8" i="8"/>
  <c r="U28" i="1"/>
  <c r="DV21" i="1"/>
  <c r="DS55" i="1"/>
  <c r="K52" i="7" s="1"/>
  <c r="N52" i="7" s="1"/>
  <c r="F65" i="8"/>
  <c r="EQ28" i="1"/>
  <c r="K39" i="8"/>
  <c r="O39" i="8" s="1"/>
  <c r="H39" i="8"/>
  <c r="EW42" i="1"/>
  <c r="H39" i="7" s="1"/>
  <c r="I17" i="8"/>
  <c r="M12" i="8"/>
  <c r="Q12" i="8" s="1"/>
  <c r="M61" i="8"/>
  <c r="Q61" i="8" s="1"/>
  <c r="K19" i="7"/>
  <c r="N19" i="7" s="1"/>
  <c r="DT22" i="1"/>
  <c r="M16" i="8"/>
  <c r="DQ24" i="1"/>
  <c r="M21" i="8"/>
  <c r="Q21" i="8" s="1"/>
  <c r="K10" i="7"/>
  <c r="DT13" i="1"/>
  <c r="G10" i="8"/>
  <c r="O10" i="8" s="1"/>
  <c r="C61" i="1"/>
  <c r="C62" i="1"/>
  <c r="DS14" i="1"/>
  <c r="K11" i="7" s="1"/>
  <c r="M11" i="8"/>
  <c r="N11" i="8" s="1"/>
  <c r="K32" i="8"/>
  <c r="O32" i="8" s="1"/>
  <c r="M60" i="8"/>
  <c r="AA59" i="1"/>
  <c r="H65" i="8"/>
  <c r="L57" i="8"/>
  <c r="M39" i="8"/>
  <c r="H22" i="8"/>
  <c r="P22" i="8" s="1"/>
  <c r="DQ16" i="1"/>
  <c r="M13" i="8"/>
  <c r="C21" i="1"/>
  <c r="CG40" i="1"/>
  <c r="K38" i="8"/>
  <c r="G42" i="21"/>
  <c r="G66" i="8"/>
  <c r="L42" i="8"/>
  <c r="N42" i="8" s="1"/>
  <c r="K36" i="8"/>
  <c r="N36" i="8" s="1"/>
  <c r="I63" i="8"/>
  <c r="Q63" i="8" s="1"/>
  <c r="I66" i="8"/>
  <c r="M56" i="8"/>
  <c r="M44" i="8"/>
  <c r="Q44" i="8" s="1"/>
  <c r="I18" i="8"/>
  <c r="I20" i="8"/>
  <c r="M5" i="8"/>
  <c r="N5" i="8" s="1"/>
  <c r="I10" i="8"/>
  <c r="Q10" i="8" s="1"/>
  <c r="L28" i="8"/>
  <c r="P28" i="8" s="1"/>
  <c r="EW66" i="1"/>
  <c r="H63" i="7" s="1"/>
  <c r="H63" i="8"/>
  <c r="L63" i="8"/>
  <c r="DS8" i="1"/>
  <c r="L65" i="8"/>
  <c r="G44" i="8"/>
  <c r="J44" i="8" s="1"/>
  <c r="EW47" i="1"/>
  <c r="H44" i="7" s="1"/>
  <c r="K47" i="8"/>
  <c r="O47" i="8" s="1"/>
  <c r="DS46" i="1"/>
  <c r="L43" i="8"/>
  <c r="N43" i="8" s="1"/>
  <c r="H20" i="8"/>
  <c r="G33" i="8"/>
  <c r="J33" i="8" s="1"/>
  <c r="EW36" i="1"/>
  <c r="K28" i="8"/>
  <c r="O28" i="8" s="1"/>
  <c r="L61" i="8"/>
  <c r="P61" i="8" s="1"/>
  <c r="DS48" i="1"/>
  <c r="L45" i="8"/>
  <c r="P45" i="8" s="1"/>
  <c r="M45" i="8"/>
  <c r="M6" i="8"/>
  <c r="N6" i="8" s="1"/>
  <c r="H11" i="8"/>
  <c r="P11" i="8" s="1"/>
  <c r="K31" i="8"/>
  <c r="O31" i="8" s="1"/>
  <c r="M27" i="8"/>
  <c r="Q27" i="8" s="1"/>
  <c r="HB55" i="1"/>
  <c r="M52" i="8"/>
  <c r="Q52" i="8" s="1"/>
  <c r="L44" i="8"/>
  <c r="P44" i="8" s="1"/>
  <c r="DS63" i="1"/>
  <c r="L27" i="8"/>
  <c r="P27" i="8" s="1"/>
  <c r="FU26" i="1"/>
  <c r="FV26" i="1" s="1"/>
  <c r="GZ10" i="1"/>
  <c r="E7" i="7"/>
  <c r="D4" i="8"/>
  <c r="F4" i="8" s="1"/>
  <c r="E4" i="7"/>
  <c r="FO6" i="1"/>
  <c r="K34" i="8"/>
  <c r="O34" i="8" s="1"/>
  <c r="K35" i="7"/>
  <c r="N35" i="7" s="1"/>
  <c r="H66" i="8"/>
  <c r="EW69" i="1"/>
  <c r="H66" i="7" s="1"/>
  <c r="H55" i="8"/>
  <c r="H57" i="8"/>
  <c r="EW60" i="1"/>
  <c r="H57" i="7" s="1"/>
  <c r="DS60" i="1"/>
  <c r="K57" i="8"/>
  <c r="G43" i="8"/>
  <c r="EW46" i="1"/>
  <c r="H43" i="7" s="1"/>
  <c r="H43" i="8"/>
  <c r="I43" i="8"/>
  <c r="Q43" i="8" s="1"/>
  <c r="G20" i="8"/>
  <c r="EW23" i="1"/>
  <c r="H20" i="7" s="1"/>
  <c r="I16" i="8"/>
  <c r="K13" i="8"/>
  <c r="DS17" i="1"/>
  <c r="M14" i="8"/>
  <c r="G13" i="8"/>
  <c r="EW16" i="1"/>
  <c r="H13" i="7" s="1"/>
  <c r="EW15" i="1"/>
  <c r="H12" i="7" s="1"/>
  <c r="H12" i="8"/>
  <c r="I11" i="8"/>
  <c r="I34" i="8"/>
  <c r="I36" i="8"/>
  <c r="Q36" i="8" s="1"/>
  <c r="DS31" i="1"/>
  <c r="M28" i="8"/>
  <c r="DS66" i="1"/>
  <c r="I54" i="8"/>
  <c r="M57" i="8"/>
  <c r="Q57" i="8" s="1"/>
  <c r="H46" i="8"/>
  <c r="H48" i="8"/>
  <c r="P48" i="8" s="1"/>
  <c r="DS50" i="1"/>
  <c r="M47" i="8"/>
  <c r="G22" i="8"/>
  <c r="EW25" i="1"/>
  <c r="H22" i="7" s="1"/>
  <c r="G11" i="8"/>
  <c r="EW14" i="1"/>
  <c r="H11" i="7" s="1"/>
  <c r="H14" i="8"/>
  <c r="EW17" i="1"/>
  <c r="H14" i="7" s="1"/>
  <c r="I13" i="8"/>
  <c r="H32" i="8"/>
  <c r="EW35" i="1"/>
  <c r="I32" i="8"/>
  <c r="Q32" i="8" s="1"/>
  <c r="I60" i="8"/>
  <c r="EW63" i="1"/>
  <c r="AM28" i="1"/>
  <c r="C28" i="1"/>
  <c r="EN28" i="1"/>
  <c r="I64" i="8"/>
  <c r="I65" i="8"/>
  <c r="EW68" i="1"/>
  <c r="G56" i="8"/>
  <c r="EW59" i="1"/>
  <c r="H56" i="7" s="1"/>
  <c r="I55" i="8"/>
  <c r="I56" i="8"/>
  <c r="G42" i="8"/>
  <c r="EW45" i="1"/>
  <c r="H42" i="7" s="1"/>
  <c r="H42" i="8"/>
  <c r="I42" i="8"/>
  <c r="Q42" i="8" s="1"/>
  <c r="DS47" i="1"/>
  <c r="K44" i="8"/>
  <c r="EW20" i="1"/>
  <c r="H17" i="7" s="1"/>
  <c r="H17" i="8"/>
  <c r="DS25" i="1"/>
  <c r="M22" i="8"/>
  <c r="M7" i="8"/>
  <c r="G8" i="8"/>
  <c r="EW11" i="1"/>
  <c r="H8" i="7" s="1"/>
  <c r="I6" i="8"/>
  <c r="H36" i="8"/>
  <c r="EW39" i="1"/>
  <c r="H36" i="7" s="1"/>
  <c r="M33" i="8"/>
  <c r="Q33" i="8" s="1"/>
  <c r="EW57" i="1"/>
  <c r="H54" i="7" s="1"/>
  <c r="H54" i="8"/>
  <c r="DS68" i="1"/>
  <c r="M65" i="8"/>
  <c r="G48" i="8"/>
  <c r="EW51" i="1"/>
  <c r="H48" i="7" s="1"/>
  <c r="N48" i="7" s="1"/>
  <c r="I46" i="8"/>
  <c r="I48" i="8"/>
  <c r="Q48" i="8" s="1"/>
  <c r="G16" i="8"/>
  <c r="EW19" i="1"/>
  <c r="H18" i="8"/>
  <c r="EW24" i="1"/>
  <c r="H21" i="7" s="1"/>
  <c r="H21" i="8"/>
  <c r="K12" i="8"/>
  <c r="G6" i="8"/>
  <c r="H10" i="8"/>
  <c r="EW13" i="1"/>
  <c r="H10" i="7" s="1"/>
  <c r="I8" i="8"/>
  <c r="G27" i="8"/>
  <c r="J27" i="8" s="1"/>
  <c r="EW30" i="1"/>
  <c r="H27" i="7" s="1"/>
  <c r="EW34" i="1"/>
  <c r="H31" i="7" s="1"/>
  <c r="I31" i="8"/>
  <c r="K33" i="8"/>
  <c r="F61" i="8"/>
  <c r="L59" i="8"/>
  <c r="P59" i="8" s="1"/>
  <c r="AP28" i="1"/>
  <c r="AQ28" i="1" s="1"/>
  <c r="CG28" i="1"/>
  <c r="K41" i="7"/>
  <c r="N41" i="7" s="1"/>
  <c r="AA30" i="1"/>
  <c r="AB30" i="1" s="1"/>
  <c r="AA57" i="1"/>
  <c r="AB57" i="1" s="1"/>
  <c r="AW28" i="1"/>
  <c r="AD28" i="1"/>
  <c r="EQ40" i="1"/>
  <c r="G64" i="8"/>
  <c r="K61" i="7"/>
  <c r="N61" i="7" s="1"/>
  <c r="O61" i="7" s="1"/>
  <c r="M59" i="8"/>
  <c r="L51" i="8"/>
  <c r="DY7" i="1"/>
  <c r="DZ7" i="1" s="1"/>
  <c r="DY52" i="1"/>
  <c r="DZ52" i="1" s="1"/>
  <c r="FW71" i="1" l="1"/>
  <c r="FW73" i="1" s="1"/>
  <c r="FY6" i="1"/>
  <c r="FY71" i="1" s="1"/>
  <c r="FY73" i="1" s="1"/>
  <c r="F70" i="7"/>
  <c r="F73" i="7" s="1"/>
  <c r="L37" i="7"/>
  <c r="L70" i="7" s="1"/>
  <c r="L73" i="7" s="1"/>
  <c r="HA40" i="1"/>
  <c r="F3" i="7"/>
  <c r="L23" i="7"/>
  <c r="EV27" i="1"/>
  <c r="EV72" i="1" s="1"/>
  <c r="DU72" i="1"/>
  <c r="GR71" i="1"/>
  <c r="GT6" i="1"/>
  <c r="GT71" i="1" s="1"/>
  <c r="GR27" i="1"/>
  <c r="GT52" i="1"/>
  <c r="FG73" i="1"/>
  <c r="L3" i="7"/>
  <c r="GL71" i="1"/>
  <c r="GX6" i="1"/>
  <c r="GX71" i="1" s="1"/>
  <c r="E27" i="1"/>
  <c r="DR52" i="1"/>
  <c r="HA52" i="1" s="1"/>
  <c r="FB72" i="1"/>
  <c r="FB73" i="1" s="1"/>
  <c r="GL27" i="1"/>
  <c r="F49" i="7"/>
  <c r="F69" i="7"/>
  <c r="L25" i="7"/>
  <c r="L69" i="7" s="1"/>
  <c r="L71" i="7" s="1"/>
  <c r="HA28" i="1"/>
  <c r="GN52" i="1"/>
  <c r="EV6" i="1"/>
  <c r="EV71" i="1" s="1"/>
  <c r="EV73" i="1" s="1"/>
  <c r="DU71" i="1"/>
  <c r="DU73" i="1" s="1"/>
  <c r="FF73" i="1"/>
  <c r="DR71" i="1"/>
  <c r="D7" i="1"/>
  <c r="EE40" i="1"/>
  <c r="DK28" i="1"/>
  <c r="C40" i="1"/>
  <c r="EE26" i="1"/>
  <c r="EF26" i="1" s="1"/>
  <c r="Q6" i="8"/>
  <c r="HB64" i="1"/>
  <c r="C53" i="1"/>
  <c r="DH26" i="1"/>
  <c r="DQ12" i="1"/>
  <c r="Q13" i="8"/>
  <c r="EB52" i="1"/>
  <c r="EC52" i="1" s="1"/>
  <c r="X26" i="1"/>
  <c r="DK52" i="1"/>
  <c r="N66" i="8"/>
  <c r="P65" i="8"/>
  <c r="Q66" i="8"/>
  <c r="U53" i="1"/>
  <c r="EB27" i="1"/>
  <c r="M38" i="8"/>
  <c r="K36" i="7"/>
  <c r="N36" i="7" s="1"/>
  <c r="N11" i="7"/>
  <c r="EW12" i="1"/>
  <c r="H9" i="7" s="1"/>
  <c r="DN26" i="1"/>
  <c r="ET27" i="1"/>
  <c r="EU27" i="1" s="1"/>
  <c r="EU72" i="1" s="1"/>
  <c r="HB13" i="1"/>
  <c r="HC13" i="1" s="1"/>
  <c r="P43" i="8"/>
  <c r="EH52" i="1"/>
  <c r="EI52" i="1" s="1"/>
  <c r="K32" i="7"/>
  <c r="DS37" i="1"/>
  <c r="K34" i="7" s="1"/>
  <c r="M25" i="8"/>
  <c r="L34" i="8"/>
  <c r="N34" i="8" s="1"/>
  <c r="HB47" i="1"/>
  <c r="Q34" i="8"/>
  <c r="EK28" i="1"/>
  <c r="AJ61" i="1"/>
  <c r="AP61" i="1"/>
  <c r="Q20" i="8"/>
  <c r="DQ37" i="1"/>
  <c r="BI28" i="1"/>
  <c r="HB39" i="1"/>
  <c r="HC39" i="1" s="1"/>
  <c r="EE61" i="1"/>
  <c r="EF61" i="1" s="1"/>
  <c r="AP7" i="1"/>
  <c r="AQ7" i="1" s="1"/>
  <c r="AZ52" i="1"/>
  <c r="N60" i="8"/>
  <c r="AA26" i="1"/>
  <c r="AB26" i="1" s="1"/>
  <c r="BL52" i="1"/>
  <c r="U40" i="1"/>
  <c r="DN7" i="1"/>
  <c r="G9" i="8"/>
  <c r="HB37" i="1"/>
  <c r="HC37" i="1" s="1"/>
  <c r="L64" i="8"/>
  <c r="K17" i="8"/>
  <c r="O17" i="8" s="1"/>
  <c r="BO7" i="1"/>
  <c r="DV52" i="1"/>
  <c r="DW52" i="1" s="1"/>
  <c r="ET52" i="1"/>
  <c r="EU52" i="1" s="1"/>
  <c r="AG61" i="1"/>
  <c r="X6" i="1"/>
  <c r="X71" i="1" s="1"/>
  <c r="K63" i="8"/>
  <c r="N63" i="8" s="1"/>
  <c r="CG18" i="1"/>
  <c r="I44" i="18"/>
  <c r="I122" i="18" s="1"/>
  <c r="K18" i="8"/>
  <c r="K6" i="7"/>
  <c r="DS23" i="1"/>
  <c r="K20" i="7" s="1"/>
  <c r="N20" i="7" s="1"/>
  <c r="J37" i="22"/>
  <c r="HB23" i="1"/>
  <c r="HC23" i="1" s="1"/>
  <c r="CG21" i="1"/>
  <c r="K21" i="8"/>
  <c r="O21" i="8" s="1"/>
  <c r="L20" i="8"/>
  <c r="N20" i="8" s="1"/>
  <c r="DS69" i="1"/>
  <c r="DT69" i="1" s="1"/>
  <c r="HB66" i="1"/>
  <c r="HC66" i="1" s="1"/>
  <c r="I61" i="20"/>
  <c r="BR21" i="1"/>
  <c r="HB20" i="1"/>
  <c r="HC20" i="1" s="1"/>
  <c r="U26" i="1"/>
  <c r="V26" i="1" s="1"/>
  <c r="L59" i="7"/>
  <c r="L72" i="7" s="1"/>
  <c r="L74" i="7" s="1"/>
  <c r="C52" i="1"/>
  <c r="Q56" i="8"/>
  <c r="N39" i="7"/>
  <c r="EH18" i="1"/>
  <c r="L7" i="1"/>
  <c r="F28" i="1"/>
  <c r="F52" i="1"/>
  <c r="N10" i="7"/>
  <c r="P10" i="7" s="1"/>
  <c r="DS41" i="1"/>
  <c r="Q5" i="8"/>
  <c r="F7" i="1"/>
  <c r="CA28" i="1"/>
  <c r="CY18" i="1"/>
  <c r="CY26" i="1"/>
  <c r="L52" i="1"/>
  <c r="M52" i="1" s="1"/>
  <c r="BI7" i="1"/>
  <c r="BI26" i="1"/>
  <c r="O28" i="1"/>
  <c r="O52" i="1"/>
  <c r="AZ7" i="1"/>
  <c r="AZ26" i="1"/>
  <c r="BR28" i="1"/>
  <c r="R28" i="1"/>
  <c r="R52" i="1"/>
  <c r="DE52" i="1"/>
  <c r="DE26" i="1"/>
  <c r="CA7" i="1"/>
  <c r="CA26" i="1"/>
  <c r="GG27" i="1"/>
  <c r="GY40" i="1"/>
  <c r="E37" i="7" s="1"/>
  <c r="D37" i="8"/>
  <c r="F37" i="8" s="1"/>
  <c r="FI52" i="1"/>
  <c r="FJ52" i="1" s="1"/>
  <c r="GZ29" i="1"/>
  <c r="E26" i="7"/>
  <c r="D25" i="8"/>
  <c r="F25" i="8" s="1"/>
  <c r="GY28" i="1"/>
  <c r="O61" i="8"/>
  <c r="HB50" i="1"/>
  <c r="HC50" i="1" s="1"/>
  <c r="F61" i="1"/>
  <c r="DS20" i="1"/>
  <c r="DT20" i="1" s="1"/>
  <c r="AA67" i="1"/>
  <c r="AA62" i="1"/>
  <c r="O36" i="8"/>
  <c r="S7" i="1"/>
  <c r="R26" i="1"/>
  <c r="S26" i="1" s="1"/>
  <c r="R61" i="1"/>
  <c r="EW67" i="1"/>
  <c r="H64" i="7" s="1"/>
  <c r="I58" i="8"/>
  <c r="N61" i="8"/>
  <c r="R61" i="8" s="1"/>
  <c r="Q8" i="8"/>
  <c r="Q11" i="8"/>
  <c r="Q16" i="8"/>
  <c r="I15" i="8"/>
  <c r="G58" i="8"/>
  <c r="EW62" i="1"/>
  <c r="Q17" i="8"/>
  <c r="AD61" i="1"/>
  <c r="AE61" i="1" s="1"/>
  <c r="U61" i="1"/>
  <c r="BI52" i="1"/>
  <c r="DH7" i="1"/>
  <c r="N65" i="8"/>
  <c r="BR18" i="1"/>
  <c r="HB14" i="1"/>
  <c r="GW6" i="1"/>
  <c r="GW71" i="1" s="1"/>
  <c r="GW73" i="1" s="1"/>
  <c r="GV71" i="1"/>
  <c r="GV73" i="1" s="1"/>
  <c r="GP71" i="1"/>
  <c r="GP73" i="1" s="1"/>
  <c r="GQ6" i="1"/>
  <c r="GQ71" i="1" s="1"/>
  <c r="GQ73" i="1" s="1"/>
  <c r="GA6" i="1"/>
  <c r="GM26" i="1"/>
  <c r="GN26" i="1" s="1"/>
  <c r="GY61" i="1"/>
  <c r="GZ67" i="1"/>
  <c r="E64" i="7"/>
  <c r="FL27" i="1"/>
  <c r="FL71" i="1"/>
  <c r="FM6" i="1"/>
  <c r="FM71" i="1" s="1"/>
  <c r="FI71" i="1"/>
  <c r="FJ6" i="1"/>
  <c r="FJ71" i="1" s="1"/>
  <c r="GM61" i="1"/>
  <c r="GN61" i="1" s="1"/>
  <c r="C15" i="8"/>
  <c r="F15" i="8" s="1"/>
  <c r="GY18" i="1"/>
  <c r="GZ19" i="1"/>
  <c r="E16" i="7"/>
  <c r="L53" i="1"/>
  <c r="EK18" i="1"/>
  <c r="AM53" i="1"/>
  <c r="I61" i="1"/>
  <c r="AG52" i="1"/>
  <c r="AM61" i="1"/>
  <c r="U52" i="1"/>
  <c r="N17" i="8"/>
  <c r="DV18" i="1"/>
  <c r="N32" i="8"/>
  <c r="C18" i="1"/>
  <c r="N39" i="8"/>
  <c r="Q39" i="8"/>
  <c r="P19" i="7"/>
  <c r="O19" i="7"/>
  <c r="J39" i="8"/>
  <c r="P39" i="8"/>
  <c r="HB42" i="1"/>
  <c r="BR7" i="1"/>
  <c r="P42" i="8"/>
  <c r="CG7" i="1"/>
  <c r="J56" i="8"/>
  <c r="EH27" i="1"/>
  <c r="HB48" i="1"/>
  <c r="K43" i="7"/>
  <c r="N43" i="7" s="1"/>
  <c r="DT46" i="1"/>
  <c r="L38" i="8"/>
  <c r="L37" i="8"/>
  <c r="O66" i="8"/>
  <c r="F66" i="8"/>
  <c r="N52" i="8"/>
  <c r="R52" i="8" s="1"/>
  <c r="K60" i="7"/>
  <c r="K54" i="8"/>
  <c r="N45" i="8"/>
  <c r="R45" i="8" s="1"/>
  <c r="Q45" i="8"/>
  <c r="K45" i="7"/>
  <c r="N45" i="7" s="1"/>
  <c r="EX36" i="1"/>
  <c r="H33" i="7"/>
  <c r="K46" i="8"/>
  <c r="K37" i="8"/>
  <c r="K5" i="7"/>
  <c r="DT8" i="1"/>
  <c r="P63" i="8"/>
  <c r="J63" i="8"/>
  <c r="FU6" i="1"/>
  <c r="GM6" i="1" s="1"/>
  <c r="D23" i="8"/>
  <c r="FO71" i="1"/>
  <c r="FO73" i="1" s="1"/>
  <c r="FP6" i="1"/>
  <c r="FP71" i="1" s="1"/>
  <c r="FP73" i="1" s="1"/>
  <c r="Q59" i="8"/>
  <c r="Q31" i="8"/>
  <c r="J31" i="8"/>
  <c r="G26" i="8"/>
  <c r="EW29" i="1"/>
  <c r="H26" i="7" s="1"/>
  <c r="P10" i="8"/>
  <c r="J10" i="8"/>
  <c r="R10" i="8" s="1"/>
  <c r="O6" i="8"/>
  <c r="O12" i="8"/>
  <c r="J21" i="8"/>
  <c r="J16" i="8"/>
  <c r="O16" i="8"/>
  <c r="HB51" i="1"/>
  <c r="J48" i="8"/>
  <c r="R48" i="8" s="1"/>
  <c r="O48" i="8"/>
  <c r="HB68" i="1"/>
  <c r="HC68" i="1" s="1"/>
  <c r="M64" i="8"/>
  <c r="P36" i="8"/>
  <c r="J36" i="8"/>
  <c r="R36" i="8" s="1"/>
  <c r="Q7" i="8"/>
  <c r="HB25" i="1"/>
  <c r="HC25" i="1" s="1"/>
  <c r="M18" i="8"/>
  <c r="Q18" i="8" s="1"/>
  <c r="DQ21" i="1"/>
  <c r="N44" i="8"/>
  <c r="R44" i="8" s="1"/>
  <c r="O44" i="8"/>
  <c r="I38" i="8"/>
  <c r="I37" i="8"/>
  <c r="HB45" i="1"/>
  <c r="J42" i="8"/>
  <c r="R42" i="8" s="1"/>
  <c r="O42" i="8"/>
  <c r="G55" i="8"/>
  <c r="J55" i="8" s="1"/>
  <c r="EW58" i="1"/>
  <c r="H55" i="7" s="1"/>
  <c r="Q65" i="8"/>
  <c r="J65" i="8"/>
  <c r="EN52" i="1"/>
  <c r="EX63" i="1"/>
  <c r="H60" i="7"/>
  <c r="J60" i="8"/>
  <c r="R60" i="8" s="1"/>
  <c r="Q60" i="8"/>
  <c r="HB35" i="1"/>
  <c r="HC35" i="1" s="1"/>
  <c r="P32" i="8"/>
  <c r="J32" i="8"/>
  <c r="O22" i="8"/>
  <c r="J22" i="8"/>
  <c r="DT50" i="1"/>
  <c r="K47" i="7"/>
  <c r="N47" i="7" s="1"/>
  <c r="P46" i="8"/>
  <c r="M55" i="8"/>
  <c r="Q55" i="8" s="1"/>
  <c r="I50" i="8"/>
  <c r="I51" i="8"/>
  <c r="K63" i="7"/>
  <c r="N63" i="7" s="1"/>
  <c r="DT66" i="1"/>
  <c r="K28" i="7"/>
  <c r="N28" i="7" s="1"/>
  <c r="I9" i="8"/>
  <c r="Q9" i="8" s="1"/>
  <c r="HB17" i="1"/>
  <c r="HC17" i="1" s="1"/>
  <c r="O20" i="8"/>
  <c r="J20" i="8"/>
  <c r="HB46" i="1"/>
  <c r="J43" i="8"/>
  <c r="R43" i="8" s="1"/>
  <c r="O43" i="8"/>
  <c r="N57" i="8"/>
  <c r="P66" i="8"/>
  <c r="J66" i="8"/>
  <c r="CG52" i="1"/>
  <c r="AP52" i="1"/>
  <c r="AQ52" i="1" s="1"/>
  <c r="O33" i="8"/>
  <c r="I26" i="8"/>
  <c r="Q26" i="8" s="1"/>
  <c r="EX19" i="1"/>
  <c r="H16" i="7"/>
  <c r="G46" i="8"/>
  <c r="EW49" i="1"/>
  <c r="H46" i="7" s="1"/>
  <c r="K65" i="7"/>
  <c r="J54" i="8"/>
  <c r="P54" i="8"/>
  <c r="H50" i="8"/>
  <c r="H51" i="8"/>
  <c r="P51" i="8" s="1"/>
  <c r="EW54" i="1"/>
  <c r="H51" i="7" s="1"/>
  <c r="H34" i="8"/>
  <c r="J34" i="8" s="1"/>
  <c r="EW37" i="1"/>
  <c r="H34" i="7" s="1"/>
  <c r="O8" i="8"/>
  <c r="J8" i="8"/>
  <c r="N22" i="8"/>
  <c r="Q22" i="8"/>
  <c r="DT25" i="1"/>
  <c r="K22" i="7"/>
  <c r="N22" i="7" s="1"/>
  <c r="P17" i="8"/>
  <c r="J17" i="8"/>
  <c r="K44" i="7"/>
  <c r="N44" i="7" s="1"/>
  <c r="O44" i="7" s="1"/>
  <c r="H38" i="8"/>
  <c r="H37" i="8"/>
  <c r="N42" i="7"/>
  <c r="G38" i="8"/>
  <c r="O38" i="8" s="1"/>
  <c r="EW41" i="1"/>
  <c r="H38" i="7" s="1"/>
  <c r="EX68" i="1"/>
  <c r="H65" i="7"/>
  <c r="K38" i="7"/>
  <c r="AM52" i="1"/>
  <c r="X52" i="1"/>
  <c r="Y52" i="1" s="1"/>
  <c r="HB63" i="1"/>
  <c r="HC63" i="1" s="1"/>
  <c r="EX35" i="1"/>
  <c r="H32" i="7"/>
  <c r="J14" i="8"/>
  <c r="P14" i="8"/>
  <c r="J11" i="8"/>
  <c r="R11" i="8" s="1"/>
  <c r="O11" i="8"/>
  <c r="N47" i="8"/>
  <c r="R47" i="8" s="1"/>
  <c r="Q47" i="8"/>
  <c r="DS49" i="1"/>
  <c r="M46" i="8"/>
  <c r="N28" i="8"/>
  <c r="R28" i="8" s="1"/>
  <c r="Q28" i="8"/>
  <c r="HB31" i="1"/>
  <c r="J12" i="8"/>
  <c r="J13" i="8"/>
  <c r="O13" i="8"/>
  <c r="Q14" i="8"/>
  <c r="N14" i="8"/>
  <c r="K14" i="7"/>
  <c r="N14" i="7" s="1"/>
  <c r="DT17" i="1"/>
  <c r="G18" i="8"/>
  <c r="EW21" i="1"/>
  <c r="H18" i="7" s="1"/>
  <c r="HB60" i="1"/>
  <c r="K57" i="7"/>
  <c r="N57" i="7" s="1"/>
  <c r="J57" i="8"/>
  <c r="P57" i="8"/>
  <c r="H64" i="8"/>
  <c r="H58" i="8"/>
  <c r="DS30" i="1"/>
  <c r="K27" i="8"/>
  <c r="HB30" i="1"/>
  <c r="HC30" i="1" s="1"/>
  <c r="J59" i="8"/>
  <c r="DS59" i="1"/>
  <c r="K56" i="8"/>
  <c r="AD52" i="1"/>
  <c r="AW52" i="1"/>
  <c r="AA54" i="1"/>
  <c r="AB54" i="1" s="1"/>
  <c r="ET72" i="1"/>
  <c r="DY26" i="1"/>
  <c r="DZ26" i="1" s="1"/>
  <c r="AJ52" i="1"/>
  <c r="AK52" i="1" s="1"/>
  <c r="M58" i="8"/>
  <c r="O9" i="8"/>
  <c r="EE6" i="1"/>
  <c r="EQ52" i="1"/>
  <c r="M54" i="8"/>
  <c r="DS57" i="1"/>
  <c r="DT37" i="1"/>
  <c r="F71" i="7" l="1"/>
  <c r="F72" i="7"/>
  <c r="F74" i="7" s="1"/>
  <c r="GL72" i="1"/>
  <c r="GL73" i="1" s="1"/>
  <c r="GX27" i="1"/>
  <c r="GX72" i="1" s="1"/>
  <c r="GX73" i="1" s="1"/>
  <c r="HA6" i="1"/>
  <c r="HA71" i="1" s="1"/>
  <c r="F24" i="7"/>
  <c r="F68" i="7" s="1"/>
  <c r="L49" i="7"/>
  <c r="E72" i="1"/>
  <c r="E73" i="1" s="1"/>
  <c r="DR27" i="1"/>
  <c r="GR72" i="1"/>
  <c r="GT27" i="1"/>
  <c r="GT72" i="1" s="1"/>
  <c r="GT73" i="1" s="1"/>
  <c r="GR73" i="1"/>
  <c r="P36" i="7"/>
  <c r="O36" i="7"/>
  <c r="C26" i="1"/>
  <c r="Q38" i="8"/>
  <c r="N38" i="8"/>
  <c r="BZ71" i="1"/>
  <c r="CA6" i="1"/>
  <c r="CA71" i="1" s="1"/>
  <c r="DQ7" i="1"/>
  <c r="M4" i="8"/>
  <c r="HB49" i="1"/>
  <c r="HC49" i="1" s="1"/>
  <c r="O10" i="7"/>
  <c r="CO72" i="1"/>
  <c r="EN26" i="1"/>
  <c r="EO26" i="1" s="1"/>
  <c r="DQ28" i="1"/>
  <c r="P64" i="8"/>
  <c r="K66" i="7"/>
  <c r="N66" i="7" s="1"/>
  <c r="O66" i="7" s="1"/>
  <c r="EX67" i="1"/>
  <c r="C27" i="1"/>
  <c r="C72" i="1" s="1"/>
  <c r="N64" i="8"/>
  <c r="HB41" i="1"/>
  <c r="P37" i="8"/>
  <c r="M49" i="8"/>
  <c r="J9" i="8"/>
  <c r="EB26" i="1"/>
  <c r="EC26" i="1" s="1"/>
  <c r="HB69" i="1"/>
  <c r="DY27" i="1"/>
  <c r="DZ27" i="1" s="1"/>
  <c r="DZ72" i="1" s="1"/>
  <c r="L58" i="8"/>
  <c r="EE52" i="1"/>
  <c r="EF52" i="1" s="1"/>
  <c r="N32" i="7"/>
  <c r="P32" i="7" s="1"/>
  <c r="N34" i="7"/>
  <c r="P34" i="7" s="1"/>
  <c r="DS67" i="1"/>
  <c r="K64" i="7" s="1"/>
  <c r="N64" i="7" s="1"/>
  <c r="CY6" i="1"/>
  <c r="CY71" i="1" s="1"/>
  <c r="CY73" i="1" s="1"/>
  <c r="CA52" i="1"/>
  <c r="R34" i="8"/>
  <c r="DS62" i="1"/>
  <c r="DV27" i="1"/>
  <c r="BO26" i="1"/>
  <c r="R20" i="8"/>
  <c r="HB62" i="1"/>
  <c r="HC62" i="1" s="1"/>
  <c r="K59" i="8"/>
  <c r="N59" i="8" s="1"/>
  <c r="DT23" i="1"/>
  <c r="P20" i="8"/>
  <c r="CG26" i="1"/>
  <c r="O18" i="8"/>
  <c r="K15" i="8"/>
  <c r="HC46" i="1"/>
  <c r="BQ71" i="1"/>
  <c r="EW61" i="1"/>
  <c r="H58" i="7" s="1"/>
  <c r="N60" i="7"/>
  <c r="O60" i="7" s="1"/>
  <c r="L24" i="7"/>
  <c r="L68" i="7" s="1"/>
  <c r="EH26" i="1"/>
  <c r="EI26" i="1" s="1"/>
  <c r="Q64" i="8"/>
  <c r="BC26" i="1"/>
  <c r="BC7" i="1"/>
  <c r="N65" i="7"/>
  <c r="O46" i="8"/>
  <c r="R32" i="8"/>
  <c r="BR26" i="1"/>
  <c r="BB72" i="1"/>
  <c r="F27" i="1"/>
  <c r="F72" i="1" s="1"/>
  <c r="BR52" i="1"/>
  <c r="BF26" i="1"/>
  <c r="BF7" i="1"/>
  <c r="BU7" i="1"/>
  <c r="BU26" i="1"/>
  <c r="AD6" i="1"/>
  <c r="AD71" i="1" s="1"/>
  <c r="BU52" i="1"/>
  <c r="Q58" i="8"/>
  <c r="P34" i="8"/>
  <c r="N46" i="8"/>
  <c r="R65" i="8"/>
  <c r="CP7" i="1"/>
  <c r="CP26" i="1"/>
  <c r="CV7" i="1"/>
  <c r="CV26" i="1"/>
  <c r="G7" i="1"/>
  <c r="F26" i="1"/>
  <c r="G26" i="1" s="1"/>
  <c r="AW7" i="1"/>
  <c r="AW26" i="1"/>
  <c r="M7" i="1"/>
  <c r="L26" i="1"/>
  <c r="M26" i="1" s="1"/>
  <c r="AA61" i="1"/>
  <c r="GH27" i="1"/>
  <c r="GH72" i="1" s="1"/>
  <c r="GH73" i="1" s="1"/>
  <c r="GG72" i="1"/>
  <c r="GG73" i="1" s="1"/>
  <c r="FI27" i="1"/>
  <c r="GZ28" i="1"/>
  <c r="E25" i="7"/>
  <c r="E69" i="7" s="1"/>
  <c r="E72" i="7" s="1"/>
  <c r="D49" i="8"/>
  <c r="F49" i="8" s="1"/>
  <c r="GY52" i="1"/>
  <c r="DD71" i="1"/>
  <c r="DE6" i="1"/>
  <c r="DE71" i="1" s="1"/>
  <c r="CI72" i="1"/>
  <c r="K17" i="7"/>
  <c r="N17" i="7" s="1"/>
  <c r="O17" i="7" s="1"/>
  <c r="R66" i="8"/>
  <c r="CF71" i="1"/>
  <c r="AA58" i="1"/>
  <c r="R27" i="1"/>
  <c r="R72" i="1" s="1"/>
  <c r="H59" i="7"/>
  <c r="EX62" i="1"/>
  <c r="EK52" i="1"/>
  <c r="EN6" i="1"/>
  <c r="L27" i="1"/>
  <c r="AS72" i="1"/>
  <c r="HB67" i="1"/>
  <c r="HC67" i="1" s="1"/>
  <c r="P58" i="8"/>
  <c r="CI71" i="1"/>
  <c r="CI73" i="1" s="1"/>
  <c r="AV71" i="1"/>
  <c r="AW6" i="1"/>
  <c r="AW71" i="1" s="1"/>
  <c r="BK71" i="1"/>
  <c r="R17" i="8"/>
  <c r="CM26" i="1"/>
  <c r="GA71" i="1"/>
  <c r="GA73" i="1" s="1"/>
  <c r="GB6" i="1"/>
  <c r="GB71" i="1" s="1"/>
  <c r="GB73" i="1" s="1"/>
  <c r="C24" i="8"/>
  <c r="GY27" i="1"/>
  <c r="E58" i="7"/>
  <c r="GZ61" i="1"/>
  <c r="FM27" i="1"/>
  <c r="FM72" i="1" s="1"/>
  <c r="FM73" i="1" s="1"/>
  <c r="FL72" i="1"/>
  <c r="FL73" i="1" s="1"/>
  <c r="GM27" i="1"/>
  <c r="GZ18" i="1"/>
  <c r="E15" i="7"/>
  <c r="E70" i="7" s="1"/>
  <c r="GM71" i="1"/>
  <c r="GN6" i="1"/>
  <c r="GN71" i="1" s="1"/>
  <c r="GY26" i="1"/>
  <c r="C23" i="8"/>
  <c r="F23" i="8" s="1"/>
  <c r="AS71" i="1"/>
  <c r="BN72" i="1"/>
  <c r="CX72" i="1"/>
  <c r="AG27" i="1"/>
  <c r="AG72" i="1" s="1"/>
  <c r="DA72" i="1"/>
  <c r="DM72" i="1"/>
  <c r="I27" i="1"/>
  <c r="I72" i="1" s="1"/>
  <c r="BE72" i="1"/>
  <c r="U27" i="1"/>
  <c r="U72" i="1" s="1"/>
  <c r="O20" i="7"/>
  <c r="P20" i="7"/>
  <c r="R39" i="8"/>
  <c r="DV26" i="1"/>
  <c r="DW26" i="1" s="1"/>
  <c r="L56" i="8"/>
  <c r="P56" i="8" s="1"/>
  <c r="DS58" i="1"/>
  <c r="O43" i="7"/>
  <c r="P43" i="7"/>
  <c r="J46" i="8"/>
  <c r="K51" i="8"/>
  <c r="O54" i="8"/>
  <c r="F54" i="8"/>
  <c r="Q46" i="8"/>
  <c r="EH72" i="1"/>
  <c r="EI27" i="1"/>
  <c r="EI72" i="1" s="1"/>
  <c r="FU71" i="1"/>
  <c r="FU73" i="1" s="1"/>
  <c r="FV6" i="1"/>
  <c r="FV71" i="1" s="1"/>
  <c r="FV73" i="1" s="1"/>
  <c r="D3" i="8"/>
  <c r="J58" i="8"/>
  <c r="K58" i="8" s="1"/>
  <c r="N58" i="8" s="1"/>
  <c r="O63" i="8"/>
  <c r="F63" i="8"/>
  <c r="R63" i="8" s="1"/>
  <c r="DT49" i="1"/>
  <c r="K46" i="7"/>
  <c r="N46" i="7" s="1"/>
  <c r="R14" i="8"/>
  <c r="DG72" i="1"/>
  <c r="G37" i="8"/>
  <c r="EW40" i="1"/>
  <c r="H37" i="7" s="1"/>
  <c r="H25" i="8"/>
  <c r="J51" i="8"/>
  <c r="J18" i="8"/>
  <c r="I4" i="8"/>
  <c r="O63" i="7"/>
  <c r="P63" i="7"/>
  <c r="O47" i="7"/>
  <c r="P47" i="7"/>
  <c r="R22" i="8"/>
  <c r="M15" i="8"/>
  <c r="Q15" i="8" s="1"/>
  <c r="DQ18" i="1"/>
  <c r="J26" i="8"/>
  <c r="J64" i="8"/>
  <c r="F57" i="8"/>
  <c r="R57" i="8" s="1"/>
  <c r="O57" i="8"/>
  <c r="EW18" i="1"/>
  <c r="G15" i="8"/>
  <c r="M37" i="8"/>
  <c r="DS40" i="1"/>
  <c r="P22" i="7"/>
  <c r="X27" i="1"/>
  <c r="AM27" i="1"/>
  <c r="AM72" i="1" s="1"/>
  <c r="N38" i="7"/>
  <c r="J38" i="8"/>
  <c r="R38" i="8" s="1"/>
  <c r="P38" i="8"/>
  <c r="I25" i="8"/>
  <c r="Q25" i="8" s="1"/>
  <c r="AP27" i="1"/>
  <c r="EN27" i="1"/>
  <c r="EN72" i="1" s="1"/>
  <c r="G50" i="8"/>
  <c r="J50" i="8" s="1"/>
  <c r="EW53" i="1"/>
  <c r="H50" i="7" s="1"/>
  <c r="H15" i="8"/>
  <c r="G25" i="8"/>
  <c r="EW28" i="1"/>
  <c r="O27" i="8"/>
  <c r="N27" i="8"/>
  <c r="R27" i="8" s="1"/>
  <c r="K26" i="8"/>
  <c r="K27" i="7"/>
  <c r="N27" i="7" s="1"/>
  <c r="DT30" i="1"/>
  <c r="O34" i="7"/>
  <c r="HB57" i="1"/>
  <c r="HC57" i="1" s="1"/>
  <c r="N54" i="8"/>
  <c r="Q54" i="8"/>
  <c r="F59" i="8"/>
  <c r="DT57" i="1"/>
  <c r="K54" i="7"/>
  <c r="N54" i="7" s="1"/>
  <c r="DQ52" i="1"/>
  <c r="EQ27" i="1"/>
  <c r="EQ72" i="1" s="1"/>
  <c r="EF6" i="1"/>
  <c r="EF71" i="1" s="1"/>
  <c r="EE71" i="1"/>
  <c r="O64" i="8"/>
  <c r="F64" i="8"/>
  <c r="AA53" i="1"/>
  <c r="AB53" i="1" s="1"/>
  <c r="DY6" i="1"/>
  <c r="DY72" i="1"/>
  <c r="AD27" i="1"/>
  <c r="AD72" i="1" s="1"/>
  <c r="M51" i="8"/>
  <c r="DS54" i="1"/>
  <c r="AJ27" i="1"/>
  <c r="EC27" i="1"/>
  <c r="EC72" i="1" s="1"/>
  <c r="EB72" i="1"/>
  <c r="DT59" i="1"/>
  <c r="K56" i="7"/>
  <c r="N56" i="7" s="1"/>
  <c r="K55" i="8"/>
  <c r="DR72" i="1" l="1"/>
  <c r="DR73" i="1" s="1"/>
  <c r="HA27" i="1"/>
  <c r="HA72" i="1" s="1"/>
  <c r="HA73" i="1" s="1"/>
  <c r="D26" i="1"/>
  <c r="HB40" i="1"/>
  <c r="HC40" i="1" s="1"/>
  <c r="EX61" i="1"/>
  <c r="O32" i="7"/>
  <c r="HB61" i="1"/>
  <c r="HC61" i="1" s="1"/>
  <c r="EE27" i="1"/>
  <c r="P60" i="7"/>
  <c r="DT67" i="1"/>
  <c r="R46" i="8"/>
  <c r="CX71" i="1"/>
  <c r="CX73" i="1" s="1"/>
  <c r="DS61" i="1"/>
  <c r="DT61" i="1" s="1"/>
  <c r="EB6" i="1"/>
  <c r="AD73" i="1"/>
  <c r="O59" i="8"/>
  <c r="R59" i="8"/>
  <c r="AS73" i="1"/>
  <c r="O27" i="1"/>
  <c r="O72" i="1" s="1"/>
  <c r="DW27" i="1"/>
  <c r="DW72" i="1" s="1"/>
  <c r="DV72" i="1"/>
  <c r="BN71" i="1"/>
  <c r="BN73" i="1" s="1"/>
  <c r="BO6" i="1"/>
  <c r="BO71" i="1" s="1"/>
  <c r="BO73" i="1" s="1"/>
  <c r="K59" i="7"/>
  <c r="N59" i="7" s="1"/>
  <c r="DT62" i="1"/>
  <c r="CG6" i="1"/>
  <c r="CG71" i="1" s="1"/>
  <c r="P17" i="7"/>
  <c r="BR6" i="1"/>
  <c r="BR71" i="1" s="1"/>
  <c r="BH71" i="1"/>
  <c r="BI6" i="1"/>
  <c r="BI71" i="1" s="1"/>
  <c r="BU6" i="1"/>
  <c r="BU71" i="1" s="1"/>
  <c r="BT71" i="1"/>
  <c r="HB59" i="1"/>
  <c r="HC59" i="1" s="1"/>
  <c r="N67" i="7"/>
  <c r="EH6" i="1"/>
  <c r="CU72" i="1"/>
  <c r="BE71" i="1"/>
  <c r="BE73" i="1" s="1"/>
  <c r="BF6" i="1"/>
  <c r="BF71" i="1" s="1"/>
  <c r="BF73" i="1" s="1"/>
  <c r="BB71" i="1"/>
  <c r="BB73" i="1" s="1"/>
  <c r="BC6" i="1"/>
  <c r="BC71" i="1" s="1"/>
  <c r="BC73" i="1" s="1"/>
  <c r="FJ27" i="1"/>
  <c r="FJ72" i="1" s="1"/>
  <c r="FJ73" i="1" s="1"/>
  <c r="FI72" i="1"/>
  <c r="FI73" i="1" s="1"/>
  <c r="E49" i="7"/>
  <c r="GZ52" i="1"/>
  <c r="D24" i="8"/>
  <c r="F24" i="8" s="1"/>
  <c r="R64" i="8"/>
  <c r="CO71" i="1"/>
  <c r="CP6" i="1"/>
  <c r="CP71" i="1" s="1"/>
  <c r="CP73" i="1" s="1"/>
  <c r="CO73" i="1"/>
  <c r="V6" i="1"/>
  <c r="V71" i="1" s="1"/>
  <c r="V73" i="1" s="1"/>
  <c r="U71" i="1"/>
  <c r="U73" i="1" s="1"/>
  <c r="R71" i="1"/>
  <c r="R73" i="1" s="1"/>
  <c r="S6" i="1"/>
  <c r="S71" i="1" s="1"/>
  <c r="S73" i="1" s="1"/>
  <c r="CL72" i="1"/>
  <c r="EK27" i="1"/>
  <c r="EK72" i="1" s="1"/>
  <c r="EN71" i="1"/>
  <c r="EN73" i="1" s="1"/>
  <c r="EO6" i="1"/>
  <c r="EO71" i="1" s="1"/>
  <c r="EO73" i="1" s="1"/>
  <c r="L72" i="1"/>
  <c r="M27" i="1"/>
  <c r="M72" i="1" s="1"/>
  <c r="G6" i="1"/>
  <c r="G71" i="1" s="1"/>
  <c r="G73" i="1" s="1"/>
  <c r="F71" i="1"/>
  <c r="F73" i="1" s="1"/>
  <c r="DG71" i="1"/>
  <c r="DG73" i="1" s="1"/>
  <c r="DH6" i="1"/>
  <c r="DH71" i="1" s="1"/>
  <c r="DH73" i="1" s="1"/>
  <c r="CA27" i="1"/>
  <c r="CA72" i="1" s="1"/>
  <c r="CA73" i="1" s="1"/>
  <c r="BZ72" i="1"/>
  <c r="BZ73" i="1" s="1"/>
  <c r="BH72" i="1"/>
  <c r="BH73" i="1" s="1"/>
  <c r="BI27" i="1"/>
  <c r="BI72" i="1" s="1"/>
  <c r="R54" i="8"/>
  <c r="O51" i="8"/>
  <c r="E24" i="7"/>
  <c r="E68" i="7" s="1"/>
  <c r="GZ27" i="1"/>
  <c r="GZ72" i="1" s="1"/>
  <c r="GY72" i="1"/>
  <c r="F51" i="8"/>
  <c r="GN27" i="1"/>
  <c r="GN72" i="1" s="1"/>
  <c r="GN73" i="1" s="1"/>
  <c r="GM72" i="1"/>
  <c r="GM73" i="1" s="1"/>
  <c r="C3" i="8"/>
  <c r="F3" i="8" s="1"/>
  <c r="GZ26" i="1"/>
  <c r="E23" i="7"/>
  <c r="E73" i="7"/>
  <c r="E74" i="7" s="1"/>
  <c r="E71" i="7"/>
  <c r="GY6" i="1"/>
  <c r="M6" i="1"/>
  <c r="M71" i="1" s="1"/>
  <c r="L71" i="1"/>
  <c r="I71" i="1"/>
  <c r="I73" i="1" s="1"/>
  <c r="J6" i="1"/>
  <c r="J71" i="1" s="1"/>
  <c r="J73" i="1" s="1"/>
  <c r="CV6" i="1"/>
  <c r="CV71" i="1" s="1"/>
  <c r="CV73" i="1" s="1"/>
  <c r="CU71" i="1"/>
  <c r="DM71" i="1"/>
  <c r="DM73" i="1" s="1"/>
  <c r="DN6" i="1"/>
  <c r="DN71" i="1" s="1"/>
  <c r="DN73" i="1" s="1"/>
  <c r="DK27" i="1"/>
  <c r="DK72" i="1" s="1"/>
  <c r="DJ72" i="1"/>
  <c r="AY71" i="1"/>
  <c r="AZ6" i="1"/>
  <c r="AZ71" i="1" s="1"/>
  <c r="DD72" i="1"/>
  <c r="DD73" i="1" s="1"/>
  <c r="DE27" i="1"/>
  <c r="DE72" i="1" s="1"/>
  <c r="DE73" i="1" s="1"/>
  <c r="BK72" i="1"/>
  <c r="BK73" i="1" s="1"/>
  <c r="BL27" i="1"/>
  <c r="BL72" i="1" s="1"/>
  <c r="BL73" i="1" s="1"/>
  <c r="J25" i="8"/>
  <c r="DV6" i="1"/>
  <c r="C71" i="1"/>
  <c r="C73" i="1" s="1"/>
  <c r="D6" i="1"/>
  <c r="D71" i="1" s="1"/>
  <c r="D73" i="1" s="1"/>
  <c r="L55" i="8"/>
  <c r="P55" i="8" s="1"/>
  <c r="DS53" i="1"/>
  <c r="N56" i="8"/>
  <c r="EX28" i="1"/>
  <c r="H25" i="7"/>
  <c r="AP72" i="1"/>
  <c r="AQ27" i="1"/>
  <c r="AQ72" i="1" s="1"/>
  <c r="X72" i="1"/>
  <c r="X73" i="1" s="1"/>
  <c r="Y27" i="1"/>
  <c r="Y72" i="1" s="1"/>
  <c r="Y73" i="1" s="1"/>
  <c r="K37" i="7"/>
  <c r="DT40" i="1"/>
  <c r="DQ26" i="1"/>
  <c r="M23" i="8"/>
  <c r="Q4" i="8"/>
  <c r="AZ27" i="1"/>
  <c r="AZ72" i="1" s="1"/>
  <c r="AY72" i="1"/>
  <c r="H49" i="8"/>
  <c r="G49" i="8"/>
  <c r="EW52" i="1"/>
  <c r="CG27" i="1"/>
  <c r="CG72" i="1" s="1"/>
  <c r="CF72" i="1"/>
  <c r="CF73" i="1" s="1"/>
  <c r="I49" i="8"/>
  <c r="Q49" i="8" s="1"/>
  <c r="Q37" i="8"/>
  <c r="N37" i="8"/>
  <c r="J15" i="8"/>
  <c r="O15" i="8"/>
  <c r="EX18" i="1"/>
  <c r="H15" i="7"/>
  <c r="I23" i="8"/>
  <c r="Q23" i="8" s="1"/>
  <c r="O46" i="7"/>
  <c r="P46" i="7"/>
  <c r="O37" i="8"/>
  <c r="J37" i="8"/>
  <c r="P27" i="7"/>
  <c r="O27" i="7"/>
  <c r="K25" i="8"/>
  <c r="O26" i="8"/>
  <c r="K50" i="8"/>
  <c r="HB58" i="1"/>
  <c r="HC58" i="1" s="1"/>
  <c r="K55" i="7"/>
  <c r="DT58" i="1"/>
  <c r="O64" i="7"/>
  <c r="Q51" i="8"/>
  <c r="N51" i="8"/>
  <c r="M50" i="8"/>
  <c r="Q50" i="8" s="1"/>
  <c r="AW27" i="1"/>
  <c r="AW72" i="1" s="1"/>
  <c r="AW73" i="1" s="1"/>
  <c r="AV72" i="1"/>
  <c r="AV73" i="1" s="1"/>
  <c r="P54" i="7"/>
  <c r="O54" i="7"/>
  <c r="HB54" i="1"/>
  <c r="HC54" i="1" s="1"/>
  <c r="AK27" i="1"/>
  <c r="AK72" i="1" s="1"/>
  <c r="AJ72" i="1"/>
  <c r="K51" i="7"/>
  <c r="DT54" i="1"/>
  <c r="O56" i="8"/>
  <c r="F56" i="8"/>
  <c r="DZ6" i="1"/>
  <c r="DZ71" i="1" s="1"/>
  <c r="DZ73" i="1" s="1"/>
  <c r="DY71" i="1"/>
  <c r="DY73" i="1" s="1"/>
  <c r="M24" i="8"/>
  <c r="F58" i="8"/>
  <c r="R58" i="8" s="1"/>
  <c r="O58" i="8"/>
  <c r="EW27" i="1" l="1"/>
  <c r="M73" i="1"/>
  <c r="K58" i="7"/>
  <c r="N58" i="7" s="1"/>
  <c r="O58" i="7" s="1"/>
  <c r="O59" i="7"/>
  <c r="P59" i="7"/>
  <c r="EC6" i="1"/>
  <c r="EC71" i="1" s="1"/>
  <c r="EC73" i="1" s="1"/>
  <c r="EB71" i="1"/>
  <c r="EB73" i="1" s="1"/>
  <c r="EE72" i="1"/>
  <c r="EE73" i="1" s="1"/>
  <c r="EF27" i="1"/>
  <c r="EF72" i="1" s="1"/>
  <c r="EF73" i="1" s="1"/>
  <c r="AZ73" i="1"/>
  <c r="CU73" i="1"/>
  <c r="BI73" i="1"/>
  <c r="CG73" i="1"/>
  <c r="L73" i="1"/>
  <c r="BQ72" i="1"/>
  <c r="BQ73" i="1" s="1"/>
  <c r="BR27" i="1"/>
  <c r="BR72" i="1" s="1"/>
  <c r="BR73" i="1" s="1"/>
  <c r="BU27" i="1"/>
  <c r="BU72" i="1" s="1"/>
  <c r="BU73" i="1" s="1"/>
  <c r="BT72" i="1"/>
  <c r="BT73" i="1" s="1"/>
  <c r="AY73" i="1"/>
  <c r="EI6" i="1"/>
  <c r="EI71" i="1" s="1"/>
  <c r="EI73" i="1" s="1"/>
  <c r="EH71" i="1"/>
  <c r="EH73" i="1" s="1"/>
  <c r="CL71" i="1"/>
  <c r="CL73" i="1" s="1"/>
  <c r="CM6" i="1"/>
  <c r="CM71" i="1" s="1"/>
  <c r="CM73" i="1" s="1"/>
  <c r="R56" i="8"/>
  <c r="R51" i="8"/>
  <c r="E3" i="7"/>
  <c r="GZ6" i="1"/>
  <c r="GZ71" i="1" s="1"/>
  <c r="GZ73" i="1" s="1"/>
  <c r="GY71" i="1"/>
  <c r="GY73" i="1" s="1"/>
  <c r="DV71" i="1"/>
  <c r="DV73" i="1" s="1"/>
  <c r="DW6" i="1"/>
  <c r="DW71" i="1" s="1"/>
  <c r="DW73" i="1" s="1"/>
  <c r="L50" i="8"/>
  <c r="P50" i="8" s="1"/>
  <c r="N55" i="8"/>
  <c r="N37" i="7"/>
  <c r="P37" i="7" s="1"/>
  <c r="H70" i="7"/>
  <c r="J49" i="8"/>
  <c r="H24" i="8"/>
  <c r="R37" i="8"/>
  <c r="I3" i="8"/>
  <c r="I24" i="8"/>
  <c r="Q24" i="8" s="1"/>
  <c r="G24" i="8"/>
  <c r="EX52" i="1"/>
  <c r="H49" i="7"/>
  <c r="O25" i="8"/>
  <c r="K49" i="8"/>
  <c r="DQ27" i="1"/>
  <c r="DQ72" i="1" s="1"/>
  <c r="DP72" i="1"/>
  <c r="AA71" i="1"/>
  <c r="AB6" i="1"/>
  <c r="AB71" i="1" s="1"/>
  <c r="N51" i="7"/>
  <c r="N55" i="7"/>
  <c r="M3" i="8"/>
  <c r="O55" i="8"/>
  <c r="F55" i="8"/>
  <c r="HB53" i="1"/>
  <c r="HC53" i="1" s="1"/>
  <c r="K50" i="7"/>
  <c r="N50" i="7" s="1"/>
  <c r="DT53" i="1"/>
  <c r="P58" i="7" l="1"/>
  <c r="Q3" i="8"/>
  <c r="N50" i="8"/>
  <c r="R55" i="8"/>
  <c r="O37" i="7"/>
  <c r="J24" i="8"/>
  <c r="EW72" i="1"/>
  <c r="EX27" i="1"/>
  <c r="EX72" i="1" s="1"/>
  <c r="H24" i="7"/>
  <c r="H68" i="7" s="1"/>
  <c r="H73" i="7"/>
  <c r="O49" i="8"/>
  <c r="K24" i="8"/>
  <c r="O50" i="8"/>
  <c r="F50" i="8"/>
  <c r="R50" i="8" s="1"/>
  <c r="DP71" i="1"/>
  <c r="DP73" i="1" s="1"/>
  <c r="DQ6" i="1"/>
  <c r="DQ71" i="1" s="1"/>
  <c r="DQ73" i="1" s="1"/>
  <c r="O50" i="7"/>
  <c r="P50" i="7"/>
  <c r="P51" i="7"/>
  <c r="O51" i="7"/>
  <c r="O24" i="8" l="1"/>
  <c r="ET10" i="1" l="1"/>
  <c r="EU10" i="1" s="1"/>
  <c r="AA36" i="1"/>
  <c r="AB36" i="1" s="1"/>
  <c r="AA34" i="1"/>
  <c r="AB34" i="1" s="1"/>
  <c r="G7" i="8" l="1"/>
  <c r="HB36" i="1"/>
  <c r="HC36" i="1" s="1"/>
  <c r="L33" i="8"/>
  <c r="DS36" i="1"/>
  <c r="AA29" i="1"/>
  <c r="AB29" i="1" s="1"/>
  <c r="L31" i="8"/>
  <c r="DS34" i="1"/>
  <c r="G4" i="8" l="1"/>
  <c r="P33" i="8"/>
  <c r="N33" i="8"/>
  <c r="R33" i="8" s="1"/>
  <c r="K33" i="7"/>
  <c r="N33" i="7" s="1"/>
  <c r="DT36" i="1"/>
  <c r="HB34" i="1"/>
  <c r="HC34" i="1" s="1"/>
  <c r="N31" i="8"/>
  <c r="R31" i="8" s="1"/>
  <c r="P31" i="8"/>
  <c r="AA28" i="1"/>
  <c r="AB28" i="1" s="1"/>
  <c r="K31" i="7"/>
  <c r="N31" i="7" s="1"/>
  <c r="DT34" i="1"/>
  <c r="L26" i="8"/>
  <c r="DS29" i="1"/>
  <c r="G23" i="8" l="1"/>
  <c r="P33" i="7"/>
  <c r="O33" i="7"/>
  <c r="DT29" i="1"/>
  <c r="K26" i="7"/>
  <c r="N26" i="7" s="1"/>
  <c r="P26" i="8"/>
  <c r="N26" i="8"/>
  <c r="R26" i="8" s="1"/>
  <c r="O31" i="7"/>
  <c r="P31" i="7"/>
  <c r="AA52" i="1"/>
  <c r="AB52" i="1" s="1"/>
  <c r="HB29" i="1"/>
  <c r="HC29" i="1" s="1"/>
  <c r="L25" i="8"/>
  <c r="DS28" i="1"/>
  <c r="G3" i="8" l="1"/>
  <c r="DT28" i="1"/>
  <c r="K25" i="7"/>
  <c r="P25" i="8"/>
  <c r="N25" i="8"/>
  <c r="R25" i="8" s="1"/>
  <c r="AA27" i="1"/>
  <c r="L49" i="8"/>
  <c r="DS52" i="1"/>
  <c r="O26" i="7"/>
  <c r="P26" i="7"/>
  <c r="HB28" i="1"/>
  <c r="HC28" i="1" s="1"/>
  <c r="K49" i="7" l="1"/>
  <c r="N49" i="7" s="1"/>
  <c r="DT52" i="1"/>
  <c r="L24" i="8"/>
  <c r="DS27" i="1"/>
  <c r="HB27" i="1" s="1"/>
  <c r="HB52" i="1"/>
  <c r="HC52" i="1" s="1"/>
  <c r="P49" i="8"/>
  <c r="N49" i="8"/>
  <c r="R49" i="8" s="1"/>
  <c r="AB27" i="1"/>
  <c r="AB72" i="1" s="1"/>
  <c r="AB73" i="1" s="1"/>
  <c r="AA72" i="1"/>
  <c r="AA73" i="1" s="1"/>
  <c r="N25" i="7"/>
  <c r="DS72" i="1" l="1"/>
  <c r="K24" i="7"/>
  <c r="DT27" i="1"/>
  <c r="DT72" i="1" s="1"/>
  <c r="P24" i="8"/>
  <c r="N24" i="8"/>
  <c r="R24" i="8" s="1"/>
  <c r="P49" i="7"/>
  <c r="O49" i="7"/>
  <c r="O25" i="7"/>
  <c r="P25" i="7"/>
  <c r="HB72" i="1" l="1"/>
  <c r="HC27" i="1"/>
  <c r="HC72" i="1" s="1"/>
  <c r="N24" i="7"/>
  <c r="K68" i="7"/>
  <c r="O24" i="7" l="1"/>
  <c r="N68" i="7"/>
  <c r="P24" i="7"/>
  <c r="O68" i="7" l="1"/>
  <c r="P68" i="7"/>
  <c r="AJ10" i="1" l="1"/>
  <c r="AK10" i="1" s="1"/>
  <c r="DB10" i="1"/>
  <c r="AG10" i="1"/>
  <c r="AH10" i="1" s="1"/>
  <c r="AJ7" i="1" l="1"/>
  <c r="L7" i="8"/>
  <c r="AG7" i="1"/>
  <c r="AK7" i="1" l="1"/>
  <c r="AJ26" i="1"/>
  <c r="AK26" i="1" s="1"/>
  <c r="DB26" i="1"/>
  <c r="DB7" i="1"/>
  <c r="AH7" i="1"/>
  <c r="AG26" i="1"/>
  <c r="AH26" i="1" s="1"/>
  <c r="DA71" i="1" l="1"/>
  <c r="DA73" i="1" s="1"/>
  <c r="AK6" i="1"/>
  <c r="AK71" i="1" s="1"/>
  <c r="AK73" i="1" s="1"/>
  <c r="AJ71" i="1"/>
  <c r="AJ73" i="1" s="1"/>
  <c r="AH6" i="1"/>
  <c r="AH71" i="1" s="1"/>
  <c r="AH73" i="1" s="1"/>
  <c r="AG71" i="1"/>
  <c r="AG73" i="1" s="1"/>
  <c r="DB6" i="1" l="1"/>
  <c r="DB71" i="1" s="1"/>
  <c r="DB73" i="1" s="1"/>
  <c r="O16" i="1" l="1"/>
  <c r="P16" i="1" s="1"/>
  <c r="DS16" i="1" l="1"/>
  <c r="L13" i="8"/>
  <c r="ET9" i="1"/>
  <c r="EU9" i="1" s="1"/>
  <c r="ET8" i="1" l="1"/>
  <c r="EU8" i="1" s="1"/>
  <c r="EQ9" i="1"/>
  <c r="ER9" i="1" s="1"/>
  <c r="EQ8" i="1"/>
  <c r="ER8" i="1" s="1"/>
  <c r="O24" i="1"/>
  <c r="P24" i="1" s="1"/>
  <c r="O15" i="1"/>
  <c r="P15" i="1" s="1"/>
  <c r="DK10" i="1"/>
  <c r="N13" i="8"/>
  <c r="R13" i="8" s="1"/>
  <c r="P13" i="8"/>
  <c r="DT16" i="1"/>
  <c r="K13" i="7"/>
  <c r="N13" i="7" s="1"/>
  <c r="HB16" i="1"/>
  <c r="HC16" i="1" s="1"/>
  <c r="ET7" i="1" l="1"/>
  <c r="EU7" i="1" s="1"/>
  <c r="H6" i="8"/>
  <c r="HB9" i="1"/>
  <c r="HC9" i="1" s="1"/>
  <c r="EW9" i="1"/>
  <c r="EW8" i="1"/>
  <c r="HB8" i="1"/>
  <c r="HC8" i="1" s="1"/>
  <c r="H5" i="8"/>
  <c r="EQ7" i="1"/>
  <c r="ER7" i="1" s="1"/>
  <c r="L21" i="8"/>
  <c r="DS24" i="1"/>
  <c r="O18" i="1"/>
  <c r="O21" i="1"/>
  <c r="L12" i="8"/>
  <c r="DS15" i="1"/>
  <c r="O12" i="1"/>
  <c r="DS10" i="1"/>
  <c r="K7" i="8"/>
  <c r="O13" i="7"/>
  <c r="P13" i="7"/>
  <c r="P18" i="1" l="1"/>
  <c r="P12" i="1"/>
  <c r="P21" i="1"/>
  <c r="ET26" i="1"/>
  <c r="EU26" i="1" s="1"/>
  <c r="H6" i="7"/>
  <c r="N6" i="7" s="1"/>
  <c r="EX9" i="1"/>
  <c r="P6" i="8"/>
  <c r="J6" i="8"/>
  <c r="R6" i="8" s="1"/>
  <c r="EQ26" i="1"/>
  <c r="ER26" i="1" s="1"/>
  <c r="J5" i="8"/>
  <c r="R5" i="8" s="1"/>
  <c r="P5" i="8"/>
  <c r="H5" i="7"/>
  <c r="N5" i="7" s="1"/>
  <c r="EX8" i="1"/>
  <c r="K21" i="7"/>
  <c r="N21" i="7" s="1"/>
  <c r="DT24" i="1"/>
  <c r="L18" i="8"/>
  <c r="HB24" i="1"/>
  <c r="HC24" i="1" s="1"/>
  <c r="N21" i="8"/>
  <c r="R21" i="8" s="1"/>
  <c r="P21" i="8"/>
  <c r="L9" i="8"/>
  <c r="HB15" i="1"/>
  <c r="HC15" i="1" s="1"/>
  <c r="O7" i="1"/>
  <c r="DT15" i="1"/>
  <c r="K12" i="7"/>
  <c r="N12" i="7" s="1"/>
  <c r="N12" i="8"/>
  <c r="R12" i="8" s="1"/>
  <c r="P12" i="8"/>
  <c r="DK7" i="1"/>
  <c r="DK26" i="1"/>
  <c r="DT10" i="1"/>
  <c r="K7" i="7"/>
  <c r="O7" i="8"/>
  <c r="N7" i="8"/>
  <c r="K4" i="8"/>
  <c r="O4" i="8" s="1"/>
  <c r="ET6" i="1" l="1"/>
  <c r="O6" i="7"/>
  <c r="P6" i="7"/>
  <c r="P5" i="7"/>
  <c r="O5" i="7"/>
  <c r="EQ6" i="1"/>
  <c r="HB21" i="1"/>
  <c r="HC21" i="1" s="1"/>
  <c r="DT21" i="1"/>
  <c r="K18" i="7"/>
  <c r="N18" i="7" s="1"/>
  <c r="N18" i="8"/>
  <c r="R18" i="8" s="1"/>
  <c r="P18" i="8"/>
  <c r="P21" i="7"/>
  <c r="O21" i="7"/>
  <c r="N9" i="8"/>
  <c r="R9" i="8" s="1"/>
  <c r="P9" i="8"/>
  <c r="P12" i="7"/>
  <c r="O12" i="7"/>
  <c r="O26" i="1"/>
  <c r="P7" i="1"/>
  <c r="HB12" i="1"/>
  <c r="HC12" i="1" s="1"/>
  <c r="DT12" i="1"/>
  <c r="K9" i="7"/>
  <c r="N9" i="7" s="1"/>
  <c r="DJ71" i="1"/>
  <c r="DJ73" i="1" s="1"/>
  <c r="DK6" i="1"/>
  <c r="DK71" i="1" s="1"/>
  <c r="DK73" i="1" s="1"/>
  <c r="K23" i="8"/>
  <c r="O23" i="8" s="1"/>
  <c r="P26" i="1" l="1"/>
  <c r="ET71" i="1"/>
  <c r="ET73" i="1" s="1"/>
  <c r="EU6" i="1"/>
  <c r="EU71" i="1" s="1"/>
  <c r="EU73" i="1" s="1"/>
  <c r="EQ71" i="1"/>
  <c r="EQ73" i="1" s="1"/>
  <c r="ER6" i="1"/>
  <c r="ER71" i="1" s="1"/>
  <c r="ER73" i="1" s="1"/>
  <c r="P18" i="7"/>
  <c r="O18" i="7"/>
  <c r="P9" i="7"/>
  <c r="O9" i="7"/>
  <c r="O71" i="1"/>
  <c r="O73" i="1" s="1"/>
  <c r="P6" i="1"/>
  <c r="P71" i="1" s="1"/>
  <c r="P73" i="1" s="1"/>
  <c r="K3" i="8"/>
  <c r="O3" i="8" s="1"/>
  <c r="EK10" i="1" l="1"/>
  <c r="EL10" i="1" s="1"/>
  <c r="EW10" i="1" l="1"/>
  <c r="H7" i="8"/>
  <c r="EK7" i="1"/>
  <c r="EL7" i="1" s="1"/>
  <c r="EK26" i="1" l="1"/>
  <c r="EL26" i="1" s="1"/>
  <c r="HB10" i="1"/>
  <c r="HC10" i="1" s="1"/>
  <c r="H7" i="7"/>
  <c r="N7" i="7" s="1"/>
  <c r="EX10" i="1"/>
  <c r="P7" i="8"/>
  <c r="J7" i="8"/>
  <c r="R7" i="8" s="1"/>
  <c r="H4" i="8"/>
  <c r="EW7" i="1"/>
  <c r="J4" i="8" l="1"/>
  <c r="H4" i="7"/>
  <c r="EX7" i="1"/>
  <c r="EW26" i="1"/>
  <c r="H23" i="8"/>
  <c r="O7" i="7"/>
  <c r="P7" i="7"/>
  <c r="EK6" i="1"/>
  <c r="EW6" i="1" s="1"/>
  <c r="H23" i="7" l="1"/>
  <c r="EX26" i="1"/>
  <c r="EK71" i="1"/>
  <c r="EK73" i="1" s="1"/>
  <c r="EL6" i="1"/>
  <c r="EL71" i="1" s="1"/>
  <c r="EL73" i="1" s="1"/>
  <c r="J23" i="8"/>
  <c r="H3" i="8"/>
  <c r="H69" i="7"/>
  <c r="H72" i="7" l="1"/>
  <c r="H74" i="7" s="1"/>
  <c r="H71" i="7"/>
  <c r="EX6" i="1"/>
  <c r="EX71" i="1" s="1"/>
  <c r="EX73" i="1" s="1"/>
  <c r="EW71" i="1"/>
  <c r="EW73" i="1" s="1"/>
  <c r="H3" i="7"/>
  <c r="J3" i="8"/>
  <c r="AP19" i="1" l="1"/>
  <c r="AQ19" i="1" s="1"/>
  <c r="AP18" i="1" l="1"/>
  <c r="DS19" i="1"/>
  <c r="L16" i="8"/>
  <c r="L15" i="8" l="1"/>
  <c r="HB19" i="1"/>
  <c r="HC19" i="1" s="1"/>
  <c r="AQ18" i="1"/>
  <c r="AP26" i="1"/>
  <c r="AQ26" i="1" s="1"/>
  <c r="N16" i="8"/>
  <c r="R16" i="8" s="1"/>
  <c r="P16" i="8"/>
  <c r="K16" i="7"/>
  <c r="N16" i="7" s="1"/>
  <c r="DT19" i="1"/>
  <c r="O16" i="7" l="1"/>
  <c r="P16" i="7"/>
  <c r="N15" i="8"/>
  <c r="R15" i="8" s="1"/>
  <c r="P15" i="8"/>
  <c r="AP71" i="1"/>
  <c r="AP73" i="1" s="1"/>
  <c r="AQ6" i="1"/>
  <c r="AQ71" i="1" s="1"/>
  <c r="AQ73" i="1" s="1"/>
  <c r="HB18" i="1"/>
  <c r="K15" i="7"/>
  <c r="DT18" i="1"/>
  <c r="HC18" i="1" l="1"/>
  <c r="HB76" i="1"/>
  <c r="K70" i="7"/>
  <c r="N15" i="7"/>
  <c r="K73" i="7" l="1"/>
  <c r="P15" i="7"/>
  <c r="N70" i="7"/>
  <c r="O15" i="7"/>
  <c r="O70" i="7" l="1"/>
  <c r="N73" i="7"/>
  <c r="P70" i="7"/>
  <c r="N81" i="7" l="1"/>
  <c r="O73" i="7"/>
  <c r="AM11" i="1" l="1"/>
  <c r="AN11" i="1" s="1"/>
  <c r="DS11" i="1" l="1"/>
  <c r="L8" i="8"/>
  <c r="AM7" i="1"/>
  <c r="HB7" i="1" s="1"/>
  <c r="AM26" i="1" l="1"/>
  <c r="AN7" i="1"/>
  <c r="L4" i="8"/>
  <c r="DT11" i="1"/>
  <c r="K8" i="7"/>
  <c r="N8" i="7" s="1"/>
  <c r="HB6" i="1"/>
  <c r="N8" i="8"/>
  <c r="R8" i="8" s="1"/>
  <c r="P8" i="8"/>
  <c r="HB11" i="1"/>
  <c r="HC11" i="1" s="1"/>
  <c r="AN26" i="1" l="1"/>
  <c r="HB26" i="1"/>
  <c r="K4" i="7"/>
  <c r="DT7" i="1"/>
  <c r="AM71" i="1"/>
  <c r="AM73" i="1" s="1"/>
  <c r="AN6" i="1"/>
  <c r="AN71" i="1" s="1"/>
  <c r="AN73" i="1" s="1"/>
  <c r="P8" i="7"/>
  <c r="O8" i="7"/>
  <c r="L23" i="8"/>
  <c r="N4" i="8"/>
  <c r="R4" i="8" s="1"/>
  <c r="P4" i="8"/>
  <c r="HC7" i="1" l="1"/>
  <c r="HB75" i="1"/>
  <c r="P23" i="8"/>
  <c r="N23" i="8"/>
  <c r="R23" i="8" s="1"/>
  <c r="HC26" i="1"/>
  <c r="L3" i="8"/>
  <c r="DT26" i="1"/>
  <c r="K23" i="7"/>
  <c r="N23" i="7" s="1"/>
  <c r="K69" i="7"/>
  <c r="N4" i="7"/>
  <c r="K72" i="7" l="1"/>
  <c r="K74" i="7" s="1"/>
  <c r="K71" i="7"/>
  <c r="P4" i="7"/>
  <c r="N69" i="7"/>
  <c r="O4" i="7"/>
  <c r="O23" i="7"/>
  <c r="P23" i="7"/>
  <c r="N3" i="8"/>
  <c r="R3" i="8" s="1"/>
  <c r="P3" i="8"/>
  <c r="K3" i="7"/>
  <c r="N3" i="7" s="1"/>
  <c r="DS71" i="1"/>
  <c r="DS73" i="1" s="1"/>
  <c r="DT6" i="1"/>
  <c r="DT71" i="1" s="1"/>
  <c r="DT73" i="1" s="1"/>
  <c r="P3" i="7" l="1"/>
  <c r="O3" i="7"/>
  <c r="P69" i="7"/>
  <c r="N72" i="7"/>
  <c r="N80" i="7" s="1"/>
  <c r="O69" i="7"/>
  <c r="N71" i="7"/>
  <c r="HB71" i="1"/>
  <c r="HB73" i="1" s="1"/>
  <c r="HC6" i="1"/>
  <c r="HC71" i="1" s="1"/>
  <c r="HC73" i="1" s="1"/>
  <c r="O71" i="7" l="1"/>
  <c r="P71" i="7"/>
  <c r="O72" i="7"/>
  <c r="N74" i="7"/>
  <c r="O74" i="7" s="1"/>
</calcChain>
</file>

<file path=xl/sharedStrings.xml><?xml version="1.0" encoding="utf-8"?>
<sst xmlns="http://schemas.openxmlformats.org/spreadsheetml/2006/main" count="2199" uniqueCount="1114">
  <si>
    <t>Címrend</t>
  </si>
  <si>
    <t>11107-01</t>
  </si>
  <si>
    <t>11107-02</t>
  </si>
  <si>
    <t>11108-01</t>
  </si>
  <si>
    <t>11108-02</t>
  </si>
  <si>
    <t>11108-04</t>
  </si>
  <si>
    <t>11404-01</t>
  </si>
  <si>
    <t>11404-02</t>
  </si>
  <si>
    <t>11601-01</t>
  </si>
  <si>
    <t>11601-02</t>
  </si>
  <si>
    <t>11601-03</t>
  </si>
  <si>
    <t>11601-04</t>
  </si>
  <si>
    <t>11706-01</t>
  </si>
  <si>
    <t>11706-02</t>
  </si>
  <si>
    <t>12201-01</t>
  </si>
  <si>
    <t>12201-02</t>
  </si>
  <si>
    <t>12201-03</t>
  </si>
  <si>
    <t>12201-04</t>
  </si>
  <si>
    <t>40102-01</t>
  </si>
  <si>
    <t>40102-02</t>
  </si>
  <si>
    <t>40102-03</t>
  </si>
  <si>
    <t>40104-01</t>
  </si>
  <si>
    <t>40104-02</t>
  </si>
  <si>
    <t>40100-02</t>
  </si>
  <si>
    <t>72100-17</t>
  </si>
  <si>
    <t>Sor-szám</t>
  </si>
  <si>
    <t>Előirányzat megnevezése</t>
  </si>
  <si>
    <t>Nemzetközi kapcsolatok</t>
  </si>
  <si>
    <t>PR tevékenység</t>
  </si>
  <si>
    <t>Tagsági díjak és támogatások</t>
  </si>
  <si>
    <t>Működési cél- és általános tartalék</t>
  </si>
  <si>
    <t>Felhalmozási céltartalék</t>
  </si>
  <si>
    <t>Helyi és központi adók</t>
  </si>
  <si>
    <t>Támogatások</t>
  </si>
  <si>
    <t>Költségvetési maradvány</t>
  </si>
  <si>
    <t>Oktatáshoz, neveléshez kapcsolódó feladatok</t>
  </si>
  <si>
    <t>Szociális feladatok</t>
  </si>
  <si>
    <t>Települési támogatások</t>
  </si>
  <si>
    <t>Parkolás-üzemeltetés</t>
  </si>
  <si>
    <t>Közterületi feladatok</t>
  </si>
  <si>
    <t>Közvilágítás</t>
  </si>
  <si>
    <t>Útkár miatti kártérítés</t>
  </si>
  <si>
    <t xml:space="preserve">Új  Teleki Téri piac, őstermelői piacok </t>
  </si>
  <si>
    <t>Lakásvásárlási támogatás</t>
  </si>
  <si>
    <t>Törzsvagyon karbantartása, fejlesztése</t>
  </si>
  <si>
    <t xml:space="preserve">Oktatási, nevelési intézményekkel kapcsolatos feladatok </t>
  </si>
  <si>
    <t>üres</t>
  </si>
  <si>
    <t>Corvin Sétány Projekt</t>
  </si>
  <si>
    <t>Rehabilitációk, fejlesztési projektek</t>
  </si>
  <si>
    <t>Hitel felvétel, törlesztések, kamatok</t>
  </si>
  <si>
    <t>Védelmi feladatok</t>
  </si>
  <si>
    <t>Egészségügyi feladatok</t>
  </si>
  <si>
    <t>Társasházak felújítási támogatása, kölcsöne</t>
  </si>
  <si>
    <t>Önkormányzati tulajdonhoz kapcsolódó feladatok</t>
  </si>
  <si>
    <t>Önkormányzati egyéb feladatok</t>
  </si>
  <si>
    <t>RÉV8 Zrt.</t>
  </si>
  <si>
    <t>Józsefváros Közösségeiért Nonprofit Zrt.</t>
  </si>
  <si>
    <t>Igazgatási tevékenységek</t>
  </si>
  <si>
    <t>Anyakönyvi feladatok</t>
  </si>
  <si>
    <t>Hivatal működtetése</t>
  </si>
  <si>
    <t>Hivatal informatikai feladatai</t>
  </si>
  <si>
    <t>Hivatal egyéb feladatai</t>
  </si>
  <si>
    <t>Közterület- felügyelet</t>
  </si>
  <si>
    <t>Polgármesteri Hivatal összesen</t>
  </si>
  <si>
    <t>LÉLEKHÁZ, LÉLEK PROGRAM</t>
  </si>
  <si>
    <t>Gazdasági szervezet és Központi irányítás</t>
  </si>
  <si>
    <t>Család és Gyermekjóléti Központ</t>
  </si>
  <si>
    <t>Egyéb szociális szolgáltatás</t>
  </si>
  <si>
    <t>Család és Gyermekjóléti Szolgálat</t>
  </si>
  <si>
    <t>Szociális étkeztetés</t>
  </si>
  <si>
    <t>Nappali Ellátás</t>
  </si>
  <si>
    <t>Idősek Átmeneti Otthona / Gondozóház</t>
  </si>
  <si>
    <t>Gyermekek Átmeneti Otthona</t>
  </si>
  <si>
    <t>Józsefvárosi Szociális Szolgáltató és Gyermekjóléti Központ összesen</t>
  </si>
  <si>
    <t xml:space="preserve">Józsefvárosi Egyesített Bölcsődék </t>
  </si>
  <si>
    <t xml:space="preserve">Józsefvárosi Szent Kozma Egészségügyi Központ </t>
  </si>
  <si>
    <t>ÖNKORMÁNYZAT MIND ÖSSZESEN</t>
  </si>
  <si>
    <t>01</t>
  </si>
  <si>
    <t>02</t>
  </si>
  <si>
    <t>MŰKÖDÉSI KIADÁSOK (03+….+07)</t>
  </si>
  <si>
    <t>03</t>
  </si>
  <si>
    <t>Személyi juttatás</t>
  </si>
  <si>
    <t>04</t>
  </si>
  <si>
    <t>Munkaadót terhelő járulékok és szociális hozzájárulási adó</t>
  </si>
  <si>
    <t>05</t>
  </si>
  <si>
    <t>Dologi kiadások</t>
  </si>
  <si>
    <t>06</t>
  </si>
  <si>
    <t>Ellátottak pénzbeli juttatása</t>
  </si>
  <si>
    <t>07</t>
  </si>
  <si>
    <t>Egyéb működési célú kiadás (08+….+12)</t>
  </si>
  <si>
    <t>08</t>
  </si>
  <si>
    <t>Elvonások, befizetések és elszámolások kiadásai</t>
  </si>
  <si>
    <t>09</t>
  </si>
  <si>
    <t>Műk-i c. visszatéritendő tám., kölcsön nyújtása, törlesztése</t>
  </si>
  <si>
    <t>Egyéb működési célú támogatások államháztartáson belülre</t>
  </si>
  <si>
    <t>11</t>
  </si>
  <si>
    <t>Egyéb működési célú támogatások államháztartáson kívülre</t>
  </si>
  <si>
    <t>Működési cél és általános tartalék</t>
  </si>
  <si>
    <t>13</t>
  </si>
  <si>
    <t>FELHALMOZÁSI KIADÁSOK (14+15+16)</t>
  </si>
  <si>
    <t>Beruházások</t>
  </si>
  <si>
    <t>15</t>
  </si>
  <si>
    <t>Felújítások</t>
  </si>
  <si>
    <t>Egyéb felhalmozási kiadások (17+……+20)</t>
  </si>
  <si>
    <t>17</t>
  </si>
  <si>
    <t>Felhalm. célú visszatérítendő tám., kölcsön nyújtása, törlesztése</t>
  </si>
  <si>
    <t>18</t>
  </si>
  <si>
    <t>Egyéb felhalmozási célú támogatások államháztartáson belülre</t>
  </si>
  <si>
    <t>Egyéb felhalmozási célú támogatások államháztartáson kívülre</t>
  </si>
  <si>
    <t>20</t>
  </si>
  <si>
    <t>21</t>
  </si>
  <si>
    <t>KÖLTSÉGVETÉSI KIADÁSOK   ÖSSZESEN (02+13)</t>
  </si>
  <si>
    <t>BEVÉTELEK (46+55)</t>
  </si>
  <si>
    <t>23</t>
  </si>
  <si>
    <t>MŰKÖDÉSI BEVÉTELEK (24+30+31+32)</t>
  </si>
  <si>
    <t>Működési célú támogatások államháztartáson belülről (25+...+29)</t>
  </si>
  <si>
    <t>25</t>
  </si>
  <si>
    <t>Önkormányzatok működési támogatásai</t>
  </si>
  <si>
    <t>Elvonások és befizetések bevételei</t>
  </si>
  <si>
    <t>27</t>
  </si>
  <si>
    <t>Műk. c. visszatér. tám., kölcs. visszatérülése áht-on belülről</t>
  </si>
  <si>
    <t>28</t>
  </si>
  <si>
    <t>Műk. c. visszatér. tám., kölcs. igénybevétele áht-on belülről</t>
  </si>
  <si>
    <t>29</t>
  </si>
  <si>
    <t>Egyéb működési célú támogatások bevételei áht-on belülről</t>
  </si>
  <si>
    <t>Közhatalmi bevételek</t>
  </si>
  <si>
    <t>31</t>
  </si>
  <si>
    <t>Működési bevételek</t>
  </si>
  <si>
    <t>Működési célú átvett pénzeszközök (33+34)</t>
  </si>
  <si>
    <t xml:space="preserve">Műk. c. visszatér. tám., kölcsön visszatérülése áht-on kívülről </t>
  </si>
  <si>
    <t xml:space="preserve">Egyéb működési célú átvett pénzeszközök áht-on kívülről </t>
  </si>
  <si>
    <t>FELHALMOZÁSI BEVÉTELEK (36+40+41+42+43)</t>
  </si>
  <si>
    <t>36</t>
  </si>
  <si>
    <t>Felhalmozási célú támogatások áht-on belülről (36+……+39)</t>
  </si>
  <si>
    <t>Felhalmozási célú önkormányzati támogatások</t>
  </si>
  <si>
    <t>37</t>
  </si>
  <si>
    <t>Felhalmozási célú visszatér. támog., kölcs. visszatér. áht-on belülről</t>
  </si>
  <si>
    <t>Felhal. c. visszatér. támog., kölcs. igénybevétele áht-on belülről</t>
  </si>
  <si>
    <t>39</t>
  </si>
  <si>
    <t>Egyéb felhalmozási c. támogatások bevételei áht-on belülről</t>
  </si>
  <si>
    <t>Ingatlanok értékesítése</t>
  </si>
  <si>
    <t>41</t>
  </si>
  <si>
    <t>Immateriális javak és egyéb tárgyi eszközök értékesítése</t>
  </si>
  <si>
    <t>Részesedések értékesítése és megszűnéséhez kapcsolódó bevételek</t>
  </si>
  <si>
    <t>43</t>
  </si>
  <si>
    <t>Felhalmozási célú átvett pénzeszközök (44+45)</t>
  </si>
  <si>
    <t>Felhalmozási célú visszatér. támog., kölcs. visszatér. áht-on kívülről</t>
  </si>
  <si>
    <t>45</t>
  </si>
  <si>
    <t>Egyéb felhalmozási célú átvett pénzeszközök</t>
  </si>
  <si>
    <t>46</t>
  </si>
  <si>
    <t>KÖLTSÉGVETÉSI BEVÉTELEK ÖSSZESEN (23+35)</t>
  </si>
  <si>
    <t xml:space="preserve">47 </t>
  </si>
  <si>
    <t>FINANSZÍROZÁSI KIADÁSOK (48+52)</t>
  </si>
  <si>
    <t>Finanszírozási működési kiadások (49+…+51)</t>
  </si>
  <si>
    <t>49</t>
  </si>
  <si>
    <t>Államháztartáson belüli megelőlegezések visszafizetése</t>
  </si>
  <si>
    <t>Forgatási célú belföldi értékpapírok vásárlása</t>
  </si>
  <si>
    <t>51</t>
  </si>
  <si>
    <t>Központi, irányító szervi támogatás folyósítása</t>
  </si>
  <si>
    <t>Finanszírozási felhalmozási kiadások (53+54)</t>
  </si>
  <si>
    <t>53</t>
  </si>
  <si>
    <t>Központi, irányítószervi támogatás folyósítása</t>
  </si>
  <si>
    <t>Hosszúlejáratú hitelek, váltó törlesztése</t>
  </si>
  <si>
    <t>FINANSZÍROZÁSI BEVÉTELEK (56+61)</t>
  </si>
  <si>
    <t>Finanszírozási működési bevételek (57+…+60)</t>
  </si>
  <si>
    <t>57</t>
  </si>
  <si>
    <t>Központi, irányítószervi támogatás</t>
  </si>
  <si>
    <t xml:space="preserve">Államháztartáson belüli megelőlegezések </t>
  </si>
  <si>
    <t>59</t>
  </si>
  <si>
    <t>Forgatási célú belföldi értékpapírok beváltása, értékesítése</t>
  </si>
  <si>
    <t>Maradvány igénybevétele</t>
  </si>
  <si>
    <t>Finanszírozási felhalmozási bevételek (62+63)</t>
  </si>
  <si>
    <t>62</t>
  </si>
  <si>
    <t>KÖLTSÉGVETÉSI SZERVEK</t>
  </si>
  <si>
    <t>Intézményi kör</t>
  </si>
  <si>
    <t>Polgármesteri Hivatal</t>
  </si>
  <si>
    <t>Önkormányzati kör</t>
  </si>
  <si>
    <t>Józsefvárosi Önkormányzat Összesen</t>
  </si>
  <si>
    <t>Kötelező feladatok</t>
  </si>
  <si>
    <t xml:space="preserve">Önként vállalt feladatok </t>
  </si>
  <si>
    <t>Államigazgatási feladatok</t>
  </si>
  <si>
    <t>Intézményi kör összesen</t>
  </si>
  <si>
    <t>Önkormányzati kör összesen</t>
  </si>
  <si>
    <t>Józsefvárosi Önkormányzat összesen</t>
  </si>
  <si>
    <t>2017. évi várható teljesítés</t>
  </si>
  <si>
    <t>2018. évi tervezett ei.</t>
  </si>
  <si>
    <t>Korrekció (irányító szervi támogatás)</t>
  </si>
  <si>
    <t>NETTÓSÍTOTT KERÜLETI ÖSSZESEN</t>
  </si>
  <si>
    <t>Működési költségvetési egyenleg</t>
  </si>
  <si>
    <t>Felhalmozási  költségvetési egyenleg</t>
  </si>
  <si>
    <t>Költségvetési egyenleg összesen</t>
  </si>
  <si>
    <t>Működési egyenleg összesen</t>
  </si>
  <si>
    <t>Felhalmozási egyenleg összesen</t>
  </si>
  <si>
    <t>Egyenleg összesen</t>
  </si>
  <si>
    <t>KIADÁSOK (21+47)</t>
  </si>
  <si>
    <t>Köztisztaság, közbiztonság, településüzemeltetés</t>
  </si>
  <si>
    <t>óvodai nevelés, szakmai és kisegítők álláshelye, államilag nem finanszírozott álláshelyekkel együtt</t>
  </si>
  <si>
    <t>72100-16</t>
  </si>
  <si>
    <t>72100-15</t>
  </si>
  <si>
    <t>72100-14</t>
  </si>
  <si>
    <t>72100-13</t>
  </si>
  <si>
    <t>72100-12</t>
  </si>
  <si>
    <t>72100-11</t>
  </si>
  <si>
    <t>72100-10</t>
  </si>
  <si>
    <t>72100-09</t>
  </si>
  <si>
    <t>72100-08</t>
  </si>
  <si>
    <t>72100-07</t>
  </si>
  <si>
    <t>72100-06</t>
  </si>
  <si>
    <t>72100-05</t>
  </si>
  <si>
    <t>72100-04</t>
  </si>
  <si>
    <t>Óvodai nevelés</t>
  </si>
  <si>
    <t>Intézmények működtetése</t>
  </si>
  <si>
    <t>Oktatás-óvodai nevelés</t>
  </si>
  <si>
    <t xml:space="preserve">alapellátás,                       szakrendelés </t>
  </si>
  <si>
    <t>Józsefvárosi Szent Kozma Egészségügyi Központ</t>
  </si>
  <si>
    <t xml:space="preserve">Egészségügyi Intézmények </t>
  </si>
  <si>
    <t>kisgyermekek                 napközbeni ellátása</t>
  </si>
  <si>
    <t>Józsefvárosi Egyesített Bölcsődék</t>
  </si>
  <si>
    <t>cafeteria, hűségjutalom, jutalom, jogszabály alapján nem kötelezően előírt juttatások, költségek átvállalása</t>
  </si>
  <si>
    <t>Oktatási-nevelési intézményekben étkeztetés biztosítása</t>
  </si>
  <si>
    <t>gyermekek átmeneti otthont nyújtó ellátás, államilag nem finanszírozott álláshelyekkel együtt</t>
  </si>
  <si>
    <t xml:space="preserve"> Gyermekek Átmeneti Otthona</t>
  </si>
  <si>
    <t>teljes feladat</t>
  </si>
  <si>
    <t>Jelzőrendszeres házi segítségnyújtás</t>
  </si>
  <si>
    <t>idősek átmeneti elhelyezése, államilag nem finanszírozott álláshelyekkel együtt</t>
  </si>
  <si>
    <t>időskorúak, szenvedélybetegek,      fogyatékos személyek, pszichiátriai betegek nappali ellátása</t>
  </si>
  <si>
    <t>házi segítségnyújtás</t>
  </si>
  <si>
    <t>Házi Segítségnyújtás</t>
  </si>
  <si>
    <t>hétvégi étkeztetés, cafeteria, hűségjutalom, jutalom,jogszabály alapján nem kötelezően előírt juttatások, költségek átvállalása</t>
  </si>
  <si>
    <t>étkeztetés, népkonyha</t>
  </si>
  <si>
    <t xml:space="preserve"> Gazdasági szervezet és Központi irányítás </t>
  </si>
  <si>
    <t>Józsefvárosi Szociális Szolgáltató és Gyermekjóléti Központ</t>
  </si>
  <si>
    <t xml:space="preserve">Szociális és Gyermekjóléti Intézmények </t>
  </si>
  <si>
    <t>Közterület-felügyelet,                            Parkolás -Térfigyelés</t>
  </si>
  <si>
    <t>cafateria, hűségjutalom, jutalom</t>
  </si>
  <si>
    <t>felügyeleti feladatok, kerékbilincselés, roncsautó elszállítás</t>
  </si>
  <si>
    <t>Közterület-felügyeleti Ügyosztály, Személyügyi Iroda, Belső Ellátási Iroda, Gazdasági szervezet vezetője</t>
  </si>
  <si>
    <t>Közterület-felügyelet</t>
  </si>
  <si>
    <t>cafeteria, hűségjutalom, jutalom, szakmai továbbépzés, konferencia, szakértői, tanácsadói, egyéb külső megbízási díjak</t>
  </si>
  <si>
    <t xml:space="preserve">hivatal foglalkoztatottainak bére, juttatásai  </t>
  </si>
  <si>
    <t>Jegyzői Kabinet                        Személyügyi Iroda</t>
  </si>
  <si>
    <t>Hivatali alkalmazottak foglalkoztatásával összefüggő kiadások</t>
  </si>
  <si>
    <t>nemzetiségi önkormányzatok működtetés feltételeinek biztosítása</t>
  </si>
  <si>
    <t>Jegyzői Kabinet                       Belső Ellátási Iroda, Gazdasági szervezet vezetője</t>
  </si>
  <si>
    <t>Nemzetiségi Önkormányzatok működtetése</t>
  </si>
  <si>
    <t>tanácsadói, szakértői díjak, egyéb megbízási díjak</t>
  </si>
  <si>
    <t>Jegyzői Kabinet, Gazdasági szervezet vezetője</t>
  </si>
  <si>
    <t>hivatal működtetésével kapcsolatos informatikai feladatok</t>
  </si>
  <si>
    <t>Jegyzői Kabinet                        Belső Ellátási Iroda,Gazdasági szervezet vezetője Ügyviteli Iroda</t>
  </si>
  <si>
    <t>reprezentáció, üzleti ajándék, természetbeni juttatások</t>
  </si>
  <si>
    <t>hivatal működtetése, épület fenntartása</t>
  </si>
  <si>
    <t xml:space="preserve">Jegyzői Kabinet                        Belső Ellátási Iroda,Gazdasági szervezet vezetője </t>
  </si>
  <si>
    <t>Jegyző</t>
  </si>
  <si>
    <t xml:space="preserve">Hivatal működtetése </t>
  </si>
  <si>
    <t xml:space="preserve">anyakönyvi, hatósági feladatok </t>
  </si>
  <si>
    <t>Hatósági Ügyosztály                 Anyakönyvi Iroda</t>
  </si>
  <si>
    <t>Hatósági Ügyosztály                 Igazgatási Iroda</t>
  </si>
  <si>
    <t>építésigazgatási tevékenység, hatósági feladatok</t>
  </si>
  <si>
    <t>Hatósági Ügyosztály                  Építésügyi Iroda</t>
  </si>
  <si>
    <t>Építésigazgatási feladatok</t>
  </si>
  <si>
    <t>Hatósági feladatok</t>
  </si>
  <si>
    <t>Józsefvárosi Önkormányzat Polgármesteri Hivatala</t>
  </si>
  <si>
    <t>közszolgáltatási szerződés keretében, valamennyi pályázattal vállalt feladat, helyi kitüntetések átadásának rendezvénye, Józsefvárosi Újság, PR, tevékenység, üdültetés, nyári szabadidő szolgáltatás étkeztetéssel, egyéb szociális, felzárkóztatási, közösségi feladatok, szabadidő sportfeladatok, H13,  Magdolna Negyed III. projekt fenntartása, üdültetés,  színházi tevékenység, cafeteria, jutalom ,  beruházás, felújítás</t>
  </si>
  <si>
    <t>közszolgáltatási szerződés keretében Galéria, közművelődési tevékenység, közfoglalkoztatás</t>
  </si>
  <si>
    <t>Gazdálkodási Ügyosztály, Gazdasági szervezet vezetője</t>
  </si>
  <si>
    <t>városrehabilitációs feladatellátás közszolgáltatási szerződés keretében</t>
  </si>
  <si>
    <t>Polgármesteri Kabinet, Gazdálkodási Ügyosztály, Gazdasági szervezet vezetője</t>
  </si>
  <si>
    <t>Önkormányzati tulajdonú, vagy résztulajdonú gazdasági társaságok támogatása</t>
  </si>
  <si>
    <t>könyvvizsgálat, egyéb szakértői díjak</t>
  </si>
  <si>
    <t>közbeszerzési díjak, peres ügyek, végrehajtási és közzétételi díjak, bankköltség</t>
  </si>
  <si>
    <t>Polgármesteri Kabinet, Jegyzői Kabinet, Gazdasági szervezet vezetője</t>
  </si>
  <si>
    <t>Szemünk fénye (Commenius), hőszolgáltatás (RFV)</t>
  </si>
  <si>
    <t>vagyonbiztosítás</t>
  </si>
  <si>
    <t>Humánszolgáltatási Ügyosztály, Belső Ellátási Iroda, Gazdálkodási Ügyosztály, Józsefvárosi Gazdálkodási Központ Zrt., Gazdasági szervezet vezetője</t>
  </si>
  <si>
    <t xml:space="preserve">Önkormányzati tulajdonhoz kapcsolódó feladatok </t>
  </si>
  <si>
    <t>Társasházak vissza és vissza nem térítendő felújítási támogatásai, gázvez.felújításhoz kölcsön nyújtás, panelprogram</t>
  </si>
  <si>
    <t>Gazdálkodási  Ügyosztály, Gazdasági szervezet vezetője</t>
  </si>
  <si>
    <t>privatizált háziorvosok rezsiköltségeinek átvállalása, háziorvosi rendelők felújítása</t>
  </si>
  <si>
    <t xml:space="preserve">fogászati ellátás kiváltása, privatizált háziorvosok helyiség biztosítása, helyiség karbantartása, gyermek egészségügy ügyeleti ellátás, </t>
  </si>
  <si>
    <t>Humánszolgáltatási Ügyosztály Humánkapcsolati Iroda</t>
  </si>
  <si>
    <t>egyéb tervek, koncepciók</t>
  </si>
  <si>
    <t>Főépítész, Városépítészeti Iroda</t>
  </si>
  <si>
    <t>Főépítészi feladatok</t>
  </si>
  <si>
    <t>Polgármesteri Kabinet</t>
  </si>
  <si>
    <t>teljes</t>
  </si>
  <si>
    <t>Gazdasági szervezet vezetője, Pénzügyi Ügyosztály               Számviteli és Pénzügyi Iroda</t>
  </si>
  <si>
    <t>Egyéb feladatok</t>
  </si>
  <si>
    <t>teljes projekt</t>
  </si>
  <si>
    <t>Polgármesteri Kabinet, Főépítész, RÉV8 Zrt,Józsefvárosi Gazdálkodási Központ Zrt., Gazdasági szervezet vezetője</t>
  </si>
  <si>
    <t>Polgármesteri Kabinet, RÉV8 Zrt, Gazdálkodási Ügyosztály,  Főépítész, Gazdasági szervezet vezetője</t>
  </si>
  <si>
    <t xml:space="preserve">Corvin Sétány Projekt </t>
  </si>
  <si>
    <t>vagyonértékesítés, felújítások, cafeteria, jutalom</t>
  </si>
  <si>
    <t>közszolgáltatási szerződés keretében vagyonbérbeadás, karbantartás, épületek működtetése</t>
  </si>
  <si>
    <t>Józsefvárosi Gazdálkodási Köpont Zrt., Vagyongazdálkodási Ügyosztály, Gazdasági szervezet vezetője</t>
  </si>
  <si>
    <t>felújítások, beruházások, cafeteria, jutalom, közösségi kertek, kerületgondnok,illegális szemétszállítás, nem önkormányzati területeken végzett feladatok</t>
  </si>
  <si>
    <t>közszolgáltatási szerződés keretében településüzemeltetés, út-parkfenntartás, karbantartás, köztisztaság</t>
  </si>
  <si>
    <t>Józsefvárosi Gazdálkodási Központ Zrt., Gazdálkodási Ügyosztály, Gazdasági szervezet vezetője</t>
  </si>
  <si>
    <t>Településüzemeltetés, út-park karbantartás, növényvédelem, köztisztaság</t>
  </si>
  <si>
    <t>közszolgáltatási szerződés keretében ingatlanok fenntartása, üzemeltetés, karbantartás, működtetés</t>
  </si>
  <si>
    <t>Józsefvárosi Gazdálkodási Központ Zrt., Gazdálkodási Ügyosztály, Humánszolgáltatási Ügyosztály, Gazdasági szervezet vezetője</t>
  </si>
  <si>
    <t>felújítások, beruházások, pályázatok</t>
  </si>
  <si>
    <t xml:space="preserve">törzsvagyon bérbeadása </t>
  </si>
  <si>
    <t>Önkormányzati tulajdonú, vagy résztulajdonú gazdasági társaságok által végzett vagyongazdálkodási,vagyonkezelési, köztisztasági, településüzemeltetési, intézményműködtetés, közszolgáltatási feladatok</t>
  </si>
  <si>
    <t>vagyonnal kapcsolatos nyilvántartások, eljárási díjak</t>
  </si>
  <si>
    <t>Gazdálkodási Ügyosztály, Gazdasűgi szervezet vezetője</t>
  </si>
  <si>
    <t>Vagyongazdálkodás</t>
  </si>
  <si>
    <t xml:space="preserve">helyi lakásvásárlási támogatás, </t>
  </si>
  <si>
    <t>Vagyon és lakásgazdálkodás</t>
  </si>
  <si>
    <t>cafeteria, jutalom, hírdető felületek hasznosítása, fenntartása</t>
  </si>
  <si>
    <t>kistermelők, őstermelők számára értékesítési lehetőség biztosítása, piac működtetése, ideiglenes piacok működtetése, szolgáltatási díj közszolgáltatási szerződés keretében</t>
  </si>
  <si>
    <t>kártérítés</t>
  </si>
  <si>
    <t>Gazdálkodási Ügyosztály, Józsefvárosi Gazdálkodási Központ Zrt., Gazdasági szervezet vezetője</t>
  </si>
  <si>
    <t>karácsonyi díszkivilágítás</t>
  </si>
  <si>
    <t>társasházaknak közterület-foglalási bevételből visszafizetés</t>
  </si>
  <si>
    <t>az Önkormányzat tulajdonában álló közterületek használatára vonatkozó szabályok, díjak, utca névtáblák cseréje</t>
  </si>
  <si>
    <t xml:space="preserve">Közterületi feladatok </t>
  </si>
  <si>
    <t>fejlesztések</t>
  </si>
  <si>
    <t>térfigyelő-kamerarendszer, behatolásjelzők működtetése, karbantartása</t>
  </si>
  <si>
    <t>Közterület-felügyeleti Ügyosztály, Közigazgatási Iroda, Gazdasági szervezet vezetője,</t>
  </si>
  <si>
    <t>Térfigyelő-kamerarendszer működtetése</t>
  </si>
  <si>
    <t>cafeteria, jutalom</t>
  </si>
  <si>
    <t>önkormányzati tulajdonú parkolóhelyek üzemeltetése, fenntartása, működtetése közszolgáltatási szerződés keretében</t>
  </si>
  <si>
    <t>Vagyonkezelési , városfejlesztési feladatok</t>
  </si>
  <si>
    <t>Humánszolgáltatási Ügyosztály Családtámogatási Iroda</t>
  </si>
  <si>
    <t>családok átmeneti otthoni elhelyezése,  pszichiátriai betegek nappali ellátása, kötelező feladatok szolgáltatással történő kiváltása</t>
  </si>
  <si>
    <t>Polgármesteri és Jegyzői Kabinet,             Humánszolgáltatási Ügyosztály Humánkapcsolati Iroda</t>
  </si>
  <si>
    <t xml:space="preserve">Szociális feladatok </t>
  </si>
  <si>
    <t>Szociális feladatellátás</t>
  </si>
  <si>
    <t xml:space="preserve">ösztöndíj, tankerülettől átvállalt költségek  </t>
  </si>
  <si>
    <t>óvodai neveléshez kapcsolódó tevékenységek</t>
  </si>
  <si>
    <t xml:space="preserve">Humánszolgáltatási Ügyosztály, Humánkapcsolati Iroda </t>
  </si>
  <si>
    <t>Oktatási. közművelődési, ifjúsági és sport feladatok</t>
  </si>
  <si>
    <t>költségvetési maradvány elszámolás önként vállalt feladat</t>
  </si>
  <si>
    <t>költségvetési   maradvány elszámolás kötelező feladat</t>
  </si>
  <si>
    <t>Gazdasági szervezet vezetője, Pénzügyi Ügyosztály Költségvetési és Pénzügyi Felügyeleti Iroda,             Számviteli és Pénzügyi Iroda</t>
  </si>
  <si>
    <t xml:space="preserve"> Költségvetési maradvány</t>
  </si>
  <si>
    <t>11108-03</t>
  </si>
  <si>
    <t>költségvetési szervek felügyeleti szervi önként vállalt feladat támogatása, önkormányzat központi költségvetési támogatásai önként vállalt feladatra</t>
  </si>
  <si>
    <t>költségvetési szervek felügyeleti szervi kötelező feladat támogatása, önkormányzat központi költségvetési támogatásai kötelező feladatra</t>
  </si>
  <si>
    <t>Pénzügyi Ügyosztály Költségvetési és Pénzügyi Felügyeleti Iroda</t>
  </si>
  <si>
    <t>Gazdasági szervezet vezetője, Pénzügyi Ügyosztály,               Adóügyi Iroda</t>
  </si>
  <si>
    <t>Egyéb feladatok ( helyi adók, támogatások, pénzmaradvány, stb.)</t>
  </si>
  <si>
    <t>Tartalékok</t>
  </si>
  <si>
    <t>helyi rendelet alapján kitüntetésekhez jutalom (köztisztviselői, pedagógus, szociális munka, Semmelweis napi, közrendvédelmi kitüntetés), munkáltatói kölcsön</t>
  </si>
  <si>
    <t>Kitüntetések, közmeghallgatás</t>
  </si>
  <si>
    <t xml:space="preserve">PR tevékenységek </t>
  </si>
  <si>
    <t>nemzetközi kapcsolatok</t>
  </si>
  <si>
    <t>tisztségviselők illetménye, költségtérítése, egyéb költségek</t>
  </si>
  <si>
    <t>Polgármester</t>
  </si>
  <si>
    <t>Önkormányzati feladatok                                                ( Önkormányzati költségvetés)</t>
  </si>
  <si>
    <t>Józsefvárosi Önkormányzat</t>
  </si>
  <si>
    <t>Cím          és alcím</t>
  </si>
  <si>
    <t xml:space="preserve">Tisztségviselők, bizottságok </t>
  </si>
  <si>
    <t>Polgármesteri Kabinet         Városvezetési Ügyosztály</t>
  </si>
  <si>
    <t xml:space="preserve">Polgármesteri Kabinet        Városvezetési Ügyosztály     </t>
  </si>
  <si>
    <t>Polgármesteri Kabinet Városvezetési Ügyosztály</t>
  </si>
  <si>
    <t>Gazdasági szervezet vezetője, Pénzügyi Ügyosztály</t>
  </si>
  <si>
    <t>Feladatot ellátó szervezeti egység</t>
  </si>
  <si>
    <t>Címrend megnevezése</t>
  </si>
  <si>
    <t xml:space="preserve">Kötelező feladatok </t>
  </si>
  <si>
    <t xml:space="preserve">Államigazgatási feladatok </t>
  </si>
  <si>
    <t xml:space="preserve">civil szervezetek, alapítványok, egyházak, egyházi közösségek, magánszemélyek, sportszervezetek, egyesületek, nemzetiségi önkormányzatok pályázati és működési támogatása,  egyéb nem önkormányzati tulajdonú szervezetek támogatása,  Budapesti Önkormányzatok Szövetsége tagsági díj, </t>
  </si>
  <si>
    <t>online közvetítés</t>
  </si>
  <si>
    <t xml:space="preserve">gépjárműadó, iparűzési adó, telekadó, idegenforgalmi adó, építményadó, kommunális adó, talajterhelési díj, adóbírságok, </t>
  </si>
  <si>
    <t>Józsefvárosi kártya, Idősügyi Tanács működtetése, Józsefvárosi Kábítószerügyi Egyeztető Fórum,          EU-s adományok</t>
  </si>
  <si>
    <t>rendkívüli élethelyzet létfenntartási, köztemetés, gyógyszertámogatás, stb.</t>
  </si>
  <si>
    <t>Új Teleki téri piac, őstermelői piacok</t>
  </si>
  <si>
    <t>Oktatási, nevelési intézményekkel kapcsolatos feladatok</t>
  </si>
  <si>
    <t>cafeteria, jutalom, sportpálya, uszoda, iskolabusz, Tankerület költségeinek átvállalása</t>
  </si>
  <si>
    <t>Józsefvárosi Gazdálkodási Központ Zrt. üzleti vagyonnal kapcsolatos feladatai</t>
  </si>
  <si>
    <t>Társasházak  felújítási támogatása, kölcsöne</t>
  </si>
  <si>
    <t>peres ügyek, bankköltség, közbeszerzési díjak, végrehajtási díjak, közfoglalkoztatás, választás</t>
  </si>
  <si>
    <t>cafeteria, hűségjutalom,jutalom, fodrász, pedikür, gyógymasszőr, gyógytorna, jogszabály alapján nem kötelezően előírt juttatások, költségek átvállalása</t>
  </si>
  <si>
    <t>cafeteria, hűségjutalom,  jutalom, jogszabály alapján nem kötelezően előírt juttatások, költségek átvállalása</t>
  </si>
  <si>
    <t>cafeteria, hűségjutalom, önkormányzati foglalkozáseü., háziorvosok rezsiköltség támogatása, jogszabály alapján nem kötelezően előírt juttatások, költségek átvállalása</t>
  </si>
  <si>
    <t>cafeteria, hűségjutalom, Biztos Kezdet Gyerekházak program, időszakos gyermekfelügyelet, otthoni gyermekgonodzás, hétvégi játszóház, jogszabály alapján nem kötelezően előírt juttatások, költségek átvállalása</t>
  </si>
  <si>
    <t>cafateria, hűségjutalom, jutalom, jogszabály alapján nem kötelezően előírt juttatások, költségek átvállalása</t>
  </si>
  <si>
    <t>ipari és kereskedelmi tevékenységgel kapcsolatos hatósági feladatok , hatósági ellenőrzések, állatvédelem</t>
  </si>
  <si>
    <t>katasztrófa esetén védekezéssel összefüggő feladatok</t>
  </si>
  <si>
    <t>képviselők, bizottsági tagok, egyéb Kt.által meghatározott feladatra létrehozott munkacsoportok tiszteletdíja, költségtérítése, reprezentáció, cafeteria, költségtérítések, tisztségviselők saját keretei, promóciós ajándékok</t>
  </si>
  <si>
    <t>Költségvetési szervek összesen</t>
  </si>
  <si>
    <t xml:space="preserve"> Napraforgó Egyesített Óvoda </t>
  </si>
  <si>
    <t xml:space="preserve"> Napraforgó Egyesített Óvoda</t>
  </si>
  <si>
    <t>KÖLTSÉGVETÉSI SZERVEK MIND ÖSSZESEN</t>
  </si>
  <si>
    <t>Tisztségviselők  bizottságok</t>
  </si>
  <si>
    <t>központi irányítás,  pénzügyi - gazdasági feladatok, Napraforgó Egyesített Óvoda, valamint a Józsefvárosi Egyesített Bölcsődék pénzügyi-gazdasági feladatainak ellátása</t>
  </si>
  <si>
    <t>38</t>
  </si>
  <si>
    <t>40</t>
  </si>
  <si>
    <t>42</t>
  </si>
  <si>
    <t>44</t>
  </si>
  <si>
    <t>47</t>
  </si>
  <si>
    <t>50</t>
  </si>
  <si>
    <t>52</t>
  </si>
  <si>
    <t>54</t>
  </si>
  <si>
    <t>58</t>
  </si>
  <si>
    <t>60</t>
  </si>
  <si>
    <t>63</t>
  </si>
  <si>
    <t>2017. évi</t>
  </si>
  <si>
    <t>eredeti terv</t>
  </si>
  <si>
    <t>2018. évi</t>
  </si>
  <si>
    <t>előirányzat</t>
  </si>
  <si>
    <t>Index</t>
  </si>
  <si>
    <t>2018/2017</t>
  </si>
  <si>
    <t>4</t>
  </si>
  <si>
    <t>5</t>
  </si>
  <si>
    <t>6</t>
  </si>
  <si>
    <t>7</t>
  </si>
  <si>
    <t>8</t>
  </si>
  <si>
    <t>9</t>
  </si>
  <si>
    <t>10</t>
  </si>
  <si>
    <t>12</t>
  </si>
  <si>
    <t>14</t>
  </si>
  <si>
    <t>16</t>
  </si>
  <si>
    <t>19</t>
  </si>
  <si>
    <t>22</t>
  </si>
  <si>
    <t>24</t>
  </si>
  <si>
    <t>26</t>
  </si>
  <si>
    <t>30</t>
  </si>
  <si>
    <t>32</t>
  </si>
  <si>
    <t>33</t>
  </si>
  <si>
    <t>34</t>
  </si>
  <si>
    <t>35</t>
  </si>
  <si>
    <t>48</t>
  </si>
  <si>
    <t>55</t>
  </si>
  <si>
    <t>56</t>
  </si>
  <si>
    <t>61</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</si>
  <si>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</si>
  <si>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</si>
  <si>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</si>
  <si>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</si>
  <si>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</si>
  <si>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</si>
  <si>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</si>
  <si>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</si>
  <si>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</si>
  <si>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</si>
  <si>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</si>
  <si>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</si>
  <si>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</si>
  <si>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</si>
  <si>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</si>
  <si>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</si>
  <si>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</si>
  <si>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</si>
  <si>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</si>
  <si>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</si>
  <si>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</si>
  <si>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</si>
  <si>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</si>
  <si>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</si>
  <si>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</si>
  <si>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</si>
  <si>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</si>
  <si>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</si>
  <si>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</si>
  <si>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</si>
  <si>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</si>
  <si>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</si>
  <si>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 xml:space="preserve"> 02 MŰKÖDÉSI KIADÁSOK (03+….+07)</t>
  </si>
  <si>
    <t xml:space="preserve">  03 Személyi juttatás</t>
  </si>
  <si>
    <t xml:space="preserve">  04 Munkaadót terhelő járulékok és szociális hozzájárulási adó</t>
  </si>
  <si>
    <t xml:space="preserve">  05 Dologi kiadások</t>
  </si>
  <si>
    <t xml:space="preserve">  06 Ellátottak pénzbeli juttatása</t>
  </si>
  <si>
    <t xml:space="preserve">  07 Egyéb működési célú kiadás (08+….+12)</t>
  </si>
  <si>
    <t xml:space="preserve">  08 Elvonások, befizetések és elszámolások kiadásai</t>
  </si>
  <si>
    <t xml:space="preserve">  09 Műk-i c. visszatéritendő tám., kölcsön nyújtása, törlesztése</t>
  </si>
  <si>
    <t xml:space="preserve">  10 Egyéb működési célú támogatások államháztartáson belülre</t>
  </si>
  <si>
    <t xml:space="preserve">  11 Egyéb működési célú támogatások államháztartáson kívülre</t>
  </si>
  <si>
    <t xml:space="preserve">  12 Működési cél és általános tartalék</t>
  </si>
  <si>
    <t xml:space="preserve"> 13 FELHALMOZÁSI KIADÁSOK (14+15+16)</t>
  </si>
  <si>
    <t xml:space="preserve">  14 Beruházások</t>
  </si>
  <si>
    <t xml:space="preserve">  15 Felújítások</t>
  </si>
  <si>
    <t xml:space="preserve">  16 Egyéb felhalmozási kiadások (17+……+20)</t>
  </si>
  <si>
    <t xml:space="preserve">  17 Felhalm. célú visszatérítendő tám., kölcsön nyújtása, törlesztése</t>
  </si>
  <si>
    <t xml:space="preserve">  18 Egyéb felhalmozási célú támogatások államháztartáson belülre</t>
  </si>
  <si>
    <t xml:space="preserve">  19 Egyéb felhalmozási célú támogatások államháztartáson kívülre</t>
  </si>
  <si>
    <t xml:space="preserve">  20 Felhalmozási céltartalék</t>
  </si>
  <si>
    <t>21 KÖLTSÉGVETÉSI KIADÁSOK   ÖSSZESEN (02+13)</t>
  </si>
  <si>
    <t xml:space="preserve"> 23 MŰKÖDÉSI BEVÉTELEK (24+30+31+32)</t>
  </si>
  <si>
    <t xml:space="preserve">  24 Működési célú támogatások államháztartáson belülről (25+...+29)</t>
  </si>
  <si>
    <t xml:space="preserve">  25 Önkormányzatok működési támogatásai</t>
  </si>
  <si>
    <t xml:space="preserve">  26 Elvonások és befizetések bevételei</t>
  </si>
  <si>
    <t xml:space="preserve">  27 Műk. c. visszatér. tám., kölcs. visszatérülése áht-on belülről</t>
  </si>
  <si>
    <t xml:space="preserve">  28 Műk. c. visszatér. tám., kölcs. igénybevétele áht-on belülről</t>
  </si>
  <si>
    <t xml:space="preserve">  29 Egyéb működési célú támogatások bevételei áht-on belülről</t>
  </si>
  <si>
    <t xml:space="preserve">  30 Közhatalmi bevételek</t>
  </si>
  <si>
    <t xml:space="preserve">  31 Működési bevételek</t>
  </si>
  <si>
    <t xml:space="preserve">  32 Működési célú átvett pénzeszközök (33+34)</t>
  </si>
  <si>
    <t xml:space="preserve">  33 Műk. c. visszatér. tám., kölcsön visszatérülése áht-on kívülről </t>
  </si>
  <si>
    <t xml:space="preserve">  34 Egyéb működési célú átvett pénzeszközök áht-on kívülről </t>
  </si>
  <si>
    <t xml:space="preserve"> 35 FELHALMOZÁSI BEVÉTELEK (36+41+42+43+44)</t>
  </si>
  <si>
    <t xml:space="preserve">  36 Felhalmozási célú támogatások áht-on belülről (37+……+40)</t>
  </si>
  <si>
    <t xml:space="preserve">  37 Felhalmozási célú önkormányzati támogatások</t>
  </si>
  <si>
    <t xml:space="preserve">  38 Felhalmozási célú visszatér. támog., kölcs. visszatér. áht-on belülről</t>
  </si>
  <si>
    <t xml:space="preserve">  39 Felhal. c. visszatér. támog., kölcs. igénybevétele áht-on belülről</t>
  </si>
  <si>
    <t xml:space="preserve">  40 Egyéb felhalmozási c. támogatások bevételei áht-on belülről</t>
  </si>
  <si>
    <t xml:space="preserve">  41 Ingatlanok értékesítése</t>
  </si>
  <si>
    <t xml:space="preserve">  42 Immateriális javak és egyéb tárgyi eszközök értékesítése</t>
  </si>
  <si>
    <t xml:space="preserve">  43 Részesedések értékesítése és megszűnéséhez kapcsolódó bevételek</t>
  </si>
  <si>
    <t xml:space="preserve">  44 Felhalmozási célú átvett pénzeszközök (45+46)</t>
  </si>
  <si>
    <t xml:space="preserve">  45 Felhalmozási célú visszatér. támog., kölcs. visszatér. áht-on kívülről</t>
  </si>
  <si>
    <t xml:space="preserve">  46 Egyéb felhalmozási célú átvett pénzeszközök</t>
  </si>
  <si>
    <t>47 KÖLTSÉGVETÉSI BEVÉTELEK ÖSSZESEN (23+35)</t>
  </si>
  <si>
    <t xml:space="preserve"> 48 FINANSZÍROZÁSI KIADÁSOK (49+53)</t>
  </si>
  <si>
    <t xml:space="preserve">  49 Finanszírozási működési kiadások (50+…+52)</t>
  </si>
  <si>
    <t xml:space="preserve">  50 Államháztartáson belüli megelőlegezések visszafizetése</t>
  </si>
  <si>
    <t xml:space="preserve">  51 Forgatási célú belföldi értékpapírok vásárlása</t>
  </si>
  <si>
    <t xml:space="preserve">  52 Központi, irányító szervi támogatás folyósítása</t>
  </si>
  <si>
    <t xml:space="preserve">  53 Finanszírozási felhalmozási kiadások (54+55)</t>
  </si>
  <si>
    <t xml:space="preserve">  54 Központi, irányítószervi támogatás folyósítása</t>
  </si>
  <si>
    <t xml:space="preserve">  55 Hosszúlejáratú hitelek, váltó törlesztése</t>
  </si>
  <si>
    <t xml:space="preserve"> 56 FINANSZÍROZÁSI BEVÉTELEK (57+62)</t>
  </si>
  <si>
    <t xml:space="preserve">  57 Finanszírozási működési bevételek (58+…+61)</t>
  </si>
  <si>
    <t xml:space="preserve">  58 Központi, irányítószervi támogatás</t>
  </si>
  <si>
    <t xml:space="preserve">  59 Államháztartáson belüli megelőlegezések </t>
  </si>
  <si>
    <t xml:space="preserve">  60 Forgatási célú belföldi értékpapírok beváltása, értékesítése</t>
  </si>
  <si>
    <t xml:space="preserve">  61 Maradvány igénybevétele</t>
  </si>
  <si>
    <t xml:space="preserve">  62 Finanszírozási felhalmozási bevételek (63+64)</t>
  </si>
  <si>
    <t xml:space="preserve">  63 Központi, irányítószervi támogatás</t>
  </si>
  <si>
    <t xml:space="preserve">  64 Maradvány igénybevétele</t>
  </si>
  <si>
    <t xml:space="preserve">Önkormányzati feladatok összesen </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</si>
  <si>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</si>
  <si>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</si>
  <si>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</si>
  <si>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</si>
  <si>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</si>
  <si>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</si>
  <si>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</si>
  <si>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</si>
  <si>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</si>
  <si>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</si>
  <si>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</si>
  <si>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</si>
  <si>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</si>
  <si>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</si>
  <si>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</si>
  <si>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</si>
  <si>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</si>
  <si>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</si>
  <si>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</si>
  <si>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</si>
  <si>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</si>
  <si>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</si>
  <si>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</si>
  <si>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</si>
  <si>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</si>
  <si>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</si>
  <si>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</si>
  <si>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</si>
  <si>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</si>
  <si>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</si>
  <si>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</si>
  <si>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</si>
  <si>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</si>
  <si>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</si>
  <si>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</si>
  <si>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</si>
  <si>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</si>
  <si>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</si>
  <si>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</si>
  <si>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</si>
  <si>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</si>
  <si>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</si>
  <si>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</si>
  <si>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</si>
  <si>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</si>
  <si>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</si>
  <si>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</si>
  <si>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</si>
  <si>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</si>
  <si>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</si>
  <si>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</si>
  <si>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</si>
  <si>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</si>
  <si>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</si>
  <si>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</si>
  <si>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</si>
  <si>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</si>
  <si>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</si>
  <si>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</si>
  <si>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</si>
  <si>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</si>
  <si>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</si>
  <si>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</si>
  <si>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</si>
  <si>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</si>
  <si>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</si>
  <si>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</si>
  <si>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</si>
  <si>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</si>
  <si>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</si>
  <si>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</si>
  <si>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</si>
  <si>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</si>
  <si>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</si>
  <si>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</si>
  <si>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</si>
  <si>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</si>
  <si>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</si>
  <si>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</si>
  <si>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</si>
  <si>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</si>
  <si>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</si>
  <si>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</si>
  <si>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</si>
  <si>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</si>
  <si>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</si>
  <si>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</si>
  <si>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</si>
  <si>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</si>
  <si>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</si>
  <si>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</si>
  <si>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</si>
  <si>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</si>
  <si>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</si>
  <si>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</si>
  <si>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</si>
  <si>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</si>
  <si>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</si>
  <si>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</si>
  <si>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</si>
  <si>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</si>
  <si>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</si>
  <si>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</si>
  <si>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</si>
  <si>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</si>
  <si>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</si>
  <si>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</si>
  <si>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</si>
  <si>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</si>
  <si>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</si>
  <si>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 xml:space="preserve">Házi Segítségnyújtás </t>
  </si>
  <si>
    <t>Oktatási - nevelési intézményekben étkeztetés biztosítása</t>
  </si>
  <si>
    <t>Családok Átmeneti Otthona</t>
  </si>
  <si>
    <t>206</t>
  </si>
  <si>
    <t>207</t>
  </si>
  <si>
    <t>208</t>
  </si>
  <si>
    <t>22 BEVÉTELEK (47+56)</t>
  </si>
  <si>
    <t>Köz-         tisztviselői, ügykezelői</t>
  </si>
  <si>
    <t>Köz-     tisztviselői, ügykezelői</t>
  </si>
  <si>
    <t>KÖTELEZŐ FELADAT</t>
  </si>
  <si>
    <t>ÖNKÉNT VÁLLALT FELADAT</t>
  </si>
  <si>
    <t>ÖSSZESEN</t>
  </si>
  <si>
    <t>Közfoglalkoztatásban alkalmazottak</t>
  </si>
  <si>
    <t>Prémium évek keretében foglalkoztatottak</t>
  </si>
  <si>
    <t>Engedélyezett álláshelyek összesen</t>
  </si>
  <si>
    <t>2018. január 1. engedélyezett álláshelyek</t>
  </si>
  <si>
    <t>hatósági tevékenységhez kapcsolódó feladatok: gyermekek családban történő nevelésének
elősegítése, a veszélyeztetettség megelőzése és a kialakult veszélyeztetettség
megszüntetése, valamint a gyermekek családjából történő kiemelésének a megelőzése</t>
  </si>
  <si>
    <t>lakhatás biztosítása: a Lélek-Ház és a Családos Közösségi Szállás, Léle-Fészek lakások, utógondozás-utánkövetés,</t>
  </si>
  <si>
    <t>családsegítés- és gyermekjóléti szolgáltatások</t>
  </si>
  <si>
    <t>speciális szolgáltatások (utcai, kórházi szociális munka), mentálhigiénés, pszichológiai és fejlesztő pedagógiai szolgáltatás,</t>
  </si>
  <si>
    <t>cafeteria, hűségjutalom, jutalom, jogszabály alapján nem kötelezően előírt juttatások,  jogszabály alapján nem kötelezően előírt juttatások, költségek átvállalása</t>
  </si>
  <si>
    <t>köznevelési intézményekben gyermekétkeztetés, munkahelyi étkeztetés</t>
  </si>
  <si>
    <t>lehetőség megteremtése a család egyben tartására, minimális intervenciós szolgáltatás nyújtása, az átmenetileg krízishelyzetbe került, lakhatási gondokkal küzdő családok részére,</t>
  </si>
  <si>
    <t>Környezetvédelem</t>
  </si>
  <si>
    <t>környezetvédelemmel kapcsolatos feladatok</t>
  </si>
  <si>
    <t>Feladat megnevezése/                    intézmény neve</t>
  </si>
  <si>
    <t>50100 cím                                                                                                                                                                         Józsefvárosi Szent Kozma Egészségügyi Központ</t>
  </si>
  <si>
    <t>40100-02 cím                                                                                                             Józsefvárosi Egyesített Bölcsődék</t>
  </si>
  <si>
    <t>40101 cím                                                                                                                       LÉLEKHÁZ LÉLEK PROGRAM</t>
  </si>
  <si>
    <t>40102-01 cím                                                                                                                            Gazdasági szervezet és Központi irányítás</t>
  </si>
  <si>
    <t>40102-02 cím                                                                                                                       Család és gyermekjóléti Központ</t>
  </si>
  <si>
    <t>40102-03                                                                                                                                     Egyéb szociális szolgáltatás</t>
  </si>
  <si>
    <t>40103 cím                                                                                                           Család és Gyermekjóléti Szolgálat</t>
  </si>
  <si>
    <t>40104-01 cím                                                                                                                   Szociális étkeztetés</t>
  </si>
  <si>
    <t>40104-02 cím                                                                                                                               Házi segítségnyújtás</t>
  </si>
  <si>
    <t>40105 cím                                                                                                                     Nappali Ellátás</t>
  </si>
  <si>
    <t>40106 cím                                                                                                                                                    Idősek Átmeneti Otthona/Gondozóház</t>
  </si>
  <si>
    <t>40107 cím                                                                                                                      Jelzőrendszeres házi segítségnyújtás</t>
  </si>
  <si>
    <t>40108 cím                                                                                                                                  Gyermekek Átmeneti Otthona</t>
  </si>
  <si>
    <t>40109 cím                                                                                                                                                                              Oktatási-nevelési intézményekben étkeztetés biztosítása</t>
  </si>
  <si>
    <t>40110 cím                                Családok Átmeneti Otthona</t>
  </si>
  <si>
    <t>72100-17 cím                                                                                                                                              Napraforgó Egyesített  Óvoda</t>
  </si>
  <si>
    <t>MŰKÖDÉSI CÉL ÉS ÁLTALÁNOS TARTALÉK</t>
  </si>
  <si>
    <t>Tartalékok megnevezése</t>
  </si>
  <si>
    <t>Kötelező feladat</t>
  </si>
  <si>
    <t>Önként vállalt feladat</t>
  </si>
  <si>
    <t>Összesen</t>
  </si>
  <si>
    <t xml:space="preserve">Céltartalékok </t>
  </si>
  <si>
    <t xml:space="preserve">Polgármesteri keret </t>
  </si>
  <si>
    <t>polgármester</t>
  </si>
  <si>
    <t xml:space="preserve">dr. Sára Botond alpolgármester kerete </t>
  </si>
  <si>
    <t>alpolgármester javaslatára  polgármester</t>
  </si>
  <si>
    <t xml:space="preserve">Egry Attila alpolgármester kerete </t>
  </si>
  <si>
    <t>Sántha Péterné alpolgármester kerete</t>
  </si>
  <si>
    <t>Emberi Erőforrás Bizottság javaslatára Polgármester</t>
  </si>
  <si>
    <t>Civil szervezetek, alapítványok támogatása</t>
  </si>
  <si>
    <t>Emberi Erőforrás Bizottság javaslatára Polgármester, kivéve az alapítványok</t>
  </si>
  <si>
    <t>Egyházak, egyházi közösségek támogatása</t>
  </si>
  <si>
    <t>Sportolók, sportszervezetek támogatása</t>
  </si>
  <si>
    <t>Állami támogatások lemondása</t>
  </si>
  <si>
    <t>Fapótlás és környezetvédelmi céltartalék</t>
  </si>
  <si>
    <t>Képviselő-testület</t>
  </si>
  <si>
    <t>Céltartalékok összesen</t>
  </si>
  <si>
    <t>Általános tartalék</t>
  </si>
  <si>
    <t>Működési cél és általános tartalékok összesen</t>
  </si>
  <si>
    <t xml:space="preserve">FELHALMOZÁSI CÉLTARTALÉK </t>
  </si>
  <si>
    <t>Parkolás megváltás</t>
  </si>
  <si>
    <t>Fejlesztési céltartalék</t>
  </si>
  <si>
    <t>Felhalmozási céltartalék összesen</t>
  </si>
  <si>
    <t>Besorolás Áht. szerint</t>
  </si>
  <si>
    <t>Feladat megnevezése</t>
  </si>
  <si>
    <t xml:space="preserve">Felújítások </t>
  </si>
  <si>
    <t xml:space="preserve"> Egyéb felhalmozási célú támogatások államháztartáson kívülre</t>
  </si>
  <si>
    <t>Mind összesen</t>
  </si>
  <si>
    <t>Önkormányzati feladatok</t>
  </si>
  <si>
    <t xml:space="preserve"> Tagsági díjak és támogatások</t>
  </si>
  <si>
    <t xml:space="preserve">   Karácsony Sándor Közalapítvány támogatása</t>
  </si>
  <si>
    <t>kötelező feladat</t>
  </si>
  <si>
    <t xml:space="preserve">   Térfigyelő szünetmentes csere</t>
  </si>
  <si>
    <t xml:space="preserve">   Térfigyelő szerverhelyiség klíma csere</t>
  </si>
  <si>
    <t>önként váll. feladat</t>
  </si>
  <si>
    <t xml:space="preserve">   1 db térfigyelő kamera telepítés</t>
  </si>
  <si>
    <t xml:space="preserve"> Közterületi feladatok</t>
  </si>
  <si>
    <t xml:space="preserve">   Társasházaknak közterületfoglalási bevételből vissza nem térítendő támogatás</t>
  </si>
  <si>
    <t xml:space="preserve"> Vagyongazdálkodás</t>
  </si>
  <si>
    <t xml:space="preserve">   RÉV8 Józsefvárosi Rehabilitációs és Városfejlesztési Zrt. Részvényeinek kivásárlása</t>
  </si>
  <si>
    <t xml:space="preserve"> Törzsvagyon karbantartása, fejlesztése</t>
  </si>
  <si>
    <t xml:space="preserve">   Részletezve külön mellékletben</t>
  </si>
  <si>
    <t xml:space="preserve"> Településüzemeltetés, út-park karbantartás, növényvédelem, köztisztaság</t>
  </si>
  <si>
    <t xml:space="preserve"> Józsefvárosi Gazdálkodási Központ Zrt. üzleti vagyonnal kapcsolatos feladatai</t>
  </si>
  <si>
    <t xml:space="preserve"> Corvin Sétány Projekt</t>
  </si>
  <si>
    <t xml:space="preserve"> Orczy Negyed Projekt</t>
  </si>
  <si>
    <t xml:space="preserve"> Rehabilitációk, fejlesztési projektek</t>
  </si>
  <si>
    <t xml:space="preserve"> Főépítészi feladatok</t>
  </si>
  <si>
    <t xml:space="preserve"> Társasházak  felújítási támogatása, kölcsöne</t>
  </si>
  <si>
    <t xml:space="preserve">   Társasházak felújítására kölcsön és vissza nem térítendő támogatás nyújtás</t>
  </si>
  <si>
    <t>Önkormányzati feladatok összesen</t>
  </si>
  <si>
    <t>Költségvetési szervek</t>
  </si>
  <si>
    <t xml:space="preserve"> Hivatal működtetése</t>
  </si>
  <si>
    <t xml:space="preserve">   Bútor beszerzés</t>
  </si>
  <si>
    <t xml:space="preserve">   Képviselői laptopok, kivetítő beszerzés</t>
  </si>
  <si>
    <t xml:space="preserve">   Kazáncsere (Közterület- felügyelet)</t>
  </si>
  <si>
    <t xml:space="preserve">   Hivatal informatikai feladatai</t>
  </si>
  <si>
    <t xml:space="preserve">   Megaportál kiváltás</t>
  </si>
  <si>
    <t xml:space="preserve">   Shear point szoftver beszerzés</t>
  </si>
  <si>
    <t xml:space="preserve">   Storage fejlesztás </t>
  </si>
  <si>
    <t xml:space="preserve">   Központi autentikáció </t>
  </si>
  <si>
    <t xml:space="preserve">   Időszinkron beállítás </t>
  </si>
  <si>
    <t xml:space="preserve">   PC modernizálás (2010 elötti PC-k kiváltása)</t>
  </si>
  <si>
    <t xml:space="preserve">   PDF kereshető szöveg támogatás </t>
  </si>
  <si>
    <t xml:space="preserve">  Hivatal egyéb feladatai</t>
  </si>
  <si>
    <r>
      <t xml:space="preserve">   </t>
    </r>
    <r>
      <rPr>
        <sz val="10"/>
        <rFont val="Times New Roman"/>
        <family val="1"/>
        <charset val="238"/>
      </rPr>
      <t>Választási fülke beszerzés</t>
    </r>
  </si>
  <si>
    <t xml:space="preserve">  Nemzetiségi Önkormányzatok működtetése</t>
  </si>
  <si>
    <t xml:space="preserve">   Kazáncsere (Roma Önkormányzat)</t>
  </si>
  <si>
    <t xml:space="preserve">   Éven túl elhasználódó eszközök beszerzése </t>
  </si>
  <si>
    <t xml:space="preserve"> Közterület-felügyelet</t>
  </si>
  <si>
    <t xml:space="preserve">   Testre szerelhető akciókamera (40 db) </t>
  </si>
  <si>
    <t xml:space="preserve"> Nappali Ellátás</t>
  </si>
  <si>
    <t xml:space="preserve"> Idősek Átmeneti Otthona / Gondozóház</t>
  </si>
  <si>
    <t xml:space="preserve"> Oktatási - nevelési intézményekben étkeztetés biztosítása</t>
  </si>
  <si>
    <t xml:space="preserve"> Józsefvárosi  Egyesített Bölcsődék</t>
  </si>
  <si>
    <t xml:space="preserve"> Józsevfárosi Szent Kozma Egészségügyi Központ</t>
  </si>
  <si>
    <t>Feladatok megnevezése</t>
  </si>
  <si>
    <t>Működési bevételek összesen</t>
  </si>
  <si>
    <t>Egyéb felhalmozási célú támogatások államháztartáson belülről</t>
  </si>
  <si>
    <t>Felhalmozási bevételek összesen</t>
  </si>
  <si>
    <t>BEVÉTELEK ÖSSZESEN</t>
  </si>
  <si>
    <t>Önkormányzati kötelező feladatok</t>
  </si>
  <si>
    <t xml:space="preserve">Práter utcai iskolaépület bérleti díja </t>
  </si>
  <si>
    <t xml:space="preserve">Práter utcai iskolaépület továbbszámlázott közüzemi díjak </t>
  </si>
  <si>
    <t xml:space="preserve">Dugonics utcai iskolaépület bérleti díja </t>
  </si>
  <si>
    <t>Önkormányzati kötelező feladatok összesen</t>
  </si>
  <si>
    <t>Önként vállalt feladatok</t>
  </si>
  <si>
    <t>Deák Diák Általános Iskola tornatermének bérleti díja</t>
  </si>
  <si>
    <t>Vajda Péter Ének-zene Általános és Sportiskola tornatermének bérleti díja</t>
  </si>
  <si>
    <t>Önként vállalt feladatok összesen</t>
  </si>
  <si>
    <t>Bevételek összesen</t>
  </si>
  <si>
    <t>Működési kiadások összesen</t>
  </si>
  <si>
    <t>Felhalmozási kiadások összesen</t>
  </si>
  <si>
    <t>KIADÁSOK   ÖSSZESEN</t>
  </si>
  <si>
    <t>Práter iskolaépület továbbszámlázás</t>
  </si>
  <si>
    <t>Előző években intézményi épületeken megvalósított energetikai felújításokra épületenergetikai szakértő igénybevétele</t>
  </si>
  <si>
    <t>Intézményi épületekben életveszélyelhárítás, gázhálózatcsere</t>
  </si>
  <si>
    <t>Kötelező feladatok összesen</t>
  </si>
  <si>
    <t>Intézményi fejlesztések</t>
  </si>
  <si>
    <t>Szigony u. 2/a. és 2/b. szám alatti gyermek és felnőtt háziorvosi rendelők felújítása</t>
  </si>
  <si>
    <t xml:space="preserve"> -Tervezés, kivitelezés, tervezői művezetés, műszaki ellenőr</t>
  </si>
  <si>
    <t xml:space="preserve"> - Egyéb költségek</t>
  </si>
  <si>
    <t xml:space="preserve"> - Bútorok beszerzése</t>
  </si>
  <si>
    <t>Illés u. 36. addiktológiai rendelő kialakítása</t>
  </si>
  <si>
    <t>Deák Diák Általános Iskola tornatermének felújítása TAO pályázat 70%</t>
  </si>
  <si>
    <t>Vajda Péter Ének-zene Általános és Sportiskola tornatermének felújítása TAO pályázat 70%</t>
  </si>
  <si>
    <t xml:space="preserve">Tornatermek bérleti díja utáni áfa befizetés </t>
  </si>
  <si>
    <t>Egyéb fejlesztések</t>
  </si>
  <si>
    <t>Kiadások összesen</t>
  </si>
  <si>
    <t>Egyéb felhalmozási célú támogatások bevételei államháztartáson belülről</t>
  </si>
  <si>
    <t>lakásbérleti és használati díj</t>
  </si>
  <si>
    <t xml:space="preserve">lakás víz-csatornadíj </t>
  </si>
  <si>
    <t>lakás szemétszállítási díj</t>
  </si>
  <si>
    <t xml:space="preserve">lakás fűtésszolgáltatási díj </t>
  </si>
  <si>
    <t>egyéb bevételek</t>
  </si>
  <si>
    <t>továbbszámlázás</t>
  </si>
  <si>
    <t xml:space="preserve">lakásbérleti díj bérbeszámítás </t>
  </si>
  <si>
    <t>helyiségbérleti és használati díj</t>
  </si>
  <si>
    <t>helyiség bérbeadás részletfizetés kamata</t>
  </si>
  <si>
    <t>telek és egyéb dologbérbeadás</t>
  </si>
  <si>
    <t>helyiség bérbeadás víz és csatornadíj</t>
  </si>
  <si>
    <t>helyiség bérbeadás szemétszállítási díj</t>
  </si>
  <si>
    <t xml:space="preserve">helyiség bérbeadás fűtésszolgáltatási díj </t>
  </si>
  <si>
    <t>végrehajtási, közjegyzői megtérülések</t>
  </si>
  <si>
    <t>szerződéskötési díj</t>
  </si>
  <si>
    <t>helyiség bérletidíj bérbeszámítás</t>
  </si>
  <si>
    <t>ajánlati biztosíték</t>
  </si>
  <si>
    <t>biztosítói kártérítés</t>
  </si>
  <si>
    <t>lakásértékesítés</t>
  </si>
  <si>
    <t>lakásértékesítés részletfizetés</t>
  </si>
  <si>
    <t>lakásértékesítés törlesztés kamat</t>
  </si>
  <si>
    <t>lakáértékesítés árveréssel</t>
  </si>
  <si>
    <t>helyiségértékesítés</t>
  </si>
  <si>
    <t>helyiségértékesítés részletfizetés</t>
  </si>
  <si>
    <t>helyiségértékesítés törlesztés kamat</t>
  </si>
  <si>
    <t>helyiségek értékesítése árveréssel</t>
  </si>
  <si>
    <t>lakásforgalmiérték különbözeti bevételek</t>
  </si>
  <si>
    <t>helyiségértékesítés részletfizetés áfa</t>
  </si>
  <si>
    <t>szerződéskötésből kötbér</t>
  </si>
  <si>
    <t>József u. 27. szám alatti ingatlan értékesítés</t>
  </si>
  <si>
    <t>Bérkocsis u. 32. szám alatti ingatlan értékesítés</t>
  </si>
  <si>
    <t>Dobozi u. 13. szám alatti ingatlan értékesítés</t>
  </si>
  <si>
    <t>Mátyás tér 2. szám alatti ingatlan értékesítés</t>
  </si>
  <si>
    <t>Szerdahelyi u. 3. szám alatti ingatlan értékesítés</t>
  </si>
  <si>
    <t>Bródy S. u. 15. szám alatti ingatlan ért. végl. szerz.</t>
  </si>
  <si>
    <t>Munkaadót terhelő járulékok és szocális hozzájárulási adó</t>
  </si>
  <si>
    <t>továbbszámlázott közüzemi díjak</t>
  </si>
  <si>
    <t>Fővárosi Önkormányzatnak részletfizetés szerződés alapján</t>
  </si>
  <si>
    <t>társasházi közös ktg.és felújítási alap</t>
  </si>
  <si>
    <t>gyorsszolgálat, karbantartás</t>
  </si>
  <si>
    <t>lakások esetében bérbeszámítás</t>
  </si>
  <si>
    <t xml:space="preserve">helyiségek esetében bérbeszámítás </t>
  </si>
  <si>
    <t>egyéb üzemeltetés</t>
  </si>
  <si>
    <t>víz- csatornadíj</t>
  </si>
  <si>
    <t>szemétszállítási díj</t>
  </si>
  <si>
    <t>fűtésszolgáltatási díj</t>
  </si>
  <si>
    <t>áramszolgáltatási díj</t>
  </si>
  <si>
    <t>lakásbérleti jogviszony megváltása</t>
  </si>
  <si>
    <t>lakásforgalmi értékkülönbözet</t>
  </si>
  <si>
    <t>lakás és helyiségbérbeadás során követelés elengedés után fizetendő járulékok</t>
  </si>
  <si>
    <t>áfa befizetés becsült</t>
  </si>
  <si>
    <t>lakbér áfa mentesség tétele miatti befizetés</t>
  </si>
  <si>
    <t>Józsefvárosi Gazdálkodási Központ Zrt. lakóházműködtetés díjazása közszolgáltatási szerződés keretében</t>
  </si>
  <si>
    <t>Józsefvárosi Gazdálkodási Központ Zrt. elidegenítési tevékenység díjazása közszolgáltatási szerződés keretében</t>
  </si>
  <si>
    <t>telekértékesítés áfa befizetése</t>
  </si>
  <si>
    <t>kaputelefon kiépítése</t>
  </si>
  <si>
    <t xml:space="preserve">önkormányzati épületek társasházzá alapítása </t>
  </si>
  <si>
    <t>Mátyás tér 2. szám alatti ingatlan értékesítése miatti kiürítési költségek</t>
  </si>
  <si>
    <t>tiszta önk. tulajdonú épületekben kamerarendszerek üzemeltetése, karbantartása</t>
  </si>
  <si>
    <t>önkormányzati lakások bérlői által felhalmozott, el nem évült fűtésdíj megfizetése</t>
  </si>
  <si>
    <t>Pályázati támogatás terhére</t>
  </si>
  <si>
    <t>Önrész terhére</t>
  </si>
  <si>
    <t>projektmenedzsment</t>
  </si>
  <si>
    <t>EUB I. Palotanegyedben 5 db  társasház díszkivilágításának karbantartása</t>
  </si>
  <si>
    <t>PROJEKTEK ÖSSZESEN</t>
  </si>
  <si>
    <t>11108-04 cím</t>
  </si>
  <si>
    <t xml:space="preserve">Szabad költségvetési maradvány </t>
  </si>
  <si>
    <t>Feladattal terhelt költségvetési maradvány</t>
  </si>
  <si>
    <t>Költségvetési szerv/feladat megnevezése</t>
  </si>
  <si>
    <t>Működési</t>
  </si>
  <si>
    <t>Felhalmozási</t>
  </si>
  <si>
    <t xml:space="preserve">Összesen </t>
  </si>
  <si>
    <t>Állami támogatások lemondása céltartalék</t>
  </si>
  <si>
    <t>Parkolás megváltás céltartalék</t>
  </si>
  <si>
    <t>Teréz Anya Nővéreinek rendje által használt VIII. kerület Tömő u. 19. és  a VIII. kerület Szigony u. 35. és 37. szám alatti ingatlan átalakítását követő telekcsere</t>
  </si>
  <si>
    <t>Orczy Negyed Projekt önrész</t>
  </si>
  <si>
    <t>RÉV8 Józsefvárosi Rehabilitációs és Városfejlesztési Zrt. Részvényeinek kivásárlása</t>
  </si>
  <si>
    <t>ebből kötelező feladatok összesen</t>
  </si>
  <si>
    <t>ebből önként vállalt feladatok összesen</t>
  </si>
  <si>
    <t>Nincs felösszesítve a maradvány igénybevétel</t>
  </si>
  <si>
    <t>Hiány</t>
  </si>
  <si>
    <t xml:space="preserve">Működési maradvány </t>
  </si>
  <si>
    <t>Felhalmozási maradvány</t>
  </si>
  <si>
    <t xml:space="preserve">Működési hány </t>
  </si>
  <si>
    <t>Felhalmozási többlet</t>
  </si>
  <si>
    <t>Közfoglalkoztatás önrész (57/2017. (III.09.) Kt. határozat szeint intézményi önrész is)</t>
  </si>
  <si>
    <t>Szigony u. 26-28-30. szám alatti ingatlanok értékesítése</t>
  </si>
  <si>
    <t>Delej u. 51. társaház udvarán álló Petőfi Sándort ábrázoló szobor környezetének megújítása</t>
  </si>
  <si>
    <t xml:space="preserve"> Egészségügyi feladatok</t>
  </si>
  <si>
    <t xml:space="preserve">   Gyermekfogászat részére eszközbeszerzés</t>
  </si>
  <si>
    <t xml:space="preserve">   Golyónyomok emléktáblák</t>
  </si>
  <si>
    <t xml:space="preserve">   Értékvédelmi emléktáblák</t>
  </si>
  <si>
    <t>Magyarkúti legelők értékesítése</t>
  </si>
  <si>
    <t>Bérlővédelmi program</t>
  </si>
  <si>
    <t xml:space="preserve">Józsefvárosi Nemzetiségi Önkormányzatok programjaihoz támogatás </t>
  </si>
  <si>
    <t>Rendkívüli események (tűz, vihar, lakosságvédelmi intézkedés) költségeire</t>
  </si>
  <si>
    <t>beruházás ( Kövessi)</t>
  </si>
  <si>
    <t>projektiroda felújítása</t>
  </si>
  <si>
    <t>képzési, foglalkoztatási programok, üzemeltetési költségek (Kövessi)</t>
  </si>
  <si>
    <t xml:space="preserve">Szigony u. - Práter u. szakasz közterületek felújítása II. ütem (Losonci iskola mögött és Szigony parkoló) </t>
  </si>
  <si>
    <t>Szigony u.-Práter u. szakasz közterületek fejlesztése (zöldfelület, burkolatok)</t>
  </si>
  <si>
    <t>Práter u. I. (Futó u. - Szigony u. között)</t>
  </si>
  <si>
    <t>Leonardo u. (Práter u. - Üllői út között)</t>
  </si>
  <si>
    <t>Tömő u. I. (Leonardo u. - Szigony u. között)</t>
  </si>
  <si>
    <t xml:space="preserve">Közterületek közmű építése </t>
  </si>
  <si>
    <t>Bókay-Üllői-Práter u. szakasz útfelújítás</t>
  </si>
  <si>
    <t>CSP projekt utcák felújítása</t>
  </si>
  <si>
    <t xml:space="preserve">EUB III. TÉR_KÖZ "A" </t>
  </si>
  <si>
    <t>Közbeszerzés lebonyolítás</t>
  </si>
  <si>
    <t>Társasházak felújításának támogatása</t>
  </si>
  <si>
    <t>Társasházak felújításának tervezéséhez támogatás</t>
  </si>
  <si>
    <t>CAPE programok</t>
  </si>
  <si>
    <t>Kommunikáció</t>
  </si>
  <si>
    <t>Bródy S. u. (Vas u. - Pollack M. tér)</t>
  </si>
  <si>
    <t>Szentkirályi u. (Bródy S.u. - Mikszáth K. tér)</t>
  </si>
  <si>
    <t>Rökk Sz. u. (Gutenberg t. - Krúdy Gy. u.)</t>
  </si>
  <si>
    <t>Közterület felújítás tervezés</t>
  </si>
  <si>
    <t>Páyázati támogatás terhére</t>
  </si>
  <si>
    <t xml:space="preserve">EUB III. TÉR_KÖZ "B" </t>
  </si>
  <si>
    <t>Tisztviselőtelep -Bláthy O. u. közterület megújítása és funkcióváltása</t>
  </si>
  <si>
    <t>Műszaki ellenőrzés</t>
  </si>
  <si>
    <t>Tervezői művezetés</t>
  </si>
  <si>
    <t>Közösségi és kulturális rendezvények, kommunikáció</t>
  </si>
  <si>
    <t>Közösségi tervezés</t>
  </si>
  <si>
    <t>EUB III. pályázati önrész</t>
  </si>
  <si>
    <t>Egyéb működési célú támogatások államháztartáson belülről</t>
  </si>
  <si>
    <t>Corvin áruház burkolat bontás</t>
  </si>
  <si>
    <t>Homlokzat felújítások</t>
  </si>
  <si>
    <t xml:space="preserve">100 lakás felújítása </t>
  </si>
  <si>
    <t>Tolnai L. u. 7-9. óvoda játszóudvar tömedékelése utáni helyreállítása</t>
  </si>
  <si>
    <t xml:space="preserve">Tolnai u. 19. bölcsőde udvar megsüllyedés helyreállítása </t>
  </si>
  <si>
    <t>Általános iskolák</t>
  </si>
  <si>
    <t>Óvodák</t>
  </si>
  <si>
    <t>Bölcsődék</t>
  </si>
  <si>
    <t>Bölcsődék 4 telephelyen elektromos kapcsolótáblák  korszerűsítése</t>
  </si>
  <si>
    <t>Molnár Ferenc iskola játszóudvar felújítás</t>
  </si>
  <si>
    <t>Kincskereső Tagóvoda homlokzat felújítás, nyílászárók cseréje, elektromos és érintésvédelmi hálózat felújítása</t>
  </si>
  <si>
    <t xml:space="preserve">   Játékvár Bölcsőde udvari gumiburkolat cseréje</t>
  </si>
  <si>
    <t xml:space="preserve">   Tücsök-lak Bölcsőde udvari tároló ajtóinak cseréje</t>
  </si>
  <si>
    <t xml:space="preserve">   Minimanó Bölcsőde fűtéskorszerűsítés (radiátorok cseréje)</t>
  </si>
  <si>
    <t xml:space="preserve">   Babóca Bölcsőde fűtéskorszerűsítés (radiátorok cseréje)</t>
  </si>
  <si>
    <t xml:space="preserve">   Gyermekkert Bölcsőde udvari gyermek wc kialakítása</t>
  </si>
  <si>
    <t xml:space="preserve">   Gyermekkert Bölcsőde udvari tusoló, pancsoló kiépítése</t>
  </si>
  <si>
    <t xml:space="preserve">   Tücsök-lak Bölcsőde játszódomb és homokozók esési terének gumiborítása</t>
  </si>
  <si>
    <t>Katica Bölcsőde játszóudvar felújítása (új játszóeszközök vásárlása, homokozók felújítása, gumiborítás, TÜV engedély hiánya miatt játékok visszabontása)</t>
  </si>
  <si>
    <t xml:space="preserve">  Katica Bölcsőde kerítés, teraszkorlát felújítása</t>
  </si>
  <si>
    <t xml:space="preserve">  Biztos Kezdet Gyerekház fűtés korszerűsítés</t>
  </si>
  <si>
    <t xml:space="preserve">   Akadálymentesítés (Napraforgó,Ciklámen K.)</t>
  </si>
  <si>
    <t xml:space="preserve">   3db külső raktárhelyiség felújítása</t>
  </si>
  <si>
    <t xml:space="preserve">   Játszóudvar teljes felújítása, balesetveszély megszüntetése (talaj beszakadás)</t>
  </si>
  <si>
    <t xml:space="preserve">   Védőfal az óvoda és a JEGYMI között</t>
  </si>
  <si>
    <t xml:space="preserve">   Elektromos és érintésvédelmi hálózat felújítása</t>
  </si>
  <si>
    <t xml:space="preserve">   Hátsó udvar gumitéglázása (60nm)</t>
  </si>
  <si>
    <t xml:space="preserve">   Udvari fedett tartózkodó lapostető szigetelés (Gyerek-Virág tagóvoda)</t>
  </si>
  <si>
    <t xml:space="preserve">   Tetőszigetelés kiváltása könnyűszerkezetes sátortető kialakításával (Katica Tagóvoda)</t>
  </si>
  <si>
    <t xml:space="preserve">   Terasz fémszerkezetének felújítása (Mesepalota Tagóvoda</t>
  </si>
  <si>
    <t xml:space="preserve">   Udvari megsüllyedt gumitéglák cseréje, jav. (Napsugár Tagóvoda)</t>
  </si>
  <si>
    <t xml:space="preserve">   Kerítés feújítás, vaskapuk cseréje (Csodasziget Tagóvoda)</t>
  </si>
  <si>
    <t xml:space="preserve">   Gumitéglák cseréje, további telepítése (TÁ-TI-KA Tagóvoda)</t>
  </si>
  <si>
    <t xml:space="preserve">   Csúszdás játék áthelyezés(TÜV) gumitégla cserével (TÁ-TI-KA Tagóvoda)</t>
  </si>
  <si>
    <t xml:space="preserve">   Homokozóban beton ülőke gumiburkolása (TÁ-TI-KA Tagóvoda)</t>
  </si>
  <si>
    <t xml:space="preserve">   Udvari fedett tartózkodó lapostető szigetelés (TESZ-VEST Tagóvoda)</t>
  </si>
  <si>
    <t xml:space="preserve"> Udvar felújítása - gumitégla,udvari játékok - (Várunk Rád Tagóvoda)</t>
  </si>
  <si>
    <t>Költségvetési szervek felhalmozási szabad maradványa</t>
  </si>
  <si>
    <t xml:space="preserve">   Nagy teljesítményű takarítógép beszerzés</t>
  </si>
  <si>
    <t xml:space="preserve"> Egyéb szociális szolgáltatás</t>
  </si>
  <si>
    <t xml:space="preserve">   Nagyobb kapacitású mosógépekhez elektromos teljesítmény bővítés</t>
  </si>
  <si>
    <t>Szabad működési maradvány</t>
  </si>
  <si>
    <t xml:space="preserve">Szakvélemény, szakértői díj </t>
  </si>
  <si>
    <t>Önkormányzati lakóépületek komplex közösségi megújítása</t>
  </si>
  <si>
    <t>Előkészítés</t>
  </si>
  <si>
    <t>Műszakilag szükséges épületek bontása</t>
  </si>
  <si>
    <t>Bérházak és bérlakások üzemelési költség csökkentése</t>
  </si>
  <si>
    <t>Közösségi zöldudvar program</t>
  </si>
  <si>
    <t>Speciális lakhatási projektek (bérlakás-korszerűsítés)</t>
  </si>
  <si>
    <t>Helyi gazdaságfejlesztés</t>
  </si>
  <si>
    <t>Helyi gazdaságfejlesztési</t>
  </si>
  <si>
    <t>Helyi gazdaságfejlesztési kapcsolódó eszköz</t>
  </si>
  <si>
    <t>K1 Gyermek és ifjúsági szabadidős programok hálózata, hátrányos helyzetű sportoló fiatalok tehetséggondozása, közösségi miniprojektek</t>
  </si>
  <si>
    <t>Projektelőkészítés (szolgáltatás)</t>
  </si>
  <si>
    <t>Szolgáltatás</t>
  </si>
  <si>
    <t>Problémaorientált közösségi rendészet kialakítása</t>
  </si>
  <si>
    <t>Közösségi rendészet bér</t>
  </si>
  <si>
    <t>Közösségi rendészet bérjárulék</t>
  </si>
  <si>
    <t>Eszközök</t>
  </si>
  <si>
    <t>K4 Szomszédok Egymásért Mozgalom kialakítása és működtetése</t>
  </si>
  <si>
    <t>SZEM szolgáltatás</t>
  </si>
  <si>
    <t>K5 Bűnmegelőzés a környezet tervezés segítségével (CPTED) – elvek, példák és gyakorlati megvalósítás</t>
  </si>
  <si>
    <t>CPTED szolgáltatás</t>
  </si>
  <si>
    <t>Előkészítési költségek</t>
  </si>
  <si>
    <t>Közbeszerzési tanácsadás díja</t>
  </si>
  <si>
    <t>Közbeszerzési eljárás díja</t>
  </si>
  <si>
    <t>Menedzsment költség</t>
  </si>
  <si>
    <t>Rév8 Zrt. projektmenedzseri díjazása</t>
  </si>
  <si>
    <t>Egyéb költségek</t>
  </si>
  <si>
    <t>Nyilvánosság, kommunikáció</t>
  </si>
  <si>
    <t>Európai Uniós támogatás</t>
  </si>
  <si>
    <t xml:space="preserve">  Parkolás-üzemeltetés</t>
  </si>
  <si>
    <t xml:space="preserve">   Parkolási informatikai rendszer fejlesztés</t>
  </si>
  <si>
    <t xml:space="preserve">   Orczy Projekt keretében tárgyi eszköz beszerzés</t>
  </si>
  <si>
    <t xml:space="preserve"> Család és Gyermekjóléti Központ</t>
  </si>
  <si>
    <t xml:space="preserve"> Család és Gyermekjóléti Szolgálat</t>
  </si>
  <si>
    <t xml:space="preserve"> Szociális étkeztetés</t>
  </si>
  <si>
    <t xml:space="preserve"> Házi Segítségnyújtás</t>
  </si>
  <si>
    <t>Józsefvárosi Napraforgó Egyesített Óvodák</t>
  </si>
  <si>
    <t>Lélekház Lélekprogram</t>
  </si>
  <si>
    <t>Házi segítségnyújtás</t>
  </si>
  <si>
    <t>Nappali ellátás</t>
  </si>
  <si>
    <t>Időskorúak Átmeneti Otthona</t>
  </si>
  <si>
    <t>Józsefvárosi Önkormányzat Polgármesteri Hivatal</t>
  </si>
  <si>
    <t>Tisztségviselők</t>
  </si>
  <si>
    <t xml:space="preserve">Polgármesteri Hivatal </t>
  </si>
  <si>
    <t xml:space="preserve">Intézmény megnevezése </t>
  </si>
  <si>
    <t>Pedagógus álláhelyek</t>
  </si>
  <si>
    <t>Technikai álláshelyek</t>
  </si>
  <si>
    <t>Szak-            alkalmazotti álláshelyek</t>
  </si>
  <si>
    <t>Egyéb álláshelyek</t>
  </si>
  <si>
    <t>Szak-         alkalmazotti álláshelyek</t>
  </si>
  <si>
    <t>Köz-         alkalmazotti álláshelyek</t>
  </si>
  <si>
    <t>Munka törvénykönyv alá tartozó álláshelyek</t>
  </si>
  <si>
    <t xml:space="preserve">Józsefvárosi Szociális Szolgáltató és Gyermekjóléti Központ </t>
  </si>
  <si>
    <t xml:space="preserve">Önkormányzat gazdasági társaságainál </t>
  </si>
  <si>
    <t>Józsefvárosi Gazdálkodási Központ Zrt.</t>
  </si>
  <si>
    <t xml:space="preserve">Hivatali alkalmazottak </t>
  </si>
  <si>
    <t>01 KIADÁSOK (21+48)</t>
  </si>
  <si>
    <t>Címrend/összesen</t>
  </si>
  <si>
    <t>Előirányzat módosítási / átcsoportosítási hatáskör</t>
  </si>
  <si>
    <t xml:space="preserve">   Hasi ultrahang készülék </t>
  </si>
  <si>
    <t xml:space="preserve">   Defibrillátorok beszerzése </t>
  </si>
  <si>
    <t xml:space="preserve">Háziorvosi pályázati támogatás </t>
  </si>
  <si>
    <t xml:space="preserve">   Település üzemeltetés közszolgáltatási szerz.</t>
  </si>
  <si>
    <t>Magdolna-Orczy Negyed Projekt</t>
  </si>
  <si>
    <t xml:space="preserve">hátralékkezelési szolgáltatás, intenzív családmegtartó szolgáltatás, iskolai-óvodai szociális munka, mosodai szolgáltatás, fiatalok mentorálása, iskolai megkereső munka, utcai megkereső munka(FiDo Ifjúsági Központ), Kálvária tér InfoPont és játszótér közösségi-szociális program, diákmunka mentorálás, cafeteria, jutalom, hűségjutalom, jogszabály alapján nem kötelezően előírt juttatások, költségek átvállalása, Magdolna-Orczy Projekt
</t>
  </si>
  <si>
    <t>Vay Ádám u. 6. homlokzat felúj. tervezés</t>
  </si>
  <si>
    <t>Kisfaludy u. 5. homlokzat felúj. Tervezés</t>
  </si>
  <si>
    <t>Lovassy L. u. 4. b. homlokzat felúj. tervezés</t>
  </si>
  <si>
    <t>Vay Ádám u. 6. tető felúj. tervezés</t>
  </si>
  <si>
    <t>Práter u. II. (Szigony u.-Illés u. között) felújítás tervezés</t>
  </si>
  <si>
    <t>Dologház u. felújítás tervezés</t>
  </si>
  <si>
    <t>Visi I. u. felújítás tervezés</t>
  </si>
  <si>
    <t>Szeszgyár u. felújítás tervezés</t>
  </si>
  <si>
    <t>Apáthy S. u. felújítás</t>
  </si>
  <si>
    <t>Tolnai Lajos u. felújítás</t>
  </si>
  <si>
    <t>Salgótarjáni út MÁV telep zsákutca építés</t>
  </si>
  <si>
    <t>Dobozi u. (Magdolna - Baross u. között)</t>
  </si>
  <si>
    <t>Bezerédi u. (Kiss J. u. - II. János Pál P.t.)</t>
  </si>
  <si>
    <t>Horváth Mihály tér 16. B épület felújítás tervezés</t>
  </si>
  <si>
    <t>Szociális intézmények</t>
  </si>
  <si>
    <t>Kerepesi u. 29. felújítás tervezése</t>
  </si>
  <si>
    <t xml:space="preserve">Vajda Péter Ének-zene Általános és Sportiskola sportsátor aggregátor beszerzés </t>
  </si>
  <si>
    <t>Útfelújítások</t>
  </si>
  <si>
    <t>Parkok, játszóterek</t>
  </si>
  <si>
    <t>Horváth M. tér utca bútorok cseréje</t>
  </si>
  <si>
    <t>Játszóterekre mesejelenetek jogdíjai és táblák gyártása</t>
  </si>
  <si>
    <t>Közterületeken virágtartók elhelyezése</t>
  </si>
  <si>
    <t>Mátyás tér csobogó építés</t>
  </si>
  <si>
    <t xml:space="preserve">Salétrom u. 5. járdafelújítás </t>
  </si>
  <si>
    <t>Játszótereken homok feltöltés</t>
  </si>
  <si>
    <t xml:space="preserve">Szigony u. - Práter u. szakasz közterületek fejlesztés </t>
  </si>
  <si>
    <t>Járdaszakaszok és szegélyek javítása</t>
  </si>
  <si>
    <t>Auróra játszótér világítás kiépítése</t>
  </si>
  <si>
    <t>Kutyafuttatókba kutya játszóeszközök beszerzése</t>
  </si>
  <si>
    <t>Mesékről elnevezett játszótereken játszóeszköz beszerzés</t>
  </si>
  <si>
    <t>Felújított tereken kiadható játszóeszközök beszerzése</t>
  </si>
  <si>
    <t xml:space="preserve">   Parkolás fizetést segítő információs táblák telepítése</t>
  </si>
  <si>
    <t xml:space="preserve">   Ügyfélkapu rendszer és honlap fejlesztés</t>
  </si>
  <si>
    <t>Józsefváros Gazdálkodási Zrt. Támogatása (informatikai beszerzés 5.000 e Ft, E-iktató rendszer kialakítása 15.000 e Ft)</t>
  </si>
  <si>
    <t>Smart City stratégiai koncepció megvalósítása</t>
  </si>
  <si>
    <t>Polgármester/Képviselő-testület</t>
  </si>
  <si>
    <t xml:space="preserve">első osztályosok támogatása, téli fűtési támogatás, lakhatási kiadásokhoz kapcsolódó hátralékosok támogatása, táboroztatási támogatás, születés támogatása, </t>
  </si>
  <si>
    <t>helyi településrendezési tervek,     kerületfejlesztési koncepció,           tervtanács</t>
  </si>
  <si>
    <t xml:space="preserve">Magdolna-Orczy Negyed Projekt </t>
  </si>
  <si>
    <t>lakbér áfa mentessé tétele miatti befizetés</t>
  </si>
  <si>
    <t xml:space="preserve">48 </t>
  </si>
  <si>
    <t>Felhalmozási célú támogatások áht-on belülről (37+……+40)</t>
  </si>
  <si>
    <t>Felhalmozási célú átvett pénzeszközök (45+46)</t>
  </si>
  <si>
    <t>FINANSZÍROZÁSI KIADÁSOK (49+53)</t>
  </si>
  <si>
    <t>Finanszírozási működési kiadások (50+…+52)</t>
  </si>
  <si>
    <t>Finanszírozási felhalmozási kiadások (54+55)</t>
  </si>
  <si>
    <t>FINANSZÍROZÁSI BEVÉTELEK (57+62)</t>
  </si>
  <si>
    <t>Finanszírozási működési bevételek (58+…+61)</t>
  </si>
  <si>
    <t>Finanszírozási felhalmozási bevételek (63+64)</t>
  </si>
  <si>
    <t>FELHALMOZÁSI BEVÉTELEK (36+41+42+43+44)</t>
  </si>
  <si>
    <t>Déri Miksa u. 11. homlokzat felúj. tervezés</t>
  </si>
  <si>
    <t>Lakhatási szervezetek integrációjának elősegítése (JGK, JSZSZGYK, PH)</t>
  </si>
  <si>
    <t>Lakhatási szervezetek integrációjának elősegítése, kapcsolódó szolgáltatások</t>
  </si>
  <si>
    <t>Helyi gazdaságfejlesztéshez kapcsolódó szolgáltatás</t>
  </si>
  <si>
    <t>Eredeti előirányzat</t>
  </si>
  <si>
    <t>KIADÁSOK (21+48)</t>
  </si>
  <si>
    <t>BEVÉTELEK (47+55)</t>
  </si>
  <si>
    <t>Cafeteria bruttó</t>
  </si>
  <si>
    <t>Törzsgárda jutalom bruttó</t>
  </si>
  <si>
    <t>Jubileumi jutalom bruttó</t>
  </si>
  <si>
    <t>Közlekedési költségtérítés munkábajáráshoz</t>
  </si>
  <si>
    <t>Rehabilitációs hozzájárulás</t>
  </si>
  <si>
    <t xml:space="preserve">Vásárolt élelmezés kiadás bruttó </t>
  </si>
  <si>
    <t>Élelmiszer beszerzés gyermekek</t>
  </si>
  <si>
    <t>Élelmiszer beszerzés felnőtt</t>
  </si>
  <si>
    <t>Élelmiszer beszerzés IÁO</t>
  </si>
  <si>
    <t>Élelmiszer beszerzés időszakos gyermekfelügyelet</t>
  </si>
  <si>
    <t>Józsefvárosi Egyesített Bölcsődék  Duál képzés</t>
  </si>
  <si>
    <t>Józsefvárosi Egyesített Bölcsődék Erasmus</t>
  </si>
  <si>
    <t>Józsefvárosi Egyesített Bölcsődék Biztos Kezdet Gyerekház</t>
  </si>
  <si>
    <t>Privatizált háziorvosok rezsiköltség hozájárulása Szent Kozma Egészségügyi Központnál</t>
  </si>
  <si>
    <t>Iskolai szünidei gyermekétkeztetés</t>
  </si>
  <si>
    <t>BKK bérlet</t>
  </si>
  <si>
    <t>Munkaruha, védőruha juttatás</t>
  </si>
  <si>
    <t>Perköltség</t>
  </si>
  <si>
    <t>2016. évi teljesítés</t>
  </si>
  <si>
    <t>VEKOP-6.2.1-15 kódszámú, „A leromlott településrészeken élő alacsony státuszú lakosság életkörülményeinek javítása, társadalmi és fizikai rehabilitációja Budapesten"</t>
  </si>
  <si>
    <t>Bevétel</t>
  </si>
  <si>
    <t>Hazai társfinanszírozás</t>
  </si>
  <si>
    <t>Projekt összesen</t>
  </si>
  <si>
    <t>%</t>
  </si>
  <si>
    <t>Összeg</t>
  </si>
  <si>
    <t>2018. évre tervezett</t>
  </si>
  <si>
    <t>Kiadás</t>
  </si>
  <si>
    <t>2019. évre tervezett</t>
  </si>
  <si>
    <t>2021. évre tervezett</t>
  </si>
  <si>
    <t>2020. évre tervezett</t>
  </si>
  <si>
    <t>2022. évre tervezett</t>
  </si>
  <si>
    <t>Önkormányzati kiegészítés saját forrásból</t>
  </si>
  <si>
    <t>Dankó u. felújítás tervezés</t>
  </si>
  <si>
    <t>Déri Miksa u. felújítás tervezése</t>
  </si>
  <si>
    <t>Tartalék közterületek felújításra</t>
  </si>
  <si>
    <t>Index % 2018 terv/2016. évi teljesítés</t>
  </si>
  <si>
    <t>Index % 2018. terv /2017.évi várható teljesítés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</si>
</sst>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F_t_-;\-* #,##0.00\ _F_t_-;_-* &quot;-&quot;??\ _F_t_-;_-@_-"/>
    <numFmt numFmtId="164" formatCode="#,##0.0"/>
    <numFmt numFmtId="165" formatCode="0.0"/>
    <numFmt numFmtId="166" formatCode="_(* #,##0.00_);_(* \(#,##0.00\);_(* &quot;-&quot;??_);_(@_)"/>
    <numFmt numFmtId="167" formatCode="#,##0_ ;[Red]\-#,##0\ "/>
    <numFmt numFmtId="168" formatCode="_-* #,##0\ _F_t_-;\-* #,##0\ _F_t_-;_-* &quot;-&quot;??\ _F_t_-;_-@_-"/>
    <numFmt numFmtId="169" formatCode="#,##0.0_ ;[Red]\-#,##0.0\ "/>
    <numFmt numFmtId="170" formatCode="_(&quot;$&quot;* #,##0.00_);_(&quot;$&quot;* \(#,##0.00\);_(&quot;$&quot;* &quot;-&quot;??_);_(@_)"/>
  </numFmts>
  <fonts count="32" x14ac:knownFonts="1">
    <font>
      <sz val="10"/>
      <name val="MS Sans Serif"/>
      <family val="2"/>
      <charset val="238"/>
    </font>
    <font>
      <sz val="11"/>
      <color theme="1"/>
      <name val="Calibri"/>
      <family val="2"/>
      <charset val="238"/>
      <scheme val="minor"/>
    </font>
    <font>
      <sz val="10"/>
      <name val="MS Sans Serif"/>
      <family val="2"/>
      <charset val="238"/>
    </font>
    <font>
      <b/>
      <sz val="10"/>
      <name val="Times New Roman"/>
      <family val="1"/>
      <charset val="238"/>
    </font>
    <font>
      <b/>
      <sz val="12"/>
      <name val="Times New Roman"/>
      <family val="1"/>
      <charset val="238"/>
    </font>
    <font>
      <b/>
      <sz val="11"/>
      <name val="Times New Roman"/>
      <family val="1"/>
      <charset val="238"/>
    </font>
    <font>
      <sz val="10"/>
      <name val="Times New Roman"/>
      <family val="1"/>
      <charset val="238"/>
    </font>
    <font>
      <sz val="11"/>
      <color indexed="8"/>
      <name val="Calibri"/>
      <family val="2"/>
      <charset val="238"/>
    </font>
    <font>
      <sz val="10"/>
      <color indexed="8"/>
      <name val="Times New Roman"/>
      <family val="1"/>
      <charset val="238"/>
    </font>
    <font>
      <i/>
      <sz val="10"/>
      <name val="Times New Roman"/>
      <family val="1"/>
      <charset val="238"/>
    </font>
    <font>
      <u/>
      <sz val="10"/>
      <color indexed="12"/>
      <name val="MS Sans Serif"/>
      <family val="2"/>
      <charset val="238"/>
    </font>
    <font>
      <u/>
      <sz val="10"/>
      <color indexed="36"/>
      <name val="MS Sans Serif"/>
      <family val="2"/>
      <charset val="238"/>
    </font>
    <font>
      <sz val="10"/>
      <name val="Arial"/>
      <family val="2"/>
      <charset val="238"/>
    </font>
    <font>
      <sz val="10"/>
      <name val="Arial CE"/>
      <charset val="238"/>
    </font>
    <font>
      <sz val="11"/>
      <name val="Times New Roman"/>
      <family val="1"/>
      <charset val="238"/>
    </font>
    <font>
      <b/>
      <i/>
      <sz val="11"/>
      <name val="Times New Roman"/>
      <family val="1"/>
      <charset val="238"/>
    </font>
    <font>
      <b/>
      <sz val="11"/>
      <color indexed="13"/>
      <name val="Times New Roman"/>
      <family val="1"/>
      <charset val="238"/>
    </font>
    <font>
      <i/>
      <sz val="11"/>
      <name val="Times New Roman"/>
      <family val="1"/>
      <charset val="238"/>
    </font>
    <font>
      <b/>
      <sz val="8"/>
      <name val="Times New Roman"/>
      <family val="1"/>
      <charset val="238"/>
    </font>
    <font>
      <sz val="8"/>
      <name val="Times New Roman"/>
      <family val="1"/>
      <charset val="238"/>
    </font>
    <font>
      <sz val="9"/>
      <name val="Times New Roman"/>
      <family val="1"/>
      <charset val="238"/>
    </font>
    <font>
      <b/>
      <sz val="9"/>
      <name val="Times New Roman"/>
      <family val="1"/>
      <charset val="238"/>
    </font>
    <font>
      <b/>
      <sz val="10"/>
      <name val="Times New Roman CE"/>
      <family val="1"/>
      <charset val="238"/>
    </font>
    <font>
      <sz val="10"/>
      <name val="Times New Roman CE"/>
      <family val="1"/>
      <charset val="238"/>
    </font>
    <font>
      <b/>
      <sz val="10"/>
      <name val="Times New Roman CE"/>
      <charset val="238"/>
    </font>
    <font>
      <sz val="10"/>
      <name val="Times New Roman CE"/>
      <charset val="238"/>
    </font>
    <font>
      <b/>
      <sz val="10"/>
      <name val="MS Sans Serif"/>
      <family val="2"/>
      <charset val="238"/>
    </font>
    <font>
      <b/>
      <i/>
      <sz val="10"/>
      <name val="Times New Roman"/>
      <family val="1"/>
      <charset val="238"/>
    </font>
    <font>
      <b/>
      <sz val="11"/>
      <name val="MS Sans Serif"/>
      <family val="2"/>
      <charset val="238"/>
    </font>
    <font>
      <b/>
      <sz val="11"/>
      <color theme="1"/>
      <name val="Times New Roman"/>
      <family val="1"/>
      <charset val="238"/>
    </font>
    <font>
      <sz val="11"/>
      <color theme="1"/>
      <name val="Times New Roman"/>
      <family val="1"/>
      <charset val="238"/>
    </font>
    <font>
      <b/>
      <sz val="11"/>
      <color theme="1"/>
      <name val="Calibri"/>
      <family val="2"/>
      <charset val="238"/>
      <scheme val="minor"/>
    </font>
  </fonts>
  <fills count="11">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9"/>
        <bgColor indexed="64"/>
      </patternFill>
    </fill>
    <fill>
      <patternFill patternType="solid">
        <fgColor indexed="52"/>
        <bgColor indexed="64"/>
      </patternFill>
    </fill>
    <fill>
      <patternFill patternType="solid">
        <fgColor theme="9" tint="0.79998168889431442"/>
        <bgColor indexed="64"/>
      </patternFill>
    </fill>
    <fill>
      <patternFill patternType="solid">
        <fgColor indexed="11"/>
        <bgColor indexed="64"/>
      </patternFill>
    </fill>
    <fill>
      <patternFill patternType="solid">
        <fgColor indexed="15"/>
        <bgColor indexed="64"/>
      </patternFill>
    </fill>
    <fill>
      <patternFill patternType="solid">
        <fgColor indexed="46"/>
        <bgColor indexed="64"/>
      </patternFill>
    </fill>
    <fill>
      <patternFill patternType="solid">
        <fgColor theme="0"/>
        <bgColor indexed="64"/>
      </patternFill>
    </fill>
  </fills>
  <borders count="75">
    <border>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s>
  <cellStyleXfs count="28">
    <xf numFmtId="0" fontId="0" fillId="0" borderId="0"/>
    <xf numFmtId="0" fontId="7" fillId="0" borderId="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2" fillId="0" borderId="0"/>
    <xf numFmtId="0" fontId="12" fillId="0" borderId="0"/>
    <xf numFmtId="0" fontId="13" fillId="0" borderId="0"/>
    <xf numFmtId="0" fontId="2" fillId="0" borderId="0"/>
    <xf numFmtId="166" fontId="2" fillId="0" borderId="0" applyFont="0" applyFill="0" applyBorder="0" applyAlignment="0" applyProtection="0"/>
    <xf numFmtId="0" fontId="2" fillId="0" borderId="0"/>
    <xf numFmtId="43" fontId="12" fillId="0" borderId="0" applyFont="0" applyFill="0" applyBorder="0" applyAlignment="0" applyProtection="0"/>
    <xf numFmtId="43" fontId="2"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170" fontId="2" fillId="0" borderId="0" applyFont="0" applyFill="0" applyBorder="0" applyAlignment="0" applyProtection="0"/>
    <xf numFmtId="170" fontId="2" fillId="0" borderId="0" applyFont="0" applyFill="0" applyBorder="0" applyAlignment="0" applyProtection="0"/>
  </cellStyleXfs>
  <cellXfs count="769">
    <xf numFmtId="0" fontId="0" fillId="0" borderId="0" xfId="0"/>
    <xf numFmtId="1" fontId="3" fillId="0" borderId="0" xfId="0" applyNumberFormat="1" applyFont="1" applyBorder="1" applyAlignment="1">
      <alignment horizontal="center" vertical="center" wrapText="1"/>
    </xf>
    <xf numFmtId="0" fontId="6" fillId="0" borderId="0" xfId="0" applyFont="1" applyBorder="1" applyAlignment="1">
      <alignment vertical="center" wrapText="1"/>
    </xf>
    <xf numFmtId="0" fontId="3" fillId="0" borderId="0" xfId="0" applyFont="1" applyBorder="1" applyAlignment="1">
      <alignment vertical="center" wrapText="1"/>
    </xf>
    <xf numFmtId="3" fontId="3" fillId="0" borderId="3" xfId="0" applyNumberFormat="1" applyFont="1" applyBorder="1" applyAlignment="1">
      <alignment wrapText="1"/>
    </xf>
    <xf numFmtId="0" fontId="3" fillId="0" borderId="6" xfId="0" applyFont="1" applyBorder="1" applyAlignment="1">
      <alignment horizontal="left" vertical="center" wrapText="1"/>
    </xf>
    <xf numFmtId="3" fontId="3" fillId="0" borderId="6" xfId="0" applyNumberFormat="1" applyFont="1" applyBorder="1" applyAlignment="1"/>
    <xf numFmtId="3" fontId="6" fillId="0" borderId="6" xfId="0" applyNumberFormat="1" applyFont="1" applyBorder="1" applyAlignment="1"/>
    <xf numFmtId="0" fontId="6" fillId="0" borderId="0" xfId="0" applyFont="1" applyBorder="1"/>
    <xf numFmtId="3" fontId="6" fillId="0" borderId="6" xfId="0" applyNumberFormat="1" applyFont="1" applyBorder="1" applyAlignment="1">
      <alignment horizontal="left" vertical="center" wrapText="1"/>
    </xf>
    <xf numFmtId="3" fontId="3" fillId="0" borderId="6" xfId="0" applyNumberFormat="1" applyFont="1" applyBorder="1" applyAlignment="1">
      <alignment horizontal="left" vertical="center" wrapText="1"/>
    </xf>
    <xf numFmtId="0" fontId="3" fillId="0" borderId="0" xfId="0" applyFont="1" applyBorder="1"/>
    <xf numFmtId="0" fontId="3" fillId="0" borderId="5" xfId="0" applyFont="1" applyBorder="1" applyAlignment="1">
      <alignment horizontal="left"/>
    </xf>
    <xf numFmtId="0" fontId="4" fillId="0" borderId="6" xfId="0" applyFont="1" applyBorder="1" applyAlignment="1">
      <alignment horizontal="left" vertical="center" wrapText="1"/>
    </xf>
    <xf numFmtId="0" fontId="6" fillId="0" borderId="6" xfId="0" applyFont="1" applyBorder="1" applyAlignment="1">
      <alignment horizontal="left" vertical="center" wrapText="1"/>
    </xf>
    <xf numFmtId="3" fontId="6" fillId="0" borderId="0" xfId="0" applyNumberFormat="1" applyFont="1" applyBorder="1"/>
    <xf numFmtId="0" fontId="8" fillId="0" borderId="6" xfId="1" applyFont="1" applyFill="1" applyBorder="1" applyAlignment="1">
      <alignment horizontal="left" vertical="center" wrapText="1"/>
    </xf>
    <xf numFmtId="0" fontId="6" fillId="0" borderId="0" xfId="0" applyFont="1" applyBorder="1" applyAlignment="1">
      <alignment horizontal="left" vertical="center" wrapText="1"/>
    </xf>
    <xf numFmtId="3" fontId="6" fillId="0" borderId="0" xfId="0" applyNumberFormat="1" applyFont="1" applyBorder="1" applyAlignment="1"/>
    <xf numFmtId="3" fontId="6" fillId="0" borderId="0" xfId="0" applyNumberFormat="1" applyFont="1" applyFill="1" applyBorder="1" applyAlignment="1"/>
    <xf numFmtId="0" fontId="9" fillId="0" borderId="0" xfId="0" applyFont="1" applyBorder="1"/>
    <xf numFmtId="0" fontId="9" fillId="0" borderId="0" xfId="0" applyFont="1" applyBorder="1" applyAlignment="1">
      <alignment horizontal="left" vertical="center" wrapText="1"/>
    </xf>
    <xf numFmtId="3" fontId="9" fillId="0" borderId="0" xfId="0" applyNumberFormat="1" applyFont="1" applyBorder="1" applyAlignment="1"/>
    <xf numFmtId="3" fontId="9" fillId="0" borderId="0" xfId="0" applyNumberFormat="1" applyFont="1" applyFill="1" applyBorder="1" applyAlignment="1"/>
    <xf numFmtId="3" fontId="3" fillId="0" borderId="0" xfId="0" applyNumberFormat="1" applyFont="1" applyBorder="1" applyAlignment="1"/>
    <xf numFmtId="0" fontId="6" fillId="0" borderId="6" xfId="0" applyFont="1" applyBorder="1"/>
    <xf numFmtId="3" fontId="6" fillId="0" borderId="6" xfId="0" applyNumberFormat="1" applyFont="1" applyBorder="1"/>
    <xf numFmtId="0" fontId="4" fillId="0" borderId="8"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left" vertical="center" wrapText="1"/>
    </xf>
    <xf numFmtId="0" fontId="4" fillId="0" borderId="13" xfId="0" applyFont="1" applyBorder="1" applyAlignment="1">
      <alignment horizontal="left" vertical="center" wrapText="1"/>
    </xf>
    <xf numFmtId="0" fontId="3" fillId="0" borderId="14" xfId="0" applyFont="1" applyBorder="1" applyAlignment="1">
      <alignment horizontal="left" vertical="center" wrapText="1"/>
    </xf>
    <xf numFmtId="3" fontId="3" fillId="0" borderId="3" xfId="0" applyNumberFormat="1" applyFont="1" applyBorder="1" applyAlignment="1"/>
    <xf numFmtId="3" fontId="3" fillId="0" borderId="14" xfId="0" applyNumberFormat="1" applyFont="1" applyBorder="1" applyAlignment="1"/>
    <xf numFmtId="3" fontId="3" fillId="0" borderId="13" xfId="0" applyNumberFormat="1" applyFont="1" applyBorder="1" applyAlignment="1"/>
    <xf numFmtId="3" fontId="3" fillId="0" borderId="6" xfId="0" applyNumberFormat="1" applyFont="1" applyBorder="1" applyAlignment="1">
      <alignment wrapText="1"/>
    </xf>
    <xf numFmtId="3" fontId="3" fillId="0" borderId="3" xfId="0" applyNumberFormat="1" applyFont="1" applyBorder="1" applyAlignment="1">
      <alignment vertical="center" wrapText="1"/>
    </xf>
    <xf numFmtId="0" fontId="14" fillId="0" borderId="0" xfId="0" applyFont="1"/>
    <xf numFmtId="0" fontId="14" fillId="0" borderId="0" xfId="0" applyFont="1" applyAlignment="1">
      <alignment horizontal="center" vertical="center" wrapText="1"/>
    </xf>
    <xf numFmtId="0" fontId="14" fillId="0" borderId="0" xfId="0" applyFont="1" applyBorder="1" applyAlignment="1">
      <alignment horizontal="center" vertical="center" wrapText="1"/>
    </xf>
    <xf numFmtId="0" fontId="5" fillId="0" borderId="0" xfId="0" applyFont="1"/>
    <xf numFmtId="0" fontId="5" fillId="0" borderId="0" xfId="0" applyFont="1" applyAlignment="1">
      <alignment horizontal="center" vertical="center" wrapText="1"/>
    </xf>
    <xf numFmtId="0" fontId="5" fillId="0" borderId="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15" fillId="0" borderId="0" xfId="0" applyFont="1"/>
    <xf numFmtId="0" fontId="15" fillId="3" borderId="6"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5" fillId="4" borderId="0" xfId="0" applyFont="1" applyFill="1"/>
    <xf numFmtId="0" fontId="5" fillId="4" borderId="6"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6" fillId="4" borderId="0" xfId="0" applyFont="1" applyFill="1"/>
    <xf numFmtId="0" fontId="14" fillId="4" borderId="0" xfId="0" applyFont="1" applyFill="1"/>
    <xf numFmtId="0" fontId="5" fillId="4" borderId="17"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15" fillId="0" borderId="6" xfId="0" applyFont="1" applyBorder="1" applyAlignment="1">
      <alignment horizontal="center" vertical="center" wrapText="1"/>
    </xf>
    <xf numFmtId="0" fontId="15" fillId="0" borderId="17" xfId="0" applyFont="1" applyBorder="1" applyAlignment="1">
      <alignment horizontal="center" vertical="center" wrapText="1"/>
    </xf>
    <xf numFmtId="0" fontId="14" fillId="2" borderId="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5" fillId="2" borderId="6" xfId="0" applyFont="1" applyFill="1" applyBorder="1" applyAlignment="1">
      <alignment horizontal="center" vertical="center" wrapText="1"/>
    </xf>
    <xf numFmtId="1" fontId="14" fillId="0" borderId="6" xfId="0" applyNumberFormat="1" applyFont="1" applyBorder="1" applyAlignment="1">
      <alignment horizontal="center" vertical="center" wrapText="1"/>
    </xf>
    <xf numFmtId="1" fontId="15" fillId="0" borderId="6" xfId="0" applyNumberFormat="1" applyFont="1" applyBorder="1" applyAlignment="1">
      <alignment horizontal="center" vertical="center" wrapText="1"/>
    </xf>
    <xf numFmtId="0" fontId="14" fillId="0" borderId="17"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7" fillId="0" borderId="6" xfId="0" applyFont="1" applyBorder="1" applyAlignment="1">
      <alignment horizontal="center" vertical="center" wrapText="1"/>
    </xf>
    <xf numFmtId="0" fontId="14" fillId="5" borderId="6"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14" fillId="0" borderId="0" xfId="0" applyFont="1" applyBorder="1"/>
    <xf numFmtId="3" fontId="6" fillId="0" borderId="21" xfId="0" applyNumberFormat="1" applyFont="1" applyBorder="1" applyAlignment="1">
      <alignment horizontal="center" vertical="center" wrapText="1"/>
    </xf>
    <xf numFmtId="3" fontId="6" fillId="0" borderId="20" xfId="0" applyNumberFormat="1" applyFont="1" applyBorder="1" applyAlignment="1">
      <alignment horizontal="center" vertical="center" wrapText="1"/>
    </xf>
    <xf numFmtId="3" fontId="6" fillId="0" borderId="22" xfId="0" applyNumberFormat="1" applyFont="1" applyBorder="1" applyAlignment="1">
      <alignment horizontal="center" vertical="center" wrapText="1"/>
    </xf>
    <xf numFmtId="49" fontId="6" fillId="0" borderId="22" xfId="0" applyNumberFormat="1" applyFont="1" applyBorder="1" applyAlignment="1">
      <alignment horizontal="center" vertical="center" wrapText="1"/>
    </xf>
    <xf numFmtId="3" fontId="6" fillId="0" borderId="18" xfId="0" applyNumberFormat="1" applyFont="1" applyBorder="1" applyAlignment="1">
      <alignment horizontal="center" vertical="center" wrapText="1"/>
    </xf>
    <xf numFmtId="3" fontId="6" fillId="0" borderId="14" xfId="0" applyNumberFormat="1" applyFont="1" applyBorder="1" applyAlignment="1">
      <alignment horizontal="center" vertical="center" wrapText="1"/>
    </xf>
    <xf numFmtId="3" fontId="6" fillId="0" borderId="19" xfId="0" applyNumberFormat="1" applyFont="1" applyBorder="1" applyAlignment="1">
      <alignment horizontal="center" vertical="center" wrapText="1"/>
    </xf>
    <xf numFmtId="3" fontId="6" fillId="0" borderId="23"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0" fontId="6" fillId="0" borderId="6" xfId="0" applyFont="1" applyBorder="1" applyAlignment="1">
      <alignment horizontal="center" vertical="center" wrapText="1"/>
    </xf>
    <xf numFmtId="3" fontId="3" fillId="0" borderId="13" xfId="0" applyNumberFormat="1" applyFont="1" applyBorder="1" applyAlignment="1">
      <alignment wrapText="1"/>
    </xf>
    <xf numFmtId="3" fontId="3" fillId="0" borderId="14" xfId="0" applyNumberFormat="1" applyFont="1" applyBorder="1" applyAlignment="1">
      <alignment wrapText="1"/>
    </xf>
    <xf numFmtId="164" fontId="3" fillId="0" borderId="6" xfId="0" applyNumberFormat="1" applyFont="1" applyBorder="1" applyAlignment="1">
      <alignment wrapText="1"/>
    </xf>
    <xf numFmtId="164" fontId="3" fillId="0" borderId="14" xfId="0" applyNumberFormat="1" applyFont="1" applyBorder="1" applyAlignment="1">
      <alignment wrapText="1"/>
    </xf>
    <xf numFmtId="164" fontId="3" fillId="0" borderId="3" xfId="0" applyNumberFormat="1" applyFont="1" applyBorder="1" applyAlignment="1">
      <alignment wrapText="1"/>
    </xf>
    <xf numFmtId="164" fontId="3" fillId="0" borderId="13" xfId="0" applyNumberFormat="1" applyFont="1" applyBorder="1" applyAlignment="1">
      <alignment wrapText="1"/>
    </xf>
    <xf numFmtId="164" fontId="3" fillId="0" borderId="11" xfId="0" applyNumberFormat="1" applyFont="1" applyBorder="1" applyAlignment="1">
      <alignment wrapText="1"/>
    </xf>
    <xf numFmtId="164" fontId="6" fillId="0" borderId="6" xfId="0" applyNumberFormat="1" applyFont="1" applyBorder="1" applyAlignment="1">
      <alignment wrapText="1"/>
    </xf>
    <xf numFmtId="164" fontId="6" fillId="0" borderId="3" xfId="0" applyNumberFormat="1" applyFont="1" applyBorder="1" applyAlignment="1">
      <alignment wrapText="1"/>
    </xf>
    <xf numFmtId="0" fontId="6" fillId="0" borderId="0" xfId="0" applyFont="1" applyAlignment="1">
      <alignment vertical="center" wrapText="1"/>
    </xf>
    <xf numFmtId="164" fontId="18" fillId="0" borderId="6" xfId="0" applyNumberFormat="1" applyFont="1" applyFill="1" applyBorder="1" applyAlignment="1">
      <alignment horizontal="center" vertical="center" wrapText="1"/>
    </xf>
    <xf numFmtId="0" fontId="19" fillId="0" borderId="0" xfId="0" applyFont="1" applyAlignment="1">
      <alignment vertical="center" wrapText="1"/>
    </xf>
    <xf numFmtId="2" fontId="14" fillId="0" borderId="0" xfId="0" applyNumberFormat="1" applyFont="1"/>
    <xf numFmtId="0" fontId="17" fillId="0" borderId="0" xfId="0" applyFont="1"/>
    <xf numFmtId="0" fontId="14" fillId="0" borderId="0" xfId="0" applyFont="1" applyFill="1"/>
    <xf numFmtId="0" fontId="5" fillId="0" borderId="0" xfId="0" applyFont="1" applyFill="1"/>
    <xf numFmtId="2" fontId="15" fillId="0" borderId="0" xfId="0" applyNumberFormat="1" applyFont="1"/>
    <xf numFmtId="2" fontId="14" fillId="0" borderId="0" xfId="0" applyNumberFormat="1" applyFont="1" applyFill="1"/>
    <xf numFmtId="0" fontId="14" fillId="0" borderId="0" xfId="0" applyFont="1" applyAlignment="1">
      <alignment vertical="center" wrapText="1"/>
    </xf>
    <xf numFmtId="164" fontId="14" fillId="0" borderId="0" xfId="0" applyNumberFormat="1" applyFont="1" applyFill="1"/>
    <xf numFmtId="2" fontId="14" fillId="2" borderId="0" xfId="0" applyNumberFormat="1" applyFont="1" applyFill="1"/>
    <xf numFmtId="2" fontId="3" fillId="0" borderId="11" xfId="0" applyNumberFormat="1" applyFont="1" applyBorder="1" applyAlignment="1">
      <alignment horizontal="center" vertical="center" wrapText="1"/>
    </xf>
    <xf numFmtId="2" fontId="3" fillId="0" borderId="11" xfId="0" applyNumberFormat="1" applyFont="1" applyFill="1" applyBorder="1" applyAlignment="1">
      <alignment horizontal="center" vertical="center" wrapText="1"/>
    </xf>
    <xf numFmtId="3" fontId="6" fillId="0" borderId="0" xfId="0" applyNumberFormat="1" applyFont="1"/>
    <xf numFmtId="3" fontId="3" fillId="0" borderId="0" xfId="0" applyNumberFormat="1" applyFont="1"/>
    <xf numFmtId="0" fontId="26" fillId="0" borderId="0" xfId="0" applyFont="1"/>
    <xf numFmtId="3" fontId="3" fillId="0" borderId="0" xfId="0" applyNumberFormat="1" applyFont="1" applyBorder="1"/>
    <xf numFmtId="0" fontId="6" fillId="0" borderId="0" xfId="0" applyFont="1"/>
    <xf numFmtId="0" fontId="3" fillId="0" borderId="0" xfId="0" applyFont="1"/>
    <xf numFmtId="3" fontId="26" fillId="0" borderId="0" xfId="0" applyNumberFormat="1" applyFont="1"/>
    <xf numFmtId="0" fontId="20" fillId="0" borderId="6" xfId="0" applyFont="1" applyBorder="1" applyAlignment="1">
      <alignment horizontal="center" vertical="center" wrapText="1"/>
    </xf>
    <xf numFmtId="0" fontId="20" fillId="0" borderId="17"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40" xfId="0" applyFont="1" applyBorder="1" applyAlignment="1">
      <alignment vertical="center" wrapText="1"/>
    </xf>
    <xf numFmtId="0" fontId="3" fillId="0" borderId="14" xfId="0" applyFont="1" applyBorder="1"/>
    <xf numFmtId="0" fontId="3" fillId="0" borderId="5" xfId="0" applyFont="1" applyBorder="1" applyAlignment="1">
      <alignment vertical="center" wrapText="1"/>
    </xf>
    <xf numFmtId="3" fontId="3" fillId="0" borderId="6" xfId="0" applyNumberFormat="1" applyFont="1" applyBorder="1"/>
    <xf numFmtId="3" fontId="3" fillId="0" borderId="13" xfId="0" applyNumberFormat="1" applyFont="1" applyBorder="1" applyAlignment="1">
      <alignment horizontal="center" vertical="center" wrapText="1"/>
    </xf>
    <xf numFmtId="0" fontId="3" fillId="0" borderId="36" xfId="0" applyFont="1" applyBorder="1" applyAlignment="1">
      <alignment horizontal="center" vertical="center" wrapText="1"/>
    </xf>
    <xf numFmtId="49" fontId="6" fillId="0" borderId="14" xfId="0" applyNumberFormat="1" applyFont="1" applyBorder="1" applyAlignment="1">
      <alignment horizontal="center" vertical="center" wrapText="1"/>
    </xf>
    <xf numFmtId="3" fontId="3" fillId="0" borderId="0" xfId="0" applyNumberFormat="1" applyFont="1" applyBorder="1" applyAlignment="1">
      <alignment horizontal="center" vertical="center" wrapText="1"/>
    </xf>
    <xf numFmtId="3" fontId="3" fillId="0" borderId="1" xfId="0" applyNumberFormat="1" applyFont="1" applyBorder="1" applyAlignment="1">
      <alignment wrapText="1"/>
    </xf>
    <xf numFmtId="0" fontId="4" fillId="0" borderId="25" xfId="0" applyFont="1" applyBorder="1" applyAlignment="1">
      <alignment horizontal="left" vertical="center" wrapText="1"/>
    </xf>
    <xf numFmtId="0" fontId="3" fillId="0" borderId="2" xfId="0" applyFont="1" applyBorder="1" applyAlignment="1">
      <alignment horizontal="left" vertical="center" wrapText="1"/>
    </xf>
    <xf numFmtId="3" fontId="6" fillId="0" borderId="5" xfId="0" applyNumberFormat="1" applyFont="1" applyBorder="1" applyAlignment="1">
      <alignment horizontal="left" vertical="center" wrapText="1"/>
    </xf>
    <xf numFmtId="3" fontId="3" fillId="0" borderId="5" xfId="0" applyNumberFormat="1" applyFont="1" applyBorder="1" applyAlignment="1">
      <alignment horizontal="left" vertical="center" wrapText="1"/>
    </xf>
    <xf numFmtId="0" fontId="3" fillId="0" borderId="27" xfId="0" applyFont="1" applyBorder="1" applyAlignment="1">
      <alignment horizontal="left" vertical="center" wrapText="1"/>
    </xf>
    <xf numFmtId="0" fontId="6" fillId="0" borderId="5" xfId="0" applyFont="1" applyBorder="1" applyAlignment="1">
      <alignment horizontal="left" vertical="center" wrapText="1"/>
    </xf>
    <xf numFmtId="0" fontId="3" fillId="0" borderId="5" xfId="0" applyFont="1" applyBorder="1" applyAlignment="1">
      <alignment horizontal="left" vertical="center" wrapText="1"/>
    </xf>
    <xf numFmtId="0" fontId="8" fillId="0" borderId="5" xfId="1" applyFont="1" applyFill="1" applyBorder="1" applyAlignment="1">
      <alignment horizontal="left" vertical="center" wrapText="1"/>
    </xf>
    <xf numFmtId="0" fontId="6" fillId="0" borderId="7" xfId="0" applyFont="1" applyBorder="1" applyAlignment="1">
      <alignment horizontal="left" vertical="center" wrapText="1"/>
    </xf>
    <xf numFmtId="3" fontId="6" fillId="0" borderId="8" xfId="0" applyNumberFormat="1" applyFont="1" applyBorder="1" applyAlignment="1"/>
    <xf numFmtId="1" fontId="3" fillId="0" borderId="45" xfId="0" applyNumberFormat="1" applyFont="1" applyBorder="1" applyAlignment="1">
      <alignment horizontal="center" vertical="center" wrapText="1"/>
    </xf>
    <xf numFmtId="0" fontId="3" fillId="0" borderId="29" xfId="0" applyFont="1" applyBorder="1" applyAlignment="1">
      <alignment horizontal="center" vertical="center" wrapText="1"/>
    </xf>
    <xf numFmtId="3" fontId="6" fillId="0" borderId="50" xfId="0" applyNumberFormat="1" applyFont="1" applyBorder="1" applyAlignment="1">
      <alignment horizontal="center" vertical="center" wrapText="1"/>
    </xf>
    <xf numFmtId="49" fontId="6" fillId="0" borderId="49" xfId="0" applyNumberFormat="1" applyFont="1" applyBorder="1" applyAlignment="1">
      <alignment horizontal="center" vertical="center" wrapText="1"/>
    </xf>
    <xf numFmtId="0" fontId="6" fillId="0" borderId="27" xfId="0" applyFont="1" applyBorder="1" applyAlignment="1">
      <alignment horizontal="center" vertical="center" wrapText="1"/>
    </xf>
    <xf numFmtId="49" fontId="6" fillId="0" borderId="50" xfId="0" applyNumberFormat="1" applyFont="1" applyBorder="1" applyAlignment="1">
      <alignment horizontal="center" vertical="center" wrapText="1"/>
    </xf>
    <xf numFmtId="164" fontId="3" fillId="0" borderId="26" xfId="0" applyNumberFormat="1" applyFont="1" applyBorder="1" applyAlignment="1">
      <alignment wrapText="1"/>
    </xf>
    <xf numFmtId="164" fontId="3" fillId="0" borderId="4" xfId="0" applyNumberFormat="1" applyFont="1" applyBorder="1" applyAlignment="1">
      <alignment wrapText="1"/>
    </xf>
    <xf numFmtId="164" fontId="3" fillId="0" borderId="24" xfId="0" applyNumberFormat="1" applyFont="1" applyBorder="1" applyAlignment="1">
      <alignment wrapText="1"/>
    </xf>
    <xf numFmtId="164" fontId="3" fillId="0" borderId="28" xfId="0" applyNumberFormat="1" applyFont="1" applyBorder="1" applyAlignment="1">
      <alignment wrapText="1"/>
    </xf>
    <xf numFmtId="164" fontId="3" fillId="0" borderId="8" xfId="0" applyNumberFormat="1" applyFont="1" applyBorder="1" applyAlignment="1">
      <alignment wrapText="1"/>
    </xf>
    <xf numFmtId="3" fontId="3" fillId="0" borderId="8" xfId="0" applyNumberFormat="1" applyFont="1" applyBorder="1" applyAlignment="1">
      <alignment wrapText="1"/>
    </xf>
    <xf numFmtId="164" fontId="3" fillId="0" borderId="9" xfId="0" applyNumberFormat="1" applyFont="1" applyBorder="1" applyAlignment="1">
      <alignment wrapText="1"/>
    </xf>
    <xf numFmtId="3" fontId="3" fillId="0" borderId="0" xfId="0" applyNumberFormat="1" applyFont="1" applyBorder="1" applyAlignment="1">
      <alignment vertical="center" wrapText="1"/>
    </xf>
    <xf numFmtId="164" fontId="3" fillId="0" borderId="38" xfId="0" applyNumberFormat="1" applyFont="1" applyBorder="1" applyAlignment="1">
      <alignment wrapText="1"/>
    </xf>
    <xf numFmtId="164" fontId="3" fillId="0" borderId="37" xfId="0" applyNumberFormat="1" applyFont="1" applyBorder="1" applyAlignment="1">
      <alignment wrapText="1"/>
    </xf>
    <xf numFmtId="164" fontId="3" fillId="0" borderId="31" xfId="0" applyNumberFormat="1" applyFont="1" applyBorder="1" applyAlignment="1">
      <alignment wrapText="1"/>
    </xf>
    <xf numFmtId="164" fontId="3" fillId="0" borderId="33" xfId="0" applyNumberFormat="1" applyFont="1" applyBorder="1" applyAlignment="1">
      <alignment wrapText="1"/>
    </xf>
    <xf numFmtId="3" fontId="3" fillId="0" borderId="13" xfId="0" applyNumberFormat="1" applyFont="1" applyBorder="1" applyAlignment="1">
      <alignment vertical="center" wrapText="1"/>
    </xf>
    <xf numFmtId="3" fontId="3" fillId="0" borderId="20" xfId="0" applyNumberFormat="1" applyFont="1" applyBorder="1" applyAlignment="1">
      <alignment vertical="center" wrapText="1"/>
    </xf>
    <xf numFmtId="0" fontId="24" fillId="0" borderId="0" xfId="0" applyFont="1" applyAlignment="1">
      <alignment horizontal="center"/>
    </xf>
    <xf numFmtId="3" fontId="24" fillId="0" borderId="13" xfId="0" applyNumberFormat="1" applyFont="1" applyFill="1" applyBorder="1" applyAlignment="1">
      <alignment horizontal="center" vertical="center" wrapText="1"/>
    </xf>
    <xf numFmtId="3" fontId="24" fillId="0" borderId="13" xfId="0" applyNumberFormat="1" applyFont="1" applyBorder="1" applyAlignment="1">
      <alignment horizontal="center" vertical="center" wrapText="1"/>
    </xf>
    <xf numFmtId="0" fontId="24" fillId="0" borderId="26" xfId="0" applyFont="1" applyBorder="1" applyAlignment="1">
      <alignment horizontal="center" vertical="center" wrapText="1"/>
    </xf>
    <xf numFmtId="3" fontId="24" fillId="0" borderId="3" xfId="0" applyNumberFormat="1" applyFont="1" applyFill="1" applyBorder="1" applyAlignment="1">
      <alignment horizontal="center" vertical="center" wrapText="1"/>
    </xf>
    <xf numFmtId="3" fontId="24" fillId="0" borderId="3" xfId="0" applyNumberFormat="1" applyFont="1" applyBorder="1" applyAlignment="1">
      <alignment horizontal="center" vertical="center" wrapText="1"/>
    </xf>
    <xf numFmtId="0" fontId="24" fillId="0" borderId="4" xfId="0" applyFont="1" applyBorder="1" applyAlignment="1">
      <alignment horizontal="center" vertical="center" wrapText="1"/>
    </xf>
    <xf numFmtId="3" fontId="25" fillId="0" borderId="6" xfId="0" applyNumberFormat="1" applyFont="1" applyBorder="1" applyAlignment="1">
      <alignment horizontal="right"/>
    </xf>
    <xf numFmtId="0" fontId="25" fillId="0" borderId="24" xfId="0" applyFont="1" applyBorder="1" applyAlignment="1">
      <alignment horizontal="center" vertical="center" wrapText="1"/>
    </xf>
    <xf numFmtId="0" fontId="25" fillId="0" borderId="0" xfId="0" applyFont="1"/>
    <xf numFmtId="0" fontId="24" fillId="0" borderId="0" xfId="0" applyFont="1" applyBorder="1"/>
    <xf numFmtId="0" fontId="24" fillId="0" borderId="0" xfId="0" applyFont="1" applyBorder="1" applyAlignment="1">
      <alignment vertical="center" wrapText="1"/>
    </xf>
    <xf numFmtId="3" fontId="24" fillId="0" borderId="0" xfId="0" applyNumberFormat="1" applyFont="1" applyBorder="1" applyAlignment="1">
      <alignment horizontal="right"/>
    </xf>
    <xf numFmtId="0" fontId="24" fillId="0" borderId="0" xfId="0" applyFont="1"/>
    <xf numFmtId="3" fontId="25" fillId="0" borderId="3" xfId="0" applyNumberFormat="1" applyFont="1" applyBorder="1" applyAlignment="1">
      <alignment horizontal="right"/>
    </xf>
    <xf numFmtId="0" fontId="25" fillId="0" borderId="4" xfId="0" applyFont="1" applyBorder="1" applyAlignment="1">
      <alignment horizontal="center" vertical="center" wrapText="1"/>
    </xf>
    <xf numFmtId="3" fontId="24" fillId="0" borderId="13" xfId="0" applyNumberFormat="1" applyFont="1" applyBorder="1" applyAlignment="1">
      <alignment horizontal="right"/>
    </xf>
    <xf numFmtId="0" fontId="24" fillId="0" borderId="26" xfId="0" applyFont="1" applyBorder="1" applyAlignment="1">
      <alignment vertical="center" wrapText="1"/>
    </xf>
    <xf numFmtId="0" fontId="23" fillId="0" borderId="0" xfId="0" applyFont="1" applyBorder="1" applyAlignment="1">
      <alignment vertical="center" wrapText="1"/>
    </xf>
    <xf numFmtId="3" fontId="25" fillId="0" borderId="0" xfId="0" applyNumberFormat="1" applyFont="1" applyAlignment="1">
      <alignment horizontal="right"/>
    </xf>
    <xf numFmtId="0" fontId="25" fillId="0" borderId="0" xfId="0" applyFont="1" applyAlignment="1">
      <alignment vertical="center" wrapText="1"/>
    </xf>
    <xf numFmtId="0" fontId="22" fillId="0" borderId="0" xfId="0" applyFont="1" applyBorder="1" applyAlignment="1">
      <alignment horizontal="center" vertical="center" wrapText="1"/>
    </xf>
    <xf numFmtId="0" fontId="25" fillId="0" borderId="0" xfId="0" applyFont="1" applyBorder="1" applyAlignment="1">
      <alignment vertical="center" wrapText="1"/>
    </xf>
    <xf numFmtId="3" fontId="25" fillId="0" borderId="0" xfId="0" applyNumberFormat="1" applyFont="1" applyAlignment="1">
      <alignment horizontal="right" vertical="center"/>
    </xf>
    <xf numFmtId="3" fontId="25" fillId="0" borderId="0" xfId="0" applyNumberFormat="1" applyFont="1" applyAlignment="1">
      <alignment horizontal="right" vertical="center" wrapText="1"/>
    </xf>
    <xf numFmtId="0" fontId="25" fillId="0" borderId="0" xfId="0" applyFont="1" applyAlignment="1">
      <alignment horizontal="center" vertical="center" wrapText="1"/>
    </xf>
    <xf numFmtId="0" fontId="3" fillId="0" borderId="25" xfId="0" applyFont="1" applyBorder="1" applyAlignment="1">
      <alignment horizontal="center" vertical="center" wrapText="1"/>
    </xf>
    <xf numFmtId="0" fontId="3" fillId="0" borderId="13" xfId="0" applyFont="1" applyBorder="1" applyAlignment="1">
      <alignment horizontal="center" vertical="center" wrapText="1"/>
    </xf>
    <xf numFmtId="3" fontId="3" fillId="0" borderId="0" xfId="0" applyNumberFormat="1" applyFont="1" applyAlignment="1">
      <alignment horizontal="center" vertical="center" wrapText="1"/>
    </xf>
    <xf numFmtId="0" fontId="5" fillId="0" borderId="2" xfId="0" applyFont="1" applyBorder="1" applyAlignment="1">
      <alignment horizontal="left"/>
    </xf>
    <xf numFmtId="0" fontId="5" fillId="0" borderId="3" xfId="0" applyFont="1" applyBorder="1" applyAlignment="1">
      <alignment horizontal="left"/>
    </xf>
    <xf numFmtId="3" fontId="5" fillId="0" borderId="3" xfId="0" applyNumberFormat="1" applyFont="1" applyBorder="1" applyAlignment="1">
      <alignment horizontal="right"/>
    </xf>
    <xf numFmtId="3" fontId="5" fillId="0" borderId="0" xfId="0" applyNumberFormat="1" applyFont="1" applyAlignment="1">
      <alignment horizontal="right"/>
    </xf>
    <xf numFmtId="0" fontId="5" fillId="0" borderId="0" xfId="0" applyFont="1" applyAlignment="1">
      <alignment horizontal="right"/>
    </xf>
    <xf numFmtId="0" fontId="3" fillId="0" borderId="6" xfId="0" applyFont="1" applyBorder="1" applyAlignment="1">
      <alignment horizontal="left"/>
    </xf>
    <xf numFmtId="3" fontId="6" fillId="0" borderId="41" xfId="0" applyNumberFormat="1" applyFont="1" applyBorder="1" applyAlignment="1">
      <alignment horizontal="right"/>
    </xf>
    <xf numFmtId="3" fontId="6" fillId="0" borderId="6" xfId="0" applyNumberFormat="1" applyFont="1" applyBorder="1" applyAlignment="1">
      <alignment horizontal="right"/>
    </xf>
    <xf numFmtId="3" fontId="3" fillId="0" borderId="0" xfId="0" applyNumberFormat="1" applyFont="1" applyAlignment="1">
      <alignment horizontal="right"/>
    </xf>
    <xf numFmtId="0" fontId="3" fillId="0" borderId="0" xfId="0" applyFont="1" applyAlignment="1">
      <alignment horizontal="right"/>
    </xf>
    <xf numFmtId="0" fontId="6" fillId="0" borderId="5" xfId="0" applyFont="1" applyBorder="1" applyAlignment="1">
      <alignment horizontal="left"/>
    </xf>
    <xf numFmtId="0" fontId="6" fillId="0" borderId="27" xfId="0" applyFont="1" applyBorder="1" applyAlignment="1">
      <alignment horizontal="left"/>
    </xf>
    <xf numFmtId="0" fontId="3" fillId="0" borderId="14" xfId="0" applyFont="1" applyBorder="1" applyAlignment="1">
      <alignment horizontal="left"/>
    </xf>
    <xf numFmtId="0" fontId="5" fillId="0" borderId="25" xfId="0" applyFont="1" applyFill="1" applyBorder="1" applyAlignment="1">
      <alignment horizontal="left"/>
    </xf>
    <xf numFmtId="0" fontId="5" fillId="0" borderId="13" xfId="0" applyFont="1" applyFill="1" applyBorder="1" applyAlignment="1">
      <alignment horizontal="left"/>
    </xf>
    <xf numFmtId="0" fontId="5" fillId="0" borderId="26" xfId="0" applyFont="1" applyFill="1" applyBorder="1" applyAlignment="1">
      <alignment horizontal="left" wrapText="1"/>
    </xf>
    <xf numFmtId="3" fontId="5" fillId="0" borderId="37" xfId="0" applyNumberFormat="1" applyFont="1" applyFill="1" applyBorder="1" applyAlignment="1">
      <alignment horizontal="right"/>
    </xf>
    <xf numFmtId="3" fontId="5" fillId="0" borderId="0" xfId="0" applyNumberFormat="1" applyFont="1" applyFill="1" applyAlignment="1">
      <alignment horizontal="right"/>
    </xf>
    <xf numFmtId="0" fontId="5" fillId="0" borderId="0" xfId="0" applyFont="1" applyFill="1" applyAlignment="1">
      <alignment horizontal="right"/>
    </xf>
    <xf numFmtId="0" fontId="5" fillId="0" borderId="2" xfId="0" applyFont="1" applyFill="1" applyBorder="1" applyAlignment="1">
      <alignment horizontal="left"/>
    </xf>
    <xf numFmtId="0" fontId="5" fillId="0" borderId="3" xfId="0" applyFont="1" applyFill="1" applyBorder="1" applyAlignment="1">
      <alignment horizontal="left"/>
    </xf>
    <xf numFmtId="3" fontId="5" fillId="0" borderId="3" xfId="0" applyNumberFormat="1" applyFont="1" applyFill="1" applyBorder="1" applyAlignment="1">
      <alignment horizontal="right"/>
    </xf>
    <xf numFmtId="0" fontId="6" fillId="0" borderId="5" xfId="0" applyFont="1" applyFill="1" applyBorder="1" applyAlignment="1">
      <alignment horizontal="left"/>
    </xf>
    <xf numFmtId="0" fontId="3" fillId="0" borderId="6" xfId="0" applyFont="1" applyFill="1" applyBorder="1" applyAlignment="1">
      <alignment horizontal="left"/>
    </xf>
    <xf numFmtId="3" fontId="6" fillId="0" borderId="6" xfId="0" applyNumberFormat="1" applyFont="1" applyFill="1" applyBorder="1" applyAlignment="1">
      <alignment horizontal="right"/>
    </xf>
    <xf numFmtId="3" fontId="6" fillId="0" borderId="0" xfId="0" applyNumberFormat="1" applyFont="1" applyFill="1" applyAlignment="1">
      <alignment horizontal="right"/>
    </xf>
    <xf numFmtId="0" fontId="6" fillId="0" borderId="0" xfId="0" applyFont="1" applyFill="1" applyAlignment="1">
      <alignment horizontal="right"/>
    </xf>
    <xf numFmtId="3" fontId="6" fillId="0" borderId="0" xfId="0" applyNumberFormat="1" applyFont="1" applyAlignment="1">
      <alignment horizontal="right"/>
    </xf>
    <xf numFmtId="0" fontId="6" fillId="0" borderId="0" xfId="0" applyFont="1" applyAlignment="1">
      <alignment horizontal="right"/>
    </xf>
    <xf numFmtId="3" fontId="6" fillId="0" borderId="0" xfId="0" applyNumberFormat="1" applyFont="1" applyAlignment="1">
      <alignment vertical="center"/>
    </xf>
    <xf numFmtId="0" fontId="6" fillId="0" borderId="0" xfId="0" applyFont="1" applyAlignment="1">
      <alignment vertical="center"/>
    </xf>
    <xf numFmtId="3" fontId="6" fillId="0" borderId="14" xfId="0" applyNumberFormat="1" applyFont="1" applyBorder="1" applyAlignment="1">
      <alignment horizontal="right"/>
    </xf>
    <xf numFmtId="0" fontId="6" fillId="0" borderId="0" xfId="0" applyFont="1" applyBorder="1" applyAlignment="1">
      <alignment horizontal="right"/>
    </xf>
    <xf numFmtId="3" fontId="6" fillId="0" borderId="0" xfId="0" applyNumberFormat="1" applyFont="1" applyBorder="1" applyAlignment="1">
      <alignment horizontal="right" vertical="center"/>
    </xf>
    <xf numFmtId="3" fontId="3" fillId="0" borderId="0" xfId="0" applyNumberFormat="1" applyFont="1" applyBorder="1" applyAlignment="1">
      <alignment horizontal="right" vertical="center" wrapText="1"/>
    </xf>
    <xf numFmtId="3" fontId="6" fillId="0" borderId="0" xfId="0" applyNumberFormat="1" applyFont="1" applyBorder="1" applyAlignment="1">
      <alignment horizontal="right"/>
    </xf>
    <xf numFmtId="0" fontId="27" fillId="0" borderId="0" xfId="0" applyFont="1" applyBorder="1" applyAlignment="1">
      <alignment horizontal="left" vertical="center" wrapText="1"/>
    </xf>
    <xf numFmtId="3" fontId="3" fillId="0" borderId="0" xfId="0" applyNumberFormat="1" applyFont="1" applyBorder="1" applyAlignment="1">
      <alignment horizontal="right" vertical="center"/>
    </xf>
    <xf numFmtId="0" fontId="3" fillId="0" borderId="0" xfId="0" applyFont="1" applyBorder="1" applyAlignment="1">
      <alignment horizontal="left" vertical="center" wrapText="1"/>
    </xf>
    <xf numFmtId="0" fontId="3" fillId="0" borderId="43" xfId="0" applyFont="1" applyBorder="1" applyAlignment="1">
      <alignment horizontal="center" vertical="center" wrapText="1"/>
    </xf>
    <xf numFmtId="0" fontId="3" fillId="0" borderId="37" xfId="0" applyFont="1" applyBorder="1" applyAlignment="1">
      <alignment horizontal="center" vertical="center" wrapText="1"/>
    </xf>
    <xf numFmtId="0" fontId="3" fillId="7" borderId="51" xfId="0" applyFont="1" applyFill="1" applyBorder="1" applyAlignment="1">
      <alignment vertical="center" wrapText="1"/>
    </xf>
    <xf numFmtId="3" fontId="3" fillId="0" borderId="15" xfId="0" applyNumberFormat="1" applyFont="1" applyBorder="1" applyAlignment="1">
      <alignment horizontal="right" wrapText="1"/>
    </xf>
    <xf numFmtId="3" fontId="3" fillId="0" borderId="3" xfId="0" applyNumberFormat="1" applyFont="1" applyBorder="1" applyAlignment="1">
      <alignment horizontal="right" wrapText="1"/>
    </xf>
    <xf numFmtId="3" fontId="3" fillId="0" borderId="6" xfId="0" applyNumberFormat="1" applyFont="1" applyBorder="1" applyAlignment="1">
      <alignment horizontal="right" wrapText="1"/>
    </xf>
    <xf numFmtId="3" fontId="6" fillId="0" borderId="6" xfId="0" applyNumberFormat="1" applyFont="1" applyBorder="1" applyAlignment="1">
      <alignment horizontal="right" wrapText="1"/>
    </xf>
    <xf numFmtId="0" fontId="6" fillId="0" borderId="55" xfId="0" applyFont="1" applyBorder="1" applyAlignment="1">
      <alignment vertical="center" wrapText="1"/>
    </xf>
    <xf numFmtId="3" fontId="3" fillId="0" borderId="14" xfId="0" applyNumberFormat="1" applyFont="1" applyBorder="1" applyAlignment="1">
      <alignment horizontal="right" wrapText="1"/>
    </xf>
    <xf numFmtId="3" fontId="6" fillId="0" borderId="14" xfId="0" applyNumberFormat="1" applyFont="1" applyBorder="1" applyAlignment="1">
      <alignment horizontal="right" wrapText="1"/>
    </xf>
    <xf numFmtId="0" fontId="3" fillId="7" borderId="43" xfId="0" applyFont="1" applyFill="1" applyBorder="1" applyAlignment="1">
      <alignment vertical="center" wrapText="1"/>
    </xf>
    <xf numFmtId="3" fontId="3" fillId="0" borderId="37" xfId="0" applyNumberFormat="1" applyFont="1" applyBorder="1" applyAlignment="1">
      <alignment horizontal="right" wrapText="1"/>
    </xf>
    <xf numFmtId="3" fontId="3" fillId="0" borderId="13" xfId="0" applyNumberFormat="1" applyFont="1" applyBorder="1" applyAlignment="1">
      <alignment horizontal="right" wrapText="1"/>
    </xf>
    <xf numFmtId="0" fontId="3" fillId="8" borderId="54" xfId="0" applyFont="1" applyFill="1" applyBorder="1" applyAlignment="1">
      <alignment vertical="center" wrapText="1"/>
    </xf>
    <xf numFmtId="3" fontId="6" fillId="0" borderId="22" xfId="0" applyNumberFormat="1" applyFont="1" applyBorder="1" applyAlignment="1">
      <alignment horizontal="right" wrapText="1"/>
    </xf>
    <xf numFmtId="3" fontId="3" fillId="0" borderId="20" xfId="0" applyNumberFormat="1" applyFont="1" applyBorder="1" applyAlignment="1">
      <alignment horizontal="right" wrapText="1"/>
    </xf>
    <xf numFmtId="3" fontId="6" fillId="0" borderId="20" xfId="0" applyNumberFormat="1" applyFont="1" applyBorder="1" applyAlignment="1">
      <alignment horizontal="right" wrapText="1"/>
    </xf>
    <xf numFmtId="0" fontId="6" fillId="0" borderId="40" xfId="0" applyFont="1" applyFill="1" applyBorder="1" applyAlignment="1">
      <alignment vertical="center" wrapText="1"/>
    </xf>
    <xf numFmtId="3" fontId="6" fillId="0" borderId="41" xfId="0" applyNumberFormat="1" applyFont="1" applyBorder="1" applyAlignment="1">
      <alignment horizontal="right" wrapText="1"/>
    </xf>
    <xf numFmtId="0" fontId="6" fillId="0" borderId="52" xfId="0" applyFont="1" applyBorder="1" applyAlignment="1">
      <alignment vertical="center" wrapText="1"/>
    </xf>
    <xf numFmtId="3" fontId="6" fillId="0" borderId="42" xfId="0" applyNumberFormat="1" applyFont="1" applyBorder="1" applyAlignment="1">
      <alignment horizontal="right" wrapText="1"/>
    </xf>
    <xf numFmtId="3" fontId="3" fillId="0" borderId="8" xfId="0" applyNumberFormat="1" applyFont="1" applyBorder="1" applyAlignment="1">
      <alignment horizontal="right" wrapText="1"/>
    </xf>
    <xf numFmtId="3" fontId="6" fillId="0" borderId="8" xfId="0" applyNumberFormat="1" applyFont="1" applyBorder="1" applyAlignment="1">
      <alignment horizontal="right" wrapText="1"/>
    </xf>
    <xf numFmtId="0" fontId="3" fillId="8" borderId="43" xfId="0" applyFont="1" applyFill="1" applyBorder="1" applyAlignment="1">
      <alignment vertical="center" wrapText="1"/>
    </xf>
    <xf numFmtId="0" fontId="3" fillId="9" borderId="43" xfId="0" applyFont="1" applyFill="1" applyBorder="1" applyAlignment="1">
      <alignment vertical="center" wrapText="1"/>
    </xf>
    <xf numFmtId="3" fontId="6" fillId="0" borderId="0" xfId="0" applyNumberFormat="1" applyFont="1" applyBorder="1" applyAlignment="1">
      <alignment horizontal="center" vertical="center" wrapText="1"/>
    </xf>
    <xf numFmtId="3" fontId="0" fillId="0" borderId="0" xfId="0" applyNumberFormat="1" applyAlignment="1">
      <alignment vertical="center" wrapText="1"/>
    </xf>
    <xf numFmtId="0" fontId="6" fillId="0" borderId="0" xfId="0" applyFont="1" applyBorder="1" applyAlignment="1">
      <alignment horizontal="center" vertical="center" wrapText="1"/>
    </xf>
    <xf numFmtId="0" fontId="3" fillId="0" borderId="0" xfId="0" applyFont="1" applyBorder="1" applyAlignment="1">
      <alignment horizontal="center" vertical="center" wrapText="1"/>
    </xf>
    <xf numFmtId="3" fontId="0" fillId="0" borderId="0" xfId="0" applyNumberFormat="1" applyBorder="1" applyAlignment="1">
      <alignment horizontal="center" vertical="center" wrapText="1"/>
    </xf>
    <xf numFmtId="0" fontId="0" fillId="0" borderId="0" xfId="0" applyBorder="1"/>
    <xf numFmtId="3" fontId="0" fillId="0" borderId="0" xfId="0" applyNumberFormat="1" applyAlignment="1">
      <alignment horizontal="center" vertical="center" wrapText="1"/>
    </xf>
    <xf numFmtId="3" fontId="6" fillId="0" borderId="15" xfId="0" applyNumberFormat="1" applyFont="1" applyBorder="1"/>
    <xf numFmtId="3" fontId="3" fillId="0" borderId="3" xfId="0" applyNumberFormat="1" applyFont="1" applyBorder="1"/>
    <xf numFmtId="3" fontId="6" fillId="0" borderId="3" xfId="0" applyNumberFormat="1" applyFont="1" applyBorder="1"/>
    <xf numFmtId="3" fontId="3" fillId="0" borderId="37" xfId="0" applyNumberFormat="1" applyFont="1" applyBorder="1"/>
    <xf numFmtId="3" fontId="3" fillId="0" borderId="13" xfId="0" applyNumberFormat="1" applyFont="1" applyBorder="1"/>
    <xf numFmtId="0" fontId="3" fillId="0" borderId="51" xfId="0" applyFont="1" applyFill="1" applyBorder="1" applyAlignment="1">
      <alignment vertical="center" wrapText="1"/>
    </xf>
    <xf numFmtId="3" fontId="6" fillId="0" borderId="41" xfId="0" applyNumberFormat="1" applyFont="1" applyBorder="1"/>
    <xf numFmtId="3" fontId="6" fillId="0" borderId="19" xfId="0" applyNumberFormat="1" applyFont="1" applyBorder="1"/>
    <xf numFmtId="3" fontId="6" fillId="0" borderId="14" xfId="0" applyNumberFormat="1" applyFont="1" applyBorder="1"/>
    <xf numFmtId="3" fontId="6" fillId="0" borderId="19" xfId="0" applyNumberFormat="1" applyFont="1" applyFill="1" applyBorder="1"/>
    <xf numFmtId="3" fontId="3" fillId="0" borderId="6" xfId="0" applyNumberFormat="1" applyFont="1" applyFill="1" applyBorder="1"/>
    <xf numFmtId="3" fontId="6" fillId="0" borderId="14" xfId="0" applyNumberFormat="1" applyFont="1" applyFill="1" applyBorder="1"/>
    <xf numFmtId="3" fontId="6" fillId="0" borderId="6" xfId="0" applyNumberFormat="1" applyFont="1" applyFill="1" applyBorder="1"/>
    <xf numFmtId="0" fontId="6" fillId="0" borderId="0" xfId="0" applyFont="1" applyFill="1"/>
    <xf numFmtId="3" fontId="3" fillId="0" borderId="42" xfId="0" applyNumberFormat="1" applyFont="1" applyBorder="1"/>
    <xf numFmtId="3" fontId="3" fillId="0" borderId="57" xfId="0" applyNumberFormat="1" applyFont="1" applyBorder="1"/>
    <xf numFmtId="3" fontId="6" fillId="0" borderId="3" xfId="0" applyNumberFormat="1" applyFont="1" applyBorder="1" applyAlignment="1">
      <alignment horizontal="right" wrapText="1"/>
    </xf>
    <xf numFmtId="3" fontId="6" fillId="0" borderId="19" xfId="0" applyNumberFormat="1" applyFont="1" applyBorder="1" applyAlignment="1">
      <alignment horizontal="right" wrapText="1"/>
    </xf>
    <xf numFmtId="3" fontId="5" fillId="0" borderId="37" xfId="0" applyNumberFormat="1" applyFont="1" applyBorder="1" applyAlignment="1">
      <alignment horizontal="right" wrapText="1"/>
    </xf>
    <xf numFmtId="3" fontId="28" fillId="0" borderId="0" xfId="0" applyNumberFormat="1" applyFont="1"/>
    <xf numFmtId="0" fontId="28" fillId="0" borderId="0" xfId="0" applyFont="1"/>
    <xf numFmtId="3" fontId="6" fillId="0" borderId="0" xfId="0" applyNumberFormat="1" applyFont="1" applyAlignment="1">
      <alignment horizontal="right" vertical="center" wrapText="1"/>
    </xf>
    <xf numFmtId="3" fontId="3" fillId="0" borderId="14" xfId="0" applyNumberFormat="1" applyFont="1" applyBorder="1"/>
    <xf numFmtId="3" fontId="3" fillId="0" borderId="13" xfId="0" applyNumberFormat="1" applyFont="1" applyFill="1" applyBorder="1" applyAlignment="1">
      <alignment horizontal="right" vertical="center" wrapText="1"/>
    </xf>
    <xf numFmtId="3" fontId="5" fillId="0" borderId="13" xfId="0" applyNumberFormat="1" applyFont="1" applyBorder="1" applyAlignment="1">
      <alignment horizontal="right" vertical="center" wrapText="1"/>
    </xf>
    <xf numFmtId="3" fontId="5" fillId="0" borderId="0" xfId="0" applyNumberFormat="1" applyFont="1"/>
    <xf numFmtId="3" fontId="6" fillId="0" borderId="0" xfId="0" applyNumberFormat="1" applyFont="1" applyBorder="1" applyAlignment="1">
      <alignment horizontal="right" vertical="center" wrapText="1"/>
    </xf>
    <xf numFmtId="3" fontId="3" fillId="0" borderId="8" xfId="0" applyNumberFormat="1" applyFont="1" applyBorder="1"/>
    <xf numFmtId="3" fontId="3" fillId="0" borderId="1" xfId="0" applyNumberFormat="1" applyFont="1" applyBorder="1"/>
    <xf numFmtId="0" fontId="6" fillId="0" borderId="5" xfId="0" applyFont="1" applyFill="1" applyBorder="1" applyAlignment="1">
      <alignment vertical="center" wrapText="1"/>
    </xf>
    <xf numFmtId="3" fontId="6" fillId="0" borderId="41" xfId="0" applyNumberFormat="1" applyFont="1" applyFill="1" applyBorder="1"/>
    <xf numFmtId="0" fontId="3" fillId="0" borderId="11" xfId="0" applyFont="1" applyBorder="1" applyAlignment="1">
      <alignment horizontal="center" vertical="center" wrapText="1"/>
    </xf>
    <xf numFmtId="0" fontId="3" fillId="0" borderId="0" xfId="0" applyFont="1" applyAlignment="1">
      <alignment wrapText="1"/>
    </xf>
    <xf numFmtId="0" fontId="6" fillId="0" borderId="11" xfId="0" applyFont="1" applyBorder="1" applyAlignment="1">
      <alignment horizontal="left"/>
    </xf>
    <xf numFmtId="0" fontId="6" fillId="0" borderId="11" xfId="0" applyFont="1" applyBorder="1" applyAlignment="1">
      <alignment horizontal="left" wrapText="1"/>
    </xf>
    <xf numFmtId="3" fontId="6" fillId="0" borderId="11" xfId="0" applyNumberFormat="1" applyFont="1" applyBorder="1" applyAlignment="1">
      <alignment horizontal="right" vertical="center" wrapText="1"/>
    </xf>
    <xf numFmtId="0" fontId="6" fillId="0" borderId="3" xfId="0" applyFont="1" applyBorder="1" applyAlignment="1">
      <alignment horizontal="left"/>
    </xf>
    <xf numFmtId="0" fontId="6" fillId="0" borderId="3" xfId="0" applyFont="1" applyBorder="1" applyAlignment="1">
      <alignment horizontal="left" wrapText="1"/>
    </xf>
    <xf numFmtId="3" fontId="6" fillId="0" borderId="3" xfId="0" applyNumberFormat="1" applyFont="1" applyBorder="1" applyAlignment="1">
      <alignment horizontal="right" vertical="center" wrapText="1"/>
    </xf>
    <xf numFmtId="3" fontId="3" fillId="0" borderId="3" xfId="0" applyNumberFormat="1" applyFont="1" applyBorder="1" applyAlignment="1">
      <alignment horizontal="center" vertical="center" wrapText="1"/>
    </xf>
    <xf numFmtId="0" fontId="6" fillId="0" borderId="2" xfId="0" applyFont="1" applyBorder="1" applyAlignment="1"/>
    <xf numFmtId="0" fontId="6" fillId="0" borderId="3" xfId="0" applyFont="1" applyBorder="1" applyAlignment="1"/>
    <xf numFmtId="3" fontId="6" fillId="0" borderId="3" xfId="0" applyNumberFormat="1" applyFont="1" applyBorder="1" applyAlignment="1">
      <alignment horizontal="left" wrapText="1"/>
    </xf>
    <xf numFmtId="3" fontId="3" fillId="0" borderId="3" xfId="0" applyNumberFormat="1" applyFont="1" applyBorder="1" applyAlignment="1">
      <alignment horizontal="right"/>
    </xf>
    <xf numFmtId="3" fontId="6" fillId="0" borderId="3" xfId="0" applyNumberFormat="1" applyFont="1" applyBorder="1" applyAlignment="1">
      <alignment horizontal="right"/>
    </xf>
    <xf numFmtId="3" fontId="6" fillId="0" borderId="4" xfId="0" applyNumberFormat="1" applyFont="1" applyBorder="1" applyAlignment="1">
      <alignment horizontal="right" wrapText="1"/>
    </xf>
    <xf numFmtId="0" fontId="6" fillId="0" borderId="6" xfId="0" applyFont="1" applyBorder="1" applyAlignment="1"/>
    <xf numFmtId="3" fontId="6" fillId="0" borderId="6" xfId="0" applyNumberFormat="1" applyFont="1" applyBorder="1" applyAlignment="1">
      <alignment horizontal="left" wrapText="1"/>
    </xf>
    <xf numFmtId="3" fontId="6" fillId="0" borderId="24" xfId="0" applyNumberFormat="1" applyFont="1" applyBorder="1" applyAlignment="1">
      <alignment horizontal="right" wrapText="1"/>
    </xf>
    <xf numFmtId="0" fontId="6" fillId="0" borderId="6" xfId="0" applyFont="1" applyBorder="1" applyAlignment="1">
      <alignment horizontal="left"/>
    </xf>
    <xf numFmtId="0" fontId="6" fillId="0" borderId="5" xfId="0" applyFont="1" applyBorder="1" applyAlignment="1"/>
    <xf numFmtId="0" fontId="6" fillId="0" borderId="6" xfId="0" applyFont="1" applyBorder="1" applyAlignment="1">
      <alignment wrapText="1"/>
    </xf>
    <xf numFmtId="0" fontId="6" fillId="0" borderId="5" xfId="0" applyFont="1" applyBorder="1" applyAlignment="1">
      <alignment wrapText="1"/>
    </xf>
    <xf numFmtId="0" fontId="6" fillId="0" borderId="6" xfId="0" applyFont="1" applyBorder="1" applyAlignment="1">
      <alignment horizontal="left" wrapText="1"/>
    </xf>
    <xf numFmtId="3" fontId="3" fillId="0" borderId="6" xfId="0" applyNumberFormat="1" applyFont="1" applyFill="1" applyBorder="1" applyAlignment="1">
      <alignment horizontal="right"/>
    </xf>
    <xf numFmtId="3" fontId="3" fillId="0" borderId="6" xfId="0" applyNumberFormat="1" applyFont="1" applyFill="1" applyBorder="1" applyAlignment="1">
      <alignment horizontal="right" wrapText="1"/>
    </xf>
    <xf numFmtId="3" fontId="3" fillId="0" borderId="24" xfId="0" applyNumberFormat="1" applyFont="1" applyFill="1" applyBorder="1" applyAlignment="1">
      <alignment horizontal="right" wrapText="1"/>
    </xf>
    <xf numFmtId="3" fontId="3" fillId="0" borderId="0" xfId="0" applyNumberFormat="1" applyFont="1" applyFill="1"/>
    <xf numFmtId="0" fontId="3" fillId="0" borderId="0" xfId="0" applyFont="1" applyFill="1"/>
    <xf numFmtId="3" fontId="3" fillId="0" borderId="8" xfId="0" applyNumberFormat="1" applyFont="1" applyFill="1" applyBorder="1" applyAlignment="1">
      <alignment horizontal="right"/>
    </xf>
    <xf numFmtId="3" fontId="6" fillId="0" borderId="0" xfId="0" applyNumberFormat="1" applyFont="1" applyBorder="1" applyAlignment="1">
      <alignment vertical="center" wrapText="1"/>
    </xf>
    <xf numFmtId="3" fontId="6" fillId="0" borderId="0" xfId="0" applyNumberFormat="1" applyFont="1" applyBorder="1" applyAlignment="1">
      <alignment horizontal="center"/>
    </xf>
    <xf numFmtId="0" fontId="3" fillId="0" borderId="0" xfId="0" applyFont="1" applyAlignment="1">
      <alignment vertical="center" wrapText="1"/>
    </xf>
    <xf numFmtId="3" fontId="3" fillId="0" borderId="0" xfId="0" applyNumberFormat="1" applyFont="1" applyBorder="1" applyAlignment="1">
      <alignment horizontal="center"/>
    </xf>
    <xf numFmtId="3" fontId="9" fillId="0" borderId="0" xfId="0" applyNumberFormat="1" applyFont="1" applyAlignment="1">
      <alignment vertical="center" wrapText="1"/>
    </xf>
    <xf numFmtId="3" fontId="9" fillId="0" borderId="0" xfId="0" applyNumberFormat="1" applyFont="1" applyAlignment="1">
      <alignment horizontal="center"/>
    </xf>
    <xf numFmtId="3" fontId="6" fillId="0" borderId="0" xfId="0" applyNumberFormat="1" applyFont="1" applyAlignment="1">
      <alignment horizontal="center"/>
    </xf>
    <xf numFmtId="3" fontId="6" fillId="0" borderId="0" xfId="0" applyNumberFormat="1" applyFont="1" applyAlignment="1">
      <alignment horizontal="center" vertical="center" wrapText="1"/>
    </xf>
    <xf numFmtId="0" fontId="9" fillId="0" borderId="0" xfId="0" applyFont="1" applyAlignment="1">
      <alignment vertical="center" wrapText="1"/>
    </xf>
    <xf numFmtId="3" fontId="9" fillId="0" borderId="0" xfId="0" applyNumberFormat="1" applyFont="1"/>
    <xf numFmtId="3" fontId="9" fillId="0" borderId="0" xfId="0" applyNumberFormat="1" applyFont="1" applyAlignment="1">
      <alignment horizontal="center" vertical="center" wrapText="1"/>
    </xf>
    <xf numFmtId="0" fontId="9" fillId="0" borderId="0" xfId="0" applyFont="1"/>
    <xf numFmtId="3" fontId="6" fillId="0" borderId="0" xfId="0" applyNumberFormat="1" applyFont="1" applyAlignment="1">
      <alignment vertical="center" wrapText="1"/>
    </xf>
    <xf numFmtId="3" fontId="6" fillId="0" borderId="12" xfId="0" applyNumberFormat="1" applyFont="1" applyBorder="1" applyAlignment="1">
      <alignment horizontal="right" vertical="center" wrapText="1"/>
    </xf>
    <xf numFmtId="3" fontId="6" fillId="0" borderId="4" xfId="0" applyNumberFormat="1" applyFont="1" applyBorder="1" applyAlignment="1">
      <alignment horizontal="right" vertical="center" wrapText="1"/>
    </xf>
    <xf numFmtId="3" fontId="9" fillId="0" borderId="0" xfId="0" applyNumberFormat="1" applyFont="1" applyBorder="1"/>
    <xf numFmtId="3" fontId="6" fillId="0" borderId="6" xfId="0" applyNumberFormat="1" applyFont="1" applyBorder="1" applyAlignment="1">
      <alignment wrapText="1"/>
    </xf>
    <xf numFmtId="3" fontId="6" fillId="0" borderId="3" xfId="0" applyNumberFormat="1" applyFont="1" applyBorder="1" applyAlignment="1">
      <alignment wrapText="1"/>
    </xf>
    <xf numFmtId="3" fontId="6" fillId="0" borderId="8" xfId="0" applyNumberFormat="1" applyFont="1" applyBorder="1" applyAlignment="1">
      <alignment wrapText="1"/>
    </xf>
    <xf numFmtId="164" fontId="6" fillId="0" borderId="1" xfId="0" applyNumberFormat="1" applyFont="1" applyBorder="1" applyAlignment="1">
      <alignment wrapText="1"/>
    </xf>
    <xf numFmtId="3" fontId="3" fillId="0" borderId="24" xfId="0" applyNumberFormat="1" applyFont="1" applyBorder="1" applyAlignment="1">
      <alignment horizontal="right" wrapText="1"/>
    </xf>
    <xf numFmtId="3" fontId="18" fillId="0" borderId="39" xfId="0" applyNumberFormat="1" applyFont="1" applyBorder="1" applyAlignment="1">
      <alignment horizontal="center" vertical="center" wrapText="1"/>
    </xf>
    <xf numFmtId="3" fontId="3" fillId="0" borderId="49" xfId="0" applyNumberFormat="1" applyFont="1" applyBorder="1" applyAlignment="1">
      <alignment horizontal="right" wrapText="1"/>
    </xf>
    <xf numFmtId="3" fontId="3" fillId="0" borderId="60" xfId="0" applyNumberFormat="1" applyFont="1" applyBorder="1" applyAlignment="1">
      <alignment horizontal="right" wrapText="1"/>
    </xf>
    <xf numFmtId="3" fontId="3" fillId="0" borderId="53" xfId="0" applyNumberFormat="1" applyFont="1" applyBorder="1" applyAlignment="1">
      <alignment horizontal="right" wrapText="1"/>
    </xf>
    <xf numFmtId="3" fontId="3" fillId="0" borderId="39" xfId="0" applyNumberFormat="1" applyFont="1" applyBorder="1" applyAlignment="1">
      <alignment horizontal="right" wrapText="1"/>
    </xf>
    <xf numFmtId="3" fontId="3" fillId="0" borderId="48" xfId="0" applyNumberFormat="1" applyFont="1" applyBorder="1" applyAlignment="1">
      <alignment horizontal="right" wrapText="1"/>
    </xf>
    <xf numFmtId="3" fontId="3" fillId="0" borderId="61" xfId="0" applyNumberFormat="1" applyFont="1" applyBorder="1" applyAlignment="1">
      <alignment horizontal="right" wrapText="1"/>
    </xf>
    <xf numFmtId="3" fontId="3" fillId="0" borderId="34" xfId="0" applyNumberFormat="1" applyFont="1" applyBorder="1" applyAlignment="1">
      <alignment horizontal="right" wrapText="1"/>
    </xf>
    <xf numFmtId="3" fontId="3" fillId="0" borderId="50" xfId="0" applyNumberFormat="1" applyFont="1" applyBorder="1" applyAlignment="1">
      <alignment horizontal="right" wrapText="1"/>
    </xf>
    <xf numFmtId="3" fontId="3" fillId="0" borderId="3" xfId="0" applyNumberFormat="1" applyFont="1" applyBorder="1" applyAlignment="1">
      <alignment horizontal="right" vertical="center" wrapText="1"/>
    </xf>
    <xf numFmtId="0" fontId="3" fillId="0" borderId="15" xfId="0" applyFont="1" applyBorder="1" applyAlignment="1">
      <alignment horizontal="right" vertical="center" wrapText="1"/>
    </xf>
    <xf numFmtId="3" fontId="3" fillId="0" borderId="33" xfId="0" applyNumberFormat="1" applyFont="1" applyBorder="1" applyAlignment="1">
      <alignment horizontal="right" vertical="center" wrapText="1"/>
    </xf>
    <xf numFmtId="0" fontId="3" fillId="0" borderId="40" xfId="0" applyFont="1" applyFill="1" applyBorder="1" applyAlignment="1">
      <alignment vertical="center" wrapText="1"/>
    </xf>
    <xf numFmtId="0" fontId="6" fillId="0" borderId="55" xfId="0" applyFont="1" applyFill="1" applyBorder="1" applyAlignment="1">
      <alignment vertical="center" wrapText="1"/>
    </xf>
    <xf numFmtId="0" fontId="3" fillId="0" borderId="55" xfId="0" applyFont="1" applyFill="1" applyBorder="1" applyAlignment="1">
      <alignment vertical="center" wrapText="1"/>
    </xf>
    <xf numFmtId="3" fontId="3" fillId="0" borderId="37" xfId="0" applyNumberFormat="1" applyFont="1" applyFill="1" applyBorder="1"/>
    <xf numFmtId="3" fontId="3" fillId="0" borderId="13" xfId="0" applyNumberFormat="1" applyFont="1" applyFill="1" applyBorder="1"/>
    <xf numFmtId="3" fontId="3" fillId="0" borderId="19" xfId="0" applyNumberFormat="1" applyFont="1" applyFill="1" applyBorder="1"/>
    <xf numFmtId="3" fontId="3" fillId="0" borderId="14" xfId="0" applyNumberFormat="1" applyFont="1" applyFill="1" applyBorder="1"/>
    <xf numFmtId="3" fontId="3" fillId="0" borderId="15" xfId="0" applyNumberFormat="1" applyFont="1" applyFill="1" applyBorder="1"/>
    <xf numFmtId="3" fontId="3" fillId="0" borderId="3" xfId="0" applyNumberFormat="1" applyFont="1" applyFill="1" applyBorder="1"/>
    <xf numFmtId="0" fontId="4" fillId="0" borderId="43" xfId="0" applyFont="1" applyFill="1" applyBorder="1" applyAlignment="1">
      <alignment vertical="center" wrapText="1"/>
    </xf>
    <xf numFmtId="0" fontId="3" fillId="6" borderId="51" xfId="0" applyFont="1" applyFill="1" applyBorder="1" applyAlignment="1">
      <alignment vertical="center" wrapText="1"/>
    </xf>
    <xf numFmtId="3" fontId="3" fillId="0" borderId="15" xfId="0" applyNumberFormat="1" applyFont="1" applyBorder="1"/>
    <xf numFmtId="0" fontId="3" fillId="0" borderId="43" xfId="0" applyFont="1" applyFill="1" applyBorder="1" applyAlignment="1">
      <alignment vertical="center" wrapText="1"/>
    </xf>
    <xf numFmtId="0" fontId="3" fillId="0" borderId="25"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5" xfId="0" applyFont="1" applyFill="1" applyBorder="1" applyAlignment="1">
      <alignment vertical="center" wrapText="1"/>
    </xf>
    <xf numFmtId="0" fontId="3" fillId="0" borderId="27" xfId="0" applyFont="1" applyFill="1" applyBorder="1" applyAlignment="1">
      <alignment vertical="center" wrapText="1"/>
    </xf>
    <xf numFmtId="0" fontId="3" fillId="0" borderId="25" xfId="0" applyFont="1" applyFill="1" applyBorder="1" applyAlignment="1">
      <alignment vertical="center" wrapText="1"/>
    </xf>
    <xf numFmtId="3" fontId="3" fillId="0" borderId="11" xfId="0" applyNumberFormat="1" applyFont="1" applyBorder="1" applyAlignment="1">
      <alignment horizontal="right" vertical="center" wrapText="1"/>
    </xf>
    <xf numFmtId="3" fontId="6" fillId="0" borderId="13" xfId="0" applyNumberFormat="1" applyFont="1" applyBorder="1"/>
    <xf numFmtId="0" fontId="24" fillId="0" borderId="0" xfId="0" applyFont="1" applyAlignment="1">
      <alignment horizontal="center" vertical="center" wrapText="1"/>
    </xf>
    <xf numFmtId="0" fontId="6" fillId="0" borderId="14" xfId="0" applyFont="1" applyFill="1" applyBorder="1" applyAlignment="1">
      <alignment vertical="center" wrapText="1"/>
    </xf>
    <xf numFmtId="0" fontId="3" fillId="0" borderId="14" xfId="9" applyFont="1" applyBorder="1" applyAlignment="1">
      <alignment horizontal="left" vertical="center" wrapText="1"/>
    </xf>
    <xf numFmtId="0" fontId="6" fillId="0" borderId="14" xfId="9" applyFont="1" applyBorder="1" applyAlignment="1">
      <alignment horizontal="left" vertical="center" wrapText="1"/>
    </xf>
    <xf numFmtId="0" fontId="6" fillId="0" borderId="14" xfId="9" applyFont="1" applyBorder="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left"/>
    </xf>
    <xf numFmtId="0" fontId="3" fillId="0" borderId="33" xfId="0" applyFont="1" applyBorder="1" applyAlignment="1">
      <alignment horizontal="center" vertical="center" wrapText="1"/>
    </xf>
    <xf numFmtId="0" fontId="18" fillId="0" borderId="41" xfId="0" applyFont="1" applyBorder="1" applyAlignment="1">
      <alignment vertical="center" wrapText="1"/>
    </xf>
    <xf numFmtId="0" fontId="5" fillId="0" borderId="37" xfId="0" applyFont="1" applyFill="1" applyBorder="1" applyAlignment="1">
      <alignment horizontal="center" vertical="center" wrapText="1"/>
    </xf>
    <xf numFmtId="0" fontId="5" fillId="0" borderId="37" xfId="0" applyFont="1" applyBorder="1" applyAlignment="1">
      <alignment horizontal="center" vertical="center" wrapText="1"/>
    </xf>
    <xf numFmtId="0" fontId="14" fillId="0" borderId="15" xfId="0" applyFont="1" applyBorder="1" applyAlignment="1">
      <alignment vertical="center" wrapText="1"/>
    </xf>
    <xf numFmtId="0" fontId="14" fillId="0" borderId="41" xfId="0" applyFont="1" applyBorder="1" applyAlignment="1">
      <alignment vertical="center" wrapText="1"/>
    </xf>
    <xf numFmtId="0" fontId="14" fillId="0" borderId="19" xfId="0" applyFont="1" applyBorder="1" applyAlignment="1">
      <alignment vertical="center" wrapText="1"/>
    </xf>
    <xf numFmtId="0" fontId="14" fillId="0" borderId="42" xfId="0" applyFont="1" applyBorder="1" applyAlignment="1">
      <alignment vertical="center" wrapText="1"/>
    </xf>
    <xf numFmtId="0" fontId="5" fillId="0" borderId="37" xfId="0" applyFont="1" applyFill="1" applyBorder="1" applyAlignment="1">
      <alignment vertical="center" wrapText="1"/>
    </xf>
    <xf numFmtId="0" fontId="5" fillId="0" borderId="33" xfId="0" applyFont="1" applyFill="1" applyBorder="1" applyAlignment="1">
      <alignment vertical="center" wrapText="1"/>
    </xf>
    <xf numFmtId="0" fontId="5" fillId="0" borderId="42" xfId="0" applyFont="1" applyFill="1" applyBorder="1" applyAlignment="1">
      <alignment vertical="center" wrapText="1"/>
    </xf>
    <xf numFmtId="0" fontId="5" fillId="0" borderId="37" xfId="0" applyFont="1" applyBorder="1" applyAlignment="1">
      <alignment vertical="center" wrapText="1"/>
    </xf>
    <xf numFmtId="0" fontId="5" fillId="0" borderId="15" xfId="0" applyFont="1" applyBorder="1" applyAlignment="1">
      <alignment vertical="center" wrapText="1"/>
    </xf>
    <xf numFmtId="0" fontId="14" fillId="0" borderId="22" xfId="0" applyFont="1" applyBorder="1" applyAlignment="1">
      <alignment vertical="center" wrapText="1"/>
    </xf>
    <xf numFmtId="0" fontId="15" fillId="0" borderId="37" xfId="0" applyFont="1" applyBorder="1" applyAlignment="1">
      <alignment vertical="center" wrapText="1"/>
    </xf>
    <xf numFmtId="0" fontId="3" fillId="0" borderId="10" xfId="0" applyFont="1" applyBorder="1" applyAlignment="1">
      <alignment horizontal="left" vertical="center" wrapText="1"/>
    </xf>
    <xf numFmtId="0" fontId="14" fillId="0" borderId="5" xfId="0" applyFont="1" applyBorder="1" applyAlignment="1">
      <alignment horizontal="left"/>
    </xf>
    <xf numFmtId="0" fontId="5" fillId="0" borderId="5" xfId="0" applyFont="1" applyBorder="1" applyAlignment="1">
      <alignment horizontal="left"/>
    </xf>
    <xf numFmtId="0" fontId="14" fillId="0" borderId="7" xfId="0" applyFont="1" applyBorder="1" applyAlignment="1">
      <alignment horizontal="left"/>
    </xf>
    <xf numFmtId="0" fontId="14" fillId="0" borderId="2" xfId="0" applyFont="1" applyBorder="1" applyAlignment="1">
      <alignment horizontal="left"/>
    </xf>
    <xf numFmtId="0" fontId="15" fillId="0" borderId="7" xfId="0" applyFont="1" applyBorder="1" applyAlignment="1">
      <alignment horizontal="left"/>
    </xf>
    <xf numFmtId="0" fontId="5" fillId="0" borderId="7" xfId="0" applyFont="1" applyBorder="1" applyAlignment="1">
      <alignment horizontal="left"/>
    </xf>
    <xf numFmtId="0" fontId="14" fillId="0" borderId="56" xfId="0" applyFont="1" applyBorder="1" applyAlignment="1">
      <alignment horizontal="left"/>
    </xf>
    <xf numFmtId="0" fontId="14" fillId="0" borderId="2" xfId="0" applyFont="1" applyFill="1" applyBorder="1" applyAlignment="1">
      <alignment horizontal="left"/>
    </xf>
    <xf numFmtId="0" fontId="19" fillId="0" borderId="7" xfId="0" applyFont="1" applyBorder="1" applyAlignment="1">
      <alignment horizontal="left" vertical="center" wrapText="1"/>
    </xf>
    <xf numFmtId="0" fontId="14" fillId="0" borderId="25" xfId="0" applyFont="1" applyFill="1" applyBorder="1" applyAlignment="1">
      <alignment horizontal="left"/>
    </xf>
    <xf numFmtId="0" fontId="5" fillId="0" borderId="19" xfId="0" applyFont="1" applyBorder="1" applyAlignment="1">
      <alignment vertical="center" wrapText="1"/>
    </xf>
    <xf numFmtId="164" fontId="18" fillId="0" borderId="24" xfId="0" applyNumberFormat="1" applyFont="1" applyFill="1" applyBorder="1" applyAlignment="1">
      <alignment horizontal="center" vertical="center" wrapText="1"/>
    </xf>
    <xf numFmtId="2" fontId="3" fillId="0" borderId="31" xfId="0" applyNumberFormat="1" applyFont="1" applyFill="1" applyBorder="1" applyAlignment="1">
      <alignment horizontal="center" vertical="center" wrapText="1"/>
    </xf>
    <xf numFmtId="164" fontId="18" fillId="0" borderId="5" xfId="0" applyNumberFormat="1" applyFont="1" applyFill="1" applyBorder="1" applyAlignment="1">
      <alignment horizontal="center" vertical="center" wrapText="1"/>
    </xf>
    <xf numFmtId="0" fontId="14" fillId="0" borderId="7" xfId="0" applyFont="1" applyFill="1" applyBorder="1" applyAlignment="1">
      <alignment horizontal="left"/>
    </xf>
    <xf numFmtId="0" fontId="25" fillId="0" borderId="26" xfId="0" applyFont="1" applyBorder="1" applyAlignment="1">
      <alignment horizontal="center" vertical="center" wrapText="1"/>
    </xf>
    <xf numFmtId="3" fontId="24" fillId="0" borderId="20" xfId="0" applyNumberFormat="1" applyFont="1" applyBorder="1" applyAlignment="1">
      <alignment horizontal="right"/>
    </xf>
    <xf numFmtId="0" fontId="25" fillId="0" borderId="30" xfId="0" applyFont="1" applyBorder="1" applyAlignment="1">
      <alignment horizontal="center" vertical="center" wrapText="1"/>
    </xf>
    <xf numFmtId="0" fontId="6" fillId="0" borderId="17" xfId="0" applyFont="1" applyBorder="1"/>
    <xf numFmtId="0" fontId="3" fillId="0" borderId="8" xfId="0" applyFont="1" applyFill="1" applyBorder="1" applyAlignment="1">
      <alignment wrapText="1"/>
    </xf>
    <xf numFmtId="0" fontId="3" fillId="0" borderId="1" xfId="0" applyFont="1" applyFill="1" applyBorder="1" applyAlignment="1">
      <alignment wrapText="1"/>
    </xf>
    <xf numFmtId="0" fontId="3" fillId="0" borderId="3" xfId="0" applyFont="1" applyFill="1" applyBorder="1" applyAlignment="1">
      <alignment vertical="center" wrapText="1"/>
    </xf>
    <xf numFmtId="0" fontId="6" fillId="0" borderId="6" xfId="9" applyFont="1" applyFill="1" applyBorder="1" applyAlignment="1">
      <alignment horizontal="left" vertical="center" wrapText="1"/>
    </xf>
    <xf numFmtId="0" fontId="3" fillId="0" borderId="13" xfId="0" applyFont="1" applyFill="1" applyBorder="1" applyAlignment="1">
      <alignment vertical="center" wrapText="1"/>
    </xf>
    <xf numFmtId="0" fontId="3" fillId="0" borderId="3" xfId="0" applyFont="1" applyFill="1" applyBorder="1" applyAlignment="1">
      <alignment horizontal="left" vertical="center" wrapText="1"/>
    </xf>
    <xf numFmtId="0" fontId="6" fillId="0" borderId="43" xfId="0" applyFont="1" applyFill="1" applyBorder="1" applyAlignment="1">
      <alignment vertical="center" wrapText="1"/>
    </xf>
    <xf numFmtId="3" fontId="6" fillId="0" borderId="37" xfId="0" applyNumberFormat="1" applyFont="1" applyBorder="1"/>
    <xf numFmtId="3" fontId="3" fillId="0" borderId="37" xfId="0" applyNumberFormat="1" applyFont="1" applyBorder="1" applyAlignment="1">
      <alignment horizontal="center" vertical="center" wrapText="1"/>
    </xf>
    <xf numFmtId="0" fontId="27" fillId="0" borderId="6" xfId="0" applyFont="1" applyBorder="1" applyAlignment="1">
      <alignment horizontal="center" vertical="center" wrapText="1"/>
    </xf>
    <xf numFmtId="164" fontId="6" fillId="0" borderId="8" xfId="0" applyNumberFormat="1" applyFont="1" applyBorder="1" applyAlignment="1">
      <alignment wrapText="1"/>
    </xf>
    <xf numFmtId="1" fontId="3" fillId="0" borderId="6"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3" fillId="0" borderId="6" xfId="0" applyFont="1" applyBorder="1" applyAlignment="1">
      <alignment horizontal="center" vertical="center" wrapText="1"/>
    </xf>
    <xf numFmtId="3" fontId="6" fillId="0" borderId="6" xfId="0" applyNumberFormat="1" applyFont="1" applyBorder="1" applyAlignment="1">
      <alignment vertical="center" wrapText="1"/>
    </xf>
    <xf numFmtId="3" fontId="3" fillId="0" borderId="6" xfId="0" applyNumberFormat="1" applyFont="1" applyBorder="1" applyAlignment="1">
      <alignment vertical="center" wrapText="1"/>
    </xf>
    <xf numFmtId="164" fontId="3" fillId="0" borderId="6" xfId="0" applyNumberFormat="1" applyFont="1" applyBorder="1" applyAlignment="1">
      <alignment vertical="center" wrapText="1"/>
    </xf>
    <xf numFmtId="49" fontId="3" fillId="0" borderId="6" xfId="0" applyNumberFormat="1" applyFont="1" applyBorder="1" applyAlignment="1">
      <alignment horizontal="center"/>
    </xf>
    <xf numFmtId="0" fontId="3" fillId="0" borderId="6" xfId="0" applyFont="1" applyBorder="1" applyAlignment="1">
      <alignment horizontal="center"/>
    </xf>
    <xf numFmtId="0" fontId="3" fillId="0" borderId="6" xfId="0" applyFont="1" applyBorder="1" applyAlignment="1">
      <alignment horizontal="center" vertical="center"/>
    </xf>
    <xf numFmtId="0" fontId="6" fillId="0" borderId="10" xfId="0" applyFont="1" applyBorder="1" applyAlignment="1">
      <alignment wrapText="1"/>
    </xf>
    <xf numFmtId="0" fontId="6" fillId="0" borderId="67" xfId="0" applyFont="1" applyBorder="1" applyAlignment="1">
      <alignment wrapText="1"/>
    </xf>
    <xf numFmtId="3" fontId="3" fillId="0" borderId="24" xfId="0" applyNumberFormat="1" applyFont="1" applyFill="1" applyBorder="1" applyAlignment="1">
      <alignment horizontal="right"/>
    </xf>
    <xf numFmtId="3" fontId="3" fillId="0" borderId="9" xfId="0" applyNumberFormat="1" applyFont="1" applyFill="1" applyBorder="1" applyAlignment="1">
      <alignment horizontal="right"/>
    </xf>
    <xf numFmtId="3" fontId="25" fillId="0" borderId="8" xfId="0" applyNumberFormat="1" applyFont="1" applyBorder="1" applyAlignment="1">
      <alignment horizontal="right"/>
    </xf>
    <xf numFmtId="0" fontId="25" fillId="0" borderId="9" xfId="0" applyFont="1" applyBorder="1" applyAlignment="1">
      <alignment horizontal="center" vertical="center" wrapText="1"/>
    </xf>
    <xf numFmtId="3" fontId="25" fillId="0" borderId="11" xfId="0" applyNumberFormat="1" applyFont="1" applyBorder="1" applyAlignment="1">
      <alignment horizontal="right"/>
    </xf>
    <xf numFmtId="0" fontId="25" fillId="0" borderId="12" xfId="0" applyFont="1" applyBorder="1" applyAlignment="1">
      <alignment horizontal="center" vertical="center" wrapText="1"/>
    </xf>
    <xf numFmtId="0" fontId="6" fillId="0" borderId="67" xfId="0" applyFont="1" applyBorder="1"/>
    <xf numFmtId="0" fontId="24" fillId="0" borderId="36" xfId="0" applyFont="1" applyBorder="1" applyAlignment="1">
      <alignment horizontal="center" vertical="center" wrapText="1"/>
    </xf>
    <xf numFmtId="0" fontId="24" fillId="0" borderId="67" xfId="0" applyFont="1" applyBorder="1" applyAlignment="1">
      <alignment horizontal="left" vertical="center" wrapText="1"/>
    </xf>
    <xf numFmtId="0" fontId="25" fillId="0" borderId="68" xfId="0" applyFont="1" applyBorder="1" applyAlignment="1">
      <alignment horizontal="left" vertical="center" wrapText="1"/>
    </xf>
    <xf numFmtId="0" fontId="25" fillId="0" borderId="68" xfId="0" applyFont="1" applyBorder="1" applyAlignment="1">
      <alignment vertical="center" wrapText="1"/>
    </xf>
    <xf numFmtId="0" fontId="6" fillId="0" borderId="68" xfId="0" applyFont="1" applyBorder="1" applyAlignment="1">
      <alignment vertical="center" wrapText="1"/>
    </xf>
    <xf numFmtId="0" fontId="25" fillId="0" borderId="69" xfId="0" applyFont="1" applyBorder="1" applyAlignment="1">
      <alignment vertical="center" wrapText="1"/>
    </xf>
    <xf numFmtId="0" fontId="24" fillId="0" borderId="36" xfId="0" applyFont="1" applyBorder="1" applyAlignment="1">
      <alignment vertical="center" wrapText="1"/>
    </xf>
    <xf numFmtId="0" fontId="24" fillId="0" borderId="70" xfId="0" applyFont="1" applyBorder="1" applyAlignment="1">
      <alignment vertical="center" wrapText="1"/>
    </xf>
    <xf numFmtId="0" fontId="23" fillId="0" borderId="65" xfId="0" applyFont="1" applyBorder="1" applyAlignment="1">
      <alignment vertical="center" wrapText="1"/>
    </xf>
    <xf numFmtId="0" fontId="23" fillId="0" borderId="68" xfId="0" applyFont="1" applyBorder="1" applyAlignment="1">
      <alignment vertical="center" wrapText="1"/>
    </xf>
    <xf numFmtId="3" fontId="5" fillId="0" borderId="39" xfId="0" applyNumberFormat="1" applyFont="1" applyFill="1" applyBorder="1" applyAlignment="1">
      <alignment horizontal="right"/>
    </xf>
    <xf numFmtId="0" fontId="6" fillId="0" borderId="7" xfId="0" applyFont="1" applyBorder="1" applyAlignment="1">
      <alignment horizontal="left"/>
    </xf>
    <xf numFmtId="0" fontId="6" fillId="0" borderId="8" xfId="0" applyFont="1" applyBorder="1" applyAlignment="1">
      <alignment horizontal="left"/>
    </xf>
    <xf numFmtId="3" fontId="6" fillId="0" borderId="8" xfId="0" applyNumberFormat="1" applyFont="1" applyBorder="1" applyAlignment="1">
      <alignment horizontal="right"/>
    </xf>
    <xf numFmtId="0" fontId="3" fillId="0" borderId="38" xfId="0" applyFont="1" applyBorder="1" applyAlignment="1">
      <alignment horizontal="center" vertical="center" wrapText="1"/>
    </xf>
    <xf numFmtId="0" fontId="5" fillId="0" borderId="23" xfId="0" applyFont="1" applyFill="1" applyBorder="1" applyAlignment="1">
      <alignment horizontal="left" wrapText="1"/>
    </xf>
    <xf numFmtId="0" fontId="3" fillId="0" borderId="17" xfId="0" applyFont="1" applyBorder="1" applyAlignment="1">
      <alignment horizontal="left" wrapText="1"/>
    </xf>
    <xf numFmtId="0" fontId="6" fillId="0" borderId="17" xfId="0" applyFont="1" applyBorder="1" applyAlignment="1">
      <alignment horizontal="left" wrapText="1"/>
    </xf>
    <xf numFmtId="3" fontId="3" fillId="0" borderId="17" xfId="0" applyNumberFormat="1" applyFont="1" applyBorder="1" applyAlignment="1">
      <alignment horizontal="left" wrapText="1"/>
    </xf>
    <xf numFmtId="3" fontId="6" fillId="0" borderId="17" xfId="0" applyNumberFormat="1" applyFont="1" applyBorder="1" applyAlignment="1">
      <alignment horizontal="left" wrapText="1"/>
    </xf>
    <xf numFmtId="0" fontId="5" fillId="0" borderId="38" xfId="0" applyFont="1" applyFill="1" applyBorder="1" applyAlignment="1">
      <alignment horizontal="left" wrapText="1"/>
    </xf>
    <xf numFmtId="0" fontId="3" fillId="0" borderId="17" xfId="0" applyFont="1" applyFill="1" applyBorder="1" applyAlignment="1">
      <alignment horizontal="left" wrapText="1"/>
    </xf>
    <xf numFmtId="0" fontId="6" fillId="0" borderId="17" xfId="0" applyFont="1" applyFill="1" applyBorder="1" applyAlignment="1">
      <alignment horizontal="left" wrapText="1"/>
    </xf>
    <xf numFmtId="0" fontId="6" fillId="0" borderId="18" xfId="0" applyFont="1" applyFill="1" applyBorder="1" applyAlignment="1">
      <alignment horizontal="left" wrapText="1"/>
    </xf>
    <xf numFmtId="0" fontId="6" fillId="0" borderId="58" xfId="0" applyFont="1" applyFill="1" applyBorder="1" applyAlignment="1">
      <alignment horizontal="left" wrapText="1"/>
    </xf>
    <xf numFmtId="3" fontId="3" fillId="0" borderId="39" xfId="0" applyNumberFormat="1" applyFont="1" applyBorder="1" applyAlignment="1">
      <alignment horizontal="center" vertical="center" wrapText="1"/>
    </xf>
    <xf numFmtId="3" fontId="5" fillId="0" borderId="49" xfId="0" applyNumberFormat="1" applyFont="1" applyBorder="1" applyAlignment="1">
      <alignment horizontal="right"/>
    </xf>
    <xf numFmtId="3" fontId="3" fillId="0" borderId="60" xfId="0" applyNumberFormat="1" applyFont="1" applyBorder="1" applyAlignment="1">
      <alignment horizontal="right"/>
    </xf>
    <xf numFmtId="3" fontId="3" fillId="0" borderId="49" xfId="0" applyNumberFormat="1" applyFont="1" applyFill="1" applyBorder="1" applyAlignment="1">
      <alignment horizontal="right"/>
    </xf>
    <xf numFmtId="3" fontId="3" fillId="0" borderId="60" xfId="0" applyNumberFormat="1" applyFont="1" applyFill="1" applyBorder="1" applyAlignment="1">
      <alignment horizontal="right"/>
    </xf>
    <xf numFmtId="3" fontId="3" fillId="0" borderId="61" xfId="0" applyNumberFormat="1" applyFont="1" applyBorder="1" applyAlignment="1">
      <alignment horizontal="right"/>
    </xf>
    <xf numFmtId="3" fontId="5" fillId="0" borderId="13" xfId="0" applyNumberFormat="1" applyFont="1" applyFill="1" applyBorder="1" applyAlignment="1">
      <alignment horizontal="right"/>
    </xf>
    <xf numFmtId="3" fontId="3" fillId="0" borderId="3" xfId="0" applyNumberFormat="1" applyFont="1" applyFill="1" applyBorder="1" applyAlignment="1">
      <alignment horizontal="right" wrapText="1"/>
    </xf>
    <xf numFmtId="3" fontId="6" fillId="0" borderId="6" xfId="0" applyNumberFormat="1" applyFont="1" applyFill="1" applyBorder="1" applyAlignment="1">
      <alignment horizontal="right" wrapText="1"/>
    </xf>
    <xf numFmtId="0" fontId="3" fillId="0" borderId="71" xfId="4" applyFont="1" applyBorder="1" applyAlignment="1">
      <alignment vertical="center" wrapText="1"/>
    </xf>
    <xf numFmtId="0" fontId="6" fillId="0" borderId="71" xfId="4" applyFont="1" applyBorder="1" applyAlignment="1">
      <alignment vertical="center" wrapText="1"/>
    </xf>
    <xf numFmtId="0" fontId="6" fillId="0" borderId="71" xfId="9" applyFont="1" applyBorder="1" applyAlignment="1">
      <alignment horizontal="left" vertical="center" wrapText="1"/>
    </xf>
    <xf numFmtId="3" fontId="3" fillId="0" borderId="61" xfId="0" applyNumberFormat="1" applyFont="1" applyBorder="1"/>
    <xf numFmtId="3" fontId="3" fillId="0" borderId="66" xfId="0" applyNumberFormat="1" applyFont="1" applyBorder="1"/>
    <xf numFmtId="0" fontId="3" fillId="7" borderId="67" xfId="0" applyFont="1" applyFill="1" applyBorder="1" applyAlignment="1">
      <alignment vertical="center" wrapText="1"/>
    </xf>
    <xf numFmtId="0" fontId="6" fillId="0" borderId="68" xfId="9" applyFont="1" applyBorder="1" applyAlignment="1">
      <alignment horizontal="left" vertical="center" wrapText="1"/>
    </xf>
    <xf numFmtId="0" fontId="3" fillId="7" borderId="36" xfId="0" applyFont="1" applyFill="1" applyBorder="1" applyAlignment="1">
      <alignment vertical="center" wrapText="1"/>
    </xf>
    <xf numFmtId="0" fontId="3" fillId="8" borderId="67" xfId="0" applyFont="1" applyFill="1" applyBorder="1" applyAlignment="1">
      <alignment vertical="center" wrapText="1"/>
    </xf>
    <xf numFmtId="0" fontId="3" fillId="0" borderId="67" xfId="0" applyFont="1" applyFill="1" applyBorder="1" applyAlignment="1">
      <alignment vertical="center" wrapText="1"/>
    </xf>
    <xf numFmtId="0" fontId="6" fillId="0" borderId="67" xfId="0" applyFont="1" applyFill="1" applyBorder="1" applyAlignment="1">
      <alignment vertical="center" wrapText="1"/>
    </xf>
    <xf numFmtId="0" fontId="6" fillId="0" borderId="67" xfId="9" applyFont="1" applyBorder="1" applyAlignment="1">
      <alignment horizontal="left" vertical="center" wrapText="1"/>
    </xf>
    <xf numFmtId="0" fontId="3" fillId="0" borderId="68" xfId="9" applyFont="1" applyBorder="1" applyAlignment="1">
      <alignment horizontal="left" vertical="center" wrapText="1"/>
    </xf>
    <xf numFmtId="0" fontId="6" fillId="0" borderId="70" xfId="9" applyFont="1" applyBorder="1" applyAlignment="1">
      <alignment horizontal="left" vertical="center" wrapText="1"/>
    </xf>
    <xf numFmtId="0" fontId="3" fillId="0" borderId="71" xfId="9" applyFont="1" applyBorder="1" applyAlignment="1">
      <alignment horizontal="left" vertical="center" wrapText="1"/>
    </xf>
    <xf numFmtId="0" fontId="3" fillId="8" borderId="69" xfId="0" applyFont="1" applyFill="1" applyBorder="1" applyAlignment="1">
      <alignment vertical="center" wrapText="1"/>
    </xf>
    <xf numFmtId="0" fontId="3" fillId="9" borderId="72" xfId="0" applyFont="1" applyFill="1" applyBorder="1" applyAlignment="1">
      <alignment vertical="center" wrapText="1"/>
    </xf>
    <xf numFmtId="3" fontId="3" fillId="0" borderId="49" xfId="0" applyNumberFormat="1" applyFont="1" applyBorder="1"/>
    <xf numFmtId="3" fontId="3" fillId="0" borderId="60" xfId="0" applyNumberFormat="1" applyFont="1" applyBorder="1"/>
    <xf numFmtId="3" fontId="3" fillId="0" borderId="39" xfId="0" applyNumberFormat="1" applyFont="1" applyBorder="1"/>
    <xf numFmtId="0" fontId="6" fillId="0" borderId="68" xfId="4" applyFont="1" applyBorder="1" applyAlignment="1">
      <alignment vertical="center" wrapText="1"/>
    </xf>
    <xf numFmtId="3" fontId="21" fillId="0" borderId="13" xfId="0" applyNumberFormat="1" applyFont="1" applyBorder="1" applyAlignment="1">
      <alignment horizontal="center" vertical="center" wrapText="1"/>
    </xf>
    <xf numFmtId="0" fontId="27" fillId="0" borderId="67" xfId="0" applyFont="1" applyFill="1" applyBorder="1" applyAlignment="1">
      <alignment vertical="center" wrapText="1"/>
    </xf>
    <xf numFmtId="0" fontId="6" fillId="0" borderId="71" xfId="0" applyFont="1" applyBorder="1" applyAlignment="1">
      <alignment vertical="center" wrapText="1"/>
    </xf>
    <xf numFmtId="0" fontId="27" fillId="0" borderId="36" xfId="0" applyFont="1" applyFill="1" applyBorder="1" applyAlignment="1">
      <alignment vertical="center" wrapText="1"/>
    </xf>
    <xf numFmtId="0" fontId="27" fillId="0" borderId="65" xfId="0" applyFont="1" applyFill="1" applyBorder="1" applyAlignment="1">
      <alignment vertical="center" wrapText="1"/>
    </xf>
    <xf numFmtId="0" fontId="15" fillId="0" borderId="36" xfId="0" applyFont="1" applyFill="1" applyBorder="1" applyAlignment="1">
      <alignment vertical="center" wrapText="1"/>
    </xf>
    <xf numFmtId="3" fontId="5" fillId="0" borderId="39" xfId="0" applyNumberFormat="1" applyFont="1" applyBorder="1" applyAlignment="1">
      <alignment horizontal="right" wrapText="1"/>
    </xf>
    <xf numFmtId="3" fontId="5" fillId="0" borderId="13" xfId="0" applyNumberFormat="1" applyFont="1" applyBorder="1" applyAlignment="1">
      <alignment horizontal="right" wrapText="1"/>
    </xf>
    <xf numFmtId="0" fontId="6" fillId="0" borderId="68" xfId="9" applyFont="1" applyFill="1" applyBorder="1" applyAlignment="1">
      <alignment horizontal="left" vertical="center" wrapText="1"/>
    </xf>
    <xf numFmtId="0" fontId="3" fillId="0" borderId="36" xfId="0" applyFont="1" applyFill="1" applyBorder="1" applyAlignment="1">
      <alignment vertical="center" wrapText="1"/>
    </xf>
    <xf numFmtId="0" fontId="6" fillId="0" borderId="68" xfId="0" applyFont="1" applyFill="1" applyBorder="1" applyAlignment="1">
      <alignment vertical="center" wrapText="1"/>
    </xf>
    <xf numFmtId="0" fontId="5" fillId="0" borderId="36" xfId="0" applyFont="1" applyFill="1" applyBorder="1" applyAlignment="1">
      <alignment vertical="center" wrapText="1"/>
    </xf>
    <xf numFmtId="3" fontId="3" fillId="0" borderId="53" xfId="0" applyNumberFormat="1" applyFont="1" applyBorder="1"/>
    <xf numFmtId="3" fontId="3" fillId="0" borderId="39" xfId="0" applyNumberFormat="1" applyFont="1" applyFill="1" applyBorder="1" applyAlignment="1">
      <alignment horizontal="right" vertical="center" wrapText="1"/>
    </xf>
    <xf numFmtId="3" fontId="6" fillId="0" borderId="60" xfId="0" applyNumberFormat="1" applyFont="1" applyBorder="1"/>
    <xf numFmtId="3" fontId="5" fillId="0" borderId="39" xfId="0" applyNumberFormat="1" applyFont="1" applyBorder="1" applyAlignment="1">
      <alignment horizontal="right" vertical="center" wrapText="1"/>
    </xf>
    <xf numFmtId="3" fontId="3" fillId="0" borderId="3" xfId="0" applyNumberFormat="1" applyFont="1" applyFill="1" applyBorder="1" applyAlignment="1">
      <alignment horizontal="right" vertical="center" wrapText="1"/>
    </xf>
    <xf numFmtId="3" fontId="6" fillId="0" borderId="6" xfId="0" applyNumberFormat="1" applyFont="1" applyBorder="1" applyAlignment="1">
      <alignment horizontal="right" vertical="center" wrapText="1"/>
    </xf>
    <xf numFmtId="3" fontId="6" fillId="0" borderId="6" xfId="9" applyNumberFormat="1" applyFont="1" applyBorder="1" applyAlignment="1">
      <alignment horizontal="right" wrapText="1"/>
    </xf>
    <xf numFmtId="3" fontId="6" fillId="0" borderId="6" xfId="9" applyNumberFormat="1" applyFont="1" applyFill="1" applyBorder="1" applyAlignment="1">
      <alignment horizontal="right" vertical="center" wrapText="1"/>
    </xf>
    <xf numFmtId="0" fontId="3" fillId="0" borderId="70" xfId="0" applyFont="1" applyFill="1" applyBorder="1" applyAlignment="1">
      <alignment vertical="center" wrapText="1"/>
    </xf>
    <xf numFmtId="0" fontId="3" fillId="0" borderId="71" xfId="0" applyFont="1" applyFill="1" applyBorder="1" applyAlignment="1">
      <alignment vertical="center" wrapText="1"/>
    </xf>
    <xf numFmtId="3" fontId="3" fillId="0" borderId="11" xfId="0" applyNumberFormat="1" applyFont="1" applyBorder="1" applyAlignment="1">
      <alignment horizontal="right" wrapText="1"/>
    </xf>
    <xf numFmtId="0" fontId="3" fillId="0" borderId="67" xfId="0" applyFont="1" applyFill="1" applyBorder="1" applyAlignment="1">
      <alignment horizontal="left" vertical="center" wrapText="1"/>
    </xf>
    <xf numFmtId="0" fontId="6" fillId="0" borderId="71" xfId="0" applyFont="1" applyFill="1" applyBorder="1" applyAlignment="1">
      <alignment vertical="center" wrapText="1"/>
    </xf>
    <xf numFmtId="0" fontId="3" fillId="0" borderId="72" xfId="0" applyFont="1" applyFill="1" applyBorder="1" applyAlignment="1">
      <alignment vertical="center" wrapText="1"/>
    </xf>
    <xf numFmtId="0" fontId="3" fillId="0" borderId="23" xfId="0" applyFont="1" applyFill="1" applyBorder="1" applyAlignment="1">
      <alignment vertical="center" wrapText="1"/>
    </xf>
    <xf numFmtId="0" fontId="6" fillId="0" borderId="17" xfId="9" applyFont="1" applyFill="1" applyBorder="1" applyAlignment="1">
      <alignment horizontal="left" vertical="center" wrapText="1"/>
    </xf>
    <xf numFmtId="0" fontId="3" fillId="0" borderId="38" xfId="0" applyFont="1" applyFill="1" applyBorder="1" applyAlignment="1">
      <alignment vertical="center" wrapText="1"/>
    </xf>
    <xf numFmtId="0" fontId="3" fillId="0" borderId="23" xfId="0" applyFont="1" applyFill="1" applyBorder="1" applyAlignment="1">
      <alignment horizontal="left" vertical="center" wrapText="1"/>
    </xf>
    <xf numFmtId="0" fontId="3" fillId="0" borderId="18" xfId="9" applyFont="1" applyBorder="1" applyAlignment="1">
      <alignment horizontal="left" vertical="center" wrapText="1"/>
    </xf>
    <xf numFmtId="0" fontId="6" fillId="0" borderId="18" xfId="9" applyFont="1" applyBorder="1" applyAlignment="1">
      <alignment horizontal="left" vertical="center" wrapText="1"/>
    </xf>
    <xf numFmtId="0" fontId="6" fillId="0" borderId="18" xfId="9" applyFont="1" applyBorder="1" applyAlignment="1">
      <alignment horizontal="right" vertical="center" wrapText="1"/>
    </xf>
    <xf numFmtId="0" fontId="6" fillId="0" borderId="18" xfId="0" applyFont="1" applyFill="1" applyBorder="1" applyAlignment="1">
      <alignment vertical="center" wrapText="1"/>
    </xf>
    <xf numFmtId="0" fontId="3" fillId="0" borderId="58" xfId="0" applyFont="1" applyFill="1" applyBorder="1" applyAlignment="1">
      <alignment wrapText="1"/>
    </xf>
    <xf numFmtId="0" fontId="3" fillId="0" borderId="59" xfId="0" applyFont="1" applyFill="1" applyBorder="1" applyAlignment="1">
      <alignment wrapText="1"/>
    </xf>
    <xf numFmtId="3" fontId="3" fillId="0" borderId="53" xfId="0" applyNumberFormat="1" applyFont="1" applyFill="1" applyBorder="1"/>
    <xf numFmtId="3" fontId="3" fillId="0" borderId="39" xfId="0" applyNumberFormat="1" applyFont="1" applyFill="1" applyBorder="1"/>
    <xf numFmtId="3" fontId="3" fillId="0" borderId="49" xfId="0" applyNumberFormat="1" applyFont="1" applyFill="1" applyBorder="1"/>
    <xf numFmtId="3" fontId="3" fillId="0" borderId="60" xfId="0" applyNumberFormat="1" applyFont="1" applyFill="1" applyBorder="1"/>
    <xf numFmtId="3" fontId="3" fillId="0" borderId="58" xfId="0" applyNumberFormat="1" applyFont="1" applyBorder="1" applyAlignment="1">
      <alignment horizontal="center" vertical="center" wrapText="1"/>
    </xf>
    <xf numFmtId="167" fontId="6" fillId="0" borderId="3" xfId="0" applyNumberFormat="1" applyFont="1" applyBorder="1" applyAlignment="1">
      <alignment wrapText="1"/>
    </xf>
    <xf numFmtId="167" fontId="6" fillId="0" borderId="6" xfId="0" applyNumberFormat="1" applyFont="1" applyBorder="1" applyAlignment="1">
      <alignment wrapText="1"/>
    </xf>
    <xf numFmtId="3" fontId="3" fillId="0" borderId="11" xfId="0" applyNumberFormat="1" applyFont="1" applyBorder="1" applyAlignment="1">
      <alignment wrapText="1"/>
    </xf>
    <xf numFmtId="3" fontId="6" fillId="0" borderId="8" xfId="0" applyNumberFormat="1" applyFont="1" applyBorder="1"/>
    <xf numFmtId="0" fontId="0" fillId="0" borderId="0" xfId="0" applyFont="1"/>
    <xf numFmtId="168" fontId="3" fillId="0" borderId="6" xfId="11" applyNumberFormat="1" applyFont="1" applyBorder="1" applyAlignment="1">
      <alignment horizontal="center" vertical="center" wrapText="1"/>
    </xf>
    <xf numFmtId="168" fontId="6" fillId="0" borderId="0" xfId="11" applyNumberFormat="1" applyFont="1" applyBorder="1"/>
    <xf numFmtId="168" fontId="9" fillId="0" borderId="0" xfId="11" applyNumberFormat="1" applyFont="1" applyBorder="1"/>
    <xf numFmtId="3" fontId="3" fillId="0" borderId="6" xfId="0" applyNumberFormat="1" applyFont="1" applyBorder="1" applyAlignment="1">
      <alignment horizontal="right" vertical="center" wrapText="1"/>
    </xf>
    <xf numFmtId="164" fontId="3" fillId="0" borderId="6" xfId="0" applyNumberFormat="1" applyFont="1" applyBorder="1" applyAlignment="1">
      <alignment horizontal="right" vertical="center" wrapText="1"/>
    </xf>
    <xf numFmtId="3" fontId="6" fillId="0" borderId="6" xfId="0" applyNumberFormat="1" applyFont="1" applyBorder="1" applyAlignment="1">
      <alignment horizontal="right" vertical="center"/>
    </xf>
    <xf numFmtId="0" fontId="3" fillId="0" borderId="0" xfId="0" applyFont="1" applyBorder="1" applyAlignment="1">
      <alignment horizontal="right" vertical="center"/>
    </xf>
    <xf numFmtId="0" fontId="3" fillId="0" borderId="6" xfId="0" applyFont="1" applyBorder="1" applyAlignment="1">
      <alignment horizontal="center" vertical="center" wrapText="1"/>
    </xf>
    <xf numFmtId="1" fontId="3" fillId="0" borderId="6" xfId="0" applyNumberFormat="1" applyFont="1" applyBorder="1" applyAlignment="1">
      <alignment horizontal="center" vertical="center" wrapText="1"/>
    </xf>
    <xf numFmtId="3" fontId="3" fillId="0" borderId="11" xfId="0" applyNumberFormat="1" applyFont="1" applyBorder="1" applyAlignment="1">
      <alignment horizontal="center" vertical="center" wrapText="1"/>
    </xf>
    <xf numFmtId="3" fontId="3" fillId="0" borderId="8"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6" xfId="0" applyNumberFormat="1" applyFont="1" applyBorder="1" applyAlignment="1">
      <alignment horizontal="center"/>
    </xf>
    <xf numFmtId="0" fontId="6" fillId="0" borderId="6" xfId="0" applyFont="1" applyBorder="1" applyAlignment="1">
      <alignment horizontal="center"/>
    </xf>
    <xf numFmtId="0" fontId="6" fillId="0" borderId="0" xfId="0" applyFont="1" applyBorder="1" applyAlignment="1">
      <alignment horizontal="center"/>
    </xf>
    <xf numFmtId="0" fontId="9" fillId="0" borderId="0" xfId="0" applyFont="1" applyBorder="1" applyAlignment="1">
      <alignment horizontal="center"/>
    </xf>
    <xf numFmtId="3" fontId="6" fillId="0" borderId="6" xfId="11" applyNumberFormat="1" applyFont="1" applyBorder="1" applyAlignment="1">
      <alignment vertical="center" wrapText="1"/>
    </xf>
    <xf numFmtId="3" fontId="6" fillId="0" borderId="6" xfId="11" applyNumberFormat="1" applyFont="1" applyBorder="1"/>
    <xf numFmtId="3" fontId="6" fillId="0" borderId="6" xfId="11" applyNumberFormat="1" applyFont="1" applyBorder="1" applyAlignment="1">
      <alignment horizontal="right" vertical="center"/>
    </xf>
    <xf numFmtId="3" fontId="6" fillId="0" borderId="6" xfId="11" applyNumberFormat="1" applyFont="1" applyBorder="1" applyAlignment="1">
      <alignment vertical="center"/>
    </xf>
    <xf numFmtId="165" fontId="5" fillId="0" borderId="13" xfId="0" applyNumberFormat="1" applyFont="1" applyFill="1" applyBorder="1"/>
    <xf numFmtId="165" fontId="5" fillId="0" borderId="38" xfId="0" applyNumberFormat="1" applyFont="1" applyFill="1" applyBorder="1"/>
    <xf numFmtId="165" fontId="5" fillId="0" borderId="25" xfId="0" applyNumberFormat="1" applyFont="1" applyFill="1" applyBorder="1"/>
    <xf numFmtId="165" fontId="5" fillId="0" borderId="26" xfId="0" applyNumberFormat="1" applyFont="1" applyFill="1" applyBorder="1"/>
    <xf numFmtId="165" fontId="5" fillId="0" borderId="13" xfId="0" applyNumberFormat="1" applyFont="1" applyBorder="1"/>
    <xf numFmtId="165" fontId="14" fillId="0" borderId="3" xfId="0" applyNumberFormat="1" applyFont="1" applyBorder="1"/>
    <xf numFmtId="165" fontId="14" fillId="0" borderId="3" xfId="0" applyNumberFormat="1" applyFont="1" applyFill="1" applyBorder="1"/>
    <xf numFmtId="165" fontId="14" fillId="0" borderId="34" xfId="0" applyNumberFormat="1" applyFont="1" applyFill="1" applyBorder="1"/>
    <xf numFmtId="165" fontId="14" fillId="0" borderId="23" xfId="0" applyNumberFormat="1" applyFont="1" applyFill="1" applyBorder="1"/>
    <xf numFmtId="165" fontId="5" fillId="0" borderId="2" xfId="0" applyNumberFormat="1" applyFont="1" applyFill="1" applyBorder="1"/>
    <xf numFmtId="165" fontId="5" fillId="0" borderId="3" xfId="0" applyNumberFormat="1" applyFont="1" applyFill="1" applyBorder="1"/>
    <xf numFmtId="165" fontId="5" fillId="0" borderId="4" xfId="0" applyNumberFormat="1" applyFont="1" applyFill="1" applyBorder="1"/>
    <xf numFmtId="165" fontId="14" fillId="0" borderId="6" xfId="0" applyNumberFormat="1" applyFont="1" applyBorder="1"/>
    <xf numFmtId="165" fontId="14" fillId="0" borderId="6" xfId="0" applyNumberFormat="1" applyFont="1" applyFill="1" applyBorder="1"/>
    <xf numFmtId="165" fontId="14" fillId="0" borderId="17" xfId="0" applyNumberFormat="1" applyFont="1" applyFill="1" applyBorder="1"/>
    <xf numFmtId="165" fontId="5" fillId="0" borderId="5" xfId="0" applyNumberFormat="1" applyFont="1" applyFill="1" applyBorder="1"/>
    <xf numFmtId="165" fontId="5" fillId="0" borderId="6" xfId="0" applyNumberFormat="1" applyFont="1" applyFill="1" applyBorder="1"/>
    <xf numFmtId="165" fontId="5" fillId="0" borderId="24" xfId="0" applyNumberFormat="1" applyFont="1" applyFill="1" applyBorder="1"/>
    <xf numFmtId="165" fontId="14" fillId="0" borderId="14" xfId="0" applyNumberFormat="1" applyFont="1" applyFill="1" applyBorder="1"/>
    <xf numFmtId="165" fontId="14" fillId="0" borderId="18" xfId="0" applyNumberFormat="1" applyFont="1" applyFill="1" applyBorder="1"/>
    <xf numFmtId="165" fontId="5" fillId="0" borderId="28" xfId="0" applyNumberFormat="1" applyFont="1" applyFill="1" applyBorder="1"/>
    <xf numFmtId="165" fontId="14" fillId="0" borderId="20" xfId="0" applyNumberFormat="1" applyFont="1" applyBorder="1"/>
    <xf numFmtId="165" fontId="14" fillId="0" borderId="20" xfId="0" applyNumberFormat="1" applyFont="1" applyFill="1" applyBorder="1"/>
    <xf numFmtId="165" fontId="14" fillId="0" borderId="8" xfId="0" applyNumberFormat="1" applyFont="1" applyBorder="1"/>
    <xf numFmtId="165" fontId="14" fillId="0" borderId="8" xfId="0" applyNumberFormat="1" applyFont="1" applyFill="1" applyBorder="1"/>
    <xf numFmtId="165" fontId="14" fillId="0" borderId="1" xfId="0" applyNumberFormat="1" applyFont="1" applyFill="1" applyBorder="1"/>
    <xf numFmtId="165" fontId="14" fillId="0" borderId="58" xfId="0" applyNumberFormat="1" applyFont="1" applyFill="1" applyBorder="1"/>
    <xf numFmtId="165" fontId="5" fillId="0" borderId="1" xfId="0" applyNumberFormat="1" applyFont="1" applyFill="1" applyBorder="1"/>
    <xf numFmtId="165" fontId="14" fillId="0" borderId="13" xfId="0" applyNumberFormat="1" applyFont="1" applyFill="1" applyBorder="1"/>
    <xf numFmtId="165" fontId="14" fillId="0" borderId="38" xfId="0" applyNumberFormat="1" applyFont="1" applyFill="1" applyBorder="1"/>
    <xf numFmtId="165" fontId="14" fillId="0" borderId="11" xfId="0" applyNumberFormat="1" applyFont="1" applyFill="1" applyBorder="1"/>
    <xf numFmtId="165" fontId="14" fillId="0" borderId="31" xfId="0" applyNumberFormat="1" applyFont="1" applyFill="1" applyBorder="1"/>
    <xf numFmtId="165" fontId="5" fillId="0" borderId="10" xfId="0" applyNumberFormat="1" applyFont="1" applyFill="1" applyBorder="1"/>
    <xf numFmtId="165" fontId="5" fillId="0" borderId="11" xfId="0" applyNumberFormat="1" applyFont="1" applyFill="1" applyBorder="1"/>
    <xf numFmtId="165" fontId="5" fillId="0" borderId="12" xfId="0" applyNumberFormat="1" applyFont="1" applyFill="1" applyBorder="1"/>
    <xf numFmtId="165" fontId="5" fillId="0" borderId="7" xfId="0" applyNumberFormat="1" applyFont="1" applyFill="1" applyBorder="1"/>
    <xf numFmtId="165" fontId="5" fillId="0" borderId="8" xfId="0" applyNumberFormat="1" applyFont="1" applyFill="1" applyBorder="1"/>
    <xf numFmtId="165" fontId="5" fillId="0" borderId="9" xfId="0" applyNumberFormat="1" applyFont="1" applyFill="1" applyBorder="1"/>
    <xf numFmtId="165" fontId="5" fillId="0" borderId="3" xfId="0" applyNumberFormat="1" applyFont="1" applyBorder="1"/>
    <xf numFmtId="165" fontId="5" fillId="0" borderId="23" xfId="0" applyNumberFormat="1" applyFont="1" applyFill="1" applyBorder="1"/>
    <xf numFmtId="165" fontId="14" fillId="0" borderId="2" xfId="0" applyNumberFormat="1" applyFont="1" applyFill="1" applyBorder="1"/>
    <xf numFmtId="165" fontId="14" fillId="0" borderId="4" xfId="0" applyNumberFormat="1" applyFont="1" applyFill="1" applyBorder="1"/>
    <xf numFmtId="165" fontId="14" fillId="0" borderId="5" xfId="0" applyNumberFormat="1" applyFont="1" applyFill="1" applyBorder="1"/>
    <xf numFmtId="165" fontId="14" fillId="0" borderId="24" xfId="0" applyNumberFormat="1" applyFont="1" applyFill="1" applyBorder="1"/>
    <xf numFmtId="165" fontId="14" fillId="0" borderId="14" xfId="0" applyNumberFormat="1" applyFont="1" applyBorder="1"/>
    <xf numFmtId="165" fontId="14" fillId="0" borderId="27" xfId="0" applyNumberFormat="1" applyFont="1" applyFill="1" applyBorder="1"/>
    <xf numFmtId="165" fontId="14" fillId="0" borderId="28" xfId="0" applyNumberFormat="1" applyFont="1" applyFill="1" applyBorder="1"/>
    <xf numFmtId="165" fontId="14" fillId="0" borderId="21" xfId="0" applyNumberFormat="1" applyFont="1" applyFill="1" applyBorder="1"/>
    <xf numFmtId="165" fontId="14" fillId="0" borderId="29" xfId="0" applyNumberFormat="1" applyFont="1" applyFill="1" applyBorder="1"/>
    <xf numFmtId="165" fontId="5" fillId="0" borderId="30" xfId="0" applyNumberFormat="1" applyFont="1" applyFill="1" applyBorder="1"/>
    <xf numFmtId="165" fontId="15" fillId="0" borderId="13" xfId="0" applyNumberFormat="1" applyFont="1" applyBorder="1"/>
    <xf numFmtId="165" fontId="15" fillId="0" borderId="13" xfId="0" applyNumberFormat="1" applyFont="1" applyFill="1" applyBorder="1"/>
    <xf numFmtId="165" fontId="15" fillId="0" borderId="38" xfId="0" applyNumberFormat="1" applyFont="1" applyFill="1" applyBorder="1"/>
    <xf numFmtId="167" fontId="6" fillId="0" borderId="17" xfId="0" applyNumberFormat="1" applyFont="1" applyBorder="1" applyAlignment="1">
      <alignment wrapText="1"/>
    </xf>
    <xf numFmtId="3" fontId="4" fillId="0" borderId="73" xfId="0" applyNumberFormat="1" applyFont="1" applyBorder="1" applyAlignment="1">
      <alignment horizontal="center" vertical="center" wrapText="1"/>
    </xf>
    <xf numFmtId="167" fontId="3" fillId="0" borderId="40" xfId="0" applyNumberFormat="1" applyFont="1" applyBorder="1" applyAlignment="1"/>
    <xf numFmtId="167" fontId="3" fillId="0" borderId="52" xfId="0" applyNumberFormat="1" applyFont="1" applyBorder="1" applyAlignment="1"/>
    <xf numFmtId="167" fontId="6" fillId="0" borderId="23" xfId="0" applyNumberFormat="1" applyFont="1" applyBorder="1" applyAlignment="1">
      <alignment wrapText="1"/>
    </xf>
    <xf numFmtId="167" fontId="3" fillId="0" borderId="51" xfId="0" applyNumberFormat="1" applyFont="1" applyBorder="1" applyAlignment="1"/>
    <xf numFmtId="3" fontId="3" fillId="0" borderId="31" xfId="0" applyNumberFormat="1" applyFont="1" applyBorder="1" applyAlignment="1">
      <alignment horizontal="center" vertical="center" wrapText="1"/>
    </xf>
    <xf numFmtId="3" fontId="3" fillId="0" borderId="52" xfId="0" applyNumberFormat="1" applyFont="1" applyBorder="1" applyAlignment="1">
      <alignment horizontal="center" vertical="center" wrapText="1"/>
    </xf>
    <xf numFmtId="167" fontId="6" fillId="0" borderId="15" xfId="0" applyNumberFormat="1" applyFont="1" applyBorder="1" applyAlignment="1">
      <alignment wrapText="1"/>
    </xf>
    <xf numFmtId="167" fontId="6" fillId="0" borderId="41" xfId="0" applyNumberFormat="1" applyFont="1" applyBorder="1" applyAlignment="1">
      <alignment wrapText="1"/>
    </xf>
    <xf numFmtId="0" fontId="6" fillId="0" borderId="51" xfId="0" applyFont="1" applyBorder="1" applyAlignment="1">
      <alignment vertical="center" wrapText="1"/>
    </xf>
    <xf numFmtId="0" fontId="6" fillId="0" borderId="40" xfId="0" quotePrefix="1" applyFont="1" applyBorder="1" applyAlignment="1">
      <alignment vertical="center" wrapText="1"/>
    </xf>
    <xf numFmtId="0" fontId="4" fillId="0" borderId="74" xfId="0" applyFont="1" applyBorder="1" applyAlignment="1">
      <alignment vertical="center" wrapText="1"/>
    </xf>
    <xf numFmtId="3" fontId="3" fillId="0" borderId="33" xfId="0" applyNumberFormat="1" applyFont="1" applyFill="1" applyBorder="1" applyAlignment="1">
      <alignment horizontal="center" vertical="center" wrapText="1"/>
    </xf>
    <xf numFmtId="3" fontId="3" fillId="0" borderId="42" xfId="0" applyNumberFormat="1" applyFont="1" applyBorder="1" applyAlignment="1">
      <alignment horizontal="center" vertical="center" wrapText="1"/>
    </xf>
    <xf numFmtId="0" fontId="4" fillId="0" borderId="73" xfId="0" applyFont="1" applyBorder="1" applyAlignment="1">
      <alignment horizontal="center" vertical="center" wrapText="1"/>
    </xf>
    <xf numFmtId="0" fontId="3" fillId="0" borderId="52" xfId="0" applyFont="1" applyBorder="1" applyAlignment="1">
      <alignment horizontal="center" vertical="center" wrapText="1"/>
    </xf>
    <xf numFmtId="167" fontId="3" fillId="0" borderId="42" xfId="0" applyNumberFormat="1" applyFont="1" applyBorder="1" applyAlignment="1">
      <alignment wrapText="1"/>
    </xf>
    <xf numFmtId="167" fontId="3" fillId="0" borderId="8" xfId="0" applyNumberFormat="1" applyFont="1" applyBorder="1" applyAlignment="1">
      <alignment wrapText="1"/>
    </xf>
    <xf numFmtId="167" fontId="3" fillId="0" borderId="58" xfId="0" applyNumberFormat="1" applyFont="1" applyBorder="1" applyAlignment="1">
      <alignment wrapText="1"/>
    </xf>
    <xf numFmtId="0" fontId="3" fillId="0" borderId="6" xfId="0" applyFont="1" applyBorder="1" applyAlignment="1">
      <alignment horizontal="center" vertical="center" wrapText="1"/>
    </xf>
    <xf numFmtId="0" fontId="2" fillId="10" borderId="0" xfId="12" applyFill="1"/>
    <xf numFmtId="0" fontId="26" fillId="10" borderId="0" xfId="12" applyFont="1" applyFill="1"/>
    <xf numFmtId="0" fontId="1" fillId="10" borderId="0" xfId="13" applyFill="1"/>
    <xf numFmtId="0" fontId="3" fillId="10" borderId="10" xfId="12" applyFont="1" applyFill="1" applyBorder="1" applyAlignment="1">
      <alignment horizontal="center" vertical="center" wrapText="1"/>
    </xf>
    <xf numFmtId="0" fontId="3" fillId="10" borderId="7" xfId="12" applyFont="1" applyFill="1" applyBorder="1" applyAlignment="1">
      <alignment horizontal="center" vertical="center" wrapText="1"/>
    </xf>
    <xf numFmtId="3" fontId="31" fillId="10" borderId="24" xfId="13" applyNumberFormat="1" applyFont="1" applyFill="1" applyBorder="1"/>
    <xf numFmtId="3" fontId="31" fillId="10" borderId="13" xfId="13" applyNumberFormat="1" applyFont="1" applyFill="1" applyBorder="1"/>
    <xf numFmtId="0" fontId="31" fillId="10" borderId="0" xfId="13" applyFont="1" applyFill="1"/>
    <xf numFmtId="0" fontId="5" fillId="10" borderId="5" xfId="12" applyFont="1" applyFill="1" applyBorder="1" applyAlignment="1">
      <alignment vertical="center" wrapText="1"/>
    </xf>
    <xf numFmtId="0" fontId="14" fillId="10" borderId="5" xfId="12" applyFont="1" applyFill="1" applyBorder="1" applyAlignment="1">
      <alignment vertical="center" wrapText="1"/>
    </xf>
    <xf numFmtId="0" fontId="5" fillId="0" borderId="70" xfId="0" applyFont="1" applyBorder="1" applyAlignment="1">
      <alignment wrapText="1"/>
    </xf>
    <xf numFmtId="0" fontId="14" fillId="10" borderId="27" xfId="12" applyFont="1" applyFill="1" applyBorder="1" applyAlignment="1">
      <alignment vertical="center" wrapText="1"/>
    </xf>
    <xf numFmtId="0" fontId="5" fillId="10" borderId="2" xfId="12" applyFont="1" applyFill="1" applyBorder="1" applyAlignment="1">
      <alignment vertical="center" wrapText="1"/>
    </xf>
    <xf numFmtId="3" fontId="1" fillId="10" borderId="3" xfId="12" applyNumberFormat="1" applyFont="1" applyFill="1" applyBorder="1"/>
    <xf numFmtId="3" fontId="1" fillId="10" borderId="4" xfId="12" applyNumberFormat="1" applyFont="1" applyFill="1" applyBorder="1"/>
    <xf numFmtId="0" fontId="5" fillId="10" borderId="25" xfId="12" applyFont="1" applyFill="1" applyBorder="1" applyAlignment="1">
      <alignment vertical="center" wrapText="1"/>
    </xf>
    <xf numFmtId="3" fontId="1" fillId="10" borderId="23" xfId="12" applyNumberFormat="1" applyFont="1" applyFill="1" applyBorder="1"/>
    <xf numFmtId="3" fontId="5" fillId="10" borderId="31" xfId="12" applyNumberFormat="1" applyFont="1" applyFill="1" applyBorder="1" applyAlignment="1">
      <alignment horizontal="center" vertical="center" wrapText="1"/>
    </xf>
    <xf numFmtId="3" fontId="5" fillId="10" borderId="12" xfId="12" applyNumberFormat="1" applyFont="1" applyFill="1" applyBorder="1" applyAlignment="1">
      <alignment horizontal="center" vertical="center" wrapText="1"/>
    </xf>
    <xf numFmtId="3" fontId="5" fillId="10" borderId="8" xfId="12" applyNumberFormat="1" applyFont="1" applyFill="1" applyBorder="1" applyAlignment="1">
      <alignment horizontal="center" vertical="center" wrapText="1"/>
    </xf>
    <xf numFmtId="3" fontId="5" fillId="10" borderId="58" xfId="12" applyNumberFormat="1" applyFont="1" applyFill="1" applyBorder="1" applyAlignment="1">
      <alignment horizontal="center" vertical="center" wrapText="1"/>
    </xf>
    <xf numFmtId="3" fontId="5" fillId="10" borderId="9" xfId="12" applyNumberFormat="1" applyFont="1" applyFill="1" applyBorder="1" applyAlignment="1">
      <alignment horizontal="center" vertical="center" wrapText="1"/>
    </xf>
    <xf numFmtId="169" fontId="5" fillId="10" borderId="3" xfId="12" applyNumberFormat="1" applyFont="1" applyFill="1" applyBorder="1" applyAlignment="1">
      <alignment horizontal="center" vertical="center" wrapText="1"/>
    </xf>
    <xf numFmtId="169" fontId="5" fillId="10" borderId="23" xfId="12" applyNumberFormat="1" applyFont="1" applyFill="1" applyBorder="1" applyAlignment="1">
      <alignment horizontal="center" vertical="center" wrapText="1"/>
    </xf>
    <xf numFmtId="169" fontId="5" fillId="10" borderId="4" xfId="12" applyNumberFormat="1" applyFont="1" applyFill="1" applyBorder="1" applyAlignment="1">
      <alignment horizontal="center" vertical="center" wrapText="1"/>
    </xf>
    <xf numFmtId="3" fontId="14" fillId="10" borderId="6" xfId="12" applyNumberFormat="1" applyFont="1" applyFill="1" applyBorder="1"/>
    <xf numFmtId="3" fontId="14" fillId="10" borderId="17" xfId="12" applyNumberFormat="1" applyFont="1" applyFill="1" applyBorder="1"/>
    <xf numFmtId="3" fontId="5" fillId="10" borderId="24" xfId="12" applyNumberFormat="1" applyFont="1" applyFill="1" applyBorder="1"/>
    <xf numFmtId="3" fontId="14" fillId="10" borderId="14" xfId="12" applyNumberFormat="1" applyFont="1" applyFill="1" applyBorder="1"/>
    <xf numFmtId="3" fontId="14" fillId="10" borderId="18" xfId="12" applyNumberFormat="1" applyFont="1" applyFill="1" applyBorder="1"/>
    <xf numFmtId="3" fontId="14" fillId="10" borderId="28" xfId="12" applyNumberFormat="1" applyFont="1" applyFill="1" applyBorder="1"/>
    <xf numFmtId="3" fontId="5" fillId="10" borderId="13" xfId="12" applyNumberFormat="1" applyFont="1" applyFill="1" applyBorder="1"/>
    <xf numFmtId="3" fontId="1" fillId="10" borderId="6" xfId="13" applyNumberFormat="1" applyFont="1" applyFill="1" applyBorder="1"/>
    <xf numFmtId="3" fontId="1" fillId="10" borderId="17" xfId="13" applyNumberFormat="1" applyFont="1" applyFill="1" applyBorder="1"/>
    <xf numFmtId="3" fontId="1" fillId="10" borderId="14" xfId="13" applyNumberFormat="1" applyFont="1" applyFill="1" applyBorder="1"/>
    <xf numFmtId="3" fontId="30" fillId="10" borderId="14" xfId="13" applyNumberFormat="1" applyFont="1" applyFill="1" applyBorder="1"/>
    <xf numFmtId="3" fontId="30" fillId="10" borderId="18" xfId="13" applyNumberFormat="1" applyFont="1" applyFill="1" applyBorder="1"/>
    <xf numFmtId="3" fontId="29" fillId="10" borderId="13" xfId="13" applyNumberFormat="1" applyFont="1" applyFill="1" applyBorder="1"/>
    <xf numFmtId="3" fontId="5" fillId="10" borderId="11" xfId="12" applyNumberFormat="1" applyFont="1" applyFill="1" applyBorder="1" applyAlignment="1">
      <alignment horizontal="center" vertical="center" wrapText="1"/>
    </xf>
    <xf numFmtId="49" fontId="6" fillId="0" borderId="20" xfId="0" applyNumberFormat="1" applyFont="1" applyBorder="1" applyAlignment="1">
      <alignment horizontal="center" vertical="center" wrapText="1"/>
    </xf>
    <xf numFmtId="3" fontId="5" fillId="10" borderId="26" xfId="12" applyNumberFormat="1" applyFont="1" applyFill="1" applyBorder="1"/>
    <xf numFmtId="3" fontId="29" fillId="10" borderId="26" xfId="13" applyNumberFormat="1" applyFont="1" applyFill="1" applyBorder="1"/>
    <xf numFmtId="1" fontId="3" fillId="0" borderId="6" xfId="0" applyNumberFormat="1" applyFont="1" applyBorder="1" applyAlignment="1">
      <alignment horizontal="center" vertical="center" wrapText="1"/>
    </xf>
    <xf numFmtId="3" fontId="3" fillId="0" borderId="11" xfId="0" applyNumberFormat="1" applyFont="1" applyBorder="1" applyAlignment="1">
      <alignment horizontal="center" vertical="center" wrapText="1"/>
    </xf>
    <xf numFmtId="3" fontId="3" fillId="0" borderId="8" xfId="0" applyNumberFormat="1" applyFont="1" applyBorder="1" applyAlignment="1">
      <alignment horizontal="center" vertical="center" wrapText="1"/>
    </xf>
    <xf numFmtId="3" fontId="3" fillId="0" borderId="9" xfId="0" applyNumberFormat="1" applyFont="1" applyBorder="1" applyAlignment="1">
      <alignment horizontal="center" vertical="center" wrapText="1"/>
    </xf>
    <xf numFmtId="0" fontId="3" fillId="0" borderId="8" xfId="0" applyFont="1" applyBorder="1" applyAlignment="1">
      <alignment vertical="center" wrapText="1"/>
    </xf>
    <xf numFmtId="49" fontId="3" fillId="0" borderId="26" xfId="0" applyNumberFormat="1" applyFont="1" applyBorder="1" applyAlignment="1">
      <alignment horizontal="left" vertical="center" wrapText="1"/>
    </xf>
    <xf numFmtId="49" fontId="3" fillId="0" borderId="3" xfId="0" applyNumberFormat="1" applyFont="1" applyBorder="1" applyAlignment="1">
      <alignment horizontal="center"/>
    </xf>
    <xf numFmtId="49" fontId="6" fillId="0" borderId="6" xfId="0" applyNumberFormat="1" applyFont="1" applyBorder="1" applyAlignment="1">
      <alignment horizontal="right" vertical="center" wrapText="1"/>
    </xf>
    <xf numFmtId="49" fontId="3" fillId="0" borderId="6" xfId="0" applyNumberFormat="1" applyFont="1" applyBorder="1" applyAlignment="1">
      <alignment horizontal="right" vertical="center" wrapText="1"/>
    </xf>
    <xf numFmtId="49" fontId="6" fillId="0" borderId="6" xfId="0" applyNumberFormat="1" applyFont="1" applyBorder="1" applyAlignment="1">
      <alignment horizontal="right"/>
    </xf>
    <xf numFmtId="0" fontId="3" fillId="0" borderId="6" xfId="0" applyFont="1" applyBorder="1"/>
    <xf numFmtId="49" fontId="3" fillId="0" borderId="14" xfId="0" applyNumberFormat="1" applyFont="1" applyBorder="1" applyAlignment="1">
      <alignment horizontal="left"/>
    </xf>
    <xf numFmtId="0" fontId="3" fillId="0" borderId="13" xfId="0" applyFont="1" applyBorder="1" applyAlignment="1">
      <alignment horizontal="left"/>
    </xf>
    <xf numFmtId="49" fontId="3" fillId="0" borderId="6" xfId="0" applyNumberFormat="1" applyFont="1" applyBorder="1" applyAlignment="1">
      <alignment horizontal="right"/>
    </xf>
    <xf numFmtId="49" fontId="3" fillId="0" borderId="6" xfId="0" applyNumberFormat="1" applyFont="1" applyBorder="1" applyAlignment="1">
      <alignment horizontal="left"/>
    </xf>
    <xf numFmtId="0" fontId="3" fillId="0" borderId="70" xfId="9" applyFont="1" applyBorder="1" applyAlignment="1">
      <alignment horizontal="left" vertical="center" wrapText="1"/>
    </xf>
    <xf numFmtId="0" fontId="3" fillId="0" borderId="21" xfId="9" applyFont="1" applyBorder="1" applyAlignment="1">
      <alignment horizontal="left" vertical="center" wrapText="1"/>
    </xf>
    <xf numFmtId="0" fontId="3" fillId="0" borderId="20" xfId="9" applyFont="1" applyBorder="1" applyAlignment="1">
      <alignment horizontal="left" vertical="center" wrapText="1"/>
    </xf>
    <xf numFmtId="3" fontId="6" fillId="0" borderId="22" xfId="0" applyNumberFormat="1" applyFont="1" applyBorder="1"/>
    <xf numFmtId="3" fontId="6" fillId="0" borderId="20" xfId="0" applyNumberFormat="1" applyFont="1" applyBorder="1"/>
    <xf numFmtId="0" fontId="6" fillId="0" borderId="69" xfId="9" applyFont="1" applyBorder="1" applyAlignment="1">
      <alignment horizontal="left" vertical="center" wrapText="1"/>
    </xf>
    <xf numFmtId="0" fontId="6" fillId="0" borderId="58" xfId="9" applyFont="1" applyBorder="1" applyAlignment="1">
      <alignment horizontal="left" vertical="center" wrapText="1"/>
    </xf>
    <xf numFmtId="0" fontId="6" fillId="0" borderId="8" xfId="9" applyFont="1" applyBorder="1" applyAlignment="1">
      <alignment horizontal="left" vertical="center" wrapText="1"/>
    </xf>
    <xf numFmtId="3" fontId="6" fillId="0" borderId="42" xfId="0" applyNumberFormat="1" applyFont="1" applyBorder="1"/>
    <xf numFmtId="164" fontId="14" fillId="10" borderId="6" xfId="12" applyNumberFormat="1" applyFont="1" applyFill="1" applyBorder="1"/>
    <xf numFmtId="164" fontId="14" fillId="10" borderId="14" xfId="12" applyNumberFormat="1" applyFont="1" applyFill="1" applyBorder="1"/>
    <xf numFmtId="164" fontId="5" fillId="10" borderId="13" xfId="12" applyNumberFormat="1" applyFont="1" applyFill="1" applyBorder="1"/>
    <xf numFmtId="164" fontId="1" fillId="10" borderId="3" xfId="12" applyNumberFormat="1" applyFont="1" applyFill="1" applyBorder="1"/>
    <xf numFmtId="164" fontId="1" fillId="10" borderId="6" xfId="13" applyNumberFormat="1" applyFont="1" applyFill="1" applyBorder="1"/>
    <xf numFmtId="164" fontId="1" fillId="10" borderId="14" xfId="13" applyNumberFormat="1" applyFont="1" applyFill="1" applyBorder="1"/>
    <xf numFmtId="3" fontId="30" fillId="10" borderId="28" xfId="13" applyNumberFormat="1" applyFont="1" applyFill="1" applyBorder="1"/>
    <xf numFmtId="3" fontId="3" fillId="0" borderId="11" xfId="0" applyNumberFormat="1" applyFont="1" applyBorder="1" applyAlignment="1"/>
    <xf numFmtId="0" fontId="5" fillId="0" borderId="0" xfId="0" applyFont="1" applyBorder="1" applyAlignment="1">
      <alignment horizontal="center"/>
    </xf>
    <xf numFmtId="1" fontId="3" fillId="0" borderId="44" xfId="0" applyNumberFormat="1" applyFont="1" applyBorder="1" applyAlignment="1">
      <alignment horizontal="center" wrapText="1"/>
    </xf>
    <xf numFmtId="1" fontId="3" fillId="0" borderId="46" xfId="0" applyNumberFormat="1" applyFont="1" applyBorder="1" applyAlignment="1">
      <alignment horizontal="center" wrapText="1"/>
    </xf>
    <xf numFmtId="1" fontId="3" fillId="0" borderId="47" xfId="0" applyNumberFormat="1" applyFont="1" applyBorder="1" applyAlignment="1">
      <alignment horizontal="center" wrapText="1"/>
    </xf>
    <xf numFmtId="3" fontId="3" fillId="0" borderId="23" xfId="0" applyNumberFormat="1" applyFont="1" applyBorder="1" applyAlignment="1">
      <alignment horizontal="center" vertical="center" wrapText="1"/>
    </xf>
    <xf numFmtId="3" fontId="3" fillId="0" borderId="16" xfId="0" applyNumberFormat="1" applyFont="1" applyBorder="1" applyAlignment="1">
      <alignment horizontal="center" vertical="center" wrapText="1"/>
    </xf>
    <xf numFmtId="3" fontId="3" fillId="0" borderId="15" xfId="0" applyNumberFormat="1" applyFont="1" applyBorder="1" applyAlignment="1">
      <alignment horizontal="center" vertical="center" wrapText="1"/>
    </xf>
    <xf numFmtId="3" fontId="3" fillId="0" borderId="21" xfId="0" applyNumberFormat="1" applyFont="1" applyBorder="1" applyAlignment="1">
      <alignment horizontal="center" vertical="center" wrapText="1"/>
    </xf>
    <xf numFmtId="3" fontId="3" fillId="0" borderId="0" xfId="0" applyNumberFormat="1" applyFont="1" applyBorder="1" applyAlignment="1">
      <alignment horizontal="center" vertical="center" wrapText="1"/>
    </xf>
    <xf numFmtId="3" fontId="3" fillId="0" borderId="22" xfId="0" applyNumberFormat="1" applyFont="1" applyBorder="1" applyAlignment="1">
      <alignment horizontal="center" vertical="center" wrapText="1"/>
    </xf>
    <xf numFmtId="0" fontId="3" fillId="0" borderId="2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3" fontId="5" fillId="0" borderId="44" xfId="0" applyNumberFormat="1" applyFont="1" applyFill="1" applyBorder="1" applyAlignment="1">
      <alignment horizontal="center" vertical="center" wrapText="1"/>
    </xf>
    <xf numFmtId="3" fontId="5" fillId="0" borderId="46" xfId="0" applyNumberFormat="1" applyFont="1" applyFill="1" applyBorder="1" applyAlignment="1">
      <alignment horizontal="center" vertical="center" wrapText="1"/>
    </xf>
    <xf numFmtId="3" fontId="5" fillId="0" borderId="47" xfId="0" applyNumberFormat="1" applyFont="1" applyFill="1" applyBorder="1" applyAlignment="1">
      <alignment horizontal="center" vertical="center" wrapText="1"/>
    </xf>
    <xf numFmtId="3" fontId="5" fillId="0" borderId="23" xfId="0" applyNumberFormat="1" applyFont="1" applyFill="1" applyBorder="1" applyAlignment="1">
      <alignment horizontal="center" vertical="center" wrapText="1"/>
    </xf>
    <xf numFmtId="3" fontId="5" fillId="0" borderId="16" xfId="0" applyNumberFormat="1" applyFont="1" applyFill="1" applyBorder="1" applyAlignment="1">
      <alignment horizontal="center" vertical="center" wrapText="1"/>
    </xf>
    <xf numFmtId="3" fontId="5" fillId="0" borderId="15" xfId="0" applyNumberFormat="1" applyFont="1" applyFill="1" applyBorder="1" applyAlignment="1">
      <alignment horizontal="center" vertical="center" wrapText="1"/>
    </xf>
    <xf numFmtId="3" fontId="3" fillId="0" borderId="23" xfId="0" applyNumberFormat="1" applyFont="1" applyFill="1" applyBorder="1" applyAlignment="1">
      <alignment horizontal="center" vertical="center" wrapText="1"/>
    </xf>
    <xf numFmtId="3" fontId="3" fillId="0" borderId="16" xfId="0" applyNumberFormat="1" applyFont="1" applyFill="1" applyBorder="1" applyAlignment="1">
      <alignment horizontal="center" vertical="center" wrapText="1"/>
    </xf>
    <xf numFmtId="3" fontId="3" fillId="0" borderId="15" xfId="0" applyNumberFormat="1" applyFont="1" applyFill="1" applyBorder="1" applyAlignment="1">
      <alignment horizontal="center" vertical="center" wrapText="1"/>
    </xf>
    <xf numFmtId="3" fontId="3" fillId="0" borderId="44" xfId="0" applyNumberFormat="1" applyFont="1" applyFill="1" applyBorder="1" applyAlignment="1">
      <alignment horizontal="center" vertical="center" wrapText="1"/>
    </xf>
    <xf numFmtId="3" fontId="3" fillId="0" borderId="46" xfId="0" applyNumberFormat="1" applyFont="1" applyFill="1" applyBorder="1" applyAlignment="1">
      <alignment horizontal="center" vertical="center" wrapText="1"/>
    </xf>
    <xf numFmtId="3" fontId="3" fillId="0" borderId="48" xfId="0" applyNumberFormat="1" applyFont="1" applyFill="1" applyBorder="1" applyAlignment="1">
      <alignment horizontal="center" vertical="center" wrapText="1"/>
    </xf>
    <xf numFmtId="3" fontId="3" fillId="0" borderId="49" xfId="0" applyNumberFormat="1" applyFont="1" applyFill="1" applyBorder="1" applyAlignment="1">
      <alignment horizontal="center" vertical="center" wrapText="1"/>
    </xf>
    <xf numFmtId="1" fontId="3" fillId="0" borderId="46" xfId="0" applyNumberFormat="1" applyFont="1" applyFill="1" applyBorder="1" applyAlignment="1">
      <alignment horizontal="center" wrapText="1"/>
    </xf>
    <xf numFmtId="1" fontId="3" fillId="0" borderId="44" xfId="0" applyNumberFormat="1" applyFont="1" applyFill="1" applyBorder="1" applyAlignment="1">
      <alignment horizontal="center" wrapText="1"/>
    </xf>
    <xf numFmtId="1" fontId="3" fillId="0" borderId="47" xfId="0" applyNumberFormat="1" applyFont="1" applyFill="1" applyBorder="1" applyAlignment="1">
      <alignment horizontal="center" wrapText="1"/>
    </xf>
    <xf numFmtId="3" fontId="3" fillId="0" borderId="47" xfId="0" applyNumberFormat="1" applyFont="1" applyFill="1" applyBorder="1" applyAlignment="1">
      <alignment horizontal="center" vertical="center" wrapText="1"/>
    </xf>
    <xf numFmtId="0" fontId="6" fillId="0" borderId="29" xfId="0" applyFont="1" applyBorder="1" applyAlignment="1">
      <alignment horizontal="center" vertical="center" wrapText="1"/>
    </xf>
    <xf numFmtId="0" fontId="6" fillId="0" borderId="2" xfId="0" applyFont="1" applyBorder="1" applyAlignment="1">
      <alignment horizontal="center" vertical="center" wrapText="1"/>
    </xf>
    <xf numFmtId="1" fontId="3" fillId="0" borderId="6" xfId="0" applyNumberFormat="1" applyFont="1" applyBorder="1" applyAlignment="1">
      <alignment horizontal="center" vertical="center" wrapText="1"/>
    </xf>
    <xf numFmtId="0" fontId="3" fillId="0" borderId="6" xfId="0" applyFont="1" applyBorder="1" applyAlignment="1">
      <alignment horizontal="center" vertical="center" wrapText="1"/>
    </xf>
    <xf numFmtId="3" fontId="3" fillId="0" borderId="11" xfId="0" applyNumberFormat="1" applyFont="1" applyBorder="1" applyAlignment="1">
      <alignment horizontal="center" vertical="center"/>
    </xf>
    <xf numFmtId="3" fontId="3" fillId="0" borderId="12" xfId="0" applyNumberFormat="1" applyFont="1" applyBorder="1" applyAlignment="1">
      <alignment horizontal="center" vertical="center"/>
    </xf>
    <xf numFmtId="0" fontId="3" fillId="0" borderId="68" xfId="0" applyFont="1" applyFill="1" applyBorder="1" applyAlignment="1">
      <alignment horizontal="left" wrapText="1"/>
    </xf>
    <xf numFmtId="0" fontId="3" fillId="0" borderId="63" xfId="0" applyFont="1" applyFill="1" applyBorder="1" applyAlignment="1">
      <alignment horizontal="left" wrapText="1"/>
    </xf>
    <xf numFmtId="0" fontId="3" fillId="0" borderId="41" xfId="0" applyFont="1" applyFill="1" applyBorder="1" applyAlignment="1">
      <alignment horizontal="left" wrapText="1"/>
    </xf>
    <xf numFmtId="0" fontId="3" fillId="0" borderId="69" xfId="0" applyFont="1" applyFill="1" applyBorder="1" applyAlignment="1">
      <alignment horizontal="left" wrapText="1"/>
    </xf>
    <xf numFmtId="0" fontId="3" fillId="0" borderId="64" xfId="0" applyFont="1" applyFill="1" applyBorder="1" applyAlignment="1">
      <alignment horizontal="left" wrapText="1"/>
    </xf>
    <xf numFmtId="0" fontId="3" fillId="0" borderId="42" xfId="0" applyFont="1" applyFill="1" applyBorder="1" applyAlignment="1">
      <alignment horizontal="left" wrapText="1"/>
    </xf>
    <xf numFmtId="0" fontId="3" fillId="0" borderId="45"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11" xfId="0" applyFont="1" applyBorder="1" applyAlignment="1">
      <alignment horizontal="center" vertical="center"/>
    </xf>
    <xf numFmtId="0" fontId="3" fillId="0" borderId="8" xfId="0" applyFont="1" applyBorder="1" applyAlignment="1">
      <alignment horizontal="center" vertical="center"/>
    </xf>
    <xf numFmtId="3" fontId="3" fillId="0" borderId="11" xfId="0" applyNumberFormat="1" applyFont="1" applyBorder="1" applyAlignment="1">
      <alignment horizontal="center" vertical="center" wrapText="1"/>
    </xf>
    <xf numFmtId="0" fontId="24" fillId="0" borderId="35" xfId="0" applyFont="1" applyBorder="1" applyAlignment="1">
      <alignment horizontal="center" vertical="center" wrapText="1"/>
    </xf>
    <xf numFmtId="0" fontId="24" fillId="0" borderId="46" xfId="0" applyFont="1" applyBorder="1" applyAlignment="1">
      <alignment horizontal="center" vertical="center" wrapText="1"/>
    </xf>
    <xf numFmtId="0" fontId="24" fillId="0" borderId="48" xfId="0" applyFont="1" applyBorder="1" applyAlignment="1">
      <alignment horizontal="center" vertical="center" wrapText="1"/>
    </xf>
    <xf numFmtId="0" fontId="24" fillId="0" borderId="0" xfId="0" applyFont="1" applyBorder="1" applyAlignment="1">
      <alignment horizontal="center" vertical="center" wrapText="1"/>
    </xf>
    <xf numFmtId="0" fontId="3" fillId="0" borderId="0" xfId="0" applyFont="1" applyBorder="1" applyAlignment="1">
      <alignment horizontal="center" vertical="center" wrapText="1"/>
    </xf>
    <xf numFmtId="164" fontId="3" fillId="0" borderId="65" xfId="0" applyNumberFormat="1" applyFont="1" applyFill="1" applyBorder="1" applyAlignment="1">
      <alignment horizontal="center" vertical="center" wrapText="1"/>
    </xf>
    <xf numFmtId="164" fontId="3" fillId="0" borderId="32" xfId="0" applyNumberFormat="1" applyFont="1" applyFill="1" applyBorder="1" applyAlignment="1">
      <alignment horizontal="center" vertical="center" wrapText="1"/>
    </xf>
    <xf numFmtId="164" fontId="3" fillId="0" borderId="62" xfId="0" applyNumberFormat="1" applyFont="1" applyFill="1" applyBorder="1" applyAlignment="1">
      <alignment horizontal="center" vertical="center" wrapText="1"/>
    </xf>
    <xf numFmtId="2" fontId="18" fillId="0" borderId="6" xfId="0" applyNumberFormat="1" applyFont="1" applyFill="1" applyBorder="1" applyAlignment="1">
      <alignment horizontal="center" vertical="center" wrapText="1"/>
    </xf>
    <xf numFmtId="2" fontId="18" fillId="0" borderId="17" xfId="0" applyNumberFormat="1" applyFont="1" applyFill="1" applyBorder="1" applyAlignment="1">
      <alignment horizontal="center" vertical="center" wrapText="1"/>
    </xf>
    <xf numFmtId="2" fontId="18" fillId="0" borderId="6" xfId="0" applyNumberFormat="1" applyFont="1" applyBorder="1" applyAlignment="1">
      <alignment horizontal="center" vertical="center" wrapText="1"/>
    </xf>
    <xf numFmtId="3" fontId="5" fillId="10" borderId="11" xfId="12" applyNumberFormat="1" applyFont="1" applyFill="1" applyBorder="1" applyAlignment="1">
      <alignment horizontal="center" vertical="center" wrapText="1"/>
    </xf>
  </cellXfs>
  <cellStyles count="28">
    <cellStyle name="Ezres" xfId="11" builtinId="3"/>
    <cellStyle name="Ezres 2" xfId="8"/>
    <cellStyle name="Ezres 3" xfId="10"/>
    <cellStyle name="Ezres 4" xfId="14"/>
    <cellStyle name="Ezres 5" xfId="15"/>
    <cellStyle name="Ezres 6" xfId="16"/>
    <cellStyle name="Ezres 7" xfId="17"/>
    <cellStyle name="Hiperhivatkozás" xfId="2"/>
    <cellStyle name="Már látott hiperhivatkozás" xfId="3"/>
    <cellStyle name="Normál" xfId="0" builtinId="0"/>
    <cellStyle name="Normál 10" xfId="13"/>
    <cellStyle name="Normál 11" xfId="18"/>
    <cellStyle name="Normál 12" xfId="19"/>
    <cellStyle name="Normál 13" xfId="20"/>
    <cellStyle name="Normál 2" xfId="4"/>
    <cellStyle name="Normál 2 2" xfId="5"/>
    <cellStyle name="Normál 3" xfId="6"/>
    <cellStyle name="Normál 4" xfId="1"/>
    <cellStyle name="Normál 5" xfId="21"/>
    <cellStyle name="Normál 5 2" xfId="12"/>
    <cellStyle name="Normál 6" xfId="7"/>
    <cellStyle name="Normál 6 2" xfId="22"/>
    <cellStyle name="Normál 7" xfId="23"/>
    <cellStyle name="Normál 8" xfId="24"/>
    <cellStyle name="Normál 9" xfId="25"/>
    <cellStyle name="Normál_Munka1" xfId="9"/>
    <cellStyle name="Pénznem 2" xfId="26"/>
    <cellStyle name="Pénznem 3" xf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R177"/>
  <sheetViews>
    <sheetView topLeftCell="A61" zoomScaleNormal="100" workbookViewId="0">
      <selection activeCell="B64" sqref="B64"/>
    </sheetView>
  </sheetViews>
  <sheetFormatPr defaultColWidth="9.140625" defaultRowHeight="15" x14ac:dyDescent="0.25"/>
  <cols>
    <col min="1" max="1" width="9.85546875" style="38" customWidth="1"/>
    <col min="2" max="2" width="29.85546875" style="38" customWidth="1"/>
    <col min="3" max="3" width="27.85546875" style="38" customWidth="1"/>
    <col min="4" max="4" width="22.42578125" style="38" customWidth="1"/>
    <col min="5" max="5" width="30.28515625" style="38" customWidth="1"/>
    <col min="6" max="6" width="17.7109375" style="38" customWidth="1"/>
    <col min="7" max="16384" width="9.140625" style="37"/>
  </cols>
  <sheetData>
    <row r="1" spans="1:18" ht="55.5" customHeight="1" x14ac:dyDescent="0.25">
      <c r="A1" s="46" t="s">
        <v>351</v>
      </c>
      <c r="B1" s="45" t="s">
        <v>358</v>
      </c>
      <c r="C1" s="45" t="s">
        <v>357</v>
      </c>
      <c r="D1" s="45" t="s">
        <v>359</v>
      </c>
      <c r="E1" s="46" t="s">
        <v>179</v>
      </c>
      <c r="F1" s="45" t="s">
        <v>360</v>
      </c>
      <c r="R1" s="72"/>
    </row>
    <row r="2" spans="1:18" ht="15" customHeight="1" x14ac:dyDescent="0.25">
      <c r="A2" s="71">
        <v>10000</v>
      </c>
      <c r="B2" s="71" t="s">
        <v>350</v>
      </c>
      <c r="C2" s="69"/>
      <c r="D2" s="69"/>
      <c r="E2" s="70"/>
      <c r="F2" s="69"/>
    </row>
    <row r="3" spans="1:18" s="40" customFormat="1" ht="30" customHeight="1" x14ac:dyDescent="0.2">
      <c r="A3" s="48">
        <v>11000</v>
      </c>
      <c r="B3" s="48" t="s">
        <v>349</v>
      </c>
      <c r="C3" s="48" t="s">
        <v>348</v>
      </c>
      <c r="D3" s="57"/>
      <c r="E3" s="58"/>
      <c r="F3" s="57"/>
    </row>
    <row r="4" spans="1:18" ht="111.75" customHeight="1" x14ac:dyDescent="0.25">
      <c r="A4" s="64">
        <v>11101</v>
      </c>
      <c r="B4" s="43" t="s">
        <v>352</v>
      </c>
      <c r="C4" s="67" t="s">
        <v>353</v>
      </c>
      <c r="D4" s="43" t="s">
        <v>347</v>
      </c>
      <c r="E4" s="44" t="s">
        <v>379</v>
      </c>
      <c r="F4" s="43"/>
    </row>
    <row r="5" spans="1:18" ht="38.25" customHeight="1" x14ac:dyDescent="0.25">
      <c r="A5" s="64">
        <v>11102</v>
      </c>
      <c r="B5" s="43" t="s">
        <v>27</v>
      </c>
      <c r="C5" s="43" t="s">
        <v>354</v>
      </c>
      <c r="D5" s="43"/>
      <c r="E5" s="44" t="s">
        <v>346</v>
      </c>
      <c r="F5" s="43"/>
    </row>
    <row r="6" spans="1:18" ht="30" customHeight="1" x14ac:dyDescent="0.25">
      <c r="A6" s="64">
        <v>11103</v>
      </c>
      <c r="B6" s="43" t="s">
        <v>345</v>
      </c>
      <c r="C6" s="43" t="s">
        <v>355</v>
      </c>
      <c r="D6" s="43"/>
      <c r="E6" s="44" t="s">
        <v>362</v>
      </c>
      <c r="F6" s="43"/>
    </row>
    <row r="7" spans="1:18" ht="90" customHeight="1" x14ac:dyDescent="0.25">
      <c r="A7" s="64">
        <v>11104</v>
      </c>
      <c r="B7" s="43" t="s">
        <v>344</v>
      </c>
      <c r="C7" s="43" t="s">
        <v>283</v>
      </c>
      <c r="D7" s="43"/>
      <c r="E7" s="44" t="s">
        <v>343</v>
      </c>
      <c r="F7" s="43"/>
    </row>
    <row r="8" spans="1:18" ht="157.5" customHeight="1" x14ac:dyDescent="0.25">
      <c r="A8" s="64">
        <v>11105</v>
      </c>
      <c r="B8" s="43" t="s">
        <v>29</v>
      </c>
      <c r="C8" s="43" t="s">
        <v>330</v>
      </c>
      <c r="D8" s="43"/>
      <c r="E8" s="44" t="s">
        <v>361</v>
      </c>
      <c r="F8" s="43"/>
    </row>
    <row r="9" spans="1:18" s="47" customFormat="1" ht="15" customHeight="1" x14ac:dyDescent="0.25">
      <c r="A9" s="64">
        <v>11106</v>
      </c>
      <c r="B9" s="43" t="s">
        <v>46</v>
      </c>
      <c r="C9" s="43"/>
      <c r="D9" s="59"/>
      <c r="E9" s="60"/>
      <c r="F9" s="59"/>
    </row>
    <row r="10" spans="1:18" s="47" customFormat="1" ht="15" customHeight="1" x14ac:dyDescent="0.25">
      <c r="A10" s="65">
        <v>11107</v>
      </c>
      <c r="B10" s="59" t="s">
        <v>342</v>
      </c>
      <c r="C10" s="68"/>
      <c r="D10" s="59"/>
      <c r="E10" s="60"/>
      <c r="F10" s="59"/>
    </row>
    <row r="11" spans="1:18" s="47" customFormat="1" ht="45" customHeight="1" x14ac:dyDescent="0.25">
      <c r="A11" s="64" t="s">
        <v>1</v>
      </c>
      <c r="B11" s="43" t="s">
        <v>97</v>
      </c>
      <c r="C11" s="43" t="s">
        <v>356</v>
      </c>
      <c r="D11" s="59"/>
      <c r="E11" s="60"/>
      <c r="F11" s="59"/>
    </row>
    <row r="12" spans="1:18" s="47" customFormat="1" ht="45" customHeight="1" x14ac:dyDescent="0.25">
      <c r="A12" s="64" t="s">
        <v>2</v>
      </c>
      <c r="B12" s="43" t="s">
        <v>31</v>
      </c>
      <c r="C12" s="43" t="s">
        <v>356</v>
      </c>
      <c r="D12" s="59"/>
      <c r="E12" s="60"/>
      <c r="F12" s="59"/>
    </row>
    <row r="13" spans="1:18" s="47" customFormat="1" ht="45" customHeight="1" x14ac:dyDescent="0.25">
      <c r="A13" s="65">
        <v>11108</v>
      </c>
      <c r="B13" s="59" t="s">
        <v>341</v>
      </c>
      <c r="C13" s="68"/>
      <c r="D13" s="59"/>
      <c r="E13" s="60"/>
      <c r="F13" s="59"/>
    </row>
    <row r="14" spans="1:18" s="47" customFormat="1" ht="90" customHeight="1" x14ac:dyDescent="0.25">
      <c r="A14" s="64" t="s">
        <v>3</v>
      </c>
      <c r="B14" s="43" t="s">
        <v>32</v>
      </c>
      <c r="C14" s="43" t="s">
        <v>340</v>
      </c>
      <c r="D14" s="43" t="s">
        <v>363</v>
      </c>
      <c r="E14" s="60"/>
      <c r="F14" s="59"/>
    </row>
    <row r="15" spans="1:18" s="47" customFormat="1" ht="90" customHeight="1" x14ac:dyDescent="0.25">
      <c r="A15" s="64" t="s">
        <v>4</v>
      </c>
      <c r="B15" s="43" t="s">
        <v>33</v>
      </c>
      <c r="C15" s="43" t="s">
        <v>339</v>
      </c>
      <c r="D15" s="43" t="s">
        <v>338</v>
      </c>
      <c r="E15" s="43" t="s">
        <v>337</v>
      </c>
      <c r="F15" s="59"/>
    </row>
    <row r="16" spans="1:18" s="47" customFormat="1" ht="15" customHeight="1" x14ac:dyDescent="0.25">
      <c r="A16" s="64" t="s">
        <v>336</v>
      </c>
      <c r="B16" s="43" t="s">
        <v>46</v>
      </c>
      <c r="C16" s="43"/>
      <c r="D16" s="43"/>
      <c r="E16" s="60"/>
      <c r="F16" s="59"/>
    </row>
    <row r="17" spans="1:6" s="47" customFormat="1" ht="75" customHeight="1" x14ac:dyDescent="0.25">
      <c r="A17" s="64" t="s">
        <v>5</v>
      </c>
      <c r="B17" s="43" t="s">
        <v>335</v>
      </c>
      <c r="C17" s="43" t="s">
        <v>334</v>
      </c>
      <c r="D17" s="43" t="s">
        <v>333</v>
      </c>
      <c r="E17" s="43" t="s">
        <v>332</v>
      </c>
      <c r="F17" s="59"/>
    </row>
    <row r="18" spans="1:6" s="47" customFormat="1" ht="30" customHeight="1" x14ac:dyDescent="0.25">
      <c r="A18" s="65">
        <v>11200</v>
      </c>
      <c r="B18" s="59" t="s">
        <v>331</v>
      </c>
      <c r="C18" s="59"/>
      <c r="D18" s="59"/>
      <c r="E18" s="60"/>
      <c r="F18" s="59"/>
    </row>
    <row r="19" spans="1:6" s="47" customFormat="1" ht="45" customHeight="1" x14ac:dyDescent="0.25">
      <c r="A19" s="64">
        <v>11201</v>
      </c>
      <c r="B19" s="43" t="s">
        <v>35</v>
      </c>
      <c r="C19" s="43" t="s">
        <v>330</v>
      </c>
      <c r="D19" s="43" t="s">
        <v>329</v>
      </c>
      <c r="E19" s="44" t="s">
        <v>328</v>
      </c>
      <c r="F19" s="59"/>
    </row>
    <row r="20" spans="1:6" ht="15" customHeight="1" x14ac:dyDescent="0.25">
      <c r="A20" s="65">
        <v>11300</v>
      </c>
      <c r="B20" s="59" t="s">
        <v>327</v>
      </c>
      <c r="C20" s="59"/>
      <c r="D20" s="43"/>
      <c r="E20" s="44"/>
      <c r="F20" s="43"/>
    </row>
    <row r="21" spans="1:6" ht="105" customHeight="1" x14ac:dyDescent="0.25">
      <c r="A21" s="64">
        <v>11301</v>
      </c>
      <c r="B21" s="43" t="s">
        <v>326</v>
      </c>
      <c r="C21" s="43" t="s">
        <v>325</v>
      </c>
      <c r="D21" s="43" t="s">
        <v>324</v>
      </c>
      <c r="E21" s="44" t="s">
        <v>364</v>
      </c>
      <c r="F21" s="43"/>
    </row>
    <row r="22" spans="1:6" ht="15" customHeight="1" x14ac:dyDescent="0.25">
      <c r="A22" s="64">
        <v>11302</v>
      </c>
      <c r="B22" s="43" t="s">
        <v>46</v>
      </c>
      <c r="C22" s="43"/>
      <c r="D22" s="43"/>
      <c r="E22" s="44"/>
      <c r="F22" s="43"/>
    </row>
    <row r="23" spans="1:6" ht="90" customHeight="1" x14ac:dyDescent="0.25">
      <c r="A23" s="64">
        <v>11303</v>
      </c>
      <c r="B23" s="43" t="s">
        <v>37</v>
      </c>
      <c r="C23" s="43" t="s">
        <v>323</v>
      </c>
      <c r="D23" s="67" t="s">
        <v>365</v>
      </c>
      <c r="E23" s="66" t="s">
        <v>1056</v>
      </c>
      <c r="F23" s="43"/>
    </row>
    <row r="24" spans="1:6" ht="15" customHeight="1" x14ac:dyDescent="0.25">
      <c r="A24" s="64">
        <v>11304</v>
      </c>
      <c r="B24" s="43" t="s">
        <v>46</v>
      </c>
      <c r="C24" s="43"/>
      <c r="D24" s="43"/>
      <c r="E24" s="44"/>
      <c r="F24" s="43"/>
    </row>
    <row r="25" spans="1:6" ht="30" customHeight="1" x14ac:dyDescent="0.25">
      <c r="A25" s="65">
        <v>11400</v>
      </c>
      <c r="B25" s="59" t="s">
        <v>322</v>
      </c>
      <c r="C25" s="59"/>
      <c r="D25" s="43"/>
      <c r="E25" s="44"/>
      <c r="F25" s="43"/>
    </row>
    <row r="26" spans="1:6" s="47" customFormat="1" ht="90" customHeight="1" x14ac:dyDescent="0.25">
      <c r="A26" s="64">
        <v>11401</v>
      </c>
      <c r="B26" s="43" t="s">
        <v>38</v>
      </c>
      <c r="C26" s="43" t="s">
        <v>311</v>
      </c>
      <c r="D26" s="43" t="s">
        <v>321</v>
      </c>
      <c r="E26" s="66" t="s">
        <v>320</v>
      </c>
      <c r="F26" s="59"/>
    </row>
    <row r="27" spans="1:6" ht="30" customHeight="1" x14ac:dyDescent="0.25">
      <c r="A27" s="64">
        <v>11402</v>
      </c>
      <c r="B27" s="67" t="s">
        <v>654</v>
      </c>
      <c r="C27" s="43" t="s">
        <v>264</v>
      </c>
      <c r="D27" s="43" t="s">
        <v>655</v>
      </c>
      <c r="E27" s="44"/>
      <c r="F27" s="43"/>
    </row>
    <row r="28" spans="1:6" ht="15" customHeight="1" x14ac:dyDescent="0.25">
      <c r="A28" s="64">
        <v>11403</v>
      </c>
      <c r="B28" s="43" t="s">
        <v>46</v>
      </c>
      <c r="C28" s="43"/>
      <c r="D28" s="43"/>
      <c r="E28" s="44"/>
      <c r="F28" s="43"/>
    </row>
    <row r="29" spans="1:6" ht="75" customHeight="1" x14ac:dyDescent="0.25">
      <c r="A29" s="64" t="s">
        <v>6</v>
      </c>
      <c r="B29" s="43" t="s">
        <v>319</v>
      </c>
      <c r="C29" s="43" t="s">
        <v>318</v>
      </c>
      <c r="D29" s="43" t="s">
        <v>317</v>
      </c>
      <c r="E29" s="44" t="s">
        <v>316</v>
      </c>
      <c r="F29" s="43"/>
    </row>
    <row r="30" spans="1:6" s="47" customFormat="1" ht="90" customHeight="1" x14ac:dyDescent="0.25">
      <c r="A30" s="64" t="s">
        <v>7</v>
      </c>
      <c r="B30" s="43" t="s">
        <v>315</v>
      </c>
      <c r="C30" s="43" t="s">
        <v>264</v>
      </c>
      <c r="D30" s="43" t="s">
        <v>314</v>
      </c>
      <c r="E30" s="44" t="s">
        <v>313</v>
      </c>
      <c r="F30" s="59"/>
    </row>
    <row r="31" spans="1:6" ht="30" customHeight="1" x14ac:dyDescent="0.25">
      <c r="A31" s="64">
        <v>11405</v>
      </c>
      <c r="B31" s="43" t="s">
        <v>40</v>
      </c>
      <c r="C31" s="43" t="s">
        <v>264</v>
      </c>
      <c r="D31" s="43"/>
      <c r="E31" s="44" t="s">
        <v>312</v>
      </c>
      <c r="F31" s="43"/>
    </row>
    <row r="32" spans="1:6" ht="60" customHeight="1" x14ac:dyDescent="0.25">
      <c r="A32" s="64">
        <v>11406</v>
      </c>
      <c r="B32" s="43" t="s">
        <v>41</v>
      </c>
      <c r="C32" s="43" t="s">
        <v>311</v>
      </c>
      <c r="D32" s="43" t="s">
        <v>310</v>
      </c>
      <c r="E32" s="44"/>
      <c r="F32" s="43"/>
    </row>
    <row r="33" spans="1:6" ht="120" customHeight="1" x14ac:dyDescent="0.25">
      <c r="A33" s="64">
        <v>11407</v>
      </c>
      <c r="B33" s="43" t="s">
        <v>366</v>
      </c>
      <c r="C33" s="43" t="s">
        <v>311</v>
      </c>
      <c r="D33" s="43" t="s">
        <v>309</v>
      </c>
      <c r="E33" s="44" t="s">
        <v>308</v>
      </c>
      <c r="F33" s="43"/>
    </row>
    <row r="34" spans="1:6" ht="15" customHeight="1" x14ac:dyDescent="0.25">
      <c r="A34" s="65">
        <v>11500</v>
      </c>
      <c r="B34" s="59" t="s">
        <v>307</v>
      </c>
      <c r="C34" s="43"/>
      <c r="D34" s="43"/>
      <c r="E34" s="44"/>
      <c r="F34" s="43"/>
    </row>
    <row r="35" spans="1:6" ht="30" customHeight="1" x14ac:dyDescent="0.25">
      <c r="A35" s="64">
        <v>11501</v>
      </c>
      <c r="B35" s="43" t="s">
        <v>43</v>
      </c>
      <c r="C35" s="43" t="s">
        <v>264</v>
      </c>
      <c r="D35" s="44" t="s">
        <v>306</v>
      </c>
      <c r="E35" s="44"/>
      <c r="F35" s="43"/>
    </row>
    <row r="36" spans="1:6" ht="45" customHeight="1" x14ac:dyDescent="0.25">
      <c r="A36" s="43">
        <v>11502</v>
      </c>
      <c r="B36" s="43" t="s">
        <v>305</v>
      </c>
      <c r="C36" s="43" t="s">
        <v>304</v>
      </c>
      <c r="D36" s="43" t="s">
        <v>303</v>
      </c>
      <c r="E36" s="44"/>
      <c r="F36" s="43"/>
    </row>
    <row r="37" spans="1:6" ht="105" customHeight="1" x14ac:dyDescent="0.25">
      <c r="A37" s="65">
        <v>11600</v>
      </c>
      <c r="B37" s="420" t="s">
        <v>302</v>
      </c>
      <c r="C37" s="59"/>
      <c r="D37" s="43"/>
      <c r="E37" s="44"/>
      <c r="F37" s="43"/>
    </row>
    <row r="38" spans="1:6" s="47" customFormat="1" ht="60" customHeight="1" x14ac:dyDescent="0.25">
      <c r="A38" s="64">
        <v>11601</v>
      </c>
      <c r="B38" s="43" t="s">
        <v>44</v>
      </c>
      <c r="C38" s="43" t="s">
        <v>296</v>
      </c>
      <c r="D38" s="43" t="s">
        <v>301</v>
      </c>
      <c r="E38" s="44" t="s">
        <v>300</v>
      </c>
      <c r="F38" s="59"/>
    </row>
    <row r="39" spans="1:6" s="47" customFormat="1" ht="75" customHeight="1" x14ac:dyDescent="0.25">
      <c r="A39" s="64" t="s">
        <v>8</v>
      </c>
      <c r="B39" s="43" t="s">
        <v>367</v>
      </c>
      <c r="C39" s="43" t="s">
        <v>299</v>
      </c>
      <c r="D39" s="43" t="s">
        <v>298</v>
      </c>
      <c r="E39" s="44" t="s">
        <v>368</v>
      </c>
      <c r="F39" s="59"/>
    </row>
    <row r="40" spans="1:6" s="47" customFormat="1" ht="15" customHeight="1" x14ac:dyDescent="0.25">
      <c r="A40" s="64" t="s">
        <v>9</v>
      </c>
      <c r="B40" s="43" t="s">
        <v>46</v>
      </c>
      <c r="C40" s="43"/>
      <c r="D40" s="43"/>
      <c r="E40" s="44"/>
      <c r="F40" s="59"/>
    </row>
    <row r="41" spans="1:6" s="47" customFormat="1" ht="90" customHeight="1" x14ac:dyDescent="0.25">
      <c r="A41" s="64" t="s">
        <v>10</v>
      </c>
      <c r="B41" s="43" t="s">
        <v>297</v>
      </c>
      <c r="C41" s="43" t="s">
        <v>296</v>
      </c>
      <c r="D41" s="43" t="s">
        <v>295</v>
      </c>
      <c r="E41" s="44" t="s">
        <v>294</v>
      </c>
      <c r="F41" s="59"/>
    </row>
    <row r="42" spans="1:6" s="47" customFormat="1" ht="15" customHeight="1" x14ac:dyDescent="0.25">
      <c r="A42" s="64" t="s">
        <v>11</v>
      </c>
      <c r="B42" s="43" t="s">
        <v>46</v>
      </c>
      <c r="C42" s="43"/>
      <c r="D42" s="43"/>
      <c r="E42" s="44"/>
      <c r="F42" s="59"/>
    </row>
    <row r="43" spans="1:6" ht="75" customHeight="1" x14ac:dyDescent="0.25">
      <c r="A43" s="43">
        <v>11602</v>
      </c>
      <c r="B43" s="43" t="s">
        <v>369</v>
      </c>
      <c r="C43" s="43" t="s">
        <v>293</v>
      </c>
      <c r="D43" s="43" t="s">
        <v>292</v>
      </c>
      <c r="E43" s="44" t="s">
        <v>291</v>
      </c>
      <c r="F43" s="43"/>
    </row>
    <row r="44" spans="1:6" ht="60" customHeight="1" x14ac:dyDescent="0.25">
      <c r="A44" s="64">
        <v>11603</v>
      </c>
      <c r="B44" s="43" t="s">
        <v>290</v>
      </c>
      <c r="C44" s="43" t="s">
        <v>289</v>
      </c>
      <c r="D44" s="43"/>
      <c r="E44" s="44" t="s">
        <v>287</v>
      </c>
      <c r="F44" s="43"/>
    </row>
    <row r="45" spans="1:6" ht="60" customHeight="1" x14ac:dyDescent="0.25">
      <c r="A45" s="64">
        <v>11604</v>
      </c>
      <c r="B45" s="67" t="s">
        <v>1018</v>
      </c>
      <c r="C45" s="43" t="s">
        <v>289</v>
      </c>
      <c r="D45" s="43"/>
      <c r="E45" s="44" t="s">
        <v>287</v>
      </c>
      <c r="F45" s="43"/>
    </row>
    <row r="46" spans="1:6" ht="75" customHeight="1" x14ac:dyDescent="0.25">
      <c r="A46" s="64">
        <v>11605</v>
      </c>
      <c r="B46" s="43" t="s">
        <v>48</v>
      </c>
      <c r="C46" s="43" t="s">
        <v>288</v>
      </c>
      <c r="D46" s="43"/>
      <c r="E46" s="44" t="s">
        <v>287</v>
      </c>
      <c r="F46" s="43"/>
    </row>
    <row r="47" spans="1:6" ht="15" customHeight="1" x14ac:dyDescent="0.25">
      <c r="A47" s="65">
        <v>11700</v>
      </c>
      <c r="B47" s="59" t="s">
        <v>286</v>
      </c>
      <c r="C47" s="59"/>
      <c r="D47" s="43"/>
      <c r="E47" s="44"/>
      <c r="F47" s="43"/>
    </row>
    <row r="48" spans="1:6" ht="45" customHeight="1" x14ac:dyDescent="0.25">
      <c r="A48" s="64">
        <v>11701</v>
      </c>
      <c r="B48" s="43" t="s">
        <v>49</v>
      </c>
      <c r="C48" s="43" t="s">
        <v>285</v>
      </c>
      <c r="D48" s="43"/>
      <c r="E48" s="44" t="s">
        <v>284</v>
      </c>
      <c r="F48" s="43"/>
    </row>
    <row r="49" spans="1:6" ht="30" customHeight="1" x14ac:dyDescent="0.25">
      <c r="A49" s="64">
        <v>11702</v>
      </c>
      <c r="B49" s="43" t="s">
        <v>50</v>
      </c>
      <c r="C49" s="43" t="s">
        <v>283</v>
      </c>
      <c r="D49" s="43"/>
      <c r="E49" s="43" t="s">
        <v>378</v>
      </c>
      <c r="F49" s="43"/>
    </row>
    <row r="50" spans="1:6" ht="75" customHeight="1" x14ac:dyDescent="0.25">
      <c r="A50" s="64">
        <v>11703</v>
      </c>
      <c r="B50" s="43" t="s">
        <v>282</v>
      </c>
      <c r="C50" s="43" t="s">
        <v>281</v>
      </c>
      <c r="D50" s="43" t="s">
        <v>1057</v>
      </c>
      <c r="E50" s="44" t="s">
        <v>280</v>
      </c>
      <c r="F50" s="43"/>
    </row>
    <row r="51" spans="1:6" s="47" customFormat="1" ht="90" customHeight="1" x14ac:dyDescent="0.25">
      <c r="A51" s="64">
        <v>11704</v>
      </c>
      <c r="B51" s="43" t="s">
        <v>51</v>
      </c>
      <c r="C51" s="43" t="s">
        <v>279</v>
      </c>
      <c r="D51" s="43" t="s">
        <v>278</v>
      </c>
      <c r="E51" s="44" t="s">
        <v>277</v>
      </c>
      <c r="F51" s="59"/>
    </row>
    <row r="52" spans="1:6" ht="60" customHeight="1" x14ac:dyDescent="0.25">
      <c r="A52" s="64">
        <v>11705</v>
      </c>
      <c r="B52" s="43" t="s">
        <v>370</v>
      </c>
      <c r="C52" s="43" t="s">
        <v>276</v>
      </c>
      <c r="D52" s="43"/>
      <c r="E52" s="44" t="s">
        <v>275</v>
      </c>
      <c r="F52" s="43"/>
    </row>
    <row r="53" spans="1:6" ht="90" customHeight="1" x14ac:dyDescent="0.25">
      <c r="A53" s="64" t="s">
        <v>12</v>
      </c>
      <c r="B53" s="43" t="s">
        <v>274</v>
      </c>
      <c r="C53" s="43" t="s">
        <v>273</v>
      </c>
      <c r="D53" s="43" t="s">
        <v>272</v>
      </c>
      <c r="E53" s="44" t="s">
        <v>271</v>
      </c>
      <c r="F53" s="43"/>
    </row>
    <row r="54" spans="1:6" ht="60" customHeight="1" x14ac:dyDescent="0.25">
      <c r="A54" s="64" t="s">
        <v>13</v>
      </c>
      <c r="B54" s="43" t="s">
        <v>54</v>
      </c>
      <c r="C54" s="43" t="s">
        <v>270</v>
      </c>
      <c r="D54" s="43" t="s">
        <v>269</v>
      </c>
      <c r="E54" s="44" t="s">
        <v>268</v>
      </c>
      <c r="F54" s="43"/>
    </row>
    <row r="55" spans="1:6" s="47" customFormat="1" ht="45" customHeight="1" x14ac:dyDescent="0.25">
      <c r="A55" s="59">
        <v>11800</v>
      </c>
      <c r="B55" s="59" t="s">
        <v>267</v>
      </c>
      <c r="C55" s="59"/>
      <c r="D55" s="59"/>
      <c r="E55" s="60"/>
      <c r="F55" s="59"/>
    </row>
    <row r="56" spans="1:6" ht="15" customHeight="1" x14ac:dyDescent="0.25">
      <c r="A56" s="43">
        <v>11801</v>
      </c>
      <c r="B56" s="43" t="s">
        <v>46</v>
      </c>
      <c r="C56" s="43"/>
      <c r="D56" s="43"/>
      <c r="E56" s="44"/>
      <c r="F56" s="43"/>
    </row>
    <row r="57" spans="1:6" ht="15" customHeight="1" x14ac:dyDescent="0.25">
      <c r="A57" s="64">
        <v>11802</v>
      </c>
      <c r="B57" s="43" t="s">
        <v>46</v>
      </c>
      <c r="C57" s="43"/>
      <c r="D57" s="43"/>
      <c r="E57" s="44"/>
      <c r="F57" s="43"/>
    </row>
    <row r="58" spans="1:6" ht="45" customHeight="1" x14ac:dyDescent="0.25">
      <c r="A58" s="43">
        <v>11803</v>
      </c>
      <c r="B58" s="43" t="s">
        <v>55</v>
      </c>
      <c r="C58" s="43" t="s">
        <v>266</v>
      </c>
      <c r="D58" s="43"/>
      <c r="E58" s="44" t="s">
        <v>265</v>
      </c>
      <c r="F58" s="43"/>
    </row>
    <row r="59" spans="1:6" ht="15" customHeight="1" x14ac:dyDescent="0.25">
      <c r="A59" s="43">
        <v>11804</v>
      </c>
      <c r="B59" s="43" t="s">
        <v>46</v>
      </c>
      <c r="C59" s="43"/>
      <c r="D59" s="43"/>
      <c r="E59" s="44"/>
      <c r="F59" s="43"/>
    </row>
    <row r="60" spans="1:6" ht="230.1" customHeight="1" x14ac:dyDescent="0.25">
      <c r="A60" s="43">
        <v>11805</v>
      </c>
      <c r="B60" s="43" t="s">
        <v>56</v>
      </c>
      <c r="C60" s="43" t="s">
        <v>264</v>
      </c>
      <c r="D60" s="43" t="s">
        <v>263</v>
      </c>
      <c r="E60" s="44" t="s">
        <v>262</v>
      </c>
      <c r="F60" s="43"/>
    </row>
    <row r="61" spans="1:6" ht="15" customHeight="1" x14ac:dyDescent="0.25">
      <c r="A61" s="61"/>
      <c r="B61" s="63" t="s">
        <v>173</v>
      </c>
      <c r="C61" s="61"/>
      <c r="D61" s="61"/>
      <c r="E61" s="62"/>
      <c r="F61" s="61"/>
    </row>
    <row r="62" spans="1:6" s="47" customFormat="1" ht="30" customHeight="1" x14ac:dyDescent="0.25">
      <c r="A62" s="48">
        <v>12000</v>
      </c>
      <c r="B62" s="48" t="s">
        <v>261</v>
      </c>
      <c r="C62" s="48" t="s">
        <v>252</v>
      </c>
      <c r="D62" s="48"/>
      <c r="E62" s="49"/>
      <c r="F62" s="48"/>
    </row>
    <row r="63" spans="1:6" s="47" customFormat="1" ht="15" customHeight="1" x14ac:dyDescent="0.25">
      <c r="A63" s="59">
        <v>12100</v>
      </c>
      <c r="B63" s="59" t="s">
        <v>260</v>
      </c>
      <c r="C63" s="59"/>
      <c r="D63" s="59"/>
      <c r="E63" s="60"/>
      <c r="F63" s="59"/>
    </row>
    <row r="64" spans="1:6" ht="15" customHeight="1" x14ac:dyDescent="0.25">
      <c r="A64" s="43">
        <v>12101</v>
      </c>
      <c r="B64" s="43" t="s">
        <v>46</v>
      </c>
      <c r="C64" s="43"/>
      <c r="D64" s="43"/>
      <c r="E64" s="44"/>
      <c r="F64" s="43"/>
    </row>
    <row r="65" spans="1:6" ht="45" customHeight="1" x14ac:dyDescent="0.25">
      <c r="A65" s="43">
        <v>12102</v>
      </c>
      <c r="B65" s="43" t="s">
        <v>259</v>
      </c>
      <c r="C65" s="43" t="s">
        <v>258</v>
      </c>
      <c r="D65" s="43"/>
      <c r="E65" s="44"/>
      <c r="F65" s="43" t="s">
        <v>257</v>
      </c>
    </row>
    <row r="66" spans="1:6" ht="118.5" customHeight="1" x14ac:dyDescent="0.25">
      <c r="A66" s="43">
        <v>12103</v>
      </c>
      <c r="B66" s="43" t="s">
        <v>57</v>
      </c>
      <c r="C66" s="43" t="s">
        <v>256</v>
      </c>
      <c r="D66" s="43"/>
      <c r="E66" s="44"/>
      <c r="F66" s="43" t="s">
        <v>377</v>
      </c>
    </row>
    <row r="67" spans="1:6" ht="30" customHeight="1" x14ac:dyDescent="0.25">
      <c r="A67" s="43">
        <v>12104</v>
      </c>
      <c r="B67" s="43" t="s">
        <v>58</v>
      </c>
      <c r="C67" s="43" t="s">
        <v>255</v>
      </c>
      <c r="D67" s="43"/>
      <c r="E67" s="44"/>
      <c r="F67" s="43" t="s">
        <v>254</v>
      </c>
    </row>
    <row r="68" spans="1:6" s="47" customFormat="1" ht="15" customHeight="1" x14ac:dyDescent="0.25">
      <c r="A68" s="59">
        <v>12200</v>
      </c>
      <c r="B68" s="59" t="s">
        <v>253</v>
      </c>
      <c r="C68" s="59" t="s">
        <v>252</v>
      </c>
      <c r="D68" s="59"/>
      <c r="E68" s="60"/>
      <c r="F68" s="59"/>
    </row>
    <row r="69" spans="1:6" s="40" customFormat="1" ht="45" customHeight="1" x14ac:dyDescent="0.2">
      <c r="A69" s="43" t="s">
        <v>14</v>
      </c>
      <c r="B69" s="43" t="s">
        <v>59</v>
      </c>
      <c r="C69" s="43" t="s">
        <v>251</v>
      </c>
      <c r="D69" s="43" t="s">
        <v>250</v>
      </c>
      <c r="E69" s="44" t="s">
        <v>249</v>
      </c>
      <c r="F69" s="45"/>
    </row>
    <row r="70" spans="1:6" s="40" customFormat="1" ht="60" customHeight="1" x14ac:dyDescent="0.2">
      <c r="A70" s="43" t="s">
        <v>15</v>
      </c>
      <c r="B70" s="43" t="s">
        <v>60</v>
      </c>
      <c r="C70" s="43" t="s">
        <v>248</v>
      </c>
      <c r="D70" s="43" t="s">
        <v>247</v>
      </c>
      <c r="E70" s="46"/>
      <c r="F70" s="45"/>
    </row>
    <row r="71" spans="1:6" s="40" customFormat="1" ht="75" customHeight="1" x14ac:dyDescent="0.2">
      <c r="A71" s="43" t="s">
        <v>16</v>
      </c>
      <c r="B71" s="43" t="s">
        <v>61</v>
      </c>
      <c r="C71" s="43" t="s">
        <v>246</v>
      </c>
      <c r="D71" s="43" t="s">
        <v>371</v>
      </c>
      <c r="E71" s="44" t="s">
        <v>245</v>
      </c>
      <c r="F71" s="45"/>
    </row>
    <row r="72" spans="1:6" s="40" customFormat="1" ht="60" customHeight="1" x14ac:dyDescent="0.2">
      <c r="A72" s="43" t="s">
        <v>17</v>
      </c>
      <c r="B72" s="43" t="s">
        <v>244</v>
      </c>
      <c r="C72" s="43" t="s">
        <v>243</v>
      </c>
      <c r="D72" s="43" t="s">
        <v>242</v>
      </c>
      <c r="E72" s="46"/>
      <c r="F72" s="45"/>
    </row>
    <row r="73" spans="1:6" s="40" customFormat="1" ht="75" customHeight="1" x14ac:dyDescent="0.2">
      <c r="A73" s="43">
        <v>12202</v>
      </c>
      <c r="B73" s="43" t="s">
        <v>241</v>
      </c>
      <c r="C73" s="43" t="s">
        <v>240</v>
      </c>
      <c r="D73" s="43" t="s">
        <v>239</v>
      </c>
      <c r="E73" s="44" t="s">
        <v>238</v>
      </c>
      <c r="F73" s="45"/>
    </row>
    <row r="74" spans="1:6" s="40" customFormat="1" ht="60" customHeight="1" x14ac:dyDescent="0.2">
      <c r="A74" s="43">
        <v>12203</v>
      </c>
      <c r="B74" s="43" t="s">
        <v>237</v>
      </c>
      <c r="C74" s="43" t="s">
        <v>236</v>
      </c>
      <c r="D74" s="43" t="s">
        <v>235</v>
      </c>
      <c r="E74" s="44" t="s">
        <v>234</v>
      </c>
      <c r="F74" s="45"/>
    </row>
    <row r="75" spans="1:6" s="47" customFormat="1" ht="30" customHeight="1" x14ac:dyDescent="0.25">
      <c r="A75" s="48">
        <v>30000</v>
      </c>
      <c r="B75" s="48" t="s">
        <v>233</v>
      </c>
      <c r="C75" s="48"/>
      <c r="D75" s="48"/>
      <c r="E75" s="49"/>
      <c r="F75" s="48"/>
    </row>
    <row r="76" spans="1:6" s="40" customFormat="1" ht="15" customHeight="1" x14ac:dyDescent="0.2">
      <c r="A76" s="45">
        <v>30100</v>
      </c>
      <c r="B76" s="45" t="s">
        <v>46</v>
      </c>
      <c r="C76" s="45"/>
      <c r="D76" s="45"/>
      <c r="E76" s="46"/>
      <c r="F76" s="45"/>
    </row>
    <row r="77" spans="1:6" ht="15" customHeight="1" x14ac:dyDescent="0.25">
      <c r="A77" s="43">
        <v>30101</v>
      </c>
      <c r="B77" s="43" t="s">
        <v>46</v>
      </c>
      <c r="C77" s="43"/>
      <c r="D77" s="43"/>
      <c r="E77" s="44"/>
      <c r="F77" s="43"/>
    </row>
    <row r="78" spans="1:6" ht="15" customHeight="1" x14ac:dyDescent="0.25">
      <c r="A78" s="43">
        <v>30102</v>
      </c>
      <c r="B78" s="43" t="s">
        <v>46</v>
      </c>
      <c r="C78" s="43"/>
      <c r="D78" s="43"/>
      <c r="E78" s="44"/>
      <c r="F78" s="43"/>
    </row>
    <row r="79" spans="1:6" s="40" customFormat="1" ht="15" customHeight="1" x14ac:dyDescent="0.2">
      <c r="A79" s="43">
        <v>30103</v>
      </c>
      <c r="B79" s="43" t="s">
        <v>46</v>
      </c>
      <c r="C79" s="43"/>
      <c r="D79" s="43"/>
      <c r="E79" s="44"/>
      <c r="F79" s="45"/>
    </row>
    <row r="80" spans="1:6" s="40" customFormat="1" ht="15" customHeight="1" x14ac:dyDescent="0.2">
      <c r="A80" s="43">
        <v>30104</v>
      </c>
      <c r="B80" s="43" t="s">
        <v>46</v>
      </c>
      <c r="C80" s="43"/>
      <c r="D80" s="43"/>
      <c r="E80" s="44"/>
      <c r="F80" s="45"/>
    </row>
    <row r="81" spans="1:6" s="40" customFormat="1" ht="15" customHeight="1" x14ac:dyDescent="0.2">
      <c r="A81" s="43">
        <v>30105</v>
      </c>
      <c r="B81" s="43" t="s">
        <v>46</v>
      </c>
      <c r="C81" s="43"/>
      <c r="D81" s="43"/>
      <c r="E81" s="44"/>
      <c r="F81" s="45"/>
    </row>
    <row r="82" spans="1:6" s="47" customFormat="1" ht="30" customHeight="1" x14ac:dyDescent="0.25">
      <c r="A82" s="48">
        <v>40000</v>
      </c>
      <c r="B82" s="48" t="s">
        <v>232</v>
      </c>
      <c r="C82" s="48"/>
      <c r="D82" s="48"/>
      <c r="E82" s="49"/>
      <c r="F82" s="48"/>
    </row>
    <row r="83" spans="1:6" s="40" customFormat="1" ht="43.5" customHeight="1" x14ac:dyDescent="0.2">
      <c r="A83" s="45">
        <v>40100</v>
      </c>
      <c r="B83" s="45" t="s">
        <v>231</v>
      </c>
      <c r="C83" s="45"/>
      <c r="D83" s="43"/>
      <c r="E83" s="44"/>
      <c r="F83" s="45"/>
    </row>
    <row r="84" spans="1:6" s="40" customFormat="1" ht="60" customHeight="1" x14ac:dyDescent="0.2">
      <c r="A84" s="43">
        <v>40101</v>
      </c>
      <c r="B84" s="43" t="s">
        <v>64</v>
      </c>
      <c r="C84" s="43"/>
      <c r="D84" s="43"/>
      <c r="E84" s="44" t="s">
        <v>648</v>
      </c>
      <c r="F84" s="45"/>
    </row>
    <row r="85" spans="1:6" s="40" customFormat="1" ht="120" customHeight="1" x14ac:dyDescent="0.2">
      <c r="A85" s="43" t="s">
        <v>18</v>
      </c>
      <c r="B85" s="43" t="s">
        <v>230</v>
      </c>
      <c r="C85" s="43"/>
      <c r="D85" s="43" t="s">
        <v>385</v>
      </c>
      <c r="E85" s="44" t="s">
        <v>218</v>
      </c>
      <c r="F85" s="45"/>
    </row>
    <row r="86" spans="1:6" s="40" customFormat="1" ht="105" customHeight="1" x14ac:dyDescent="0.2">
      <c r="A86" s="43" t="s">
        <v>19</v>
      </c>
      <c r="B86" s="43" t="s">
        <v>66</v>
      </c>
      <c r="C86" s="43"/>
      <c r="D86" s="114" t="s">
        <v>647</v>
      </c>
      <c r="E86" s="44" t="s">
        <v>218</v>
      </c>
      <c r="F86" s="45"/>
    </row>
    <row r="87" spans="1:6" s="40" customFormat="1" ht="130.5" customHeight="1" x14ac:dyDescent="0.2">
      <c r="A87" s="43" t="s">
        <v>20</v>
      </c>
      <c r="B87" s="43" t="s">
        <v>67</v>
      </c>
      <c r="C87" s="43"/>
      <c r="D87" s="43" t="s">
        <v>650</v>
      </c>
      <c r="E87" s="115" t="s">
        <v>1019</v>
      </c>
      <c r="F87" s="45"/>
    </row>
    <row r="88" spans="1:6" s="40" customFormat="1" ht="75" customHeight="1" x14ac:dyDescent="0.2">
      <c r="A88" s="43">
        <v>40103</v>
      </c>
      <c r="B88" s="43" t="s">
        <v>68</v>
      </c>
      <c r="C88" s="43"/>
      <c r="D88" s="43" t="s">
        <v>649</v>
      </c>
      <c r="E88" s="116" t="s">
        <v>651</v>
      </c>
      <c r="F88" s="45"/>
    </row>
    <row r="89" spans="1:6" s="40" customFormat="1" ht="60" customHeight="1" x14ac:dyDescent="0.2">
      <c r="A89" s="43" t="s">
        <v>21</v>
      </c>
      <c r="B89" s="43" t="s">
        <v>69</v>
      </c>
      <c r="C89" s="43"/>
      <c r="D89" s="43" t="s">
        <v>229</v>
      </c>
      <c r="E89" s="44" t="s">
        <v>228</v>
      </c>
      <c r="F89" s="45"/>
    </row>
    <row r="90" spans="1:6" s="40" customFormat="1" ht="75" customHeight="1" x14ac:dyDescent="0.2">
      <c r="A90" s="43" t="s">
        <v>22</v>
      </c>
      <c r="B90" s="43" t="s">
        <v>227</v>
      </c>
      <c r="C90" s="43"/>
      <c r="D90" s="43" t="s">
        <v>226</v>
      </c>
      <c r="E90" s="44" t="s">
        <v>372</v>
      </c>
      <c r="F90" s="45"/>
    </row>
    <row r="91" spans="1:6" s="40" customFormat="1" ht="75" customHeight="1" x14ac:dyDescent="0.2">
      <c r="A91" s="43">
        <v>40105</v>
      </c>
      <c r="B91" s="43" t="s">
        <v>70</v>
      </c>
      <c r="C91" s="43"/>
      <c r="D91" s="43" t="s">
        <v>225</v>
      </c>
      <c r="E91" s="44" t="s">
        <v>218</v>
      </c>
      <c r="F91" s="45"/>
    </row>
    <row r="92" spans="1:6" s="40" customFormat="1" ht="60" customHeight="1" x14ac:dyDescent="0.2">
      <c r="A92" s="43">
        <v>40106</v>
      </c>
      <c r="B92" s="43" t="s">
        <v>71</v>
      </c>
      <c r="C92" s="45"/>
      <c r="D92" s="43" t="s">
        <v>224</v>
      </c>
      <c r="E92" s="44" t="s">
        <v>373</v>
      </c>
      <c r="F92" s="45"/>
    </row>
    <row r="93" spans="1:6" s="40" customFormat="1" ht="33.75" customHeight="1" x14ac:dyDescent="0.2">
      <c r="A93" s="43">
        <v>40107</v>
      </c>
      <c r="B93" s="43" t="s">
        <v>223</v>
      </c>
      <c r="C93" s="45"/>
      <c r="D93" s="43"/>
      <c r="E93" s="44" t="s">
        <v>222</v>
      </c>
      <c r="F93" s="45"/>
    </row>
    <row r="94" spans="1:6" s="40" customFormat="1" ht="75" customHeight="1" x14ac:dyDescent="0.2">
      <c r="A94" s="43">
        <v>40108</v>
      </c>
      <c r="B94" s="43" t="s">
        <v>221</v>
      </c>
      <c r="C94" s="45"/>
      <c r="D94" s="43" t="s">
        <v>220</v>
      </c>
      <c r="E94" s="44" t="s">
        <v>218</v>
      </c>
      <c r="F94" s="45"/>
    </row>
    <row r="95" spans="1:6" s="40" customFormat="1" ht="60" customHeight="1" x14ac:dyDescent="0.2">
      <c r="A95" s="43">
        <v>40109</v>
      </c>
      <c r="B95" s="43" t="s">
        <v>219</v>
      </c>
      <c r="C95" s="45"/>
      <c r="D95" s="43" t="s">
        <v>652</v>
      </c>
      <c r="E95" s="44" t="s">
        <v>218</v>
      </c>
      <c r="F95" s="45"/>
    </row>
    <row r="96" spans="1:6" s="40" customFormat="1" ht="90" customHeight="1" x14ac:dyDescent="0.2">
      <c r="A96" s="43">
        <v>40110</v>
      </c>
      <c r="B96" s="43" t="s">
        <v>633</v>
      </c>
      <c r="C96" s="45"/>
      <c r="D96" s="83" t="s">
        <v>653</v>
      </c>
      <c r="E96" s="44" t="s">
        <v>218</v>
      </c>
      <c r="F96" s="45"/>
    </row>
    <row r="97" spans="1:6" s="40" customFormat="1" ht="120" customHeight="1" x14ac:dyDescent="0.2">
      <c r="A97" s="45" t="s">
        <v>23</v>
      </c>
      <c r="B97" s="45" t="s">
        <v>217</v>
      </c>
      <c r="C97" s="45"/>
      <c r="D97" s="43" t="s">
        <v>216</v>
      </c>
      <c r="E97" s="44" t="s">
        <v>375</v>
      </c>
      <c r="F97" s="45"/>
    </row>
    <row r="98" spans="1:6" s="40" customFormat="1" ht="15" customHeight="1" x14ac:dyDescent="0.2">
      <c r="A98" s="48">
        <v>50000</v>
      </c>
      <c r="B98" s="48" t="s">
        <v>215</v>
      </c>
      <c r="C98" s="57"/>
      <c r="D98" s="57"/>
      <c r="E98" s="58"/>
      <c r="F98" s="57"/>
    </row>
    <row r="99" spans="1:6" s="40" customFormat="1" ht="90" customHeight="1" x14ac:dyDescent="0.2">
      <c r="A99" s="45">
        <v>50100</v>
      </c>
      <c r="B99" s="45" t="s">
        <v>214</v>
      </c>
      <c r="C99" s="45"/>
      <c r="D99" s="43" t="s">
        <v>213</v>
      </c>
      <c r="E99" s="44" t="s">
        <v>374</v>
      </c>
      <c r="F99" s="45"/>
    </row>
    <row r="100" spans="1:6" s="47" customFormat="1" ht="15" customHeight="1" x14ac:dyDescent="0.25">
      <c r="A100" s="48">
        <v>60000</v>
      </c>
      <c r="B100" s="48" t="s">
        <v>46</v>
      </c>
      <c r="C100" s="48"/>
      <c r="D100" s="48"/>
      <c r="E100" s="49"/>
      <c r="F100" s="48"/>
    </row>
    <row r="101" spans="1:6" s="40" customFormat="1" ht="15" customHeight="1" x14ac:dyDescent="0.2">
      <c r="A101" s="48">
        <v>70000</v>
      </c>
      <c r="B101" s="48" t="s">
        <v>212</v>
      </c>
      <c r="C101" s="57"/>
      <c r="D101" s="57"/>
      <c r="E101" s="58"/>
      <c r="F101" s="57"/>
    </row>
    <row r="102" spans="1:6" s="40" customFormat="1" ht="15" customHeight="1" x14ac:dyDescent="0.2">
      <c r="A102" s="48">
        <v>72000</v>
      </c>
      <c r="B102" s="48" t="s">
        <v>211</v>
      </c>
      <c r="C102" s="57"/>
      <c r="D102" s="57"/>
      <c r="E102" s="58"/>
      <c r="F102" s="57"/>
    </row>
    <row r="103" spans="1:6" s="50" customFormat="1" ht="15" customHeight="1" x14ac:dyDescent="0.2">
      <c r="A103" s="56">
        <v>72100</v>
      </c>
      <c r="B103" s="51" t="s">
        <v>210</v>
      </c>
      <c r="C103" s="45"/>
      <c r="D103" s="51"/>
      <c r="E103" s="55"/>
      <c r="F103" s="51"/>
    </row>
    <row r="104" spans="1:6" s="54" customFormat="1" ht="15" customHeight="1" x14ac:dyDescent="0.25">
      <c r="A104" s="52">
        <v>72101</v>
      </c>
      <c r="B104" s="52" t="s">
        <v>46</v>
      </c>
      <c r="C104" s="43"/>
      <c r="D104" s="52"/>
      <c r="E104" s="44"/>
      <c r="F104" s="52"/>
    </row>
    <row r="105" spans="1:6" s="54" customFormat="1" ht="15" customHeight="1" x14ac:dyDescent="0.25">
      <c r="A105" s="52">
        <v>72102</v>
      </c>
      <c r="B105" s="52" t="s">
        <v>46</v>
      </c>
      <c r="C105" s="43"/>
      <c r="D105" s="52"/>
      <c r="E105" s="44"/>
      <c r="F105" s="52"/>
    </row>
    <row r="106" spans="1:6" s="54" customFormat="1" ht="15" customHeight="1" x14ac:dyDescent="0.25">
      <c r="A106" s="52">
        <v>72103</v>
      </c>
      <c r="B106" s="52" t="s">
        <v>46</v>
      </c>
      <c r="C106" s="43"/>
      <c r="D106" s="52"/>
      <c r="E106" s="44"/>
      <c r="F106" s="52"/>
    </row>
    <row r="107" spans="1:6" s="50" customFormat="1" ht="15" customHeight="1" x14ac:dyDescent="0.2">
      <c r="A107" s="52" t="s">
        <v>209</v>
      </c>
      <c r="B107" s="52" t="s">
        <v>46</v>
      </c>
      <c r="C107" s="45"/>
      <c r="D107" s="52"/>
      <c r="E107" s="44"/>
      <c r="F107" s="51"/>
    </row>
    <row r="108" spans="1:6" s="50" customFormat="1" ht="15" customHeight="1" x14ac:dyDescent="0.2">
      <c r="A108" s="52" t="s">
        <v>208</v>
      </c>
      <c r="B108" s="52" t="s">
        <v>46</v>
      </c>
      <c r="C108" s="45"/>
      <c r="D108" s="52"/>
      <c r="E108" s="44"/>
      <c r="F108" s="51"/>
    </row>
    <row r="109" spans="1:6" s="50" customFormat="1" ht="15" customHeight="1" x14ac:dyDescent="0.2">
      <c r="A109" s="52" t="s">
        <v>207</v>
      </c>
      <c r="B109" s="52" t="s">
        <v>46</v>
      </c>
      <c r="C109" s="45"/>
      <c r="D109" s="52"/>
      <c r="E109" s="44"/>
      <c r="F109" s="51"/>
    </row>
    <row r="110" spans="1:6" s="50" customFormat="1" ht="15" customHeight="1" x14ac:dyDescent="0.2">
      <c r="A110" s="52" t="s">
        <v>206</v>
      </c>
      <c r="B110" s="52" t="s">
        <v>46</v>
      </c>
      <c r="C110" s="45"/>
      <c r="D110" s="52"/>
      <c r="E110" s="44"/>
      <c r="F110" s="51"/>
    </row>
    <row r="111" spans="1:6" s="50" customFormat="1" ht="15" customHeight="1" x14ac:dyDescent="0.2">
      <c r="A111" s="52" t="s">
        <v>205</v>
      </c>
      <c r="B111" s="52" t="s">
        <v>46</v>
      </c>
      <c r="C111" s="45"/>
      <c r="D111" s="52"/>
      <c r="E111" s="44"/>
      <c r="F111" s="51"/>
    </row>
    <row r="112" spans="1:6" s="50" customFormat="1" ht="15" customHeight="1" x14ac:dyDescent="0.2">
      <c r="A112" s="52" t="s">
        <v>204</v>
      </c>
      <c r="B112" s="52" t="s">
        <v>46</v>
      </c>
      <c r="C112" s="45"/>
      <c r="D112" s="52"/>
      <c r="E112" s="44"/>
      <c r="F112" s="51"/>
    </row>
    <row r="113" spans="1:7" s="50" customFormat="1" ht="15" customHeight="1" x14ac:dyDescent="0.2">
      <c r="A113" s="52" t="s">
        <v>203</v>
      </c>
      <c r="B113" s="52" t="s">
        <v>46</v>
      </c>
      <c r="C113" s="45"/>
      <c r="D113" s="52"/>
      <c r="E113" s="44"/>
      <c r="F113" s="51"/>
    </row>
    <row r="114" spans="1:7" s="50" customFormat="1" ht="15" customHeight="1" x14ac:dyDescent="0.2">
      <c r="A114" s="52" t="s">
        <v>202</v>
      </c>
      <c r="B114" s="52" t="s">
        <v>46</v>
      </c>
      <c r="C114" s="45"/>
      <c r="D114" s="52"/>
      <c r="E114" s="44"/>
      <c r="F114" s="51"/>
      <c r="G114" s="53"/>
    </row>
    <row r="115" spans="1:7" s="50" customFormat="1" ht="15" customHeight="1" x14ac:dyDescent="0.2">
      <c r="A115" s="52" t="s">
        <v>201</v>
      </c>
      <c r="B115" s="52" t="s">
        <v>46</v>
      </c>
      <c r="C115" s="45"/>
      <c r="D115" s="52"/>
      <c r="E115" s="44"/>
      <c r="F115" s="51"/>
    </row>
    <row r="116" spans="1:7" s="50" customFormat="1" ht="15" customHeight="1" x14ac:dyDescent="0.2">
      <c r="A116" s="52" t="s">
        <v>200</v>
      </c>
      <c r="B116" s="52" t="s">
        <v>46</v>
      </c>
      <c r="C116" s="45"/>
      <c r="D116" s="52"/>
      <c r="E116" s="44"/>
      <c r="F116" s="51"/>
    </row>
    <row r="117" spans="1:7" s="50" customFormat="1" ht="15" customHeight="1" x14ac:dyDescent="0.2">
      <c r="A117" s="52" t="s">
        <v>199</v>
      </c>
      <c r="B117" s="52" t="s">
        <v>46</v>
      </c>
      <c r="C117" s="45"/>
      <c r="D117" s="52"/>
      <c r="E117" s="44"/>
      <c r="F117" s="51"/>
    </row>
    <row r="118" spans="1:7" s="50" customFormat="1" ht="15" customHeight="1" x14ac:dyDescent="0.2">
      <c r="A118" s="52" t="s">
        <v>198</v>
      </c>
      <c r="B118" s="52" t="s">
        <v>46</v>
      </c>
      <c r="C118" s="45"/>
      <c r="D118" s="52"/>
      <c r="E118" s="44"/>
      <c r="F118" s="51"/>
    </row>
    <row r="119" spans="1:7" s="50" customFormat="1" ht="15" customHeight="1" x14ac:dyDescent="0.2">
      <c r="A119" s="52" t="s">
        <v>197</v>
      </c>
      <c r="B119" s="52" t="s">
        <v>46</v>
      </c>
      <c r="C119" s="45"/>
      <c r="D119" s="52"/>
      <c r="E119" s="44"/>
      <c r="F119" s="51"/>
    </row>
    <row r="120" spans="1:7" s="50" customFormat="1" ht="75" customHeight="1" x14ac:dyDescent="0.2">
      <c r="A120" s="51" t="s">
        <v>24</v>
      </c>
      <c r="B120" s="51" t="s">
        <v>381</v>
      </c>
      <c r="C120" s="45"/>
      <c r="D120" s="52" t="s">
        <v>196</v>
      </c>
      <c r="E120" s="44" t="s">
        <v>376</v>
      </c>
      <c r="F120" s="51"/>
    </row>
    <row r="121" spans="1:7" s="47" customFormat="1" ht="30" customHeight="1" x14ac:dyDescent="0.25">
      <c r="A121" s="48">
        <v>80000</v>
      </c>
      <c r="B121" s="48" t="s">
        <v>195</v>
      </c>
      <c r="C121" s="48"/>
      <c r="D121" s="48"/>
      <c r="E121" s="49"/>
      <c r="F121" s="48"/>
    </row>
    <row r="122" spans="1:7" s="40" customFormat="1" ht="15" customHeight="1" x14ac:dyDescent="0.2">
      <c r="A122" s="45">
        <v>80100</v>
      </c>
      <c r="B122" s="43" t="s">
        <v>46</v>
      </c>
      <c r="C122" s="45"/>
      <c r="D122" s="45"/>
      <c r="E122" s="46"/>
      <c r="F122" s="45"/>
    </row>
    <row r="123" spans="1:7" ht="15" customHeight="1" x14ac:dyDescent="0.25">
      <c r="A123" s="43">
        <v>80101</v>
      </c>
      <c r="B123" s="43" t="s">
        <v>46</v>
      </c>
      <c r="C123" s="43"/>
      <c r="D123" s="43"/>
      <c r="E123" s="44"/>
      <c r="F123" s="43"/>
    </row>
    <row r="124" spans="1:7" ht="15" customHeight="1" x14ac:dyDescent="0.25">
      <c r="A124" s="43">
        <v>80102</v>
      </c>
      <c r="B124" s="43" t="s">
        <v>46</v>
      </c>
      <c r="C124" s="43"/>
      <c r="D124" s="43"/>
      <c r="E124" s="44"/>
      <c r="F124" s="43"/>
    </row>
    <row r="125" spans="1:7" ht="15" customHeight="1" x14ac:dyDescent="0.25">
      <c r="A125" s="43">
        <v>80103</v>
      </c>
      <c r="B125" s="43" t="s">
        <v>46</v>
      </c>
      <c r="C125" s="43"/>
      <c r="D125" s="43"/>
      <c r="E125" s="44"/>
      <c r="F125" s="43"/>
    </row>
    <row r="126" spans="1:7" ht="15" customHeight="1" x14ac:dyDescent="0.25">
      <c r="A126" s="43">
        <v>80104</v>
      </c>
      <c r="B126" s="43" t="s">
        <v>46</v>
      </c>
      <c r="C126" s="43"/>
      <c r="D126" s="43"/>
      <c r="E126" s="44"/>
      <c r="F126" s="43"/>
    </row>
    <row r="127" spans="1:7" ht="15" customHeight="1" x14ac:dyDescent="0.25">
      <c r="A127" s="43">
        <v>80105</v>
      </c>
      <c r="B127" s="43" t="s">
        <v>46</v>
      </c>
      <c r="C127" s="43"/>
      <c r="D127" s="43"/>
      <c r="E127" s="44"/>
      <c r="F127" s="43"/>
    </row>
    <row r="128" spans="1:7" ht="15" customHeight="1" x14ac:dyDescent="0.25">
      <c r="A128" s="43">
        <v>80106</v>
      </c>
      <c r="B128" s="43" t="s">
        <v>46</v>
      </c>
      <c r="C128" s="43"/>
      <c r="D128" s="43"/>
      <c r="E128" s="43"/>
      <c r="F128" s="43"/>
    </row>
    <row r="129" spans="1:6" ht="15" customHeight="1" x14ac:dyDescent="0.25">
      <c r="A129" s="43">
        <v>80107</v>
      </c>
      <c r="B129" s="43" t="s">
        <v>46</v>
      </c>
      <c r="C129" s="43"/>
      <c r="D129" s="43"/>
      <c r="E129" s="43"/>
      <c r="F129" s="43"/>
    </row>
    <row r="130" spans="1:6" ht="15" customHeight="1" x14ac:dyDescent="0.25">
      <c r="A130" s="43">
        <v>80108</v>
      </c>
      <c r="B130" s="43" t="s">
        <v>46</v>
      </c>
      <c r="C130" s="43"/>
      <c r="D130" s="43"/>
      <c r="E130" s="43"/>
      <c r="F130" s="43"/>
    </row>
    <row r="131" spans="1:6" ht="15" customHeight="1" x14ac:dyDescent="0.25">
      <c r="A131" s="43">
        <v>80109</v>
      </c>
      <c r="B131" s="43" t="s">
        <v>46</v>
      </c>
      <c r="C131" s="43"/>
      <c r="D131" s="43"/>
      <c r="E131" s="44"/>
      <c r="F131" s="43"/>
    </row>
    <row r="133" spans="1:6" x14ac:dyDescent="0.25">
      <c r="A133" s="710"/>
      <c r="B133" s="710"/>
    </row>
    <row r="134" spans="1:6" x14ac:dyDescent="0.25">
      <c r="A134" s="42"/>
      <c r="B134" s="42"/>
    </row>
    <row r="135" spans="1:6" x14ac:dyDescent="0.25">
      <c r="A135" s="42"/>
      <c r="B135" s="42"/>
    </row>
    <row r="136" spans="1:6" x14ac:dyDescent="0.25">
      <c r="A136" s="39"/>
      <c r="B136" s="39"/>
    </row>
    <row r="137" spans="1:6" x14ac:dyDescent="0.25">
      <c r="A137" s="39"/>
      <c r="B137" s="39"/>
    </row>
    <row r="138" spans="1:6" x14ac:dyDescent="0.25">
      <c r="A138" s="39"/>
      <c r="B138" s="39"/>
    </row>
    <row r="139" spans="1:6" x14ac:dyDescent="0.25">
      <c r="A139" s="39"/>
      <c r="B139" s="39"/>
    </row>
    <row r="140" spans="1:6" x14ac:dyDescent="0.25">
      <c r="A140" s="39"/>
      <c r="B140" s="39"/>
    </row>
    <row r="141" spans="1:6" x14ac:dyDescent="0.25">
      <c r="A141" s="39"/>
      <c r="B141" s="39"/>
    </row>
    <row r="142" spans="1:6" x14ac:dyDescent="0.25">
      <c r="A142" s="39"/>
      <c r="B142" s="39"/>
    </row>
    <row r="143" spans="1:6" x14ac:dyDescent="0.25">
      <c r="A143" s="39"/>
      <c r="B143" s="39"/>
    </row>
    <row r="144" spans="1:6" x14ac:dyDescent="0.25">
      <c r="A144" s="39"/>
      <c r="B144" s="39"/>
    </row>
    <row r="145" spans="1:6" x14ac:dyDescent="0.25">
      <c r="A145" s="39"/>
      <c r="B145" s="39"/>
    </row>
    <row r="146" spans="1:6" s="40" customFormat="1" ht="14.25" x14ac:dyDescent="0.2">
      <c r="A146" s="42"/>
      <c r="B146" s="42"/>
      <c r="C146" s="41"/>
      <c r="D146" s="41"/>
      <c r="E146" s="41"/>
      <c r="F146" s="41"/>
    </row>
    <row r="147" spans="1:6" x14ac:dyDescent="0.25">
      <c r="A147" s="39"/>
      <c r="B147" s="39"/>
    </row>
    <row r="148" spans="1:6" x14ac:dyDescent="0.25">
      <c r="A148" s="39"/>
      <c r="B148" s="39"/>
    </row>
    <row r="149" spans="1:6" x14ac:dyDescent="0.25">
      <c r="A149" s="39"/>
      <c r="B149" s="39"/>
    </row>
    <row r="150" spans="1:6" x14ac:dyDescent="0.25">
      <c r="A150" s="39"/>
      <c r="B150" s="39"/>
    </row>
    <row r="151" spans="1:6" x14ac:dyDescent="0.25">
      <c r="A151" s="39"/>
      <c r="B151" s="39"/>
    </row>
    <row r="152" spans="1:6" x14ac:dyDescent="0.25">
      <c r="A152" s="39"/>
      <c r="B152" s="39"/>
    </row>
    <row r="153" spans="1:6" x14ac:dyDescent="0.25">
      <c r="A153" s="39"/>
      <c r="B153" s="39"/>
    </row>
    <row r="154" spans="1:6" x14ac:dyDescent="0.25">
      <c r="A154" s="39"/>
      <c r="B154" s="39"/>
    </row>
    <row r="155" spans="1:6" x14ac:dyDescent="0.25">
      <c r="A155" s="39"/>
      <c r="B155" s="39"/>
    </row>
    <row r="156" spans="1:6" x14ac:dyDescent="0.25">
      <c r="A156" s="39"/>
      <c r="B156" s="39"/>
    </row>
    <row r="157" spans="1:6" x14ac:dyDescent="0.25">
      <c r="A157" s="39"/>
      <c r="B157" s="42"/>
    </row>
    <row r="158" spans="1:6" s="40" customFormat="1" ht="14.25" x14ac:dyDescent="0.2">
      <c r="A158" s="42"/>
      <c r="B158" s="42"/>
      <c r="C158" s="41"/>
      <c r="D158" s="41"/>
      <c r="E158" s="41"/>
      <c r="F158" s="41"/>
    </row>
    <row r="159" spans="1:6" x14ac:dyDescent="0.25">
      <c r="A159" s="39"/>
      <c r="B159" s="39"/>
    </row>
    <row r="160" spans="1:6" x14ac:dyDescent="0.25">
      <c r="A160" s="39"/>
      <c r="B160" s="39"/>
    </row>
    <row r="161" spans="1:6" x14ac:dyDescent="0.25">
      <c r="A161" s="39"/>
      <c r="B161" s="39"/>
    </row>
    <row r="162" spans="1:6" x14ac:dyDescent="0.25">
      <c r="A162" s="39"/>
      <c r="B162" s="39"/>
    </row>
    <row r="163" spans="1:6" x14ac:dyDescent="0.25">
      <c r="A163" s="39"/>
      <c r="B163" s="39"/>
    </row>
    <row r="164" spans="1:6" x14ac:dyDescent="0.25">
      <c r="A164" s="39"/>
      <c r="B164" s="39"/>
    </row>
    <row r="165" spans="1:6" x14ac:dyDescent="0.25">
      <c r="A165" s="39"/>
      <c r="B165" s="39"/>
    </row>
    <row r="166" spans="1:6" s="40" customFormat="1" ht="14.25" x14ac:dyDescent="0.2">
      <c r="A166" s="42"/>
      <c r="B166" s="42"/>
      <c r="C166" s="41"/>
      <c r="D166" s="41"/>
      <c r="E166" s="41"/>
      <c r="F166" s="41"/>
    </row>
    <row r="167" spans="1:6" x14ac:dyDescent="0.25">
      <c r="A167" s="39"/>
      <c r="B167" s="39"/>
    </row>
    <row r="168" spans="1:6" x14ac:dyDescent="0.25">
      <c r="A168" s="39"/>
      <c r="B168" s="39"/>
    </row>
    <row r="169" spans="1:6" x14ac:dyDescent="0.25">
      <c r="A169" s="39"/>
      <c r="B169" s="39"/>
    </row>
    <row r="170" spans="1:6" x14ac:dyDescent="0.25">
      <c r="A170" s="39"/>
      <c r="B170" s="39"/>
    </row>
    <row r="171" spans="1:6" x14ac:dyDescent="0.25">
      <c r="A171" s="39"/>
      <c r="B171" s="39"/>
    </row>
    <row r="172" spans="1:6" x14ac:dyDescent="0.25">
      <c r="A172" s="39"/>
      <c r="B172" s="39"/>
    </row>
    <row r="173" spans="1:6" x14ac:dyDescent="0.25">
      <c r="A173" s="39"/>
      <c r="B173" s="39"/>
    </row>
    <row r="174" spans="1:6" x14ac:dyDescent="0.25">
      <c r="A174" s="39"/>
      <c r="B174" s="39"/>
    </row>
    <row r="175" spans="1:6" x14ac:dyDescent="0.25">
      <c r="A175" s="39"/>
      <c r="B175" s="39"/>
    </row>
    <row r="176" spans="1:6" x14ac:dyDescent="0.25">
      <c r="A176" s="39"/>
      <c r="B176" s="39"/>
    </row>
    <row r="177" spans="1:2" x14ac:dyDescent="0.25">
      <c r="A177" s="39"/>
      <c r="B177" s="39"/>
    </row>
  </sheetData>
  <mergeCells count="1">
    <mergeCell ref="A133:B133"/>
  </mergeCells>
  <pageMargins left="0.98425196850393704" right="0.59055118110236227" top="0.86614173228346458" bottom="0.43307086614173229" header="0.19685039370078741" footer="0.19685039370078741"/>
  <pageSetup paperSize="9" scale="60" orientation="portrait" r:id="rId1"/>
  <headerFooter alignWithMargins="0">
    <oddHeader>&amp;C&amp;"Times New Roman,Félkövér"
&amp;12Budapest VIII. kerületi Önkormányzat 2018. évi 
költségvetésének címrendje&amp;R&amp;"Times New Roman,Félkövér dőlt"&amp;9
 &amp;12 1. melléklet a 46/2017. (XII.20.) 
önkormányzati rendelethez</oddHeader>
    <oddFooter>&amp;R
&amp;P</oddFooter>
  </headerFooter>
  <rowBreaks count="5" manualBreakCount="5">
    <brk id="21" max="5" man="1"/>
    <brk id="41" max="5" man="1"/>
    <brk id="60" max="5" man="1"/>
    <brk id="86" max="5" man="1"/>
    <brk id="99"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87"/>
  <sheetViews>
    <sheetView zoomScaleNormal="100" workbookViewId="0">
      <pane xSplit="1" ySplit="1" topLeftCell="B20" activePane="bottomRight" state="frozen"/>
      <selection pane="topRight" activeCell="B1" sqref="B1"/>
      <selection pane="bottomLeft" activeCell="A2" sqref="A2"/>
      <selection pane="bottomRight" activeCell="A28" sqref="A28"/>
    </sheetView>
  </sheetViews>
  <sheetFormatPr defaultRowHeight="12.75" x14ac:dyDescent="0.2"/>
  <cols>
    <col min="1" max="1" width="40.7109375" customWidth="1"/>
    <col min="2" max="2" width="15.7109375" style="255" customWidth="1"/>
    <col min="3" max="7" width="15.7109375" style="250" customWidth="1"/>
    <col min="8" max="8" width="10.42578125" bestFit="1" customWidth="1"/>
  </cols>
  <sheetData>
    <row r="1" spans="1:7" s="109" customFormat="1" ht="63" customHeight="1" thickBot="1" x14ac:dyDescent="0.25">
      <c r="A1" s="122" t="s">
        <v>753</v>
      </c>
      <c r="B1" s="183" t="s">
        <v>127</v>
      </c>
      <c r="C1" s="121" t="s">
        <v>754</v>
      </c>
      <c r="D1" s="495" t="s">
        <v>786</v>
      </c>
      <c r="E1" s="183" t="s">
        <v>140</v>
      </c>
      <c r="F1" s="121" t="s">
        <v>756</v>
      </c>
      <c r="G1" s="337" t="s">
        <v>757</v>
      </c>
    </row>
    <row r="2" spans="1:7" s="109" customFormat="1" ht="15" customHeight="1" x14ac:dyDescent="0.2">
      <c r="A2" s="496" t="s">
        <v>758</v>
      </c>
      <c r="B2" s="228"/>
      <c r="C2" s="228">
        <f t="shared" ref="C2:C40" si="0">SUM(B2:B2)</f>
        <v>0</v>
      </c>
      <c r="D2" s="228"/>
      <c r="E2" s="228"/>
      <c r="F2" s="228">
        <f t="shared" ref="F2:F22" si="1">SUM(D2:D2)</f>
        <v>0</v>
      </c>
      <c r="G2" s="338">
        <f t="shared" ref="G2:G40" si="2">F2+C2</f>
        <v>0</v>
      </c>
    </row>
    <row r="3" spans="1:7" s="540" customFormat="1" ht="15" customHeight="1" x14ac:dyDescent="0.2">
      <c r="A3" s="444" t="s">
        <v>787</v>
      </c>
      <c r="B3" s="230">
        <v>520000</v>
      </c>
      <c r="C3" s="229">
        <f t="shared" si="0"/>
        <v>520000</v>
      </c>
      <c r="D3" s="230">
        <v>0</v>
      </c>
      <c r="E3" s="230">
        <v>0</v>
      </c>
      <c r="F3" s="229">
        <f t="shared" si="1"/>
        <v>0</v>
      </c>
      <c r="G3" s="339">
        <f t="shared" si="2"/>
        <v>520000</v>
      </c>
    </row>
    <row r="4" spans="1:7" s="540" customFormat="1" ht="15" customHeight="1" x14ac:dyDescent="0.2">
      <c r="A4" s="444" t="s">
        <v>788</v>
      </c>
      <c r="B4" s="230">
        <v>123000</v>
      </c>
      <c r="C4" s="229">
        <f t="shared" si="0"/>
        <v>123000</v>
      </c>
      <c r="D4" s="230">
        <v>0</v>
      </c>
      <c r="E4" s="230">
        <v>0</v>
      </c>
      <c r="F4" s="229">
        <f t="shared" si="1"/>
        <v>0</v>
      </c>
      <c r="G4" s="339">
        <f t="shared" si="2"/>
        <v>123000</v>
      </c>
    </row>
    <row r="5" spans="1:7" s="540" customFormat="1" ht="15" customHeight="1" x14ac:dyDescent="0.2">
      <c r="A5" s="444" t="s">
        <v>789</v>
      </c>
      <c r="B5" s="230">
        <v>115000</v>
      </c>
      <c r="C5" s="229">
        <f t="shared" si="0"/>
        <v>115000</v>
      </c>
      <c r="D5" s="230">
        <v>0</v>
      </c>
      <c r="E5" s="230">
        <v>0</v>
      </c>
      <c r="F5" s="229">
        <f t="shared" si="1"/>
        <v>0</v>
      </c>
      <c r="G5" s="339">
        <f t="shared" si="2"/>
        <v>115000</v>
      </c>
    </row>
    <row r="6" spans="1:7" s="540" customFormat="1" ht="15" customHeight="1" x14ac:dyDescent="0.2">
      <c r="A6" s="444" t="s">
        <v>790</v>
      </c>
      <c r="B6" s="230">
        <v>21000</v>
      </c>
      <c r="C6" s="229">
        <f t="shared" si="0"/>
        <v>21000</v>
      </c>
      <c r="D6" s="230">
        <v>0</v>
      </c>
      <c r="E6" s="230">
        <v>0</v>
      </c>
      <c r="F6" s="229">
        <f t="shared" si="1"/>
        <v>0</v>
      </c>
      <c r="G6" s="339">
        <f t="shared" si="2"/>
        <v>21000</v>
      </c>
    </row>
    <row r="7" spans="1:7" s="540" customFormat="1" ht="15" customHeight="1" x14ac:dyDescent="0.2">
      <c r="A7" s="444" t="s">
        <v>791</v>
      </c>
      <c r="B7" s="230">
        <v>27500</v>
      </c>
      <c r="C7" s="229">
        <f t="shared" si="0"/>
        <v>27500</v>
      </c>
      <c r="D7" s="230">
        <v>0</v>
      </c>
      <c r="E7" s="230">
        <v>0</v>
      </c>
      <c r="F7" s="229">
        <f t="shared" si="1"/>
        <v>0</v>
      </c>
      <c r="G7" s="339">
        <f t="shared" si="2"/>
        <v>27500</v>
      </c>
    </row>
    <row r="8" spans="1:7" s="540" customFormat="1" ht="15" customHeight="1" x14ac:dyDescent="0.2">
      <c r="A8" s="444" t="s">
        <v>792</v>
      </c>
      <c r="B8" s="230">
        <v>8000</v>
      </c>
      <c r="C8" s="229">
        <f t="shared" si="0"/>
        <v>8000</v>
      </c>
      <c r="D8" s="230">
        <v>0</v>
      </c>
      <c r="E8" s="230">
        <v>0</v>
      </c>
      <c r="F8" s="229">
        <f t="shared" si="1"/>
        <v>0</v>
      </c>
      <c r="G8" s="339">
        <f t="shared" si="2"/>
        <v>8000</v>
      </c>
    </row>
    <row r="9" spans="1:7" s="540" customFormat="1" ht="15" customHeight="1" x14ac:dyDescent="0.2">
      <c r="A9" s="444" t="s">
        <v>793</v>
      </c>
      <c r="B9" s="230">
        <v>217300</v>
      </c>
      <c r="C9" s="229">
        <f t="shared" si="0"/>
        <v>217300</v>
      </c>
      <c r="D9" s="230"/>
      <c r="E9" s="230"/>
      <c r="F9" s="229">
        <f>SUM(D9:D9)</f>
        <v>0</v>
      </c>
      <c r="G9" s="339">
        <f>F9+C9</f>
        <v>217300</v>
      </c>
    </row>
    <row r="10" spans="1:7" s="540" customFormat="1" ht="15" customHeight="1" x14ac:dyDescent="0.2">
      <c r="A10" s="444" t="s">
        <v>794</v>
      </c>
      <c r="B10" s="230">
        <f>650000+50000</f>
        <v>700000</v>
      </c>
      <c r="C10" s="229">
        <f t="shared" si="0"/>
        <v>700000</v>
      </c>
      <c r="D10" s="230">
        <v>0</v>
      </c>
      <c r="E10" s="230">
        <v>0</v>
      </c>
      <c r="F10" s="229">
        <f t="shared" si="1"/>
        <v>0</v>
      </c>
      <c r="G10" s="339">
        <f t="shared" si="2"/>
        <v>700000</v>
      </c>
    </row>
    <row r="11" spans="1:7" s="540" customFormat="1" ht="15" customHeight="1" x14ac:dyDescent="0.2">
      <c r="A11" s="444" t="s">
        <v>795</v>
      </c>
      <c r="B11" s="230">
        <v>12000</v>
      </c>
      <c r="C11" s="229">
        <f t="shared" si="0"/>
        <v>12000</v>
      </c>
      <c r="D11" s="230">
        <v>0</v>
      </c>
      <c r="E11" s="230">
        <v>0</v>
      </c>
      <c r="F11" s="229">
        <f t="shared" si="1"/>
        <v>0</v>
      </c>
      <c r="G11" s="339">
        <f t="shared" si="2"/>
        <v>12000</v>
      </c>
    </row>
    <row r="12" spans="1:7" s="540" customFormat="1" ht="15" customHeight="1" x14ac:dyDescent="0.2">
      <c r="A12" s="444" t="s">
        <v>796</v>
      </c>
      <c r="B12" s="230">
        <v>23000</v>
      </c>
      <c r="C12" s="229">
        <f t="shared" si="0"/>
        <v>23000</v>
      </c>
      <c r="D12" s="230">
        <v>0</v>
      </c>
      <c r="E12" s="230">
        <v>0</v>
      </c>
      <c r="F12" s="229">
        <f t="shared" si="1"/>
        <v>0</v>
      </c>
      <c r="G12" s="339">
        <f t="shared" si="2"/>
        <v>23000</v>
      </c>
    </row>
    <row r="13" spans="1:7" s="540" customFormat="1" ht="15" customHeight="1" x14ac:dyDescent="0.2">
      <c r="A13" s="444" t="s">
        <v>797</v>
      </c>
      <c r="B13" s="230">
        <v>12000</v>
      </c>
      <c r="C13" s="229">
        <f t="shared" si="0"/>
        <v>12000</v>
      </c>
      <c r="D13" s="230">
        <v>0</v>
      </c>
      <c r="E13" s="230">
        <v>0</v>
      </c>
      <c r="F13" s="229">
        <f t="shared" si="1"/>
        <v>0</v>
      </c>
      <c r="G13" s="339">
        <f t="shared" si="2"/>
        <v>12000</v>
      </c>
    </row>
    <row r="14" spans="1:7" s="540" customFormat="1" ht="15" customHeight="1" x14ac:dyDescent="0.2">
      <c r="A14" s="444" t="s">
        <v>798</v>
      </c>
      <c r="B14" s="230">
        <v>12500</v>
      </c>
      <c r="C14" s="229">
        <f t="shared" si="0"/>
        <v>12500</v>
      </c>
      <c r="D14" s="230">
        <v>0</v>
      </c>
      <c r="E14" s="230">
        <v>0</v>
      </c>
      <c r="F14" s="229">
        <f t="shared" si="1"/>
        <v>0</v>
      </c>
      <c r="G14" s="339">
        <f t="shared" si="2"/>
        <v>12500</v>
      </c>
    </row>
    <row r="15" spans="1:7" s="540" customFormat="1" ht="15" customHeight="1" x14ac:dyDescent="0.2">
      <c r="A15" s="444" t="s">
        <v>799</v>
      </c>
      <c r="B15" s="230">
        <v>2200</v>
      </c>
      <c r="C15" s="229">
        <f t="shared" si="0"/>
        <v>2200</v>
      </c>
      <c r="D15" s="230">
        <v>0</v>
      </c>
      <c r="E15" s="230">
        <v>0</v>
      </c>
      <c r="F15" s="229">
        <f t="shared" si="1"/>
        <v>0</v>
      </c>
      <c r="G15" s="339">
        <f t="shared" si="2"/>
        <v>2200</v>
      </c>
    </row>
    <row r="16" spans="1:7" s="540" customFormat="1" ht="15" customHeight="1" x14ac:dyDescent="0.2">
      <c r="A16" s="444" t="s">
        <v>800</v>
      </c>
      <c r="B16" s="230">
        <v>5500</v>
      </c>
      <c r="C16" s="229">
        <f t="shared" si="0"/>
        <v>5500</v>
      </c>
      <c r="D16" s="230"/>
      <c r="E16" s="230">
        <v>0</v>
      </c>
      <c r="F16" s="229">
        <f>SUM(D16:D16)</f>
        <v>0</v>
      </c>
      <c r="G16" s="339">
        <f>F16+C16</f>
        <v>5500</v>
      </c>
    </row>
    <row r="17" spans="1:8" s="540" customFormat="1" ht="15" customHeight="1" x14ac:dyDescent="0.2">
      <c r="A17" s="444" t="s">
        <v>801</v>
      </c>
      <c r="B17" s="230">
        <v>2500</v>
      </c>
      <c r="C17" s="229">
        <f t="shared" si="0"/>
        <v>2500</v>
      </c>
      <c r="D17" s="230">
        <v>0</v>
      </c>
      <c r="E17" s="230">
        <v>0</v>
      </c>
      <c r="F17" s="229">
        <f t="shared" si="1"/>
        <v>0</v>
      </c>
      <c r="G17" s="339">
        <f t="shared" si="2"/>
        <v>2500</v>
      </c>
    </row>
    <row r="18" spans="1:8" s="540" customFormat="1" ht="15" customHeight="1" x14ac:dyDescent="0.2">
      <c r="A18" s="497" t="s">
        <v>802</v>
      </c>
      <c r="B18" s="233">
        <v>30000</v>
      </c>
      <c r="C18" s="232">
        <f t="shared" si="0"/>
        <v>30000</v>
      </c>
      <c r="D18" s="233">
        <v>0</v>
      </c>
      <c r="E18" s="230">
        <v>0</v>
      </c>
      <c r="F18" s="232">
        <f t="shared" si="1"/>
        <v>0</v>
      </c>
      <c r="G18" s="340">
        <f t="shared" si="2"/>
        <v>30000</v>
      </c>
    </row>
    <row r="19" spans="1:8" s="540" customFormat="1" ht="15" customHeight="1" x14ac:dyDescent="0.2">
      <c r="A19" s="444" t="s">
        <v>803</v>
      </c>
      <c r="B19" s="230">
        <v>1000</v>
      </c>
      <c r="C19" s="232">
        <f t="shared" si="0"/>
        <v>1000</v>
      </c>
      <c r="D19" s="230"/>
      <c r="E19" s="230">
        <v>0</v>
      </c>
      <c r="F19" s="232">
        <f t="shared" si="1"/>
        <v>0</v>
      </c>
      <c r="G19" s="340">
        <f t="shared" si="2"/>
        <v>1000</v>
      </c>
    </row>
    <row r="20" spans="1:8" s="540" customFormat="1" ht="15" customHeight="1" thickBot="1" x14ac:dyDescent="0.25">
      <c r="A20" s="444" t="s">
        <v>804</v>
      </c>
      <c r="B20" s="230">
        <v>1000</v>
      </c>
      <c r="C20" s="232">
        <f t="shared" si="0"/>
        <v>1000</v>
      </c>
      <c r="D20" s="230"/>
      <c r="E20" s="230">
        <v>0</v>
      </c>
      <c r="F20" s="232">
        <f t="shared" si="1"/>
        <v>0</v>
      </c>
      <c r="G20" s="340">
        <f t="shared" si="2"/>
        <v>1000</v>
      </c>
    </row>
    <row r="21" spans="1:8" s="109" customFormat="1" ht="15" customHeight="1" thickBot="1" x14ac:dyDescent="0.25">
      <c r="A21" s="498" t="s">
        <v>762</v>
      </c>
      <c r="B21" s="236">
        <f t="shared" ref="B21:G21" si="3">SUM(B3:B20)</f>
        <v>1833500</v>
      </c>
      <c r="C21" s="235">
        <f t="shared" si="3"/>
        <v>1833500</v>
      </c>
      <c r="D21" s="236">
        <f t="shared" si="3"/>
        <v>0</v>
      </c>
      <c r="E21" s="236">
        <f t="shared" si="3"/>
        <v>0</v>
      </c>
      <c r="F21" s="236">
        <f t="shared" si="3"/>
        <v>0</v>
      </c>
      <c r="G21" s="341">
        <f t="shared" si="3"/>
        <v>1833500</v>
      </c>
      <c r="H21" s="113"/>
    </row>
    <row r="22" spans="1:8" s="540" customFormat="1" ht="15" customHeight="1" x14ac:dyDescent="0.2">
      <c r="A22" s="499" t="s">
        <v>763</v>
      </c>
      <c r="B22" s="272"/>
      <c r="C22" s="228">
        <f t="shared" si="0"/>
        <v>0</v>
      </c>
      <c r="D22" s="272"/>
      <c r="E22" s="272"/>
      <c r="F22" s="228">
        <f t="shared" si="1"/>
        <v>0</v>
      </c>
      <c r="G22" s="338">
        <f t="shared" si="2"/>
        <v>0</v>
      </c>
    </row>
    <row r="23" spans="1:8" s="540" customFormat="1" ht="15" customHeight="1" x14ac:dyDescent="0.2">
      <c r="A23" s="444" t="s">
        <v>805</v>
      </c>
      <c r="B23" s="230">
        <v>0</v>
      </c>
      <c r="C23" s="229">
        <f t="shared" si="0"/>
        <v>0</v>
      </c>
      <c r="D23" s="230"/>
      <c r="E23" s="230">
        <v>40000</v>
      </c>
      <c r="F23" s="229">
        <f>D23+E23</f>
        <v>40000</v>
      </c>
      <c r="G23" s="339">
        <f>F23+C23</f>
        <v>40000</v>
      </c>
    </row>
    <row r="24" spans="1:8" s="540" customFormat="1" ht="15" customHeight="1" x14ac:dyDescent="0.2">
      <c r="A24" s="444" t="s">
        <v>806</v>
      </c>
      <c r="B24" s="230">
        <v>0</v>
      </c>
      <c r="C24" s="229">
        <f t="shared" si="0"/>
        <v>0</v>
      </c>
      <c r="D24" s="230"/>
      <c r="E24" s="230">
        <v>50000</v>
      </c>
      <c r="F24" s="229">
        <f t="shared" ref="F24:F40" si="4">D24+E24</f>
        <v>50000</v>
      </c>
      <c r="G24" s="339">
        <f t="shared" si="2"/>
        <v>50000</v>
      </c>
    </row>
    <row r="25" spans="1:8" s="540" customFormat="1" ht="15" customHeight="1" x14ac:dyDescent="0.2">
      <c r="A25" s="444" t="s">
        <v>807</v>
      </c>
      <c r="B25" s="230">
        <v>10000</v>
      </c>
      <c r="C25" s="229">
        <f t="shared" si="0"/>
        <v>10000</v>
      </c>
      <c r="D25" s="230"/>
      <c r="E25" s="230"/>
      <c r="F25" s="229">
        <f t="shared" si="4"/>
        <v>0</v>
      </c>
      <c r="G25" s="339">
        <f t="shared" si="2"/>
        <v>10000</v>
      </c>
    </row>
    <row r="26" spans="1:8" s="540" customFormat="1" ht="15" customHeight="1" x14ac:dyDescent="0.2">
      <c r="A26" s="444" t="s">
        <v>808</v>
      </c>
      <c r="B26" s="230">
        <v>0</v>
      </c>
      <c r="C26" s="229">
        <f t="shared" si="0"/>
        <v>0</v>
      </c>
      <c r="D26" s="230"/>
      <c r="E26" s="230">
        <v>110000</v>
      </c>
      <c r="F26" s="229">
        <f t="shared" si="4"/>
        <v>110000</v>
      </c>
      <c r="G26" s="339">
        <f t="shared" si="2"/>
        <v>110000</v>
      </c>
    </row>
    <row r="27" spans="1:8" s="540" customFormat="1" ht="15" customHeight="1" x14ac:dyDescent="0.2">
      <c r="A27" s="444" t="s">
        <v>809</v>
      </c>
      <c r="B27" s="230">
        <v>0</v>
      </c>
      <c r="C27" s="229">
        <f t="shared" si="0"/>
        <v>0</v>
      </c>
      <c r="D27" s="230"/>
      <c r="E27" s="230">
        <v>180000</v>
      </c>
      <c r="F27" s="229">
        <f t="shared" si="4"/>
        <v>180000</v>
      </c>
      <c r="G27" s="339">
        <f t="shared" si="2"/>
        <v>180000</v>
      </c>
    </row>
    <row r="28" spans="1:8" s="540" customFormat="1" ht="15" customHeight="1" x14ac:dyDescent="0.2">
      <c r="A28" s="444" t="s">
        <v>810</v>
      </c>
      <c r="B28" s="230">
        <v>0</v>
      </c>
      <c r="C28" s="229">
        <f t="shared" si="0"/>
        <v>0</v>
      </c>
      <c r="D28" s="230"/>
      <c r="E28" s="230">
        <v>110000</v>
      </c>
      <c r="F28" s="229">
        <f t="shared" si="4"/>
        <v>110000</v>
      </c>
      <c r="G28" s="339">
        <f t="shared" si="2"/>
        <v>110000</v>
      </c>
    </row>
    <row r="29" spans="1:8" s="540" customFormat="1" ht="15" customHeight="1" x14ac:dyDescent="0.2">
      <c r="A29" s="444" t="s">
        <v>811</v>
      </c>
      <c r="B29" s="230">
        <v>12000</v>
      </c>
      <c r="C29" s="229">
        <f t="shared" si="0"/>
        <v>12000</v>
      </c>
      <c r="D29" s="230"/>
      <c r="E29" s="230"/>
      <c r="F29" s="229">
        <f t="shared" si="4"/>
        <v>0</v>
      </c>
      <c r="G29" s="339">
        <f t="shared" si="2"/>
        <v>12000</v>
      </c>
    </row>
    <row r="30" spans="1:8" s="540" customFormat="1" ht="15" customHeight="1" x14ac:dyDescent="0.2">
      <c r="A30" s="444" t="s">
        <v>812</v>
      </c>
      <c r="B30" s="230">
        <v>0</v>
      </c>
      <c r="C30" s="229">
        <f t="shared" si="0"/>
        <v>0</v>
      </c>
      <c r="D30" s="230"/>
      <c r="E30" s="230">
        <v>150000</v>
      </c>
      <c r="F30" s="229">
        <f t="shared" si="4"/>
        <v>150000</v>
      </c>
      <c r="G30" s="339">
        <f t="shared" si="2"/>
        <v>150000</v>
      </c>
    </row>
    <row r="31" spans="1:8" s="540" customFormat="1" ht="15" customHeight="1" x14ac:dyDescent="0.2">
      <c r="A31" s="444" t="s">
        <v>813</v>
      </c>
      <c r="B31" s="230">
        <v>0</v>
      </c>
      <c r="C31" s="229">
        <f t="shared" si="0"/>
        <v>0</v>
      </c>
      <c r="D31" s="230"/>
      <c r="E31" s="230">
        <v>3000</v>
      </c>
      <c r="F31" s="229">
        <f t="shared" si="4"/>
        <v>3000</v>
      </c>
      <c r="G31" s="339">
        <f t="shared" si="2"/>
        <v>3000</v>
      </c>
    </row>
    <row r="32" spans="1:8" s="540" customFormat="1" ht="15" customHeight="1" x14ac:dyDescent="0.2">
      <c r="A32" s="444" t="s">
        <v>814</v>
      </c>
      <c r="B32" s="230">
        <v>1200</v>
      </c>
      <c r="C32" s="229">
        <f t="shared" si="0"/>
        <v>1200</v>
      </c>
      <c r="D32" s="230"/>
      <c r="E32" s="230"/>
      <c r="F32" s="229">
        <f t="shared" si="4"/>
        <v>0</v>
      </c>
      <c r="G32" s="339">
        <f t="shared" si="2"/>
        <v>1200</v>
      </c>
    </row>
    <row r="33" spans="1:8" s="540" customFormat="1" ht="15" customHeight="1" x14ac:dyDescent="0.2">
      <c r="A33" s="444" t="s">
        <v>815</v>
      </c>
      <c r="B33" s="230">
        <f>5000+15000</f>
        <v>20000</v>
      </c>
      <c r="C33" s="229">
        <f t="shared" si="0"/>
        <v>20000</v>
      </c>
      <c r="D33" s="230"/>
      <c r="E33" s="230"/>
      <c r="F33" s="229">
        <f t="shared" si="4"/>
        <v>0</v>
      </c>
      <c r="G33" s="339">
        <f t="shared" si="2"/>
        <v>20000</v>
      </c>
    </row>
    <row r="34" spans="1:8" s="540" customFormat="1" ht="15" customHeight="1" x14ac:dyDescent="0.2">
      <c r="A34" s="444" t="s">
        <v>816</v>
      </c>
      <c r="B34" s="230">
        <v>47890</v>
      </c>
      <c r="C34" s="229">
        <f t="shared" si="0"/>
        <v>47890</v>
      </c>
      <c r="D34" s="230"/>
      <c r="E34" s="230">
        <v>177370</v>
      </c>
      <c r="F34" s="229">
        <f t="shared" si="4"/>
        <v>177370</v>
      </c>
      <c r="G34" s="339">
        <f>F34+C34</f>
        <v>225260</v>
      </c>
    </row>
    <row r="35" spans="1:8" s="540" customFormat="1" ht="24.95" customHeight="1" x14ac:dyDescent="0.2">
      <c r="A35" s="444" t="s">
        <v>873</v>
      </c>
      <c r="B35" s="230">
        <v>144720</v>
      </c>
      <c r="C35" s="229">
        <f t="shared" si="0"/>
        <v>144720</v>
      </c>
      <c r="D35" s="230"/>
      <c r="E35" s="230">
        <v>536000</v>
      </c>
      <c r="F35" s="229">
        <f t="shared" si="4"/>
        <v>536000</v>
      </c>
      <c r="G35" s="339">
        <f t="shared" si="2"/>
        <v>680720</v>
      </c>
    </row>
    <row r="36" spans="1:8" s="540" customFormat="1" ht="15" customHeight="1" x14ac:dyDescent="0.2">
      <c r="A36" s="444" t="s">
        <v>817</v>
      </c>
      <c r="B36" s="230">
        <v>43200</v>
      </c>
      <c r="C36" s="229">
        <f t="shared" si="0"/>
        <v>43200</v>
      </c>
      <c r="D36" s="230"/>
      <c r="E36" s="230">
        <v>160000</v>
      </c>
      <c r="F36" s="229">
        <f t="shared" si="4"/>
        <v>160000</v>
      </c>
      <c r="G36" s="339">
        <f t="shared" si="2"/>
        <v>203200</v>
      </c>
    </row>
    <row r="37" spans="1:8" s="540" customFormat="1" ht="15" customHeight="1" x14ac:dyDescent="0.2">
      <c r="A37" s="497" t="s">
        <v>818</v>
      </c>
      <c r="B37" s="233">
        <v>47790</v>
      </c>
      <c r="C37" s="229">
        <f t="shared" si="0"/>
        <v>47790</v>
      </c>
      <c r="D37" s="233"/>
      <c r="E37" s="230">
        <v>177000</v>
      </c>
      <c r="F37" s="229">
        <f t="shared" si="4"/>
        <v>177000</v>
      </c>
      <c r="G37" s="339">
        <f t="shared" si="2"/>
        <v>224790</v>
      </c>
    </row>
    <row r="38" spans="1:8" s="540" customFormat="1" ht="15" customHeight="1" x14ac:dyDescent="0.2">
      <c r="A38" s="497" t="s">
        <v>819</v>
      </c>
      <c r="B38" s="233"/>
      <c r="C38" s="229">
        <f t="shared" si="0"/>
        <v>0</v>
      </c>
      <c r="D38" s="233"/>
      <c r="E38" s="230">
        <v>101000</v>
      </c>
      <c r="F38" s="229">
        <f t="shared" si="4"/>
        <v>101000</v>
      </c>
      <c r="G38" s="339">
        <f t="shared" si="2"/>
        <v>101000</v>
      </c>
    </row>
    <row r="39" spans="1:8" s="540" customFormat="1" ht="15" customHeight="1" x14ac:dyDescent="0.2">
      <c r="A39" s="497" t="s">
        <v>820</v>
      </c>
      <c r="B39" s="233"/>
      <c r="C39" s="229">
        <f t="shared" si="0"/>
        <v>0</v>
      </c>
      <c r="D39" s="233"/>
      <c r="E39" s="230">
        <v>85000</v>
      </c>
      <c r="F39" s="229">
        <f t="shared" si="4"/>
        <v>85000</v>
      </c>
      <c r="G39" s="339">
        <f t="shared" si="2"/>
        <v>85000</v>
      </c>
    </row>
    <row r="40" spans="1:8" s="540" customFormat="1" ht="15" customHeight="1" thickBot="1" x14ac:dyDescent="0.25">
      <c r="A40" s="497" t="s">
        <v>821</v>
      </c>
      <c r="B40" s="233">
        <v>0</v>
      </c>
      <c r="C40" s="232">
        <f t="shared" si="0"/>
        <v>0</v>
      </c>
      <c r="D40" s="233"/>
      <c r="E40" s="233">
        <v>619500</v>
      </c>
      <c r="F40" s="229">
        <f t="shared" si="4"/>
        <v>619500</v>
      </c>
      <c r="G40" s="340">
        <f t="shared" si="2"/>
        <v>619500</v>
      </c>
    </row>
    <row r="41" spans="1:8" s="109" customFormat="1" ht="15" customHeight="1" thickBot="1" x14ac:dyDescent="0.25">
      <c r="A41" s="498" t="s">
        <v>766</v>
      </c>
      <c r="B41" s="236">
        <f t="shared" ref="B41:G41" si="5">SUM(B23:B40)</f>
        <v>326800</v>
      </c>
      <c r="C41" s="235">
        <f t="shared" si="5"/>
        <v>326800</v>
      </c>
      <c r="D41" s="235">
        <f t="shared" si="5"/>
        <v>0</v>
      </c>
      <c r="E41" s="235">
        <f t="shared" si="5"/>
        <v>2498870</v>
      </c>
      <c r="F41" s="235">
        <f t="shared" si="5"/>
        <v>2498870</v>
      </c>
      <c r="G41" s="341">
        <f t="shared" si="5"/>
        <v>2825670</v>
      </c>
      <c r="H41" s="113"/>
    </row>
    <row r="42" spans="1:8" s="276" customFormat="1" ht="15" customHeight="1" thickBot="1" x14ac:dyDescent="0.25">
      <c r="A42" s="500" t="s">
        <v>767</v>
      </c>
      <c r="B42" s="502">
        <f t="shared" ref="B42:G42" si="6">B41+B21</f>
        <v>2160300</v>
      </c>
      <c r="C42" s="274">
        <f t="shared" si="6"/>
        <v>2160300</v>
      </c>
      <c r="D42" s="274">
        <f t="shared" si="6"/>
        <v>0</v>
      </c>
      <c r="E42" s="274">
        <f t="shared" si="6"/>
        <v>2498870</v>
      </c>
      <c r="F42" s="274">
        <f t="shared" si="6"/>
        <v>2498870</v>
      </c>
      <c r="G42" s="501">
        <f t="shared" si="6"/>
        <v>4659170</v>
      </c>
      <c r="H42" s="275"/>
    </row>
    <row r="43" spans="1:8" x14ac:dyDescent="0.2">
      <c r="A43" s="2"/>
      <c r="B43" s="249"/>
    </row>
    <row r="44" spans="1:8" x14ac:dyDescent="0.2">
      <c r="A44" s="2"/>
      <c r="B44" s="249"/>
    </row>
    <row r="45" spans="1:8" x14ac:dyDescent="0.2">
      <c r="A45" s="17"/>
      <c r="B45" s="249"/>
    </row>
    <row r="46" spans="1:8" x14ac:dyDescent="0.2">
      <c r="A46" s="17"/>
      <c r="B46" s="249"/>
    </row>
    <row r="47" spans="1:8" x14ac:dyDescent="0.2">
      <c r="A47" s="17"/>
      <c r="B47" s="249"/>
    </row>
    <row r="48" spans="1:8" x14ac:dyDescent="0.2">
      <c r="A48" s="17"/>
      <c r="B48" s="249"/>
    </row>
    <row r="49" spans="1:2" x14ac:dyDescent="0.2">
      <c r="A49" s="17"/>
      <c r="B49" s="249"/>
    </row>
    <row r="50" spans="1:2" x14ac:dyDescent="0.2">
      <c r="A50" s="251"/>
      <c r="B50" s="249"/>
    </row>
    <row r="51" spans="1:2" x14ac:dyDescent="0.2">
      <c r="A51" s="251"/>
      <c r="B51" s="249"/>
    </row>
    <row r="52" spans="1:2" x14ac:dyDescent="0.2">
      <c r="A52" s="251"/>
      <c r="B52" s="249"/>
    </row>
    <row r="53" spans="1:2" x14ac:dyDescent="0.2">
      <c r="A53" s="251"/>
      <c r="B53" s="249"/>
    </row>
    <row r="54" spans="1:2" x14ac:dyDescent="0.2">
      <c r="A54" s="252"/>
      <c r="B54" s="124"/>
    </row>
    <row r="55" spans="1:2" x14ac:dyDescent="0.2">
      <c r="A55" s="252"/>
      <c r="B55" s="124"/>
    </row>
    <row r="56" spans="1:2" x14ac:dyDescent="0.2">
      <c r="A56" s="252"/>
      <c r="B56" s="124"/>
    </row>
    <row r="57" spans="1:2" x14ac:dyDescent="0.2">
      <c r="A57" s="252"/>
      <c r="B57" s="124"/>
    </row>
    <row r="58" spans="1:2" x14ac:dyDescent="0.2">
      <c r="A58" s="252"/>
      <c r="B58" s="124"/>
    </row>
    <row r="59" spans="1:2" x14ac:dyDescent="0.2">
      <c r="A59" s="252"/>
      <c r="B59" s="124"/>
    </row>
    <row r="60" spans="1:2" x14ac:dyDescent="0.2">
      <c r="A60" s="252"/>
      <c r="B60" s="124"/>
    </row>
    <row r="61" spans="1:2" x14ac:dyDescent="0.2">
      <c r="A61" s="252"/>
      <c r="B61" s="124"/>
    </row>
    <row r="62" spans="1:2" x14ac:dyDescent="0.2">
      <c r="A62" s="252"/>
      <c r="B62" s="124"/>
    </row>
    <row r="63" spans="1:2" x14ac:dyDescent="0.2">
      <c r="A63" s="252"/>
      <c r="B63" s="124"/>
    </row>
    <row r="64" spans="1:2" x14ac:dyDescent="0.2">
      <c r="A64" s="252"/>
      <c r="B64" s="124"/>
    </row>
    <row r="65" spans="1:2" x14ac:dyDescent="0.2">
      <c r="A65" s="252"/>
      <c r="B65" s="124"/>
    </row>
    <row r="66" spans="1:2" x14ac:dyDescent="0.2">
      <c r="A66" s="252"/>
      <c r="B66" s="124"/>
    </row>
    <row r="67" spans="1:2" x14ac:dyDescent="0.2">
      <c r="A67" s="252"/>
      <c r="B67" s="124"/>
    </row>
    <row r="68" spans="1:2" x14ac:dyDescent="0.2">
      <c r="A68" s="252"/>
      <c r="B68" s="124"/>
    </row>
    <row r="69" spans="1:2" x14ac:dyDescent="0.2">
      <c r="A69" s="252"/>
      <c r="B69" s="124"/>
    </row>
    <row r="70" spans="1:2" x14ac:dyDescent="0.2">
      <c r="A70" s="252"/>
      <c r="B70" s="124"/>
    </row>
    <row r="71" spans="1:2" x14ac:dyDescent="0.2">
      <c r="A71" s="252"/>
      <c r="B71" s="124"/>
    </row>
    <row r="72" spans="1:2" x14ac:dyDescent="0.2">
      <c r="A72" s="252"/>
      <c r="B72" s="124"/>
    </row>
    <row r="73" spans="1:2" x14ac:dyDescent="0.2">
      <c r="A73" s="252"/>
      <c r="B73" s="124"/>
    </row>
    <row r="74" spans="1:2" x14ac:dyDescent="0.2">
      <c r="A74" s="252"/>
      <c r="B74" s="124"/>
    </row>
    <row r="75" spans="1:2" x14ac:dyDescent="0.2">
      <c r="A75" s="252"/>
      <c r="B75" s="124"/>
    </row>
    <row r="76" spans="1:2" x14ac:dyDescent="0.2">
      <c r="A76" s="252"/>
      <c r="B76" s="124"/>
    </row>
    <row r="77" spans="1:2" x14ac:dyDescent="0.2">
      <c r="A77" s="252"/>
      <c r="B77" s="124"/>
    </row>
    <row r="78" spans="1:2" x14ac:dyDescent="0.2">
      <c r="A78" s="252"/>
      <c r="B78" s="124"/>
    </row>
    <row r="79" spans="1:2" x14ac:dyDescent="0.2">
      <c r="A79" s="252"/>
      <c r="B79" s="124"/>
    </row>
    <row r="80" spans="1:2" x14ac:dyDescent="0.2">
      <c r="A80" s="252"/>
      <c r="B80" s="124"/>
    </row>
    <row r="81" spans="1:2" x14ac:dyDescent="0.2">
      <c r="A81" s="761"/>
      <c r="B81" s="761"/>
    </row>
    <row r="82" spans="1:2" x14ac:dyDescent="0.2">
      <c r="A82" s="3"/>
      <c r="B82" s="124"/>
    </row>
    <row r="83" spans="1:2" x14ac:dyDescent="0.2">
      <c r="A83" s="17"/>
      <c r="B83" s="249"/>
    </row>
    <row r="84" spans="1:2" x14ac:dyDescent="0.2">
      <c r="A84" s="17"/>
      <c r="B84" s="249"/>
    </row>
    <row r="85" spans="1:2" x14ac:dyDescent="0.2">
      <c r="A85" s="17"/>
      <c r="B85" s="249"/>
    </row>
    <row r="86" spans="1:2" x14ac:dyDescent="0.2">
      <c r="A86" s="17"/>
      <c r="B86" s="249"/>
    </row>
    <row r="87" spans="1:2" x14ac:dyDescent="0.2">
      <c r="A87" s="21"/>
      <c r="B87" s="249"/>
    </row>
    <row r="88" spans="1:2" ht="56.25" customHeight="1" x14ac:dyDescent="0.2">
      <c r="A88" s="17"/>
      <c r="B88" s="249"/>
    </row>
    <row r="89" spans="1:2" x14ac:dyDescent="0.2">
      <c r="A89" s="17"/>
      <c r="B89" s="249"/>
    </row>
    <row r="90" spans="1:2" x14ac:dyDescent="0.2">
      <c r="A90" s="17"/>
      <c r="B90" s="249"/>
    </row>
    <row r="91" spans="1:2" x14ac:dyDescent="0.2">
      <c r="A91" s="17"/>
      <c r="B91" s="249"/>
    </row>
    <row r="92" spans="1:2" x14ac:dyDescent="0.2">
      <c r="A92" s="17"/>
      <c r="B92" s="249"/>
    </row>
    <row r="93" spans="1:2" x14ac:dyDescent="0.2">
      <c r="A93" s="17"/>
      <c r="B93" s="249"/>
    </row>
    <row r="94" spans="1:2" x14ac:dyDescent="0.2">
      <c r="A94" s="17"/>
      <c r="B94" s="249"/>
    </row>
    <row r="95" spans="1:2" x14ac:dyDescent="0.2">
      <c r="A95" s="17"/>
      <c r="B95" s="249"/>
    </row>
    <row r="96" spans="1:2" x14ac:dyDescent="0.2">
      <c r="A96" s="21"/>
      <c r="B96" s="249"/>
    </row>
    <row r="97" spans="1:2" x14ac:dyDescent="0.2">
      <c r="A97" s="17"/>
      <c r="B97" s="249"/>
    </row>
    <row r="98" spans="1:2" x14ac:dyDescent="0.2">
      <c r="A98" s="17"/>
      <c r="B98" s="249"/>
    </row>
    <row r="99" spans="1:2" x14ac:dyDescent="0.2">
      <c r="A99" s="17"/>
      <c r="B99" s="249"/>
    </row>
    <row r="100" spans="1:2" x14ac:dyDescent="0.2">
      <c r="A100" s="17"/>
      <c r="B100" s="249"/>
    </row>
    <row r="101" spans="1:2" x14ac:dyDescent="0.2">
      <c r="A101" s="17"/>
      <c r="B101" s="249"/>
    </row>
    <row r="102" spans="1:2" x14ac:dyDescent="0.2">
      <c r="A102" s="17"/>
      <c r="B102" s="249"/>
    </row>
    <row r="103" spans="1:2" x14ac:dyDescent="0.2">
      <c r="A103" s="17"/>
      <c r="B103" s="249"/>
    </row>
    <row r="104" spans="1:2" x14ac:dyDescent="0.2">
      <c r="A104" s="17"/>
      <c r="B104" s="249"/>
    </row>
    <row r="105" spans="1:2" x14ac:dyDescent="0.2">
      <c r="A105" s="2"/>
      <c r="B105" s="249"/>
    </row>
    <row r="106" spans="1:2" x14ac:dyDescent="0.2">
      <c r="A106" s="2"/>
      <c r="B106" s="249"/>
    </row>
    <row r="107" spans="1:2" x14ac:dyDescent="0.2">
      <c r="A107" s="2"/>
      <c r="B107" s="249"/>
    </row>
    <row r="108" spans="1:2" x14ac:dyDescent="0.2">
      <c r="A108" s="2"/>
      <c r="B108" s="249"/>
    </row>
    <row r="109" spans="1:2" x14ac:dyDescent="0.2">
      <c r="A109" s="2"/>
      <c r="B109" s="249"/>
    </row>
    <row r="110" spans="1:2" x14ac:dyDescent="0.2">
      <c r="A110" s="2"/>
      <c r="B110" s="249"/>
    </row>
    <row r="111" spans="1:2" x14ac:dyDescent="0.2">
      <c r="A111" s="2"/>
      <c r="B111" s="249"/>
    </row>
    <row r="112" spans="1:2" x14ac:dyDescent="0.2">
      <c r="A112" s="2"/>
      <c r="B112" s="249"/>
    </row>
    <row r="113" spans="1:2" x14ac:dyDescent="0.2">
      <c r="A113" s="2"/>
      <c r="B113" s="249"/>
    </row>
    <row r="114" spans="1:2" x14ac:dyDescent="0.2">
      <c r="A114" s="2"/>
      <c r="B114" s="249"/>
    </row>
    <row r="115" spans="1:2" x14ac:dyDescent="0.2">
      <c r="A115" s="2"/>
      <c r="B115" s="249"/>
    </row>
    <row r="116" spans="1:2" x14ac:dyDescent="0.2">
      <c r="A116" s="2"/>
      <c r="B116" s="249"/>
    </row>
    <row r="117" spans="1:2" x14ac:dyDescent="0.2">
      <c r="A117" s="2"/>
      <c r="B117" s="249"/>
    </row>
    <row r="118" spans="1:2" x14ac:dyDescent="0.2">
      <c r="A118" s="2"/>
      <c r="B118" s="249"/>
    </row>
    <row r="119" spans="1:2" x14ac:dyDescent="0.2">
      <c r="A119" s="2"/>
      <c r="B119" s="249"/>
    </row>
    <row r="120" spans="1:2" x14ac:dyDescent="0.2">
      <c r="A120" s="2"/>
      <c r="B120" s="249"/>
    </row>
    <row r="121" spans="1:2" x14ac:dyDescent="0.2">
      <c r="A121" s="2"/>
      <c r="B121" s="249"/>
    </row>
    <row r="122" spans="1:2" x14ac:dyDescent="0.2">
      <c r="A122" s="2"/>
      <c r="B122" s="249"/>
    </row>
    <row r="123" spans="1:2" x14ac:dyDescent="0.2">
      <c r="A123" s="2"/>
      <c r="B123" s="249"/>
    </row>
    <row r="124" spans="1:2" x14ac:dyDescent="0.2">
      <c r="A124" s="2"/>
      <c r="B124" s="249"/>
    </row>
    <row r="125" spans="1:2" x14ac:dyDescent="0.2">
      <c r="A125" s="2"/>
      <c r="B125" s="249"/>
    </row>
    <row r="126" spans="1:2" x14ac:dyDescent="0.2">
      <c r="A126" s="2"/>
      <c r="B126" s="249"/>
    </row>
    <row r="127" spans="1:2" x14ac:dyDescent="0.2">
      <c r="A127" s="2"/>
      <c r="B127" s="249"/>
    </row>
    <row r="128" spans="1:2" x14ac:dyDescent="0.2">
      <c r="A128" s="2"/>
      <c r="B128" s="249"/>
    </row>
    <row r="129" spans="1:2" x14ac:dyDescent="0.2">
      <c r="A129" s="2"/>
      <c r="B129" s="249"/>
    </row>
    <row r="130" spans="1:2" x14ac:dyDescent="0.2">
      <c r="A130" s="2"/>
      <c r="B130" s="249"/>
    </row>
    <row r="131" spans="1:2" x14ac:dyDescent="0.2">
      <c r="A131" s="2"/>
      <c r="B131" s="249"/>
    </row>
    <row r="132" spans="1:2" x14ac:dyDescent="0.2">
      <c r="A132" s="2"/>
      <c r="B132" s="249"/>
    </row>
    <row r="133" spans="1:2" x14ac:dyDescent="0.2">
      <c r="A133" s="2"/>
      <c r="B133" s="249"/>
    </row>
    <row r="134" spans="1:2" x14ac:dyDescent="0.2">
      <c r="A134" s="2"/>
      <c r="B134" s="249"/>
    </row>
    <row r="135" spans="1:2" x14ac:dyDescent="0.2">
      <c r="A135" s="2"/>
      <c r="B135" s="249"/>
    </row>
    <row r="136" spans="1:2" x14ac:dyDescent="0.2">
      <c r="A136" s="17"/>
      <c r="B136" s="249"/>
    </row>
    <row r="137" spans="1:2" x14ac:dyDescent="0.2">
      <c r="A137" s="17"/>
      <c r="B137" s="249"/>
    </row>
    <row r="138" spans="1:2" x14ac:dyDescent="0.2">
      <c r="A138" s="17"/>
      <c r="B138" s="249"/>
    </row>
    <row r="139" spans="1:2" x14ac:dyDescent="0.2">
      <c r="A139" s="17"/>
      <c r="B139" s="249"/>
    </row>
    <row r="140" spans="1:2" x14ac:dyDescent="0.2">
      <c r="A140" s="17"/>
      <c r="B140" s="249"/>
    </row>
    <row r="141" spans="1:2" x14ac:dyDescent="0.2">
      <c r="A141" s="17"/>
      <c r="B141" s="249"/>
    </row>
    <row r="142" spans="1:2" x14ac:dyDescent="0.2">
      <c r="A142" s="17"/>
      <c r="B142" s="249"/>
    </row>
    <row r="143" spans="1:2" x14ac:dyDescent="0.2">
      <c r="A143" s="17"/>
      <c r="B143" s="249"/>
    </row>
    <row r="144" spans="1:2" x14ac:dyDescent="0.2">
      <c r="A144" s="17"/>
      <c r="B144" s="249"/>
    </row>
    <row r="145" spans="1:2" x14ac:dyDescent="0.2">
      <c r="A145" s="17"/>
      <c r="B145" s="249"/>
    </row>
    <row r="146" spans="1:2" x14ac:dyDescent="0.2">
      <c r="A146" s="17"/>
      <c r="B146" s="249"/>
    </row>
    <row r="147" spans="1:2" x14ac:dyDescent="0.2">
      <c r="A147" s="17"/>
      <c r="B147" s="249"/>
    </row>
    <row r="148" spans="1:2" x14ac:dyDescent="0.2">
      <c r="A148" s="17"/>
      <c r="B148" s="249"/>
    </row>
    <row r="149" spans="1:2" x14ac:dyDescent="0.2">
      <c r="A149" s="17"/>
      <c r="B149" s="249"/>
    </row>
    <row r="150" spans="1:2" x14ac:dyDescent="0.2">
      <c r="A150" s="17"/>
      <c r="B150" s="249"/>
    </row>
    <row r="151" spans="1:2" x14ac:dyDescent="0.2">
      <c r="A151" s="17"/>
      <c r="B151" s="249"/>
    </row>
    <row r="152" spans="1:2" x14ac:dyDescent="0.2">
      <c r="A152" s="17"/>
      <c r="B152" s="249"/>
    </row>
    <row r="153" spans="1:2" x14ac:dyDescent="0.2">
      <c r="A153" s="17"/>
      <c r="B153" s="249"/>
    </row>
    <row r="154" spans="1:2" x14ac:dyDescent="0.2">
      <c r="A154" s="17"/>
      <c r="B154" s="249"/>
    </row>
    <row r="155" spans="1:2" x14ac:dyDescent="0.2">
      <c r="A155" s="17"/>
      <c r="B155" s="249"/>
    </row>
    <row r="156" spans="1:2" x14ac:dyDescent="0.2">
      <c r="A156" s="17"/>
      <c r="B156" s="249"/>
    </row>
    <row r="157" spans="1:2" x14ac:dyDescent="0.2">
      <c r="A157" s="17"/>
      <c r="B157" s="249"/>
    </row>
    <row r="158" spans="1:2" x14ac:dyDescent="0.2">
      <c r="A158" s="17"/>
      <c r="B158" s="249"/>
    </row>
    <row r="159" spans="1:2" x14ac:dyDescent="0.2">
      <c r="A159" s="17"/>
      <c r="B159" s="249"/>
    </row>
    <row r="160" spans="1:2" x14ac:dyDescent="0.2">
      <c r="A160" s="17"/>
      <c r="B160" s="249"/>
    </row>
    <row r="161" spans="1:2" x14ac:dyDescent="0.2">
      <c r="A161" s="17"/>
      <c r="B161" s="249"/>
    </row>
    <row r="162" spans="1:2" x14ac:dyDescent="0.2">
      <c r="A162" s="17"/>
      <c r="B162" s="249"/>
    </row>
    <row r="163" spans="1:2" x14ac:dyDescent="0.2">
      <c r="A163" s="17"/>
      <c r="B163" s="249"/>
    </row>
    <row r="164" spans="1:2" x14ac:dyDescent="0.2">
      <c r="A164" s="17"/>
      <c r="B164" s="249"/>
    </row>
    <row r="165" spans="1:2" x14ac:dyDescent="0.2">
      <c r="A165" s="17"/>
      <c r="B165" s="249"/>
    </row>
    <row r="166" spans="1:2" x14ac:dyDescent="0.2">
      <c r="A166" s="17"/>
      <c r="B166" s="249"/>
    </row>
    <row r="167" spans="1:2" x14ac:dyDescent="0.2">
      <c r="A167" s="17"/>
      <c r="B167" s="249"/>
    </row>
    <row r="168" spans="1:2" x14ac:dyDescent="0.2">
      <c r="A168" s="17"/>
      <c r="B168" s="249"/>
    </row>
    <row r="169" spans="1:2" x14ac:dyDescent="0.2">
      <c r="A169" s="17"/>
      <c r="B169" s="249"/>
    </row>
    <row r="170" spans="1:2" x14ac:dyDescent="0.2">
      <c r="A170" s="17"/>
      <c r="B170" s="249"/>
    </row>
    <row r="171" spans="1:2" x14ac:dyDescent="0.2">
      <c r="A171" s="251"/>
      <c r="B171" s="124"/>
    </row>
    <row r="172" spans="1:2" x14ac:dyDescent="0.2">
      <c r="A172" s="251"/>
      <c r="B172" s="253"/>
    </row>
    <row r="173" spans="1:2" x14ac:dyDescent="0.2">
      <c r="A173" s="251"/>
      <c r="B173" s="253"/>
    </row>
    <row r="174" spans="1:2" x14ac:dyDescent="0.2">
      <c r="A174" s="251"/>
      <c r="B174" s="253"/>
    </row>
    <row r="175" spans="1:2" x14ac:dyDescent="0.2">
      <c r="A175" s="254"/>
      <c r="B175" s="253"/>
    </row>
    <row r="176" spans="1:2" x14ac:dyDescent="0.2">
      <c r="A176" s="254"/>
      <c r="B176" s="253"/>
    </row>
    <row r="177" spans="1:2" x14ac:dyDescent="0.2">
      <c r="A177" s="254"/>
      <c r="B177" s="253"/>
    </row>
    <row r="178" spans="1:2" x14ac:dyDescent="0.2">
      <c r="A178" s="254"/>
      <c r="B178" s="253"/>
    </row>
    <row r="179" spans="1:2" x14ac:dyDescent="0.2">
      <c r="A179" s="254"/>
      <c r="B179" s="253"/>
    </row>
    <row r="180" spans="1:2" x14ac:dyDescent="0.2">
      <c r="A180" s="254"/>
      <c r="B180" s="253"/>
    </row>
    <row r="181" spans="1:2" x14ac:dyDescent="0.2">
      <c r="A181" s="254"/>
      <c r="B181" s="253"/>
    </row>
    <row r="182" spans="1:2" x14ac:dyDescent="0.2">
      <c r="A182" s="254"/>
      <c r="B182" s="253"/>
    </row>
    <row r="183" spans="1:2" x14ac:dyDescent="0.2">
      <c r="A183" s="254"/>
      <c r="B183" s="253"/>
    </row>
    <row r="184" spans="1:2" x14ac:dyDescent="0.2">
      <c r="A184" s="254"/>
      <c r="B184" s="253"/>
    </row>
    <row r="185" spans="1:2" x14ac:dyDescent="0.2">
      <c r="A185" s="254"/>
      <c r="B185" s="253"/>
    </row>
    <row r="186" spans="1:2" x14ac:dyDescent="0.2">
      <c r="A186" s="254"/>
      <c r="B186" s="253"/>
    </row>
    <row r="187" spans="1:2" x14ac:dyDescent="0.2">
      <c r="A187" s="254"/>
      <c r="B187" s="253"/>
    </row>
  </sheetData>
  <mergeCells count="1">
    <mergeCell ref="A81:B81"/>
  </mergeCells>
  <printOptions horizontalCentered="1"/>
  <pageMargins left="0.39370078740157483" right="0" top="1.1417322834645669" bottom="0.39370078740157483" header="0.39370078740157483" footer="0.15748031496062992"/>
  <pageSetup paperSize="9" scale="95" orientation="landscape" r:id="rId1"/>
  <headerFooter alignWithMargins="0">
    <oddHeader>&amp;C&amp;"Times New Roman,Félkövér"&amp;8
&amp;10 2018. évi költségvetés JGK Zrt. üzleti vagyonnal kapcsolatos feladatai
11602 cím bevételi előirányzat&amp;R&amp;"Times New Roman,Félkövér dőlt"9. melléklet a 46/2017. (XII.20.)
 önkormányzati rendelethez
ezer Ft-ban</oddHeader>
    <oddFooter xml:space="preserve">&amp;C
&amp;R
&amp;P
</oddFooter>
  </headerFooter>
  <rowBreaks count="1" manualBreakCount="1">
    <brk id="21"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K59"/>
  <sheetViews>
    <sheetView zoomScaleNormal="100" workbookViewId="0">
      <pane xSplit="1" ySplit="1" topLeftCell="B2" activePane="bottomRight" state="frozen"/>
      <selection pane="topRight" activeCell="B1" sqref="B1"/>
      <selection pane="bottomLeft" activeCell="A3" sqref="A3"/>
      <selection pane="bottomRight" activeCell="A34" sqref="A34"/>
    </sheetView>
  </sheetViews>
  <sheetFormatPr defaultColWidth="9.140625" defaultRowHeight="12.75" x14ac:dyDescent="0.2"/>
  <cols>
    <col min="1" max="1" width="34.7109375" style="93" customWidth="1"/>
    <col min="2" max="2" width="15.7109375" style="277" customWidth="1"/>
    <col min="3" max="3" width="15.7109375" style="107" customWidth="1"/>
    <col min="4" max="4" width="15.7109375" style="108" customWidth="1"/>
    <col min="5" max="5" width="14.42578125" style="107" customWidth="1"/>
    <col min="6" max="8" width="15.7109375" style="107" customWidth="1"/>
    <col min="9" max="10" width="15.7109375" style="108" customWidth="1"/>
    <col min="11" max="11" width="10.140625" style="111" bestFit="1" customWidth="1"/>
    <col min="12" max="16384" width="9.140625" style="111"/>
  </cols>
  <sheetData>
    <row r="1" spans="1:10" s="112" customFormat="1" ht="64.5" thickBot="1" x14ac:dyDescent="0.25">
      <c r="A1" s="122" t="s">
        <v>753</v>
      </c>
      <c r="B1" s="121" t="s">
        <v>822</v>
      </c>
      <c r="C1" s="121" t="s">
        <v>85</v>
      </c>
      <c r="D1" s="121" t="s">
        <v>768</v>
      </c>
      <c r="E1" s="121" t="s">
        <v>100</v>
      </c>
      <c r="F1" s="121" t="s">
        <v>102</v>
      </c>
      <c r="G1" s="121" t="s">
        <v>107</v>
      </c>
      <c r="H1" s="121" t="s">
        <v>108</v>
      </c>
      <c r="I1" s="121" t="s">
        <v>769</v>
      </c>
      <c r="J1" s="337" t="s">
        <v>770</v>
      </c>
    </row>
    <row r="2" spans="1:10" x14ac:dyDescent="0.2">
      <c r="A2" s="483" t="s">
        <v>178</v>
      </c>
      <c r="B2" s="511"/>
      <c r="C2" s="258"/>
      <c r="D2" s="257"/>
      <c r="E2" s="258"/>
      <c r="F2" s="258"/>
      <c r="G2" s="258"/>
      <c r="H2" s="258"/>
      <c r="I2" s="257"/>
      <c r="J2" s="491"/>
    </row>
    <row r="3" spans="1:10" x14ac:dyDescent="0.2">
      <c r="A3" s="444" t="s">
        <v>823</v>
      </c>
      <c r="B3" s="512"/>
      <c r="C3" s="26">
        <v>8000</v>
      </c>
      <c r="D3" s="120">
        <f>SUM(B3:C3)</f>
        <v>8000</v>
      </c>
      <c r="E3" s="26"/>
      <c r="F3" s="26"/>
      <c r="G3" s="26"/>
      <c r="H3" s="26"/>
      <c r="I3" s="120">
        <f t="shared" ref="I3:I19" si="0">SUM(E3:H3)</f>
        <v>0</v>
      </c>
      <c r="J3" s="492">
        <f t="shared" ref="J3:J19" si="1">I3+D3</f>
        <v>8000</v>
      </c>
    </row>
    <row r="4" spans="1:10" ht="25.5" x14ac:dyDescent="0.2">
      <c r="A4" s="444" t="s">
        <v>824</v>
      </c>
      <c r="B4" s="512"/>
      <c r="C4" s="26"/>
      <c r="D4" s="120">
        <f t="shared" ref="D4:D35" si="2">SUM(B4:C4)</f>
        <v>0</v>
      </c>
      <c r="E4" s="26"/>
      <c r="F4" s="26"/>
      <c r="G4" s="26">
        <v>15300</v>
      </c>
      <c r="H4" s="26"/>
      <c r="I4" s="120">
        <f t="shared" si="0"/>
        <v>15300</v>
      </c>
      <c r="J4" s="492">
        <f t="shared" si="1"/>
        <v>15300</v>
      </c>
    </row>
    <row r="5" spans="1:10" x14ac:dyDescent="0.2">
      <c r="A5" s="444" t="s">
        <v>825</v>
      </c>
      <c r="B5" s="512"/>
      <c r="C5" s="26">
        <f>560000-10000</f>
        <v>550000</v>
      </c>
      <c r="D5" s="120">
        <f t="shared" si="2"/>
        <v>550000</v>
      </c>
      <c r="E5" s="26"/>
      <c r="F5" s="26"/>
      <c r="G5" s="26"/>
      <c r="H5" s="26">
        <v>72000</v>
      </c>
      <c r="I5" s="120">
        <f t="shared" si="0"/>
        <v>72000</v>
      </c>
      <c r="J5" s="492">
        <f t="shared" si="1"/>
        <v>622000</v>
      </c>
    </row>
    <row r="6" spans="1:10" x14ac:dyDescent="0.2">
      <c r="A6" s="444" t="s">
        <v>826</v>
      </c>
      <c r="B6" s="512"/>
      <c r="C6" s="26">
        <f>534456-200000</f>
        <v>334456</v>
      </c>
      <c r="D6" s="120">
        <f t="shared" si="2"/>
        <v>334456</v>
      </c>
      <c r="E6" s="26"/>
      <c r="F6" s="26"/>
      <c r="G6" s="26"/>
      <c r="H6" s="26"/>
      <c r="I6" s="120">
        <f t="shared" si="0"/>
        <v>0</v>
      </c>
      <c r="J6" s="492">
        <f t="shared" si="1"/>
        <v>334456</v>
      </c>
    </row>
    <row r="7" spans="1:10" x14ac:dyDescent="0.2">
      <c r="A7" s="444" t="s">
        <v>827</v>
      </c>
      <c r="B7" s="512"/>
      <c r="C7" s="26">
        <v>217300</v>
      </c>
      <c r="D7" s="120">
        <f t="shared" si="2"/>
        <v>217300</v>
      </c>
      <c r="E7" s="26"/>
      <c r="F7" s="26"/>
      <c r="G7" s="26"/>
      <c r="H7" s="26"/>
      <c r="I7" s="120">
        <f t="shared" si="0"/>
        <v>0</v>
      </c>
      <c r="J7" s="492">
        <f t="shared" si="1"/>
        <v>217300</v>
      </c>
    </row>
    <row r="8" spans="1:10" x14ac:dyDescent="0.2">
      <c r="A8" s="444" t="s">
        <v>828</v>
      </c>
      <c r="B8" s="512"/>
      <c r="C8" s="26">
        <v>30000</v>
      </c>
      <c r="D8" s="120">
        <f>SUM(B8:C8)</f>
        <v>30000</v>
      </c>
      <c r="E8" s="26"/>
      <c r="F8" s="26"/>
      <c r="G8" s="26"/>
      <c r="H8" s="26"/>
      <c r="I8" s="120">
        <f t="shared" si="0"/>
        <v>0</v>
      </c>
      <c r="J8" s="492">
        <f t="shared" si="1"/>
        <v>30000</v>
      </c>
    </row>
    <row r="9" spans="1:10" x14ac:dyDescent="0.2">
      <c r="A9" s="444" t="s">
        <v>829</v>
      </c>
      <c r="B9" s="512"/>
      <c r="C9" s="26">
        <v>30000</v>
      </c>
      <c r="D9" s="120">
        <f t="shared" si="2"/>
        <v>30000</v>
      </c>
      <c r="E9" s="26"/>
      <c r="F9" s="26"/>
      <c r="G9" s="26"/>
      <c r="H9" s="26"/>
      <c r="I9" s="120">
        <f t="shared" si="0"/>
        <v>0</v>
      </c>
      <c r="J9" s="492">
        <f t="shared" si="1"/>
        <v>30000</v>
      </c>
    </row>
    <row r="10" spans="1:10" x14ac:dyDescent="0.2">
      <c r="A10" s="444" t="s">
        <v>830</v>
      </c>
      <c r="B10" s="512"/>
      <c r="C10" s="26">
        <f>118320-8320</f>
        <v>110000</v>
      </c>
      <c r="D10" s="120">
        <f t="shared" si="2"/>
        <v>110000</v>
      </c>
      <c r="E10" s="26"/>
      <c r="F10" s="26"/>
      <c r="G10" s="26"/>
      <c r="H10" s="26"/>
      <c r="I10" s="120">
        <f t="shared" si="0"/>
        <v>0</v>
      </c>
      <c r="J10" s="492">
        <f t="shared" si="1"/>
        <v>110000</v>
      </c>
    </row>
    <row r="11" spans="1:10" x14ac:dyDescent="0.2">
      <c r="A11" s="444" t="s">
        <v>831</v>
      </c>
      <c r="B11" s="512"/>
      <c r="C11" s="26">
        <f>91000-13000</f>
        <v>78000</v>
      </c>
      <c r="D11" s="120">
        <f t="shared" si="2"/>
        <v>78000</v>
      </c>
      <c r="E11" s="26"/>
      <c r="F11" s="26"/>
      <c r="G11" s="26"/>
      <c r="H11" s="26"/>
      <c r="I11" s="120">
        <f t="shared" si="0"/>
        <v>0</v>
      </c>
      <c r="J11" s="492">
        <f t="shared" si="1"/>
        <v>78000</v>
      </c>
    </row>
    <row r="12" spans="1:10" x14ac:dyDescent="0.2">
      <c r="A12" s="444" t="s">
        <v>832</v>
      </c>
      <c r="B12" s="512"/>
      <c r="C12" s="26">
        <f>59890-1890</f>
        <v>58000</v>
      </c>
      <c r="D12" s="120">
        <f t="shared" si="2"/>
        <v>58000</v>
      </c>
      <c r="E12" s="26"/>
      <c r="F12" s="26"/>
      <c r="G12" s="26"/>
      <c r="H12" s="26"/>
      <c r="I12" s="120">
        <f t="shared" si="0"/>
        <v>0</v>
      </c>
      <c r="J12" s="492">
        <f t="shared" si="1"/>
        <v>58000</v>
      </c>
    </row>
    <row r="13" spans="1:10" x14ac:dyDescent="0.2">
      <c r="A13" s="444" t="s">
        <v>833</v>
      </c>
      <c r="B13" s="512"/>
      <c r="C13" s="26">
        <f>25750-750</f>
        <v>25000</v>
      </c>
      <c r="D13" s="120">
        <f t="shared" si="2"/>
        <v>25000</v>
      </c>
      <c r="E13" s="26"/>
      <c r="F13" s="26"/>
      <c r="G13" s="26"/>
      <c r="H13" s="26"/>
      <c r="I13" s="120">
        <f t="shared" si="0"/>
        <v>0</v>
      </c>
      <c r="J13" s="492">
        <f t="shared" si="1"/>
        <v>25000</v>
      </c>
    </row>
    <row r="14" spans="1:10" x14ac:dyDescent="0.2">
      <c r="A14" s="480" t="s">
        <v>834</v>
      </c>
      <c r="B14" s="512"/>
      <c r="C14" s="26"/>
      <c r="D14" s="120">
        <f t="shared" si="2"/>
        <v>0</v>
      </c>
      <c r="E14" s="26"/>
      <c r="F14" s="26"/>
      <c r="G14" s="26"/>
      <c r="H14" s="26">
        <v>60000</v>
      </c>
      <c r="I14" s="120">
        <f t="shared" si="0"/>
        <v>60000</v>
      </c>
      <c r="J14" s="492">
        <f t="shared" si="1"/>
        <v>60000</v>
      </c>
    </row>
    <row r="15" spans="1:10" x14ac:dyDescent="0.2">
      <c r="A15" s="480" t="s">
        <v>835</v>
      </c>
      <c r="B15" s="512"/>
      <c r="C15" s="26"/>
      <c r="D15" s="120">
        <f t="shared" si="2"/>
        <v>0</v>
      </c>
      <c r="E15" s="26"/>
      <c r="F15" s="26"/>
      <c r="G15" s="26"/>
      <c r="H15" s="26">
        <v>10000</v>
      </c>
      <c r="I15" s="120">
        <f t="shared" si="0"/>
        <v>10000</v>
      </c>
      <c r="J15" s="492">
        <f t="shared" si="1"/>
        <v>10000</v>
      </c>
    </row>
    <row r="16" spans="1:10" ht="38.25" x14ac:dyDescent="0.2">
      <c r="A16" s="480" t="s">
        <v>836</v>
      </c>
      <c r="B16" s="513">
        <v>1000</v>
      </c>
      <c r="C16" s="26"/>
      <c r="D16" s="120">
        <f t="shared" si="2"/>
        <v>1000</v>
      </c>
      <c r="E16" s="26"/>
      <c r="F16" s="26"/>
      <c r="G16" s="26"/>
      <c r="H16" s="26"/>
      <c r="I16" s="120">
        <f t="shared" si="0"/>
        <v>0</v>
      </c>
      <c r="J16" s="492">
        <f t="shared" si="1"/>
        <v>1000</v>
      </c>
    </row>
    <row r="17" spans="1:11" x14ac:dyDescent="0.2">
      <c r="A17" s="503" t="s">
        <v>837</v>
      </c>
      <c r="B17" s="514"/>
      <c r="C17" s="268">
        <f>80000+20000</f>
        <v>100000</v>
      </c>
      <c r="D17" s="120">
        <f t="shared" si="2"/>
        <v>100000</v>
      </c>
      <c r="E17" s="26"/>
      <c r="F17" s="26"/>
      <c r="G17" s="26"/>
      <c r="H17" s="26"/>
      <c r="I17" s="120">
        <f t="shared" si="0"/>
        <v>0</v>
      </c>
      <c r="J17" s="492">
        <f t="shared" si="1"/>
        <v>100000</v>
      </c>
    </row>
    <row r="18" spans="1:11" x14ac:dyDescent="0.2">
      <c r="A18" s="503" t="s">
        <v>838</v>
      </c>
      <c r="B18" s="514"/>
      <c r="C18" s="268">
        <v>50000</v>
      </c>
      <c r="D18" s="120">
        <f t="shared" si="2"/>
        <v>50000</v>
      </c>
      <c r="E18" s="26"/>
      <c r="F18" s="26"/>
      <c r="G18" s="26"/>
      <c r="H18" s="26"/>
      <c r="I18" s="120">
        <f t="shared" si="0"/>
        <v>0</v>
      </c>
      <c r="J18" s="492">
        <f t="shared" si="1"/>
        <v>50000</v>
      </c>
    </row>
    <row r="19" spans="1:11" ht="39" thickBot="1" x14ac:dyDescent="0.25">
      <c r="A19" s="497" t="s">
        <v>839</v>
      </c>
      <c r="B19" s="512"/>
      <c r="C19" s="264">
        <v>969640</v>
      </c>
      <c r="D19" s="278">
        <f t="shared" si="2"/>
        <v>969640</v>
      </c>
      <c r="E19" s="264"/>
      <c r="F19" s="264"/>
      <c r="G19" s="26">
        <v>0</v>
      </c>
      <c r="H19" s="26">
        <v>0</v>
      </c>
      <c r="I19" s="278">
        <f t="shared" si="0"/>
        <v>0</v>
      </c>
      <c r="J19" s="507">
        <f t="shared" si="1"/>
        <v>969640</v>
      </c>
    </row>
    <row r="20" spans="1:11" s="112" customFormat="1" ht="13.5" thickBot="1" x14ac:dyDescent="0.25">
      <c r="A20" s="504" t="s">
        <v>774</v>
      </c>
      <c r="B20" s="279">
        <f t="shared" ref="B20:J20" si="3">SUM(B3:B19)</f>
        <v>1000</v>
      </c>
      <c r="C20" s="279">
        <f t="shared" si="3"/>
        <v>2560396</v>
      </c>
      <c r="D20" s="279">
        <f t="shared" si="3"/>
        <v>2561396</v>
      </c>
      <c r="E20" s="279">
        <f t="shared" si="3"/>
        <v>0</v>
      </c>
      <c r="F20" s="279">
        <f t="shared" si="3"/>
        <v>0</v>
      </c>
      <c r="G20" s="279">
        <f t="shared" si="3"/>
        <v>15300</v>
      </c>
      <c r="H20" s="279">
        <f t="shared" si="3"/>
        <v>142000</v>
      </c>
      <c r="I20" s="279">
        <f t="shared" si="3"/>
        <v>157300</v>
      </c>
      <c r="J20" s="508">
        <f t="shared" si="3"/>
        <v>2718696</v>
      </c>
      <c r="K20" s="108"/>
    </row>
    <row r="21" spans="1:11" x14ac:dyDescent="0.2">
      <c r="A21" s="483" t="s">
        <v>763</v>
      </c>
      <c r="B21" s="511"/>
      <c r="C21" s="258"/>
      <c r="D21" s="257">
        <f t="shared" si="2"/>
        <v>0</v>
      </c>
      <c r="E21" s="258"/>
      <c r="F21" s="258"/>
      <c r="G21" s="258"/>
      <c r="H21" s="258"/>
      <c r="I21" s="257">
        <f t="shared" ref="I21:I35" si="4">SUM(E21:H21)</f>
        <v>0</v>
      </c>
      <c r="J21" s="491">
        <f t="shared" ref="J21:J35" si="5">I21+D21</f>
        <v>0</v>
      </c>
    </row>
    <row r="22" spans="1:11" ht="38.25" x14ac:dyDescent="0.2">
      <c r="A22" s="497" t="s">
        <v>840</v>
      </c>
      <c r="B22" s="512"/>
      <c r="C22" s="26">
        <v>116708</v>
      </c>
      <c r="D22" s="26">
        <f t="shared" si="2"/>
        <v>116708</v>
      </c>
      <c r="E22" s="26"/>
      <c r="F22" s="26"/>
      <c r="G22" s="26"/>
      <c r="H22" s="26"/>
      <c r="I22" s="26">
        <f t="shared" si="4"/>
        <v>0</v>
      </c>
      <c r="J22" s="509">
        <f t="shared" si="5"/>
        <v>116708</v>
      </c>
    </row>
    <row r="23" spans="1:11" ht="38.25" x14ac:dyDescent="0.2">
      <c r="A23" s="497" t="s">
        <v>839</v>
      </c>
      <c r="B23" s="512"/>
      <c r="C23" s="26">
        <v>37246</v>
      </c>
      <c r="D23" s="26">
        <f t="shared" si="2"/>
        <v>37246</v>
      </c>
      <c r="E23" s="26"/>
      <c r="F23" s="26"/>
      <c r="G23" s="26"/>
      <c r="H23" s="26"/>
      <c r="I23" s="26">
        <f t="shared" si="4"/>
        <v>0</v>
      </c>
      <c r="J23" s="509">
        <f t="shared" si="5"/>
        <v>37246</v>
      </c>
    </row>
    <row r="24" spans="1:11" x14ac:dyDescent="0.2">
      <c r="A24" s="505" t="s">
        <v>841</v>
      </c>
      <c r="B24" s="512"/>
      <c r="C24" s="26">
        <f>1200+47890+43200+47790+144720</f>
        <v>284800</v>
      </c>
      <c r="D24" s="120">
        <f t="shared" si="2"/>
        <v>284800</v>
      </c>
      <c r="E24" s="26"/>
      <c r="F24" s="26"/>
      <c r="G24" s="26"/>
      <c r="H24" s="26"/>
      <c r="I24" s="26">
        <f t="shared" si="4"/>
        <v>0</v>
      </c>
      <c r="J24" s="492">
        <f t="shared" si="5"/>
        <v>284800</v>
      </c>
    </row>
    <row r="25" spans="1:11" x14ac:dyDescent="0.2">
      <c r="A25" s="444" t="s">
        <v>842</v>
      </c>
      <c r="B25" s="512"/>
      <c r="C25" s="26"/>
      <c r="D25" s="120">
        <f t="shared" si="2"/>
        <v>0</v>
      </c>
      <c r="E25" s="26">
        <v>7500</v>
      </c>
      <c r="F25" s="26"/>
      <c r="G25" s="26"/>
      <c r="H25" s="26"/>
      <c r="I25" s="26">
        <f t="shared" si="4"/>
        <v>7500</v>
      </c>
      <c r="J25" s="492">
        <f t="shared" si="5"/>
        <v>7500</v>
      </c>
    </row>
    <row r="26" spans="1:11" ht="25.5" x14ac:dyDescent="0.2">
      <c r="A26" s="444" t="s">
        <v>843</v>
      </c>
      <c r="B26" s="512"/>
      <c r="C26" s="26">
        <v>102000</v>
      </c>
      <c r="D26" s="120">
        <f t="shared" si="2"/>
        <v>102000</v>
      </c>
      <c r="E26" s="26"/>
      <c r="F26" s="26"/>
      <c r="G26" s="26"/>
      <c r="H26" s="26"/>
      <c r="I26" s="26">
        <f t="shared" si="4"/>
        <v>0</v>
      </c>
      <c r="J26" s="492">
        <f t="shared" si="5"/>
        <v>102000</v>
      </c>
    </row>
    <row r="27" spans="1:11" x14ac:dyDescent="0.2">
      <c r="A27" s="444" t="s">
        <v>1070</v>
      </c>
      <c r="B27" s="512"/>
      <c r="C27" s="26"/>
      <c r="D27" s="120">
        <f t="shared" si="2"/>
        <v>0</v>
      </c>
      <c r="E27" s="26"/>
      <c r="F27" s="26">
        <f>35671+41164-76335</f>
        <v>500</v>
      </c>
      <c r="G27" s="26"/>
      <c r="H27" s="26"/>
      <c r="I27" s="26">
        <f t="shared" si="4"/>
        <v>500</v>
      </c>
      <c r="J27" s="492">
        <f t="shared" si="5"/>
        <v>500</v>
      </c>
    </row>
    <row r="28" spans="1:11" x14ac:dyDescent="0.2">
      <c r="A28" s="444" t="s">
        <v>1022</v>
      </c>
      <c r="B28" s="512"/>
      <c r="C28" s="26"/>
      <c r="D28" s="120">
        <f t="shared" si="2"/>
        <v>0</v>
      </c>
      <c r="E28" s="26"/>
      <c r="F28" s="26">
        <f>16335+16050-31885</f>
        <v>500</v>
      </c>
      <c r="G28" s="26"/>
      <c r="H28" s="26"/>
      <c r="I28" s="26">
        <f t="shared" si="4"/>
        <v>500</v>
      </c>
      <c r="J28" s="492">
        <f t="shared" si="5"/>
        <v>500</v>
      </c>
    </row>
    <row r="29" spans="1:11" x14ac:dyDescent="0.2">
      <c r="A29" s="444" t="s">
        <v>1021</v>
      </c>
      <c r="B29" s="512"/>
      <c r="C29" s="26"/>
      <c r="D29" s="120">
        <f t="shared" si="2"/>
        <v>0</v>
      </c>
      <c r="E29" s="26"/>
      <c r="F29" s="26">
        <f>28337+24368-52205</f>
        <v>500</v>
      </c>
      <c r="G29" s="26"/>
      <c r="H29" s="26"/>
      <c r="I29" s="26">
        <f t="shared" si="4"/>
        <v>500</v>
      </c>
      <c r="J29" s="492">
        <f t="shared" si="5"/>
        <v>500</v>
      </c>
    </row>
    <row r="30" spans="1:11" x14ac:dyDescent="0.2">
      <c r="A30" s="444" t="s">
        <v>1020</v>
      </c>
      <c r="B30" s="512"/>
      <c r="C30" s="26"/>
      <c r="D30" s="120">
        <f t="shared" si="2"/>
        <v>0</v>
      </c>
      <c r="E30" s="26"/>
      <c r="F30" s="26">
        <v>500</v>
      </c>
      <c r="G30" s="26"/>
      <c r="H30" s="26"/>
      <c r="I30" s="26">
        <f t="shared" si="4"/>
        <v>500</v>
      </c>
      <c r="J30" s="492">
        <f t="shared" si="5"/>
        <v>500</v>
      </c>
    </row>
    <row r="31" spans="1:11" x14ac:dyDescent="0.2">
      <c r="A31" s="444" t="s">
        <v>1023</v>
      </c>
      <c r="B31" s="512"/>
      <c r="C31" s="26"/>
      <c r="D31" s="120">
        <f t="shared" si="2"/>
        <v>0</v>
      </c>
      <c r="E31" s="26"/>
      <c r="F31" s="26">
        <v>600</v>
      </c>
      <c r="G31" s="26"/>
      <c r="H31" s="26"/>
      <c r="I31" s="26">
        <f t="shared" si="4"/>
        <v>600</v>
      </c>
      <c r="J31" s="492">
        <f t="shared" si="5"/>
        <v>600</v>
      </c>
    </row>
    <row r="32" spans="1:11" x14ac:dyDescent="0.2">
      <c r="A32" s="444" t="s">
        <v>915</v>
      </c>
      <c r="B32" s="512"/>
      <c r="C32" s="26"/>
      <c r="D32" s="120">
        <f t="shared" si="2"/>
        <v>0</v>
      </c>
      <c r="E32" s="26"/>
      <c r="F32" s="26">
        <v>400000</v>
      </c>
      <c r="G32" s="26"/>
      <c r="H32" s="26"/>
      <c r="I32" s="26">
        <f t="shared" si="4"/>
        <v>400000</v>
      </c>
      <c r="J32" s="492">
        <f t="shared" si="5"/>
        <v>400000</v>
      </c>
    </row>
    <row r="33" spans="1:11" ht="25.5" x14ac:dyDescent="0.2">
      <c r="A33" s="444" t="s">
        <v>844</v>
      </c>
      <c r="B33" s="512"/>
      <c r="C33" s="26"/>
      <c r="D33" s="120">
        <f t="shared" si="2"/>
        <v>0</v>
      </c>
      <c r="E33" s="26"/>
      <c r="F33" s="26"/>
      <c r="G33" s="26"/>
      <c r="H33" s="26">
        <v>18570</v>
      </c>
      <c r="I33" s="26">
        <f t="shared" si="4"/>
        <v>18570</v>
      </c>
      <c r="J33" s="492">
        <f t="shared" si="5"/>
        <v>18570</v>
      </c>
    </row>
    <row r="34" spans="1:11" ht="38.25" x14ac:dyDescent="0.2">
      <c r="A34" s="444" t="s">
        <v>845</v>
      </c>
      <c r="B34" s="512"/>
      <c r="C34" s="26">
        <v>22000</v>
      </c>
      <c r="D34" s="120">
        <f t="shared" si="2"/>
        <v>22000</v>
      </c>
      <c r="E34" s="26"/>
      <c r="F34" s="26"/>
      <c r="G34" s="26"/>
      <c r="H34" s="26"/>
      <c r="I34" s="26">
        <f t="shared" si="4"/>
        <v>0</v>
      </c>
      <c r="J34" s="492">
        <f t="shared" si="5"/>
        <v>22000</v>
      </c>
    </row>
    <row r="35" spans="1:11" ht="39" thickBot="1" x14ac:dyDescent="0.25">
      <c r="A35" s="444" t="s">
        <v>846</v>
      </c>
      <c r="B35" s="512">
        <v>0</v>
      </c>
      <c r="C35" s="26">
        <v>6000</v>
      </c>
      <c r="D35" s="120">
        <f t="shared" si="2"/>
        <v>6000</v>
      </c>
      <c r="E35" s="26">
        <v>0</v>
      </c>
      <c r="F35" s="26">
        <v>0</v>
      </c>
      <c r="G35" s="26">
        <v>0</v>
      </c>
      <c r="H35" s="26">
        <v>0</v>
      </c>
      <c r="I35" s="26">
        <f t="shared" si="4"/>
        <v>0</v>
      </c>
      <c r="J35" s="492">
        <f t="shared" si="5"/>
        <v>6000</v>
      </c>
    </row>
    <row r="36" spans="1:11" s="112" customFormat="1" ht="13.5" thickBot="1" x14ac:dyDescent="0.25">
      <c r="A36" s="504" t="s">
        <v>766</v>
      </c>
      <c r="B36" s="279">
        <f t="shared" ref="B36:J36" si="6">SUM(B21:B35)</f>
        <v>0</v>
      </c>
      <c r="C36" s="279">
        <f t="shared" si="6"/>
        <v>568754</v>
      </c>
      <c r="D36" s="279">
        <f t="shared" si="6"/>
        <v>568754</v>
      </c>
      <c r="E36" s="279">
        <f t="shared" si="6"/>
        <v>7500</v>
      </c>
      <c r="F36" s="279">
        <f t="shared" si="6"/>
        <v>402600</v>
      </c>
      <c r="G36" s="279">
        <f t="shared" si="6"/>
        <v>0</v>
      </c>
      <c r="H36" s="279">
        <f t="shared" si="6"/>
        <v>18570</v>
      </c>
      <c r="I36" s="279">
        <f t="shared" si="6"/>
        <v>428670</v>
      </c>
      <c r="J36" s="508">
        <f t="shared" si="6"/>
        <v>997424</v>
      </c>
      <c r="K36" s="108"/>
    </row>
    <row r="37" spans="1:11" s="40" customFormat="1" ht="15" thickBot="1" x14ac:dyDescent="0.25">
      <c r="A37" s="506" t="s">
        <v>785</v>
      </c>
      <c r="B37" s="280">
        <f t="shared" ref="B37:J37" si="7">B36+B20</f>
        <v>1000</v>
      </c>
      <c r="C37" s="280">
        <f t="shared" si="7"/>
        <v>3129150</v>
      </c>
      <c r="D37" s="280">
        <f t="shared" si="7"/>
        <v>3130150</v>
      </c>
      <c r="E37" s="280">
        <f t="shared" si="7"/>
        <v>7500</v>
      </c>
      <c r="F37" s="280">
        <f t="shared" si="7"/>
        <v>402600</v>
      </c>
      <c r="G37" s="280">
        <f t="shared" si="7"/>
        <v>15300</v>
      </c>
      <c r="H37" s="280">
        <f t="shared" si="7"/>
        <v>160570</v>
      </c>
      <c r="I37" s="280">
        <f t="shared" si="7"/>
        <v>585970</v>
      </c>
      <c r="J37" s="510">
        <f t="shared" si="7"/>
        <v>3716120</v>
      </c>
      <c r="K37" s="281"/>
    </row>
    <row r="38" spans="1:11" x14ac:dyDescent="0.2">
      <c r="A38" s="2"/>
      <c r="B38" s="282"/>
      <c r="C38" s="15"/>
      <c r="D38" s="110"/>
      <c r="E38" s="15"/>
      <c r="F38" s="15"/>
      <c r="G38" s="15"/>
      <c r="H38" s="15"/>
      <c r="I38" s="110"/>
      <c r="J38" s="110"/>
    </row>
    <row r="39" spans="1:11" x14ac:dyDescent="0.2">
      <c r="A39" s="2"/>
      <c r="B39" s="282"/>
      <c r="C39" s="15"/>
      <c r="D39" s="110"/>
      <c r="E39" s="15"/>
      <c r="F39" s="15"/>
      <c r="G39" s="15"/>
      <c r="H39" s="15"/>
      <c r="I39" s="110"/>
      <c r="J39" s="110"/>
    </row>
    <row r="40" spans="1:11" x14ac:dyDescent="0.2">
      <c r="A40" s="2"/>
      <c r="B40" s="282"/>
      <c r="C40" s="15"/>
      <c r="D40" s="110"/>
      <c r="E40" s="15"/>
      <c r="F40" s="15"/>
      <c r="G40" s="15"/>
      <c r="H40" s="15"/>
      <c r="I40" s="110"/>
      <c r="J40" s="110"/>
    </row>
    <row r="41" spans="1:11" x14ac:dyDescent="0.2">
      <c r="A41" s="2"/>
      <c r="B41" s="282"/>
      <c r="C41" s="15"/>
      <c r="D41" s="110"/>
      <c r="E41" s="15"/>
      <c r="F41" s="15"/>
      <c r="G41" s="15"/>
      <c r="H41" s="15"/>
      <c r="I41" s="110"/>
      <c r="J41" s="110"/>
    </row>
    <row r="42" spans="1:11" x14ac:dyDescent="0.2">
      <c r="A42" s="2"/>
      <c r="B42" s="282"/>
      <c r="C42" s="15"/>
      <c r="D42" s="110"/>
      <c r="E42" s="15"/>
      <c r="F42" s="15"/>
      <c r="G42" s="15"/>
      <c r="H42" s="15"/>
      <c r="I42" s="110"/>
      <c r="J42" s="110"/>
    </row>
    <row r="43" spans="1:11" x14ac:dyDescent="0.2">
      <c r="A43" s="2"/>
      <c r="B43" s="282"/>
      <c r="C43" s="15"/>
      <c r="D43" s="110"/>
      <c r="E43" s="15"/>
      <c r="F43" s="15"/>
      <c r="G43" s="15"/>
      <c r="H43" s="15"/>
      <c r="I43" s="110"/>
      <c r="J43" s="110"/>
    </row>
    <row r="44" spans="1:11" x14ac:dyDescent="0.2">
      <c r="A44" s="2"/>
      <c r="B44" s="282"/>
      <c r="C44" s="15"/>
      <c r="D44" s="110"/>
      <c r="E44" s="15"/>
      <c r="F44" s="15"/>
      <c r="G44" s="15"/>
      <c r="H44" s="15"/>
      <c r="I44" s="110"/>
      <c r="J44" s="110"/>
    </row>
    <row r="45" spans="1:11" x14ac:dyDescent="0.2">
      <c r="A45" s="2"/>
      <c r="B45" s="282"/>
      <c r="C45" s="15"/>
      <c r="D45" s="110"/>
      <c r="E45" s="15"/>
      <c r="F45" s="15"/>
      <c r="G45" s="15"/>
      <c r="H45" s="15"/>
      <c r="I45" s="110"/>
      <c r="J45" s="110"/>
    </row>
    <row r="46" spans="1:11" x14ac:dyDescent="0.2">
      <c r="A46" s="2"/>
      <c r="B46" s="282"/>
      <c r="C46" s="15"/>
      <c r="D46" s="110"/>
      <c r="E46" s="15"/>
      <c r="F46" s="15"/>
      <c r="G46" s="15"/>
      <c r="H46" s="15"/>
      <c r="I46" s="110"/>
      <c r="J46" s="110"/>
    </row>
    <row r="47" spans="1:11" x14ac:dyDescent="0.2">
      <c r="A47" s="2"/>
      <c r="B47" s="282"/>
      <c r="C47" s="15"/>
      <c r="D47" s="110"/>
      <c r="E47" s="15"/>
      <c r="F47" s="15"/>
      <c r="G47" s="15"/>
      <c r="H47" s="15"/>
      <c r="I47" s="110"/>
      <c r="J47" s="110"/>
    </row>
    <row r="48" spans="1:11" x14ac:dyDescent="0.2">
      <c r="A48" s="2"/>
      <c r="B48" s="282"/>
      <c r="C48" s="15"/>
      <c r="D48" s="110"/>
      <c r="E48" s="15"/>
      <c r="F48" s="15"/>
      <c r="G48" s="15"/>
      <c r="H48" s="15"/>
      <c r="I48" s="110"/>
      <c r="J48" s="110"/>
    </row>
    <row r="49" spans="1:10" x14ac:dyDescent="0.2">
      <c r="A49" s="2"/>
      <c r="B49" s="282"/>
      <c r="C49" s="15"/>
      <c r="D49" s="110"/>
      <c r="E49" s="15"/>
      <c r="F49" s="15"/>
      <c r="G49" s="15"/>
      <c r="H49" s="15"/>
      <c r="I49" s="110"/>
      <c r="J49" s="110"/>
    </row>
    <row r="50" spans="1:10" x14ac:dyDescent="0.2">
      <c r="A50" s="2"/>
      <c r="B50" s="282"/>
      <c r="C50" s="15"/>
      <c r="D50" s="110"/>
      <c r="E50" s="15"/>
      <c r="F50" s="15"/>
      <c r="G50" s="15"/>
      <c r="H50" s="15"/>
      <c r="I50" s="110"/>
      <c r="J50" s="110"/>
    </row>
    <row r="51" spans="1:10" x14ac:dyDescent="0.2">
      <c r="A51" s="2"/>
      <c r="B51" s="282"/>
      <c r="C51" s="15"/>
      <c r="D51" s="110"/>
      <c r="E51" s="15"/>
      <c r="F51" s="15"/>
      <c r="G51" s="15"/>
      <c r="H51" s="15"/>
      <c r="I51" s="110"/>
      <c r="J51" s="110"/>
    </row>
    <row r="52" spans="1:10" x14ac:dyDescent="0.2">
      <c r="A52" s="2"/>
      <c r="B52" s="282"/>
      <c r="C52" s="15"/>
      <c r="D52" s="110"/>
      <c r="E52" s="15"/>
      <c r="F52" s="15"/>
      <c r="G52" s="15"/>
      <c r="H52" s="15"/>
      <c r="I52" s="110"/>
      <c r="J52" s="110"/>
    </row>
    <row r="53" spans="1:10" x14ac:dyDescent="0.2">
      <c r="A53" s="2"/>
      <c r="B53" s="282"/>
      <c r="C53" s="15"/>
      <c r="D53" s="110"/>
      <c r="E53" s="15"/>
      <c r="F53" s="15"/>
      <c r="G53" s="15"/>
      <c r="H53" s="15"/>
      <c r="I53" s="110"/>
      <c r="J53" s="110"/>
    </row>
    <row r="54" spans="1:10" x14ac:dyDescent="0.2">
      <c r="A54" s="2"/>
      <c r="B54" s="282"/>
      <c r="C54" s="15"/>
      <c r="D54" s="110"/>
      <c r="E54" s="15"/>
      <c r="F54" s="15"/>
      <c r="G54" s="15"/>
      <c r="H54" s="15"/>
      <c r="I54" s="110"/>
      <c r="J54" s="110"/>
    </row>
    <row r="55" spans="1:10" x14ac:dyDescent="0.2">
      <c r="A55" s="2"/>
      <c r="B55" s="282"/>
      <c r="C55" s="15"/>
      <c r="D55" s="110"/>
      <c r="E55" s="15"/>
      <c r="F55" s="15"/>
      <c r="G55" s="15"/>
      <c r="H55" s="15"/>
      <c r="I55" s="110"/>
      <c r="J55" s="110"/>
    </row>
    <row r="56" spans="1:10" x14ac:dyDescent="0.2">
      <c r="A56" s="2"/>
      <c r="B56" s="282"/>
      <c r="C56" s="15"/>
      <c r="D56" s="110"/>
      <c r="E56" s="15"/>
      <c r="F56" s="15"/>
      <c r="G56" s="15"/>
      <c r="H56" s="15"/>
      <c r="I56" s="110"/>
      <c r="J56" s="110"/>
    </row>
    <row r="57" spans="1:10" x14ac:dyDescent="0.2">
      <c r="A57" s="2"/>
      <c r="B57" s="282"/>
      <c r="C57" s="15"/>
      <c r="D57" s="110"/>
      <c r="E57" s="15"/>
      <c r="F57" s="15"/>
      <c r="G57" s="15"/>
      <c r="H57" s="15"/>
      <c r="I57" s="110"/>
      <c r="J57" s="110"/>
    </row>
    <row r="58" spans="1:10" x14ac:dyDescent="0.2">
      <c r="A58" s="2"/>
      <c r="B58" s="282"/>
      <c r="C58" s="15"/>
      <c r="D58" s="110"/>
      <c r="E58" s="15"/>
      <c r="F58" s="15"/>
      <c r="G58" s="15"/>
      <c r="H58" s="15"/>
      <c r="I58" s="110"/>
      <c r="J58" s="110"/>
    </row>
    <row r="59" spans="1:10" x14ac:dyDescent="0.2">
      <c r="A59" s="2"/>
      <c r="B59" s="282"/>
      <c r="C59" s="15"/>
      <c r="D59" s="110"/>
      <c r="E59" s="15"/>
      <c r="F59" s="15"/>
      <c r="G59" s="15"/>
      <c r="H59" s="15"/>
      <c r="I59" s="110"/>
      <c r="J59" s="110"/>
    </row>
  </sheetData>
  <printOptions horizontalCentered="1"/>
  <pageMargins left="0.19685039370078741" right="0.27559055118110237" top="0.78740157480314965" bottom="0.43307086614173229" header="0.23622047244094491" footer="0.23622047244094491"/>
  <pageSetup paperSize="9" scale="83" orientation="landscape" r:id="rId1"/>
  <headerFooter alignWithMargins="0">
    <oddHeader xml:space="preserve">&amp;C&amp;"Times New Roman,Félkövér"2018. évi költségvetés 
JGK Zrt.  üzleti vagyonnal kapcsolatos feladatai
11602 cím kiadási előirányzat 
&amp;R&amp;"Times New Roman,Félkövér dőlt"9. melléklet a 46/2017. (XII.20.) 
önkormányzati rendelethez
ezer forintban
</oddHeader>
    <oddFooter>&amp;R
&amp;P</oddFooter>
  </headerFooter>
  <rowBreaks count="1" manualBreakCount="1">
    <brk id="20"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3"/>
  <sheetViews>
    <sheetView zoomScaleNormal="100" workbookViewId="0">
      <pane xSplit="1" ySplit="2" topLeftCell="B3" activePane="bottomRight" state="frozen"/>
      <selection pane="topRight" activeCell="B1" sqref="B1"/>
      <selection pane="bottomLeft" activeCell="A3" sqref="A3"/>
      <selection pane="bottomRight" activeCell="D8" sqref="D8"/>
    </sheetView>
  </sheetViews>
  <sheetFormatPr defaultColWidth="9.140625" defaultRowHeight="12.75" x14ac:dyDescent="0.2"/>
  <cols>
    <col min="1" max="1" width="34.7109375" style="93" customWidth="1"/>
    <col min="2" max="2" width="15.7109375" style="107" customWidth="1"/>
    <col min="3" max="3" width="15.7109375" style="108" customWidth="1"/>
    <col min="4" max="7" width="15.7109375" style="107" customWidth="1"/>
    <col min="8" max="9" width="15.7109375" style="108" customWidth="1"/>
    <col min="10" max="16384" width="9.140625" style="111"/>
  </cols>
  <sheetData>
    <row r="1" spans="1:9" ht="13.5" thickBot="1" x14ac:dyDescent="0.25"/>
    <row r="2" spans="1:9" s="112" customFormat="1" ht="64.900000000000006" customHeight="1" thickBot="1" x14ac:dyDescent="0.25">
      <c r="A2" s="122" t="s">
        <v>753</v>
      </c>
      <c r="B2" s="121" t="s">
        <v>85</v>
      </c>
      <c r="C2" s="121" t="s">
        <v>768</v>
      </c>
      <c r="D2" s="121" t="s">
        <v>100</v>
      </c>
      <c r="E2" s="121" t="s">
        <v>102</v>
      </c>
      <c r="F2" s="121" t="s">
        <v>107</v>
      </c>
      <c r="G2" s="121" t="s">
        <v>108</v>
      </c>
      <c r="H2" s="121" t="s">
        <v>769</v>
      </c>
      <c r="I2" s="337" t="s">
        <v>770</v>
      </c>
    </row>
    <row r="3" spans="1:9" ht="20.100000000000001" customHeight="1" x14ac:dyDescent="0.2">
      <c r="A3" s="479" t="s">
        <v>178</v>
      </c>
      <c r="B3" s="258"/>
      <c r="C3" s="257">
        <f>SUM(B3:B3)</f>
        <v>0</v>
      </c>
      <c r="D3" s="258"/>
      <c r="E3" s="258"/>
      <c r="F3" s="258"/>
      <c r="G3" s="258"/>
      <c r="H3" s="257">
        <f>SUM(D3:E3)</f>
        <v>0</v>
      </c>
      <c r="I3" s="491">
        <f>H3+C3</f>
        <v>0</v>
      </c>
    </row>
    <row r="4" spans="1:9" ht="20.100000000000001" customHeight="1" thickBot="1" x14ac:dyDescent="0.25">
      <c r="A4" s="480"/>
      <c r="B4" s="26"/>
      <c r="C4" s="257"/>
      <c r="D4" s="26">
        <v>0</v>
      </c>
      <c r="E4" s="26">
        <v>0</v>
      </c>
      <c r="F4" s="26">
        <v>0</v>
      </c>
      <c r="G4" s="26">
        <v>0</v>
      </c>
      <c r="H4" s="120">
        <f t="shared" ref="H4:H11" si="0">SUM(D4:G4)</f>
        <v>0</v>
      </c>
      <c r="I4" s="492">
        <f>H4+C4</f>
        <v>0</v>
      </c>
    </row>
    <row r="5" spans="1:9" s="112" customFormat="1" ht="20.100000000000001" customHeight="1" thickBot="1" x14ac:dyDescent="0.25">
      <c r="A5" s="481" t="s">
        <v>774</v>
      </c>
      <c r="B5" s="260">
        <f t="shared" ref="B5:G5" si="1">SUM(B3:B4)</f>
        <v>0</v>
      </c>
      <c r="C5" s="260">
        <f t="shared" si="1"/>
        <v>0</v>
      </c>
      <c r="D5" s="260">
        <f t="shared" si="1"/>
        <v>0</v>
      </c>
      <c r="E5" s="260">
        <f t="shared" si="1"/>
        <v>0</v>
      </c>
      <c r="F5" s="260">
        <f t="shared" si="1"/>
        <v>0</v>
      </c>
      <c r="G5" s="260">
        <f t="shared" si="1"/>
        <v>0</v>
      </c>
      <c r="H5" s="260">
        <f t="shared" si="0"/>
        <v>0</v>
      </c>
      <c r="I5" s="493">
        <f>SUM(I3:I4)</f>
        <v>0</v>
      </c>
    </row>
    <row r="6" spans="1:9" ht="20.100000000000001" customHeight="1" x14ac:dyDescent="0.2">
      <c r="A6" s="482" t="s">
        <v>763</v>
      </c>
      <c r="B6" s="258"/>
      <c r="C6" s="257">
        <f>SUM(B6:B6)</f>
        <v>0</v>
      </c>
      <c r="D6" s="258"/>
      <c r="E6" s="258"/>
      <c r="F6" s="258"/>
      <c r="G6" s="258"/>
      <c r="H6" s="257">
        <f t="shared" si="0"/>
        <v>0</v>
      </c>
      <c r="I6" s="491">
        <f t="shared" ref="I6:I9" si="2">H6+C6</f>
        <v>0</v>
      </c>
    </row>
    <row r="7" spans="1:9" ht="20.100000000000001" customHeight="1" x14ac:dyDescent="0.2">
      <c r="A7" s="476" t="s">
        <v>888</v>
      </c>
      <c r="B7" s="264"/>
      <c r="C7" s="120"/>
      <c r="D7" s="264"/>
      <c r="E7" s="26">
        <v>161658</v>
      </c>
      <c r="F7" s="26"/>
      <c r="G7" s="26"/>
      <c r="H7" s="120">
        <f t="shared" si="0"/>
        <v>161658</v>
      </c>
      <c r="I7" s="492">
        <f t="shared" si="2"/>
        <v>161658</v>
      </c>
    </row>
    <row r="8" spans="1:9" ht="20.100000000000001" customHeight="1" x14ac:dyDescent="0.2">
      <c r="A8" s="476" t="s">
        <v>889</v>
      </c>
      <c r="B8" s="264"/>
      <c r="C8" s="120"/>
      <c r="D8" s="264"/>
      <c r="E8" s="26">
        <v>298134</v>
      </c>
      <c r="F8" s="26"/>
      <c r="G8" s="26"/>
      <c r="H8" s="120">
        <f t="shared" si="0"/>
        <v>298134</v>
      </c>
      <c r="I8" s="492">
        <f t="shared" si="2"/>
        <v>298134</v>
      </c>
    </row>
    <row r="9" spans="1:9" ht="20.100000000000001" customHeight="1" x14ac:dyDescent="0.2">
      <c r="A9" s="476" t="s">
        <v>890</v>
      </c>
      <c r="B9" s="264"/>
      <c r="C9" s="120"/>
      <c r="D9" s="264"/>
      <c r="E9" s="26">
        <v>88501</v>
      </c>
      <c r="F9" s="26"/>
      <c r="G9" s="26"/>
      <c r="H9" s="120">
        <f t="shared" si="0"/>
        <v>88501</v>
      </c>
      <c r="I9" s="492">
        <f t="shared" si="2"/>
        <v>88501</v>
      </c>
    </row>
    <row r="10" spans="1:9" s="112" customFormat="1" ht="20.100000000000001" customHeight="1" thickBot="1" x14ac:dyDescent="0.25">
      <c r="A10" s="489" t="s">
        <v>766</v>
      </c>
      <c r="B10" s="283">
        <f t="shared" ref="B10:G10" si="3">SUM(B6:B9)</f>
        <v>0</v>
      </c>
      <c r="C10" s="283">
        <f t="shared" si="3"/>
        <v>0</v>
      </c>
      <c r="D10" s="283">
        <f t="shared" si="3"/>
        <v>0</v>
      </c>
      <c r="E10" s="283">
        <f t="shared" si="3"/>
        <v>548293</v>
      </c>
      <c r="F10" s="283">
        <f t="shared" si="3"/>
        <v>0</v>
      </c>
      <c r="G10" s="283">
        <f t="shared" si="3"/>
        <v>0</v>
      </c>
      <c r="H10" s="283">
        <f t="shared" si="0"/>
        <v>548293</v>
      </c>
      <c r="I10" s="477">
        <f>SUM(I6:I9)</f>
        <v>548293</v>
      </c>
    </row>
    <row r="11" spans="1:9" s="112" customFormat="1" ht="20.100000000000001" customHeight="1" thickBot="1" x14ac:dyDescent="0.25">
      <c r="A11" s="490" t="s">
        <v>785</v>
      </c>
      <c r="B11" s="284">
        <f t="shared" ref="B11:G11" si="4">B5+B10</f>
        <v>0</v>
      </c>
      <c r="C11" s="284">
        <f t="shared" si="4"/>
        <v>0</v>
      </c>
      <c r="D11" s="284">
        <f t="shared" si="4"/>
        <v>0</v>
      </c>
      <c r="E11" s="284">
        <f t="shared" si="4"/>
        <v>548293</v>
      </c>
      <c r="F11" s="284">
        <f t="shared" si="4"/>
        <v>0</v>
      </c>
      <c r="G11" s="284">
        <f t="shared" si="4"/>
        <v>0</v>
      </c>
      <c r="H11" s="284">
        <f t="shared" si="0"/>
        <v>548293</v>
      </c>
      <c r="I11" s="478">
        <f>I5+I10</f>
        <v>548293</v>
      </c>
    </row>
    <row r="12" spans="1:9" x14ac:dyDescent="0.2">
      <c r="A12" s="2"/>
      <c r="B12" s="15"/>
      <c r="C12" s="110"/>
      <c r="D12" s="15"/>
      <c r="E12" s="15"/>
      <c r="F12" s="15"/>
      <c r="G12" s="15"/>
      <c r="H12" s="110"/>
      <c r="I12" s="110"/>
    </row>
    <row r="13" spans="1:9" x14ac:dyDescent="0.2">
      <c r="A13" s="2"/>
      <c r="B13" s="15"/>
      <c r="C13" s="110"/>
      <c r="D13" s="15"/>
      <c r="E13" s="15"/>
      <c r="F13" s="15"/>
      <c r="G13" s="15"/>
      <c r="H13" s="110"/>
      <c r="I13" s="110"/>
    </row>
    <row r="14" spans="1:9" x14ac:dyDescent="0.2">
      <c r="A14" s="2"/>
      <c r="B14" s="15"/>
      <c r="C14" s="110"/>
      <c r="D14" s="15"/>
      <c r="E14" s="15"/>
      <c r="F14" s="15"/>
      <c r="G14" s="15"/>
      <c r="H14" s="110"/>
      <c r="I14" s="110"/>
    </row>
    <row r="15" spans="1:9" x14ac:dyDescent="0.2">
      <c r="A15" s="2"/>
      <c r="B15" s="15"/>
      <c r="C15" s="110"/>
      <c r="D15" s="15"/>
      <c r="E15" s="15"/>
      <c r="F15" s="15"/>
      <c r="G15" s="15"/>
      <c r="H15" s="110"/>
      <c r="I15" s="110"/>
    </row>
    <row r="16" spans="1:9" x14ac:dyDescent="0.2">
      <c r="A16" s="2"/>
      <c r="B16" s="15"/>
      <c r="C16" s="110"/>
      <c r="D16" s="15"/>
      <c r="E16" s="15"/>
      <c r="F16" s="15"/>
      <c r="G16" s="15"/>
      <c r="H16" s="110"/>
      <c r="I16" s="110"/>
    </row>
    <row r="17" spans="1:9" x14ac:dyDescent="0.2">
      <c r="A17" s="2"/>
      <c r="B17" s="15"/>
      <c r="C17" s="110"/>
      <c r="D17" s="15"/>
      <c r="E17" s="15"/>
      <c r="F17" s="15"/>
      <c r="G17" s="15"/>
      <c r="H17" s="110"/>
      <c r="I17" s="110"/>
    </row>
    <row r="18" spans="1:9" x14ac:dyDescent="0.2">
      <c r="A18" s="2"/>
      <c r="B18" s="15"/>
      <c r="C18" s="110"/>
      <c r="D18" s="15"/>
      <c r="E18" s="15"/>
      <c r="F18" s="15"/>
      <c r="G18" s="15"/>
      <c r="H18" s="110"/>
      <c r="I18" s="110"/>
    </row>
    <row r="19" spans="1:9" x14ac:dyDescent="0.2">
      <c r="A19" s="2"/>
      <c r="B19" s="15"/>
      <c r="C19" s="110"/>
      <c r="D19" s="15"/>
      <c r="E19" s="15"/>
      <c r="F19" s="15"/>
      <c r="G19" s="15"/>
      <c r="H19" s="110"/>
      <c r="I19" s="110"/>
    </row>
    <row r="20" spans="1:9" x14ac:dyDescent="0.2">
      <c r="A20" s="2"/>
      <c r="B20" s="15"/>
      <c r="C20" s="110"/>
      <c r="D20" s="15"/>
      <c r="E20" s="15"/>
      <c r="F20" s="15"/>
      <c r="G20" s="15"/>
      <c r="H20" s="110"/>
      <c r="I20" s="110"/>
    </row>
    <row r="21" spans="1:9" x14ac:dyDescent="0.2">
      <c r="A21" s="2"/>
      <c r="B21" s="15"/>
      <c r="C21" s="110"/>
      <c r="D21" s="15"/>
      <c r="E21" s="15"/>
      <c r="F21" s="15"/>
      <c r="G21" s="15"/>
      <c r="H21" s="110"/>
      <c r="I21" s="110"/>
    </row>
    <row r="22" spans="1:9" x14ac:dyDescent="0.2">
      <c r="A22" s="2"/>
      <c r="B22" s="15"/>
      <c r="C22" s="110"/>
      <c r="D22" s="15"/>
      <c r="E22" s="15"/>
      <c r="F22" s="15"/>
      <c r="G22" s="15"/>
      <c r="H22" s="110"/>
      <c r="I22" s="110"/>
    </row>
    <row r="23" spans="1:9" x14ac:dyDescent="0.2">
      <c r="A23" s="2"/>
      <c r="B23" s="15"/>
      <c r="C23" s="110"/>
      <c r="D23" s="15"/>
      <c r="E23" s="15"/>
      <c r="F23" s="15"/>
      <c r="G23" s="15"/>
      <c r="H23" s="110"/>
      <c r="I23" s="110"/>
    </row>
    <row r="24" spans="1:9" x14ac:dyDescent="0.2">
      <c r="A24" s="2"/>
      <c r="B24" s="15"/>
      <c r="C24" s="110"/>
      <c r="D24" s="15"/>
      <c r="E24" s="15"/>
      <c r="F24" s="15"/>
      <c r="G24" s="15"/>
      <c r="H24" s="110"/>
      <c r="I24" s="110"/>
    </row>
    <row r="25" spans="1:9" x14ac:dyDescent="0.2">
      <c r="A25" s="2"/>
      <c r="B25" s="15"/>
      <c r="C25" s="110"/>
      <c r="D25" s="15"/>
      <c r="E25" s="15"/>
      <c r="F25" s="15"/>
      <c r="G25" s="15"/>
      <c r="H25" s="110"/>
      <c r="I25" s="110"/>
    </row>
    <row r="26" spans="1:9" x14ac:dyDescent="0.2">
      <c r="A26" s="2"/>
      <c r="B26" s="15"/>
      <c r="C26" s="110"/>
      <c r="D26" s="15"/>
      <c r="E26" s="15"/>
      <c r="F26" s="15"/>
      <c r="G26" s="15"/>
      <c r="H26" s="110"/>
      <c r="I26" s="110"/>
    </row>
    <row r="27" spans="1:9" x14ac:dyDescent="0.2">
      <c r="A27" s="2"/>
      <c r="B27" s="15"/>
      <c r="C27" s="110"/>
      <c r="D27" s="15"/>
      <c r="E27" s="15"/>
      <c r="F27" s="15"/>
      <c r="G27" s="15"/>
      <c r="H27" s="110"/>
      <c r="I27" s="110"/>
    </row>
    <row r="28" spans="1:9" x14ac:dyDescent="0.2">
      <c r="A28" s="2"/>
      <c r="B28" s="15"/>
      <c r="C28" s="110"/>
      <c r="D28" s="15"/>
      <c r="E28" s="15"/>
      <c r="F28" s="15"/>
      <c r="G28" s="15"/>
      <c r="H28" s="110"/>
      <c r="I28" s="110"/>
    </row>
    <row r="29" spans="1:9" x14ac:dyDescent="0.2">
      <c r="A29" s="2"/>
      <c r="B29" s="15"/>
      <c r="C29" s="110"/>
      <c r="D29" s="15"/>
      <c r="E29" s="15"/>
      <c r="F29" s="15"/>
      <c r="G29" s="15"/>
      <c r="H29" s="110"/>
      <c r="I29" s="110"/>
    </row>
    <row r="30" spans="1:9" x14ac:dyDescent="0.2">
      <c r="A30" s="2"/>
      <c r="B30" s="15"/>
      <c r="C30" s="110"/>
      <c r="D30" s="15"/>
      <c r="E30" s="15"/>
      <c r="F30" s="15"/>
      <c r="G30" s="15"/>
      <c r="H30" s="110"/>
      <c r="I30" s="110"/>
    </row>
    <row r="31" spans="1:9" x14ac:dyDescent="0.2">
      <c r="A31" s="2"/>
      <c r="B31" s="15"/>
      <c r="C31" s="110"/>
      <c r="D31" s="15"/>
      <c r="E31" s="15"/>
      <c r="F31" s="15"/>
      <c r="G31" s="15"/>
      <c r="H31" s="110"/>
      <c r="I31" s="110"/>
    </row>
    <row r="32" spans="1:9" x14ac:dyDescent="0.2">
      <c r="A32" s="2"/>
      <c r="B32" s="15"/>
      <c r="C32" s="110"/>
      <c r="D32" s="15"/>
      <c r="E32" s="15"/>
      <c r="F32" s="15"/>
      <c r="G32" s="15"/>
      <c r="H32" s="110"/>
      <c r="I32" s="110"/>
    </row>
    <row r="33" spans="1:9" x14ac:dyDescent="0.2">
      <c r="A33" s="2"/>
      <c r="B33" s="15"/>
      <c r="C33" s="110"/>
      <c r="D33" s="15"/>
      <c r="E33" s="15"/>
      <c r="F33" s="15"/>
      <c r="G33" s="15"/>
      <c r="H33" s="110"/>
      <c r="I33" s="110"/>
    </row>
  </sheetData>
  <printOptions horizontalCentered="1"/>
  <pageMargins left="0.39370078740157483" right="0.19685039370078741" top="0.82677165354330717" bottom="0.51181102362204722" header="0.15748031496062992" footer="0.15748031496062992"/>
  <pageSetup paperSize="9" scale="80" orientation="landscape" r:id="rId1"/>
  <headerFooter alignWithMargins="0">
    <oddHeader xml:space="preserve">&amp;C&amp;"Times New Roman,Félkövér" 2018. évi költségvetés
 Corvin Sétány Projekt
11603 cím kiadási előirányzat&amp;R&amp;"Times New Roman,Félkövér dőlt"10. melléklet a 46/2017. (XII.20.) 
önkormányzati rendelethez
ezer forintban
</oddHeader>
    <oddFooter xml:space="preserve">&amp;C
&amp;R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G152"/>
  <sheetViews>
    <sheetView zoomScaleNormal="100" workbookViewId="0">
      <selection activeCell="A2" sqref="A2:A8"/>
    </sheetView>
  </sheetViews>
  <sheetFormatPr defaultRowHeight="12.75" x14ac:dyDescent="0.2"/>
  <cols>
    <col min="1" max="1" width="33.140625" customWidth="1"/>
    <col min="2" max="2" width="15.7109375" style="255" customWidth="1"/>
    <col min="3" max="7" width="15.7109375" style="250" customWidth="1"/>
  </cols>
  <sheetData>
    <row r="1" spans="1:7" s="109" customFormat="1" ht="63" customHeight="1" thickBot="1" x14ac:dyDescent="0.25">
      <c r="A1" s="122" t="s">
        <v>753</v>
      </c>
      <c r="B1" s="183" t="s">
        <v>912</v>
      </c>
      <c r="C1" s="121" t="s">
        <v>754</v>
      </c>
      <c r="D1" s="121" t="s">
        <v>755</v>
      </c>
      <c r="E1" s="183" t="s">
        <v>140</v>
      </c>
      <c r="F1" s="121" t="s">
        <v>756</v>
      </c>
      <c r="G1" s="337" t="s">
        <v>757</v>
      </c>
    </row>
    <row r="2" spans="1:7" s="109" customFormat="1" ht="30" customHeight="1" x14ac:dyDescent="0.2">
      <c r="A2" s="483" t="s">
        <v>758</v>
      </c>
      <c r="B2" s="517"/>
      <c r="C2" s="517"/>
      <c r="D2" s="517"/>
      <c r="E2" s="517"/>
      <c r="F2" s="517"/>
      <c r="G2" s="338"/>
    </row>
    <row r="3" spans="1:7" ht="30" customHeight="1" thickBot="1" x14ac:dyDescent="0.25">
      <c r="A3" s="505"/>
      <c r="B3" s="230"/>
      <c r="C3" s="229">
        <f t="shared" ref="C3" si="0">SUM(B3:B3)</f>
        <v>0</v>
      </c>
      <c r="D3" s="230">
        <v>0</v>
      </c>
      <c r="E3" s="230">
        <v>0</v>
      </c>
      <c r="F3" s="229">
        <f>SUM(D3:E3)</f>
        <v>0</v>
      </c>
      <c r="G3" s="339">
        <f t="shared" ref="G3" si="1">F3+C3</f>
        <v>0</v>
      </c>
    </row>
    <row r="4" spans="1:7" s="109" customFormat="1" ht="30" customHeight="1" thickBot="1" x14ac:dyDescent="0.25">
      <c r="A4" s="504" t="s">
        <v>762</v>
      </c>
      <c r="B4" s="236">
        <f t="shared" ref="B4:G4" si="2">SUM(B3:B3)</f>
        <v>0</v>
      </c>
      <c r="C4" s="236">
        <f t="shared" si="2"/>
        <v>0</v>
      </c>
      <c r="D4" s="236">
        <f t="shared" si="2"/>
        <v>0</v>
      </c>
      <c r="E4" s="236">
        <f t="shared" si="2"/>
        <v>0</v>
      </c>
      <c r="F4" s="236">
        <f t="shared" si="2"/>
        <v>0</v>
      </c>
      <c r="G4" s="341">
        <f t="shared" si="2"/>
        <v>0</v>
      </c>
    </row>
    <row r="5" spans="1:7" ht="30" customHeight="1" x14ac:dyDescent="0.2">
      <c r="A5" s="515" t="s">
        <v>763</v>
      </c>
      <c r="B5" s="240"/>
      <c r="C5" s="239"/>
      <c r="D5" s="240"/>
      <c r="E5" s="240"/>
      <c r="F5" s="344"/>
      <c r="G5" s="342"/>
    </row>
    <row r="6" spans="1:7" ht="30" customHeight="1" thickBot="1" x14ac:dyDescent="0.25">
      <c r="A6" s="516" t="s">
        <v>983</v>
      </c>
      <c r="B6" s="233">
        <v>132094</v>
      </c>
      <c r="C6" s="232">
        <f t="shared" ref="C6" si="3">SUM(B6:B6)</f>
        <v>132094</v>
      </c>
      <c r="D6" s="233">
        <v>36100</v>
      </c>
      <c r="E6" s="233"/>
      <c r="F6" s="232">
        <f>SUM(D6:E6)</f>
        <v>36100</v>
      </c>
      <c r="G6" s="340">
        <f>F6+C6</f>
        <v>168194</v>
      </c>
    </row>
    <row r="7" spans="1:7" s="109" customFormat="1" ht="30" customHeight="1" thickBot="1" x14ac:dyDescent="0.25">
      <c r="A7" s="504" t="s">
        <v>766</v>
      </c>
      <c r="B7" s="236">
        <f>B6</f>
        <v>132094</v>
      </c>
      <c r="C7" s="235">
        <f t="shared" ref="C7:G7" si="4">C6</f>
        <v>132094</v>
      </c>
      <c r="D7" s="235">
        <f t="shared" si="4"/>
        <v>36100</v>
      </c>
      <c r="E7" s="235">
        <f t="shared" si="4"/>
        <v>0</v>
      </c>
      <c r="F7" s="235">
        <f t="shared" si="4"/>
        <v>36100</v>
      </c>
      <c r="G7" s="341">
        <f t="shared" si="4"/>
        <v>168194</v>
      </c>
    </row>
    <row r="8" spans="1:7" s="109" customFormat="1" ht="30" customHeight="1" thickBot="1" x14ac:dyDescent="0.25">
      <c r="A8" s="504" t="s">
        <v>767</v>
      </c>
      <c r="B8" s="236">
        <f t="shared" ref="B8:G8" si="5">B7+B4</f>
        <v>132094</v>
      </c>
      <c r="C8" s="236">
        <f t="shared" si="5"/>
        <v>132094</v>
      </c>
      <c r="D8" s="236">
        <f t="shared" si="5"/>
        <v>36100</v>
      </c>
      <c r="E8" s="236">
        <f t="shared" si="5"/>
        <v>0</v>
      </c>
      <c r="F8" s="236">
        <f t="shared" si="5"/>
        <v>36100</v>
      </c>
      <c r="G8" s="341">
        <f t="shared" si="5"/>
        <v>168194</v>
      </c>
    </row>
    <row r="9" spans="1:7" x14ac:dyDescent="0.2">
      <c r="A9" s="2"/>
      <c r="B9" s="249"/>
    </row>
    <row r="10" spans="1:7" x14ac:dyDescent="0.2">
      <c r="A10" s="17"/>
      <c r="B10" s="249"/>
    </row>
    <row r="11" spans="1:7" x14ac:dyDescent="0.2">
      <c r="A11" s="17"/>
      <c r="B11" s="249"/>
    </row>
    <row r="12" spans="1:7" x14ac:dyDescent="0.2">
      <c r="A12" s="17"/>
      <c r="B12" s="249"/>
    </row>
    <row r="13" spans="1:7" x14ac:dyDescent="0.2">
      <c r="A13" s="17"/>
      <c r="B13" s="249"/>
    </row>
    <row r="14" spans="1:7" s="250" customFormat="1" x14ac:dyDescent="0.2">
      <c r="A14" s="17"/>
      <c r="B14" s="249"/>
    </row>
    <row r="15" spans="1:7" s="250" customFormat="1" x14ac:dyDescent="0.2">
      <c r="A15" s="251"/>
      <c r="B15" s="249"/>
    </row>
    <row r="16" spans="1:7" s="250" customFormat="1" x14ac:dyDescent="0.2">
      <c r="A16" s="251"/>
      <c r="B16" s="249"/>
    </row>
    <row r="17" spans="1:2" s="250" customFormat="1" x14ac:dyDescent="0.2">
      <c r="A17" s="251"/>
      <c r="B17" s="249"/>
    </row>
    <row r="18" spans="1:2" s="250" customFormat="1" x14ac:dyDescent="0.2">
      <c r="A18" s="251"/>
      <c r="B18" s="249"/>
    </row>
    <row r="19" spans="1:2" s="250" customFormat="1" x14ac:dyDescent="0.2">
      <c r="A19" s="252"/>
      <c r="B19" s="124"/>
    </row>
    <row r="20" spans="1:2" s="250" customFormat="1" x14ac:dyDescent="0.2">
      <c r="A20" s="252"/>
      <c r="B20" s="124"/>
    </row>
    <row r="21" spans="1:2" s="250" customFormat="1" x14ac:dyDescent="0.2">
      <c r="A21" s="252"/>
      <c r="B21" s="124"/>
    </row>
    <row r="22" spans="1:2" s="250" customFormat="1" x14ac:dyDescent="0.2">
      <c r="A22" s="252"/>
      <c r="B22" s="124"/>
    </row>
    <row r="23" spans="1:2" s="250" customFormat="1" x14ac:dyDescent="0.2">
      <c r="A23" s="252"/>
      <c r="B23" s="124"/>
    </row>
    <row r="24" spans="1:2" s="250" customFormat="1" x14ac:dyDescent="0.2">
      <c r="A24" s="252"/>
      <c r="B24" s="124"/>
    </row>
    <row r="25" spans="1:2" s="250" customFormat="1" x14ac:dyDescent="0.2">
      <c r="A25" s="252"/>
      <c r="B25" s="124"/>
    </row>
    <row r="26" spans="1:2" s="250" customFormat="1" x14ac:dyDescent="0.2">
      <c r="A26" s="252"/>
      <c r="B26" s="124"/>
    </row>
    <row r="27" spans="1:2" s="250" customFormat="1" x14ac:dyDescent="0.2">
      <c r="A27" s="252"/>
      <c r="B27" s="124"/>
    </row>
    <row r="28" spans="1:2" s="250" customFormat="1" x14ac:dyDescent="0.2">
      <c r="A28" s="252"/>
      <c r="B28" s="124"/>
    </row>
    <row r="29" spans="1:2" s="250" customFormat="1" x14ac:dyDescent="0.2">
      <c r="A29" s="252"/>
      <c r="B29" s="124"/>
    </row>
    <row r="30" spans="1:2" s="250" customFormat="1" x14ac:dyDescent="0.2">
      <c r="A30" s="252"/>
      <c r="B30" s="124"/>
    </row>
    <row r="31" spans="1:2" s="250" customFormat="1" x14ac:dyDescent="0.2">
      <c r="A31" s="252"/>
      <c r="B31" s="124"/>
    </row>
    <row r="32" spans="1:2" s="250" customFormat="1" x14ac:dyDescent="0.2">
      <c r="A32" s="252"/>
      <c r="B32" s="124"/>
    </row>
    <row r="33" spans="1:2" s="250" customFormat="1" x14ac:dyDescent="0.2">
      <c r="A33" s="252"/>
      <c r="B33" s="124"/>
    </row>
    <row r="34" spans="1:2" s="250" customFormat="1" x14ac:dyDescent="0.2">
      <c r="A34" s="252"/>
      <c r="B34" s="124"/>
    </row>
    <row r="35" spans="1:2" s="250" customFormat="1" x14ac:dyDescent="0.2">
      <c r="A35" s="252"/>
      <c r="B35" s="124"/>
    </row>
    <row r="36" spans="1:2" s="250" customFormat="1" x14ac:dyDescent="0.2">
      <c r="A36" s="252"/>
      <c r="B36" s="124"/>
    </row>
    <row r="37" spans="1:2" s="250" customFormat="1" x14ac:dyDescent="0.2">
      <c r="A37" s="252"/>
      <c r="B37" s="124"/>
    </row>
    <row r="38" spans="1:2" s="250" customFormat="1" x14ac:dyDescent="0.2">
      <c r="A38" s="252"/>
      <c r="B38" s="124"/>
    </row>
    <row r="39" spans="1:2" s="250" customFormat="1" x14ac:dyDescent="0.2">
      <c r="A39" s="252"/>
      <c r="B39" s="124"/>
    </row>
    <row r="40" spans="1:2" s="250" customFormat="1" x14ac:dyDescent="0.2">
      <c r="A40" s="252"/>
      <c r="B40" s="124"/>
    </row>
    <row r="41" spans="1:2" s="250" customFormat="1" x14ac:dyDescent="0.2">
      <c r="A41" s="252"/>
      <c r="B41" s="124"/>
    </row>
    <row r="42" spans="1:2" s="250" customFormat="1" x14ac:dyDescent="0.2">
      <c r="A42" s="252"/>
      <c r="B42" s="124"/>
    </row>
    <row r="43" spans="1:2" s="250" customFormat="1" x14ac:dyDescent="0.2">
      <c r="A43" s="252"/>
      <c r="B43" s="124"/>
    </row>
    <row r="44" spans="1:2" s="250" customFormat="1" x14ac:dyDescent="0.2">
      <c r="A44" s="252"/>
      <c r="B44" s="124"/>
    </row>
    <row r="45" spans="1:2" s="250" customFormat="1" x14ac:dyDescent="0.2">
      <c r="A45" s="252"/>
      <c r="B45" s="124"/>
    </row>
    <row r="46" spans="1:2" s="250" customFormat="1" x14ac:dyDescent="0.2">
      <c r="A46" s="761"/>
      <c r="B46" s="761"/>
    </row>
    <row r="47" spans="1:2" s="250" customFormat="1" x14ac:dyDescent="0.2">
      <c r="A47" s="3"/>
      <c r="B47" s="124"/>
    </row>
    <row r="48" spans="1:2" s="250" customFormat="1" x14ac:dyDescent="0.2">
      <c r="A48" s="17"/>
      <c r="B48" s="249"/>
    </row>
    <row r="49" spans="1:2" s="250" customFormat="1" x14ac:dyDescent="0.2">
      <c r="A49" s="17"/>
      <c r="B49" s="249"/>
    </row>
    <row r="50" spans="1:2" s="250" customFormat="1" x14ac:dyDescent="0.2">
      <c r="A50" s="17"/>
      <c r="B50" s="249"/>
    </row>
    <row r="51" spans="1:2" s="250" customFormat="1" x14ac:dyDescent="0.2">
      <c r="A51" s="17"/>
      <c r="B51" s="249"/>
    </row>
    <row r="52" spans="1:2" s="250" customFormat="1" x14ac:dyDescent="0.2">
      <c r="A52" s="21"/>
      <c r="B52" s="249"/>
    </row>
    <row r="53" spans="1:2" s="250" customFormat="1" ht="56.25" customHeight="1" x14ac:dyDescent="0.2">
      <c r="A53" s="17"/>
      <c r="B53" s="249"/>
    </row>
    <row r="54" spans="1:2" s="250" customFormat="1" x14ac:dyDescent="0.2">
      <c r="A54" s="17"/>
      <c r="B54" s="249"/>
    </row>
    <row r="55" spans="1:2" s="250" customFormat="1" x14ac:dyDescent="0.2">
      <c r="A55" s="17"/>
      <c r="B55" s="249"/>
    </row>
    <row r="56" spans="1:2" s="250" customFormat="1" x14ac:dyDescent="0.2">
      <c r="A56" s="17"/>
      <c r="B56" s="249"/>
    </row>
    <row r="57" spans="1:2" s="250" customFormat="1" x14ac:dyDescent="0.2">
      <c r="A57" s="17"/>
      <c r="B57" s="249"/>
    </row>
    <row r="58" spans="1:2" s="250" customFormat="1" x14ac:dyDescent="0.2">
      <c r="A58" s="17"/>
      <c r="B58" s="249"/>
    </row>
    <row r="59" spans="1:2" s="250" customFormat="1" x14ac:dyDescent="0.2">
      <c r="A59" s="17"/>
      <c r="B59" s="249"/>
    </row>
    <row r="60" spans="1:2" s="250" customFormat="1" x14ac:dyDescent="0.2">
      <c r="A60" s="17"/>
      <c r="B60" s="249"/>
    </row>
    <row r="61" spans="1:2" s="250" customFormat="1" x14ac:dyDescent="0.2">
      <c r="A61" s="21"/>
      <c r="B61" s="249"/>
    </row>
    <row r="62" spans="1:2" s="250" customFormat="1" x14ac:dyDescent="0.2">
      <c r="A62" s="17"/>
      <c r="B62" s="249"/>
    </row>
    <row r="63" spans="1:2" s="250" customFormat="1" x14ac:dyDescent="0.2">
      <c r="A63" s="17"/>
      <c r="B63" s="249"/>
    </row>
    <row r="64" spans="1:2" s="250" customFormat="1" x14ac:dyDescent="0.2">
      <c r="A64" s="17"/>
      <c r="B64" s="249"/>
    </row>
    <row r="65" spans="1:2" s="250" customFormat="1" x14ac:dyDescent="0.2">
      <c r="A65" s="17"/>
      <c r="B65" s="249"/>
    </row>
    <row r="66" spans="1:2" s="250" customFormat="1" x14ac:dyDescent="0.2">
      <c r="A66" s="17"/>
      <c r="B66" s="249"/>
    </row>
    <row r="67" spans="1:2" s="250" customFormat="1" x14ac:dyDescent="0.2">
      <c r="A67" s="17"/>
      <c r="B67" s="249"/>
    </row>
    <row r="68" spans="1:2" s="250" customFormat="1" x14ac:dyDescent="0.2">
      <c r="A68" s="17"/>
      <c r="B68" s="249"/>
    </row>
    <row r="69" spans="1:2" s="250" customFormat="1" x14ac:dyDescent="0.2">
      <c r="A69" s="17"/>
      <c r="B69" s="249"/>
    </row>
    <row r="70" spans="1:2" s="250" customFormat="1" x14ac:dyDescent="0.2">
      <c r="A70" s="2"/>
      <c r="B70" s="249"/>
    </row>
    <row r="71" spans="1:2" s="250" customFormat="1" x14ac:dyDescent="0.2">
      <c r="A71" s="2"/>
      <c r="B71" s="249"/>
    </row>
    <row r="72" spans="1:2" s="250" customFormat="1" x14ac:dyDescent="0.2">
      <c r="A72" s="2"/>
      <c r="B72" s="249"/>
    </row>
    <row r="73" spans="1:2" s="250" customFormat="1" x14ac:dyDescent="0.2">
      <c r="A73" s="2"/>
      <c r="B73" s="249"/>
    </row>
    <row r="74" spans="1:2" s="250" customFormat="1" x14ac:dyDescent="0.2">
      <c r="A74" s="2"/>
      <c r="B74" s="249"/>
    </row>
    <row r="75" spans="1:2" s="250" customFormat="1" x14ac:dyDescent="0.2">
      <c r="A75" s="2"/>
      <c r="B75" s="249"/>
    </row>
    <row r="76" spans="1:2" s="250" customFormat="1" x14ac:dyDescent="0.2">
      <c r="A76" s="2"/>
      <c r="B76" s="249"/>
    </row>
    <row r="77" spans="1:2" s="250" customFormat="1" x14ac:dyDescent="0.2">
      <c r="A77" s="2"/>
      <c r="B77" s="249"/>
    </row>
    <row r="78" spans="1:2" s="250" customFormat="1" x14ac:dyDescent="0.2">
      <c r="A78" s="2"/>
      <c r="B78" s="249"/>
    </row>
    <row r="79" spans="1:2" s="250" customFormat="1" x14ac:dyDescent="0.2">
      <c r="A79" s="2"/>
      <c r="B79" s="249"/>
    </row>
    <row r="80" spans="1:2" s="250" customFormat="1" x14ac:dyDescent="0.2">
      <c r="A80" s="2"/>
      <c r="B80" s="249"/>
    </row>
    <row r="81" spans="1:2" s="250" customFormat="1" x14ac:dyDescent="0.2">
      <c r="A81" s="2"/>
      <c r="B81" s="249"/>
    </row>
    <row r="82" spans="1:2" s="250" customFormat="1" x14ac:dyDescent="0.2">
      <c r="A82" s="2"/>
      <c r="B82" s="249"/>
    </row>
    <row r="83" spans="1:2" s="250" customFormat="1" x14ac:dyDescent="0.2">
      <c r="A83" s="2"/>
      <c r="B83" s="249"/>
    </row>
    <row r="84" spans="1:2" s="250" customFormat="1" x14ac:dyDescent="0.2">
      <c r="A84" s="2"/>
      <c r="B84" s="249"/>
    </row>
    <row r="85" spans="1:2" s="250" customFormat="1" x14ac:dyDescent="0.2">
      <c r="A85" s="2"/>
      <c r="B85" s="249"/>
    </row>
    <row r="86" spans="1:2" s="250" customFormat="1" x14ac:dyDescent="0.2">
      <c r="A86" s="2"/>
      <c r="B86" s="249"/>
    </row>
    <row r="87" spans="1:2" s="250" customFormat="1" x14ac:dyDescent="0.2">
      <c r="A87" s="2"/>
      <c r="B87" s="249"/>
    </row>
    <row r="88" spans="1:2" s="250" customFormat="1" x14ac:dyDescent="0.2">
      <c r="A88" s="2"/>
      <c r="B88" s="249"/>
    </row>
    <row r="89" spans="1:2" s="250" customFormat="1" x14ac:dyDescent="0.2">
      <c r="A89" s="2"/>
      <c r="B89" s="249"/>
    </row>
    <row r="90" spans="1:2" s="250" customFormat="1" x14ac:dyDescent="0.2">
      <c r="A90" s="2"/>
      <c r="B90" s="249"/>
    </row>
    <row r="91" spans="1:2" s="250" customFormat="1" x14ac:dyDescent="0.2">
      <c r="A91" s="2"/>
      <c r="B91" s="249"/>
    </row>
    <row r="92" spans="1:2" s="250" customFormat="1" x14ac:dyDescent="0.2">
      <c r="A92" s="2"/>
      <c r="B92" s="249"/>
    </row>
    <row r="93" spans="1:2" s="250" customFormat="1" x14ac:dyDescent="0.2">
      <c r="A93" s="2"/>
      <c r="B93" s="249"/>
    </row>
    <row r="94" spans="1:2" s="250" customFormat="1" x14ac:dyDescent="0.2">
      <c r="A94" s="2"/>
      <c r="B94" s="249"/>
    </row>
    <row r="95" spans="1:2" s="250" customFormat="1" x14ac:dyDescent="0.2">
      <c r="A95" s="2"/>
      <c r="B95" s="249"/>
    </row>
    <row r="96" spans="1:2" s="250" customFormat="1" x14ac:dyDescent="0.2">
      <c r="A96" s="2"/>
      <c r="B96" s="249"/>
    </row>
    <row r="97" spans="1:2" s="250" customFormat="1" x14ac:dyDescent="0.2">
      <c r="A97" s="2"/>
      <c r="B97" s="249"/>
    </row>
    <row r="98" spans="1:2" s="250" customFormat="1" x14ac:dyDescent="0.2">
      <c r="A98" s="2"/>
      <c r="B98" s="249"/>
    </row>
    <row r="99" spans="1:2" s="250" customFormat="1" x14ac:dyDescent="0.2">
      <c r="A99" s="2"/>
      <c r="B99" s="249"/>
    </row>
    <row r="100" spans="1:2" s="250" customFormat="1" x14ac:dyDescent="0.2">
      <c r="A100" s="2"/>
      <c r="B100" s="249"/>
    </row>
    <row r="101" spans="1:2" s="250" customFormat="1" x14ac:dyDescent="0.2">
      <c r="A101" s="17"/>
      <c r="B101" s="249"/>
    </row>
    <row r="102" spans="1:2" s="250" customFormat="1" x14ac:dyDescent="0.2">
      <c r="A102" s="17"/>
      <c r="B102" s="249"/>
    </row>
    <row r="103" spans="1:2" s="250" customFormat="1" x14ac:dyDescent="0.2">
      <c r="A103" s="17"/>
      <c r="B103" s="249"/>
    </row>
    <row r="104" spans="1:2" s="250" customFormat="1" x14ac:dyDescent="0.2">
      <c r="A104" s="17"/>
      <c r="B104" s="249"/>
    </row>
    <row r="105" spans="1:2" s="250" customFormat="1" x14ac:dyDescent="0.2">
      <c r="A105" s="17"/>
      <c r="B105" s="249"/>
    </row>
    <row r="106" spans="1:2" s="250" customFormat="1" x14ac:dyDescent="0.2">
      <c r="A106" s="17"/>
      <c r="B106" s="249"/>
    </row>
    <row r="107" spans="1:2" s="250" customFormat="1" x14ac:dyDescent="0.2">
      <c r="A107" s="17"/>
      <c r="B107" s="249"/>
    </row>
    <row r="108" spans="1:2" s="250" customFormat="1" x14ac:dyDescent="0.2">
      <c r="A108" s="17"/>
      <c r="B108" s="249"/>
    </row>
    <row r="109" spans="1:2" s="250" customFormat="1" x14ac:dyDescent="0.2">
      <c r="A109" s="17"/>
      <c r="B109" s="249"/>
    </row>
    <row r="110" spans="1:2" s="250" customFormat="1" x14ac:dyDescent="0.2">
      <c r="A110" s="17"/>
      <c r="B110" s="249"/>
    </row>
    <row r="111" spans="1:2" s="250" customFormat="1" x14ac:dyDescent="0.2">
      <c r="A111" s="17"/>
      <c r="B111" s="249"/>
    </row>
    <row r="112" spans="1:2" s="250" customFormat="1" x14ac:dyDescent="0.2">
      <c r="A112" s="17"/>
      <c r="B112" s="249"/>
    </row>
    <row r="113" spans="1:2" s="250" customFormat="1" x14ac:dyDescent="0.2">
      <c r="A113" s="17"/>
      <c r="B113" s="249"/>
    </row>
    <row r="114" spans="1:2" s="250" customFormat="1" x14ac:dyDescent="0.2">
      <c r="A114" s="17"/>
      <c r="B114" s="249"/>
    </row>
    <row r="115" spans="1:2" s="250" customFormat="1" x14ac:dyDescent="0.2">
      <c r="A115" s="17"/>
      <c r="B115" s="249"/>
    </row>
    <row r="116" spans="1:2" s="250" customFormat="1" x14ac:dyDescent="0.2">
      <c r="A116" s="17"/>
      <c r="B116" s="249"/>
    </row>
    <row r="117" spans="1:2" s="250" customFormat="1" x14ac:dyDescent="0.2">
      <c r="A117" s="17"/>
      <c r="B117" s="249"/>
    </row>
    <row r="118" spans="1:2" s="250" customFormat="1" x14ac:dyDescent="0.2">
      <c r="A118" s="17"/>
      <c r="B118" s="249"/>
    </row>
    <row r="119" spans="1:2" s="250" customFormat="1" x14ac:dyDescent="0.2">
      <c r="A119" s="17"/>
      <c r="B119" s="249"/>
    </row>
    <row r="120" spans="1:2" s="250" customFormat="1" x14ac:dyDescent="0.2">
      <c r="A120" s="17"/>
      <c r="B120" s="249"/>
    </row>
    <row r="121" spans="1:2" s="250" customFormat="1" x14ac:dyDescent="0.2">
      <c r="A121" s="17"/>
      <c r="B121" s="249"/>
    </row>
    <row r="122" spans="1:2" s="250" customFormat="1" x14ac:dyDescent="0.2">
      <c r="A122" s="17"/>
      <c r="B122" s="249"/>
    </row>
    <row r="123" spans="1:2" s="250" customFormat="1" x14ac:dyDescent="0.2">
      <c r="A123" s="17"/>
      <c r="B123" s="249"/>
    </row>
    <row r="124" spans="1:2" s="250" customFormat="1" x14ac:dyDescent="0.2">
      <c r="A124" s="17"/>
      <c r="B124" s="249"/>
    </row>
    <row r="125" spans="1:2" s="250" customFormat="1" x14ac:dyDescent="0.2">
      <c r="A125" s="17"/>
      <c r="B125" s="249"/>
    </row>
    <row r="126" spans="1:2" s="250" customFormat="1" x14ac:dyDescent="0.2">
      <c r="A126" s="17"/>
      <c r="B126" s="249"/>
    </row>
    <row r="127" spans="1:2" s="250" customFormat="1" x14ac:dyDescent="0.2">
      <c r="A127" s="17"/>
      <c r="B127" s="249"/>
    </row>
    <row r="128" spans="1:2" s="250" customFormat="1" x14ac:dyDescent="0.2">
      <c r="A128" s="17"/>
      <c r="B128" s="249"/>
    </row>
    <row r="129" spans="1:2" s="250" customFormat="1" x14ac:dyDescent="0.2">
      <c r="A129" s="17"/>
      <c r="B129" s="249"/>
    </row>
    <row r="130" spans="1:2" s="250" customFormat="1" x14ac:dyDescent="0.2">
      <c r="A130" s="17"/>
      <c r="B130" s="249"/>
    </row>
    <row r="131" spans="1:2" s="250" customFormat="1" x14ac:dyDescent="0.2">
      <c r="A131" s="17"/>
      <c r="B131" s="249"/>
    </row>
    <row r="132" spans="1:2" s="250" customFormat="1" x14ac:dyDescent="0.2">
      <c r="A132" s="17"/>
      <c r="B132" s="249"/>
    </row>
    <row r="133" spans="1:2" s="250" customFormat="1" x14ac:dyDescent="0.2">
      <c r="A133" s="17"/>
      <c r="B133" s="249"/>
    </row>
    <row r="134" spans="1:2" s="250" customFormat="1" x14ac:dyDescent="0.2">
      <c r="A134" s="17"/>
      <c r="B134" s="249"/>
    </row>
    <row r="135" spans="1:2" s="250" customFormat="1" x14ac:dyDescent="0.2">
      <c r="A135" s="17"/>
      <c r="B135" s="249"/>
    </row>
    <row r="136" spans="1:2" s="250" customFormat="1" x14ac:dyDescent="0.2">
      <c r="A136" s="251"/>
      <c r="B136" s="124"/>
    </row>
    <row r="137" spans="1:2" s="250" customFormat="1" x14ac:dyDescent="0.2">
      <c r="A137" s="251"/>
      <c r="B137" s="253"/>
    </row>
    <row r="138" spans="1:2" s="250" customFormat="1" x14ac:dyDescent="0.2">
      <c r="A138" s="251"/>
      <c r="B138" s="253"/>
    </row>
    <row r="139" spans="1:2" s="250" customFormat="1" x14ac:dyDescent="0.2">
      <c r="A139" s="251"/>
      <c r="B139" s="253"/>
    </row>
    <row r="140" spans="1:2" s="250" customFormat="1" x14ac:dyDescent="0.2">
      <c r="A140" s="254"/>
      <c r="B140" s="253"/>
    </row>
    <row r="141" spans="1:2" s="250" customFormat="1" x14ac:dyDescent="0.2">
      <c r="A141" s="254"/>
      <c r="B141" s="253"/>
    </row>
    <row r="142" spans="1:2" s="250" customFormat="1" x14ac:dyDescent="0.2">
      <c r="A142" s="254"/>
      <c r="B142" s="253"/>
    </row>
    <row r="143" spans="1:2" s="250" customFormat="1" x14ac:dyDescent="0.2">
      <c r="A143" s="254"/>
      <c r="B143" s="253"/>
    </row>
    <row r="144" spans="1:2" s="250" customFormat="1" x14ac:dyDescent="0.2">
      <c r="A144" s="254"/>
      <c r="B144" s="253"/>
    </row>
    <row r="145" spans="1:2" s="250" customFormat="1" x14ac:dyDescent="0.2">
      <c r="A145" s="254"/>
      <c r="B145" s="253"/>
    </row>
    <row r="146" spans="1:2" s="250" customFormat="1" x14ac:dyDescent="0.2">
      <c r="A146" s="254"/>
      <c r="B146" s="253"/>
    </row>
    <row r="147" spans="1:2" s="250" customFormat="1" x14ac:dyDescent="0.2">
      <c r="A147" s="254"/>
      <c r="B147" s="253"/>
    </row>
    <row r="148" spans="1:2" s="250" customFormat="1" x14ac:dyDescent="0.2">
      <c r="A148" s="254"/>
      <c r="B148" s="253"/>
    </row>
    <row r="149" spans="1:2" s="250" customFormat="1" x14ac:dyDescent="0.2">
      <c r="A149" s="254"/>
      <c r="B149" s="253"/>
    </row>
    <row r="150" spans="1:2" s="250" customFormat="1" x14ac:dyDescent="0.2">
      <c r="A150" s="254"/>
      <c r="B150" s="253"/>
    </row>
    <row r="151" spans="1:2" s="250" customFormat="1" x14ac:dyDescent="0.2">
      <c r="A151" s="254"/>
      <c r="B151" s="253"/>
    </row>
    <row r="152" spans="1:2" s="250" customFormat="1" x14ac:dyDescent="0.2">
      <c r="A152" s="254"/>
      <c r="B152" s="253"/>
    </row>
  </sheetData>
  <mergeCells count="1">
    <mergeCell ref="A46:B46"/>
  </mergeCells>
  <printOptions horizontalCentered="1"/>
  <pageMargins left="0.19685039370078741" right="0.19685039370078741" top="0.98425196850393704" bottom="0.35433070866141736" header="0.19685039370078741" footer="0.19685039370078741"/>
  <pageSetup paperSize="9" orientation="landscape" r:id="rId1"/>
  <headerFooter alignWithMargins="0">
    <oddHeader xml:space="preserve">&amp;C&amp;"Times New Roman,Félkövér"2018. évi költségvetés 
Magdolna-Orczy Negyed Projekt
11604 cím bevételi előiányzat&amp;R&amp;"Times New Roman,Félkövér dőlt"11. melléklet a 46/2017. (XII.20.) 
önkormányzati rendelethez
ezer forintban&amp;"Times New Roman,Normál"
</oddHeader>
    <oddFooter>&amp;R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K81"/>
  <sheetViews>
    <sheetView zoomScaleNormal="100" workbookViewId="0">
      <pane xSplit="1" ySplit="2" topLeftCell="B15" activePane="bottomRight" state="frozen"/>
      <selection pane="topRight" activeCell="B1" sqref="B1"/>
      <selection pane="bottomLeft" activeCell="A3" sqref="A3"/>
      <selection pane="bottomRight" activeCell="B23" sqref="B23"/>
    </sheetView>
  </sheetViews>
  <sheetFormatPr defaultColWidth="9.140625" defaultRowHeight="12.75" x14ac:dyDescent="0.2"/>
  <cols>
    <col min="1" max="1" width="34.7109375" style="93" customWidth="1"/>
    <col min="2" max="3" width="15.7109375" style="93" customWidth="1"/>
    <col min="4" max="4" width="15.7109375" style="107" customWidth="1"/>
    <col min="5" max="5" width="15.7109375" style="108" customWidth="1"/>
    <col min="6" max="9" width="15.7109375" style="107" customWidth="1"/>
    <col min="10" max="11" width="15.7109375" style="108" customWidth="1"/>
    <col min="12" max="16384" width="9.140625" style="111"/>
  </cols>
  <sheetData>
    <row r="1" spans="1:11" ht="13.5" thickBot="1" x14ac:dyDescent="0.25"/>
    <row r="2" spans="1:11" s="112" customFormat="1" ht="64.900000000000006" customHeight="1" thickBot="1" x14ac:dyDescent="0.25">
      <c r="A2" s="122" t="s">
        <v>753</v>
      </c>
      <c r="B2" s="454" t="s">
        <v>81</v>
      </c>
      <c r="C2" s="183" t="s">
        <v>83</v>
      </c>
      <c r="D2" s="419" t="s">
        <v>85</v>
      </c>
      <c r="E2" s="121" t="s">
        <v>768</v>
      </c>
      <c r="F2" s="121" t="s">
        <v>100</v>
      </c>
      <c r="G2" s="121" t="s">
        <v>102</v>
      </c>
      <c r="H2" s="121" t="s">
        <v>107</v>
      </c>
      <c r="I2" s="121" t="s">
        <v>108</v>
      </c>
      <c r="J2" s="121" t="s">
        <v>769</v>
      </c>
      <c r="K2" s="337" t="s">
        <v>770</v>
      </c>
    </row>
    <row r="3" spans="1:11" ht="15" customHeight="1" x14ac:dyDescent="0.2">
      <c r="A3" s="483" t="s">
        <v>178</v>
      </c>
      <c r="B3" s="521"/>
      <c r="C3" s="413"/>
      <c r="D3" s="256"/>
      <c r="E3" s="257"/>
      <c r="F3" s="258"/>
      <c r="G3" s="258"/>
      <c r="H3" s="258"/>
      <c r="I3" s="258"/>
      <c r="J3" s="257"/>
      <c r="K3" s="491"/>
    </row>
    <row r="4" spans="1:11" ht="15" customHeight="1" x14ac:dyDescent="0.2">
      <c r="A4" s="503"/>
      <c r="B4" s="522"/>
      <c r="C4" s="414"/>
      <c r="D4" s="262"/>
      <c r="E4" s="257"/>
      <c r="F4" s="26">
        <v>0</v>
      </c>
      <c r="G4" s="26">
        <v>0</v>
      </c>
      <c r="H4" s="26">
        <v>0</v>
      </c>
      <c r="I4" s="26">
        <v>0</v>
      </c>
      <c r="J4" s="120">
        <f t="shared" ref="J4:J59" si="0">SUM(F4:I4)</f>
        <v>0</v>
      </c>
      <c r="K4" s="492">
        <f>J4+E4</f>
        <v>0</v>
      </c>
    </row>
    <row r="5" spans="1:11" ht="15" customHeight="1" x14ac:dyDescent="0.2">
      <c r="A5" s="503"/>
      <c r="B5" s="522"/>
      <c r="C5" s="414"/>
      <c r="D5" s="262"/>
      <c r="E5" s="257"/>
      <c r="F5" s="26">
        <v>0</v>
      </c>
      <c r="G5" s="26">
        <v>0</v>
      </c>
      <c r="H5" s="26">
        <v>0</v>
      </c>
      <c r="I5" s="26">
        <v>0</v>
      </c>
      <c r="J5" s="120">
        <f t="shared" si="0"/>
        <v>0</v>
      </c>
      <c r="K5" s="492">
        <f>J5+E5</f>
        <v>0</v>
      </c>
    </row>
    <row r="6" spans="1:11" ht="15" customHeight="1" thickBot="1" x14ac:dyDescent="0.25">
      <c r="A6" s="503"/>
      <c r="B6" s="522"/>
      <c r="C6" s="414"/>
      <c r="D6" s="262"/>
      <c r="E6" s="257"/>
      <c r="F6" s="26">
        <v>0</v>
      </c>
      <c r="G6" s="26">
        <v>0</v>
      </c>
      <c r="H6" s="26">
        <v>0</v>
      </c>
      <c r="I6" s="26">
        <v>0</v>
      </c>
      <c r="J6" s="120">
        <f t="shared" si="0"/>
        <v>0</v>
      </c>
      <c r="K6" s="492">
        <f>J6+E6</f>
        <v>0</v>
      </c>
    </row>
    <row r="7" spans="1:11" s="112" customFormat="1" ht="19.899999999999999" customHeight="1" thickBot="1" x14ac:dyDescent="0.25">
      <c r="A7" s="504" t="s">
        <v>774</v>
      </c>
      <c r="B7" s="523"/>
      <c r="C7" s="415"/>
      <c r="D7" s="259">
        <f t="shared" ref="D7:I7" si="1">SUM(D3:D6)</f>
        <v>0</v>
      </c>
      <c r="E7" s="260">
        <f t="shared" si="1"/>
        <v>0</v>
      </c>
      <c r="F7" s="260">
        <f t="shared" si="1"/>
        <v>0</v>
      </c>
      <c r="G7" s="260">
        <f t="shared" si="1"/>
        <v>0</v>
      </c>
      <c r="H7" s="260">
        <f t="shared" si="1"/>
        <v>0</v>
      </c>
      <c r="I7" s="260">
        <f t="shared" si="1"/>
        <v>0</v>
      </c>
      <c r="J7" s="260">
        <f t="shared" si="0"/>
        <v>0</v>
      </c>
      <c r="K7" s="493">
        <f>SUM(K3:K6)</f>
        <v>0</v>
      </c>
    </row>
    <row r="8" spans="1:11" ht="19.899999999999999" customHeight="1" x14ac:dyDescent="0.2">
      <c r="A8" s="518" t="s">
        <v>763</v>
      </c>
      <c r="B8" s="524"/>
      <c r="C8" s="416"/>
      <c r="D8" s="256"/>
      <c r="E8" s="257"/>
      <c r="F8" s="258"/>
      <c r="G8" s="258"/>
      <c r="H8" s="258"/>
      <c r="I8" s="258"/>
      <c r="J8" s="257"/>
      <c r="K8" s="491"/>
    </row>
    <row r="9" spans="1:11" ht="19.899999999999999" customHeight="1" x14ac:dyDescent="0.2">
      <c r="A9" s="488" t="s">
        <v>847</v>
      </c>
      <c r="B9" s="525"/>
      <c r="C9" s="371"/>
      <c r="D9" s="263"/>
      <c r="E9" s="120"/>
      <c r="F9" s="264"/>
      <c r="G9" s="26"/>
      <c r="H9" s="26"/>
      <c r="I9" s="26"/>
      <c r="J9" s="120"/>
      <c r="K9" s="492"/>
    </row>
    <row r="10" spans="1:11" ht="30" customHeight="1" x14ac:dyDescent="0.2">
      <c r="A10" s="488" t="s">
        <v>956</v>
      </c>
      <c r="B10" s="525"/>
      <c r="C10" s="371"/>
      <c r="D10" s="263"/>
      <c r="E10" s="120">
        <f t="shared" ref="E10:E52" si="2">B10+C10+D10</f>
        <v>0</v>
      </c>
      <c r="F10" s="264"/>
      <c r="G10" s="26"/>
      <c r="H10" s="26"/>
      <c r="I10" s="26"/>
      <c r="J10" s="120">
        <f t="shared" ref="J10:J57" si="3">F10+G10+H10+I10</f>
        <v>0</v>
      </c>
      <c r="K10" s="492">
        <f t="shared" ref="K10:K59" si="4">J10+E10</f>
        <v>0</v>
      </c>
    </row>
    <row r="11" spans="1:11" ht="19.899999999999999" customHeight="1" x14ac:dyDescent="0.2">
      <c r="A11" s="476" t="s">
        <v>957</v>
      </c>
      <c r="B11" s="526"/>
      <c r="C11" s="372"/>
      <c r="D11" s="263"/>
      <c r="E11" s="120">
        <f t="shared" si="2"/>
        <v>0</v>
      </c>
      <c r="F11" s="264"/>
      <c r="G11" s="26">
        <v>13200</v>
      </c>
      <c r="H11" s="26"/>
      <c r="I11" s="26"/>
      <c r="J11" s="120">
        <f t="shared" si="3"/>
        <v>13200</v>
      </c>
      <c r="K11" s="492">
        <f t="shared" si="4"/>
        <v>13200</v>
      </c>
    </row>
    <row r="12" spans="1:11" ht="19.899999999999999" customHeight="1" x14ac:dyDescent="0.2">
      <c r="A12" s="476" t="s">
        <v>955</v>
      </c>
      <c r="B12" s="526"/>
      <c r="C12" s="372"/>
      <c r="D12" s="263">
        <v>7920</v>
      </c>
      <c r="E12" s="120">
        <f t="shared" si="2"/>
        <v>7920</v>
      </c>
      <c r="F12" s="264"/>
      <c r="G12" s="26"/>
      <c r="H12" s="26"/>
      <c r="I12" s="26"/>
      <c r="J12" s="120">
        <f t="shared" si="3"/>
        <v>0</v>
      </c>
      <c r="K12" s="492">
        <f t="shared" si="4"/>
        <v>7920</v>
      </c>
    </row>
    <row r="13" spans="1:11" ht="19.899999999999999" customHeight="1" x14ac:dyDescent="0.2">
      <c r="A13" s="488" t="s">
        <v>958</v>
      </c>
      <c r="B13" s="525"/>
      <c r="C13" s="371"/>
      <c r="D13" s="263"/>
      <c r="E13" s="120">
        <f t="shared" si="2"/>
        <v>0</v>
      </c>
      <c r="F13" s="264"/>
      <c r="G13" s="26"/>
      <c r="H13" s="26"/>
      <c r="I13" s="26"/>
      <c r="J13" s="120">
        <f t="shared" si="3"/>
        <v>0</v>
      </c>
      <c r="K13" s="492">
        <f t="shared" si="4"/>
        <v>0</v>
      </c>
    </row>
    <row r="14" spans="1:11" ht="19.899999999999999" customHeight="1" x14ac:dyDescent="0.2">
      <c r="A14" s="476" t="s">
        <v>957</v>
      </c>
      <c r="B14" s="526"/>
      <c r="C14" s="372"/>
      <c r="D14" s="263">
        <v>3000</v>
      </c>
      <c r="E14" s="120">
        <f t="shared" si="2"/>
        <v>3000</v>
      </c>
      <c r="F14" s="264"/>
      <c r="G14" s="26"/>
      <c r="H14" s="26"/>
      <c r="I14" s="26"/>
      <c r="J14" s="120">
        <f t="shared" si="3"/>
        <v>0</v>
      </c>
      <c r="K14" s="492">
        <f t="shared" si="4"/>
        <v>3000</v>
      </c>
    </row>
    <row r="15" spans="1:11" ht="19.899999999999999" customHeight="1" x14ac:dyDescent="0.2">
      <c r="A15" s="476" t="s">
        <v>955</v>
      </c>
      <c r="B15" s="526"/>
      <c r="C15" s="372"/>
      <c r="D15" s="263">
        <v>1800</v>
      </c>
      <c r="E15" s="120">
        <f t="shared" si="2"/>
        <v>1800</v>
      </c>
      <c r="F15" s="264"/>
      <c r="G15" s="26"/>
      <c r="H15" s="26"/>
      <c r="I15" s="26"/>
      <c r="J15" s="120">
        <f t="shared" si="3"/>
        <v>0</v>
      </c>
      <c r="K15" s="492">
        <f t="shared" si="4"/>
        <v>1800</v>
      </c>
    </row>
    <row r="16" spans="1:11" ht="30" customHeight="1" x14ac:dyDescent="0.2">
      <c r="A16" s="488" t="s">
        <v>959</v>
      </c>
      <c r="B16" s="525"/>
      <c r="C16" s="371"/>
      <c r="D16" s="263"/>
      <c r="E16" s="120">
        <f t="shared" si="2"/>
        <v>0</v>
      </c>
      <c r="F16" s="264"/>
      <c r="G16" s="26"/>
      <c r="H16" s="26"/>
      <c r="I16" s="26"/>
      <c r="J16" s="120">
        <f t="shared" si="3"/>
        <v>0</v>
      </c>
      <c r="K16" s="492">
        <f t="shared" si="4"/>
        <v>0</v>
      </c>
    </row>
    <row r="17" spans="1:11" ht="19.899999999999999" customHeight="1" x14ac:dyDescent="0.2">
      <c r="A17" s="476" t="s">
        <v>957</v>
      </c>
      <c r="B17" s="526"/>
      <c r="C17" s="372"/>
      <c r="D17" s="263"/>
      <c r="E17" s="120">
        <f t="shared" si="2"/>
        <v>0</v>
      </c>
      <c r="F17" s="264"/>
      <c r="G17" s="26">
        <v>15250</v>
      </c>
      <c r="H17" s="26"/>
      <c r="I17" s="26"/>
      <c r="J17" s="120">
        <f t="shared" si="3"/>
        <v>15250</v>
      </c>
      <c r="K17" s="492">
        <f t="shared" si="4"/>
        <v>15250</v>
      </c>
    </row>
    <row r="18" spans="1:11" ht="19.899999999999999" customHeight="1" x14ac:dyDescent="0.2">
      <c r="A18" s="476" t="s">
        <v>955</v>
      </c>
      <c r="B18" s="526"/>
      <c r="C18" s="372"/>
      <c r="D18" s="263">
        <v>9150</v>
      </c>
      <c r="E18" s="120">
        <f t="shared" si="2"/>
        <v>9150</v>
      </c>
      <c r="F18" s="264"/>
      <c r="G18" s="26"/>
      <c r="H18" s="26"/>
      <c r="I18" s="26"/>
      <c r="J18" s="120">
        <f t="shared" si="3"/>
        <v>0</v>
      </c>
      <c r="K18" s="492">
        <f t="shared" si="4"/>
        <v>9150</v>
      </c>
    </row>
    <row r="19" spans="1:11" ht="19.899999999999999" customHeight="1" x14ac:dyDescent="0.2">
      <c r="A19" s="488" t="s">
        <v>960</v>
      </c>
      <c r="B19" s="525"/>
      <c r="C19" s="371"/>
      <c r="D19" s="263"/>
      <c r="E19" s="120">
        <f t="shared" si="2"/>
        <v>0</v>
      </c>
      <c r="F19" s="264"/>
      <c r="G19" s="26"/>
      <c r="H19" s="26"/>
      <c r="I19" s="26"/>
      <c r="J19" s="120">
        <f t="shared" si="3"/>
        <v>0</v>
      </c>
      <c r="K19" s="492">
        <f t="shared" si="4"/>
        <v>0</v>
      </c>
    </row>
    <row r="20" spans="1:11" ht="19.899999999999999" customHeight="1" x14ac:dyDescent="0.2">
      <c r="A20" s="476" t="s">
        <v>957</v>
      </c>
      <c r="B20" s="526"/>
      <c r="C20" s="372"/>
      <c r="D20" s="263"/>
      <c r="E20" s="120">
        <f t="shared" si="2"/>
        <v>0</v>
      </c>
      <c r="F20" s="264"/>
      <c r="G20" s="26">
        <v>3000</v>
      </c>
      <c r="H20" s="26"/>
      <c r="I20" s="26"/>
      <c r="J20" s="120">
        <f t="shared" si="3"/>
        <v>3000</v>
      </c>
      <c r="K20" s="492">
        <f t="shared" si="4"/>
        <v>3000</v>
      </c>
    </row>
    <row r="21" spans="1:11" ht="19.899999999999999" customHeight="1" x14ac:dyDescent="0.2">
      <c r="A21" s="476" t="s">
        <v>955</v>
      </c>
      <c r="B21" s="526"/>
      <c r="C21" s="372"/>
      <c r="D21" s="263">
        <v>1800</v>
      </c>
      <c r="E21" s="120">
        <f t="shared" si="2"/>
        <v>1800</v>
      </c>
      <c r="F21" s="264"/>
      <c r="G21" s="26"/>
      <c r="H21" s="26"/>
      <c r="I21" s="26"/>
      <c r="J21" s="120">
        <f t="shared" si="3"/>
        <v>0</v>
      </c>
      <c r="K21" s="492">
        <f t="shared" si="4"/>
        <v>1800</v>
      </c>
    </row>
    <row r="22" spans="1:11" ht="30" customHeight="1" x14ac:dyDescent="0.2">
      <c r="A22" s="488" t="s">
        <v>961</v>
      </c>
      <c r="B22" s="525"/>
      <c r="C22" s="371"/>
      <c r="D22" s="263"/>
      <c r="E22" s="120">
        <f t="shared" si="2"/>
        <v>0</v>
      </c>
      <c r="F22" s="264"/>
      <c r="G22" s="26"/>
      <c r="H22" s="26"/>
      <c r="I22" s="26"/>
      <c r="J22" s="120">
        <f t="shared" si="3"/>
        <v>0</v>
      </c>
      <c r="K22" s="492">
        <f t="shared" si="4"/>
        <v>0</v>
      </c>
    </row>
    <row r="23" spans="1:11" ht="19.899999999999999" customHeight="1" x14ac:dyDescent="0.2">
      <c r="A23" s="476" t="s">
        <v>957</v>
      </c>
      <c r="B23" s="526"/>
      <c r="C23" s="372"/>
      <c r="D23" s="263"/>
      <c r="E23" s="120">
        <f t="shared" si="2"/>
        <v>0</v>
      </c>
      <c r="F23" s="264"/>
      <c r="G23" s="26">
        <v>2000</v>
      </c>
      <c r="H23" s="26"/>
      <c r="I23" s="26"/>
      <c r="J23" s="120">
        <f t="shared" si="3"/>
        <v>2000</v>
      </c>
      <c r="K23" s="492">
        <f t="shared" si="4"/>
        <v>2000</v>
      </c>
    </row>
    <row r="24" spans="1:11" ht="19.899999999999999" customHeight="1" x14ac:dyDescent="0.2">
      <c r="A24" s="476" t="s">
        <v>955</v>
      </c>
      <c r="B24" s="526"/>
      <c r="C24" s="372"/>
      <c r="D24" s="263">
        <v>1200</v>
      </c>
      <c r="E24" s="120">
        <f t="shared" si="2"/>
        <v>1200</v>
      </c>
      <c r="F24" s="264"/>
      <c r="G24" s="26"/>
      <c r="H24" s="26"/>
      <c r="I24" s="26"/>
      <c r="J24" s="120">
        <f t="shared" si="3"/>
        <v>0</v>
      </c>
      <c r="K24" s="492">
        <f t="shared" si="4"/>
        <v>1200</v>
      </c>
    </row>
    <row r="25" spans="1:11" ht="19.899999999999999" customHeight="1" x14ac:dyDescent="0.2">
      <c r="A25" s="488" t="s">
        <v>962</v>
      </c>
      <c r="B25" s="525"/>
      <c r="C25" s="371"/>
      <c r="D25" s="263"/>
      <c r="E25" s="120">
        <f t="shared" si="2"/>
        <v>0</v>
      </c>
      <c r="F25" s="264"/>
      <c r="G25" s="26"/>
      <c r="H25" s="26"/>
      <c r="I25" s="26"/>
      <c r="J25" s="120">
        <f t="shared" si="3"/>
        <v>0</v>
      </c>
      <c r="K25" s="492">
        <f t="shared" si="4"/>
        <v>0</v>
      </c>
    </row>
    <row r="26" spans="1:11" ht="19.899999999999999" customHeight="1" x14ac:dyDescent="0.2">
      <c r="A26" s="476" t="s">
        <v>957</v>
      </c>
      <c r="B26" s="526"/>
      <c r="C26" s="372"/>
      <c r="D26" s="263"/>
      <c r="E26" s="120">
        <f t="shared" si="2"/>
        <v>0</v>
      </c>
      <c r="F26" s="264"/>
      <c r="G26" s="26">
        <v>275</v>
      </c>
      <c r="H26" s="26"/>
      <c r="I26" s="26"/>
      <c r="J26" s="120">
        <f t="shared" si="3"/>
        <v>275</v>
      </c>
      <c r="K26" s="492">
        <f t="shared" si="4"/>
        <v>275</v>
      </c>
    </row>
    <row r="27" spans="1:11" ht="19.899999999999999" customHeight="1" x14ac:dyDescent="0.2">
      <c r="A27" s="476" t="s">
        <v>955</v>
      </c>
      <c r="B27" s="526"/>
      <c r="C27" s="372"/>
      <c r="D27" s="263">
        <v>165</v>
      </c>
      <c r="E27" s="120">
        <f t="shared" si="2"/>
        <v>165</v>
      </c>
      <c r="F27" s="264"/>
      <c r="G27" s="26"/>
      <c r="H27" s="26"/>
      <c r="I27" s="26"/>
      <c r="J27" s="120">
        <f t="shared" si="3"/>
        <v>0</v>
      </c>
      <c r="K27" s="492">
        <f t="shared" si="4"/>
        <v>165</v>
      </c>
    </row>
    <row r="28" spans="1:11" ht="30" customHeight="1" x14ac:dyDescent="0.2">
      <c r="A28" s="488" t="s">
        <v>1071</v>
      </c>
      <c r="B28" s="525"/>
      <c r="C28" s="371"/>
      <c r="D28" s="263"/>
      <c r="E28" s="120">
        <f t="shared" si="2"/>
        <v>0</v>
      </c>
      <c r="F28" s="264"/>
      <c r="G28" s="26"/>
      <c r="H28" s="26"/>
      <c r="I28" s="26"/>
      <c r="J28" s="120">
        <f t="shared" si="3"/>
        <v>0</v>
      </c>
      <c r="K28" s="492">
        <f t="shared" si="4"/>
        <v>0</v>
      </c>
    </row>
    <row r="29" spans="1:11" ht="30" customHeight="1" x14ac:dyDescent="0.2">
      <c r="A29" s="476" t="s">
        <v>1072</v>
      </c>
      <c r="B29" s="526"/>
      <c r="C29" s="372"/>
      <c r="D29" s="263">
        <v>15000</v>
      </c>
      <c r="E29" s="120">
        <f t="shared" si="2"/>
        <v>15000</v>
      </c>
      <c r="F29" s="264"/>
      <c r="G29" s="26"/>
      <c r="H29" s="26"/>
      <c r="I29" s="26"/>
      <c r="J29" s="120">
        <f t="shared" si="3"/>
        <v>0</v>
      </c>
      <c r="K29" s="492">
        <f t="shared" si="4"/>
        <v>15000</v>
      </c>
    </row>
    <row r="30" spans="1:11" ht="19.899999999999999" customHeight="1" x14ac:dyDescent="0.2">
      <c r="A30" s="488" t="s">
        <v>963</v>
      </c>
      <c r="B30" s="525"/>
      <c r="C30" s="371"/>
      <c r="D30" s="263"/>
      <c r="E30" s="120">
        <f t="shared" si="2"/>
        <v>0</v>
      </c>
      <c r="F30" s="264"/>
      <c r="G30" s="26"/>
      <c r="H30" s="26"/>
      <c r="I30" s="26"/>
      <c r="J30" s="120">
        <f t="shared" si="3"/>
        <v>0</v>
      </c>
      <c r="K30" s="492">
        <f t="shared" si="4"/>
        <v>0</v>
      </c>
    </row>
    <row r="31" spans="1:11" ht="30" customHeight="1" x14ac:dyDescent="0.2">
      <c r="A31" s="476" t="s">
        <v>1073</v>
      </c>
      <c r="B31" s="526"/>
      <c r="C31" s="372"/>
      <c r="D31" s="263">
        <v>3000</v>
      </c>
      <c r="E31" s="120">
        <f t="shared" si="2"/>
        <v>3000</v>
      </c>
      <c r="F31" s="264"/>
      <c r="G31" s="26"/>
      <c r="H31" s="26"/>
      <c r="I31" s="26"/>
      <c r="J31" s="120">
        <f t="shared" si="3"/>
        <v>0</v>
      </c>
      <c r="K31" s="492">
        <f t="shared" si="4"/>
        <v>3000</v>
      </c>
    </row>
    <row r="32" spans="1:11" ht="19.899999999999999" customHeight="1" thickBot="1" x14ac:dyDescent="0.25">
      <c r="A32" s="698" t="s">
        <v>964</v>
      </c>
      <c r="B32" s="699"/>
      <c r="C32" s="700"/>
      <c r="D32" s="701">
        <v>1000</v>
      </c>
      <c r="E32" s="283">
        <f t="shared" si="2"/>
        <v>1000</v>
      </c>
      <c r="F32" s="539"/>
      <c r="G32" s="539"/>
      <c r="H32" s="539"/>
      <c r="I32" s="539"/>
      <c r="J32" s="283">
        <f t="shared" si="3"/>
        <v>0</v>
      </c>
      <c r="K32" s="477">
        <f t="shared" si="4"/>
        <v>1000</v>
      </c>
    </row>
    <row r="33" spans="1:11" ht="60" customHeight="1" x14ac:dyDescent="0.2">
      <c r="A33" s="693" t="s">
        <v>965</v>
      </c>
      <c r="B33" s="694"/>
      <c r="C33" s="695"/>
      <c r="D33" s="696"/>
      <c r="E33" s="257">
        <f t="shared" si="2"/>
        <v>0</v>
      </c>
      <c r="F33" s="697"/>
      <c r="G33" s="258"/>
      <c r="H33" s="258"/>
      <c r="I33" s="258"/>
      <c r="J33" s="257">
        <f t="shared" si="3"/>
        <v>0</v>
      </c>
      <c r="K33" s="491">
        <f t="shared" si="4"/>
        <v>0</v>
      </c>
    </row>
    <row r="34" spans="1:11" ht="19.899999999999999" customHeight="1" x14ac:dyDescent="0.2">
      <c r="A34" s="476" t="s">
        <v>966</v>
      </c>
      <c r="B34" s="526"/>
      <c r="C34" s="372"/>
      <c r="D34" s="263">
        <v>4272</v>
      </c>
      <c r="E34" s="120">
        <f t="shared" si="2"/>
        <v>4272</v>
      </c>
      <c r="F34" s="264"/>
      <c r="G34" s="26"/>
      <c r="H34" s="26"/>
      <c r="I34" s="26"/>
      <c r="J34" s="120">
        <f t="shared" si="3"/>
        <v>0</v>
      </c>
      <c r="K34" s="492">
        <f t="shared" si="4"/>
        <v>4272</v>
      </c>
    </row>
    <row r="35" spans="1:11" ht="19.899999999999999" customHeight="1" x14ac:dyDescent="0.2">
      <c r="A35" s="476" t="s">
        <v>967</v>
      </c>
      <c r="B35" s="526"/>
      <c r="C35" s="372"/>
      <c r="D35" s="263">
        <v>7000</v>
      </c>
      <c r="E35" s="120">
        <f t="shared" si="2"/>
        <v>7000</v>
      </c>
      <c r="F35" s="264"/>
      <c r="G35" s="26"/>
      <c r="H35" s="26"/>
      <c r="I35" s="26"/>
      <c r="J35" s="120">
        <f t="shared" si="3"/>
        <v>0</v>
      </c>
      <c r="K35" s="492">
        <f t="shared" si="4"/>
        <v>7000</v>
      </c>
    </row>
    <row r="36" spans="1:11" ht="30" customHeight="1" x14ac:dyDescent="0.2">
      <c r="A36" s="488" t="s">
        <v>968</v>
      </c>
      <c r="B36" s="525"/>
      <c r="C36" s="371"/>
      <c r="D36" s="263"/>
      <c r="E36" s="120">
        <f t="shared" si="2"/>
        <v>0</v>
      </c>
      <c r="F36" s="264"/>
      <c r="G36" s="26"/>
      <c r="H36" s="26"/>
      <c r="I36" s="26"/>
      <c r="J36" s="120">
        <f t="shared" si="3"/>
        <v>0</v>
      </c>
      <c r="K36" s="492">
        <f t="shared" si="4"/>
        <v>0</v>
      </c>
    </row>
    <row r="37" spans="1:11" ht="15" customHeight="1" x14ac:dyDescent="0.2">
      <c r="A37" s="476" t="s">
        <v>966</v>
      </c>
      <c r="B37" s="526"/>
      <c r="C37" s="372"/>
      <c r="D37" s="263">
        <v>4122</v>
      </c>
      <c r="E37" s="120">
        <f t="shared" si="2"/>
        <v>4122</v>
      </c>
      <c r="F37" s="264"/>
      <c r="G37" s="26"/>
      <c r="H37" s="26"/>
      <c r="I37" s="26"/>
      <c r="J37" s="120">
        <f t="shared" si="3"/>
        <v>0</v>
      </c>
      <c r="K37" s="492">
        <f t="shared" si="4"/>
        <v>4122</v>
      </c>
    </row>
    <row r="38" spans="1:11" ht="15" customHeight="1" x14ac:dyDescent="0.2">
      <c r="A38" s="476" t="s">
        <v>969</v>
      </c>
      <c r="B38" s="527">
        <v>907</v>
      </c>
      <c r="C38" s="372"/>
      <c r="D38" s="263"/>
      <c r="E38" s="120">
        <f t="shared" si="2"/>
        <v>907</v>
      </c>
      <c r="F38" s="264"/>
      <c r="G38" s="26"/>
      <c r="H38" s="26"/>
      <c r="I38" s="26"/>
      <c r="J38" s="120">
        <f t="shared" si="3"/>
        <v>0</v>
      </c>
      <c r="K38" s="492">
        <f t="shared" si="4"/>
        <v>907</v>
      </c>
    </row>
    <row r="39" spans="1:11" ht="15" customHeight="1" x14ac:dyDescent="0.2">
      <c r="A39" s="476" t="s">
        <v>970</v>
      </c>
      <c r="B39" s="526"/>
      <c r="C39" s="373">
        <v>363</v>
      </c>
      <c r="D39" s="263"/>
      <c r="E39" s="120">
        <f t="shared" si="2"/>
        <v>363</v>
      </c>
      <c r="F39" s="264"/>
      <c r="G39" s="26"/>
      <c r="H39" s="26"/>
      <c r="I39" s="26"/>
      <c r="J39" s="120">
        <f t="shared" si="3"/>
        <v>0</v>
      </c>
      <c r="K39" s="492">
        <f t="shared" si="4"/>
        <v>363</v>
      </c>
    </row>
    <row r="40" spans="1:11" ht="15" customHeight="1" x14ac:dyDescent="0.2">
      <c r="A40" s="476" t="s">
        <v>967</v>
      </c>
      <c r="B40" s="526"/>
      <c r="C40" s="372"/>
      <c r="D40" s="263">
        <v>1500</v>
      </c>
      <c r="E40" s="120">
        <f t="shared" si="2"/>
        <v>1500</v>
      </c>
      <c r="F40" s="264"/>
      <c r="G40" s="26"/>
      <c r="H40" s="26"/>
      <c r="I40" s="26"/>
      <c r="J40" s="120">
        <f t="shared" si="3"/>
        <v>0</v>
      </c>
      <c r="K40" s="492">
        <f t="shared" si="4"/>
        <v>1500</v>
      </c>
    </row>
    <row r="41" spans="1:11" ht="15" customHeight="1" x14ac:dyDescent="0.2">
      <c r="A41" s="476" t="s">
        <v>971</v>
      </c>
      <c r="B41" s="526"/>
      <c r="C41" s="372"/>
      <c r="D41" s="263"/>
      <c r="E41" s="120">
        <f t="shared" si="2"/>
        <v>0</v>
      </c>
      <c r="F41" s="264">
        <v>1500</v>
      </c>
      <c r="G41" s="26"/>
      <c r="H41" s="26"/>
      <c r="I41" s="26"/>
      <c r="J41" s="120">
        <f t="shared" si="3"/>
        <v>1500</v>
      </c>
      <c r="K41" s="492">
        <f t="shared" si="4"/>
        <v>1500</v>
      </c>
    </row>
    <row r="42" spans="1:11" ht="30" customHeight="1" x14ac:dyDescent="0.2">
      <c r="A42" s="488" t="s">
        <v>972</v>
      </c>
      <c r="B42" s="526"/>
      <c r="C42" s="372"/>
      <c r="D42" s="263"/>
      <c r="E42" s="120">
        <f t="shared" si="2"/>
        <v>0</v>
      </c>
      <c r="F42" s="264"/>
      <c r="G42" s="26"/>
      <c r="H42" s="26"/>
      <c r="I42" s="26"/>
      <c r="J42" s="120">
        <f t="shared" si="3"/>
        <v>0</v>
      </c>
      <c r="K42" s="492">
        <f t="shared" si="4"/>
        <v>0</v>
      </c>
    </row>
    <row r="43" spans="1:11" ht="15" customHeight="1" x14ac:dyDescent="0.2">
      <c r="A43" s="476" t="s">
        <v>973</v>
      </c>
      <c r="B43" s="525"/>
      <c r="C43" s="371"/>
      <c r="D43" s="263">
        <v>1270</v>
      </c>
      <c r="E43" s="120">
        <f t="shared" si="2"/>
        <v>1270</v>
      </c>
      <c r="F43" s="264"/>
      <c r="G43" s="26"/>
      <c r="H43" s="26"/>
      <c r="I43" s="26"/>
      <c r="J43" s="120">
        <f t="shared" si="3"/>
        <v>0</v>
      </c>
      <c r="K43" s="492">
        <f t="shared" si="4"/>
        <v>1270</v>
      </c>
    </row>
    <row r="44" spans="1:11" ht="45" customHeight="1" x14ac:dyDescent="0.2">
      <c r="A44" s="488" t="s">
        <v>974</v>
      </c>
      <c r="B44" s="525"/>
      <c r="C44" s="371"/>
      <c r="D44" s="263"/>
      <c r="E44" s="120">
        <f t="shared" si="2"/>
        <v>0</v>
      </c>
      <c r="F44" s="264"/>
      <c r="G44" s="26"/>
      <c r="H44" s="26"/>
      <c r="I44" s="26"/>
      <c r="J44" s="120">
        <f t="shared" si="3"/>
        <v>0</v>
      </c>
      <c r="K44" s="492">
        <f t="shared" si="4"/>
        <v>0</v>
      </c>
    </row>
    <row r="45" spans="1:11" ht="15" customHeight="1" x14ac:dyDescent="0.2">
      <c r="A45" s="476" t="s">
        <v>975</v>
      </c>
      <c r="B45" s="525"/>
      <c r="C45" s="371"/>
      <c r="D45" s="263">
        <v>8000</v>
      </c>
      <c r="E45" s="120">
        <f t="shared" si="2"/>
        <v>8000</v>
      </c>
      <c r="F45" s="264"/>
      <c r="G45" s="26"/>
      <c r="H45" s="26"/>
      <c r="I45" s="26"/>
      <c r="J45" s="120">
        <f t="shared" si="3"/>
        <v>0</v>
      </c>
      <c r="K45" s="492">
        <f t="shared" si="4"/>
        <v>8000</v>
      </c>
    </row>
    <row r="46" spans="1:11" ht="15" customHeight="1" x14ac:dyDescent="0.2">
      <c r="A46" s="488" t="s">
        <v>976</v>
      </c>
      <c r="B46" s="525"/>
      <c r="C46" s="371"/>
      <c r="D46" s="263"/>
      <c r="E46" s="120">
        <f t="shared" si="2"/>
        <v>0</v>
      </c>
      <c r="F46" s="264"/>
      <c r="G46" s="26"/>
      <c r="H46" s="26"/>
      <c r="I46" s="26"/>
      <c r="J46" s="120">
        <f t="shared" si="3"/>
        <v>0</v>
      </c>
      <c r="K46" s="492">
        <f t="shared" si="4"/>
        <v>0</v>
      </c>
    </row>
    <row r="47" spans="1:11" ht="15" customHeight="1" x14ac:dyDescent="0.2">
      <c r="A47" s="476" t="s">
        <v>977</v>
      </c>
      <c r="B47" s="525"/>
      <c r="C47" s="371"/>
      <c r="D47" s="263">
        <v>9000</v>
      </c>
      <c r="E47" s="120">
        <f t="shared" si="2"/>
        <v>9000</v>
      </c>
      <c r="F47" s="264"/>
      <c r="G47" s="26"/>
      <c r="H47" s="26"/>
      <c r="I47" s="26"/>
      <c r="J47" s="120">
        <f t="shared" si="3"/>
        <v>0</v>
      </c>
      <c r="K47" s="492">
        <f t="shared" si="4"/>
        <v>9000</v>
      </c>
    </row>
    <row r="48" spans="1:11" ht="15" customHeight="1" x14ac:dyDescent="0.2">
      <c r="A48" s="476" t="s">
        <v>978</v>
      </c>
      <c r="B48" s="525"/>
      <c r="C48" s="371"/>
      <c r="D48" s="263">
        <v>1000</v>
      </c>
      <c r="E48" s="120">
        <f t="shared" si="2"/>
        <v>1000</v>
      </c>
      <c r="F48" s="264"/>
      <c r="G48" s="26"/>
      <c r="H48" s="26"/>
      <c r="I48" s="26"/>
      <c r="J48" s="120">
        <f t="shared" si="3"/>
        <v>0</v>
      </c>
      <c r="K48" s="492">
        <f t="shared" si="4"/>
        <v>1000</v>
      </c>
    </row>
    <row r="49" spans="1:11" ht="15" customHeight="1" x14ac:dyDescent="0.2">
      <c r="A49" s="488" t="s">
        <v>979</v>
      </c>
      <c r="B49" s="525"/>
      <c r="C49" s="371"/>
      <c r="D49" s="263"/>
      <c r="E49" s="120">
        <f t="shared" si="2"/>
        <v>0</v>
      </c>
      <c r="F49" s="264"/>
      <c r="G49" s="26"/>
      <c r="H49" s="26"/>
      <c r="I49" s="26"/>
      <c r="J49" s="120">
        <f t="shared" si="3"/>
        <v>0</v>
      </c>
      <c r="K49" s="492">
        <f t="shared" si="4"/>
        <v>0</v>
      </c>
    </row>
    <row r="50" spans="1:11" ht="15" customHeight="1" x14ac:dyDescent="0.2">
      <c r="A50" s="476" t="s">
        <v>980</v>
      </c>
      <c r="B50" s="525"/>
      <c r="C50" s="371"/>
      <c r="D50" s="263">
        <v>50000</v>
      </c>
      <c r="E50" s="120">
        <f t="shared" si="2"/>
        <v>50000</v>
      </c>
      <c r="F50" s="264"/>
      <c r="G50" s="26"/>
      <c r="H50" s="26"/>
      <c r="I50" s="26"/>
      <c r="J50" s="120">
        <f t="shared" si="3"/>
        <v>0</v>
      </c>
      <c r="K50" s="492">
        <f t="shared" si="4"/>
        <v>50000</v>
      </c>
    </row>
    <row r="51" spans="1:11" ht="15" customHeight="1" x14ac:dyDescent="0.2">
      <c r="A51" s="488" t="s">
        <v>981</v>
      </c>
      <c r="B51" s="525"/>
      <c r="C51" s="371"/>
      <c r="D51" s="263"/>
      <c r="E51" s="120">
        <f t="shared" si="2"/>
        <v>0</v>
      </c>
      <c r="F51" s="264"/>
      <c r="G51" s="26"/>
      <c r="H51" s="26"/>
      <c r="I51" s="26"/>
      <c r="J51" s="120">
        <f t="shared" si="3"/>
        <v>0</v>
      </c>
      <c r="K51" s="492">
        <f t="shared" si="4"/>
        <v>0</v>
      </c>
    </row>
    <row r="52" spans="1:11" ht="15" customHeight="1" x14ac:dyDescent="0.2">
      <c r="A52" s="476" t="s">
        <v>982</v>
      </c>
      <c r="B52" s="525"/>
      <c r="C52" s="371"/>
      <c r="D52" s="263">
        <v>1500</v>
      </c>
      <c r="E52" s="120">
        <f t="shared" si="2"/>
        <v>1500</v>
      </c>
      <c r="F52" s="264"/>
      <c r="G52" s="26"/>
      <c r="H52" s="26"/>
      <c r="I52" s="26"/>
      <c r="J52" s="120">
        <f t="shared" si="3"/>
        <v>0</v>
      </c>
      <c r="K52" s="492">
        <f t="shared" si="4"/>
        <v>1500</v>
      </c>
    </row>
    <row r="53" spans="1:11" ht="15" customHeight="1" x14ac:dyDescent="0.2">
      <c r="A53" s="486" t="s">
        <v>848</v>
      </c>
      <c r="B53" s="525"/>
      <c r="C53" s="371"/>
      <c r="D53" s="263"/>
      <c r="E53" s="120"/>
      <c r="F53" s="264"/>
      <c r="G53" s="26"/>
      <c r="H53" s="26"/>
      <c r="I53" s="26"/>
      <c r="J53" s="120">
        <f t="shared" si="3"/>
        <v>0</v>
      </c>
      <c r="K53" s="492">
        <f t="shared" si="4"/>
        <v>0</v>
      </c>
    </row>
    <row r="54" spans="1:11" ht="15" customHeight="1" x14ac:dyDescent="0.2">
      <c r="A54" s="519" t="s">
        <v>849</v>
      </c>
      <c r="B54" s="528"/>
      <c r="C54" s="370"/>
      <c r="D54" s="263">
        <v>10000</v>
      </c>
      <c r="E54" s="120">
        <f t="shared" ref="E54:E57" si="5">SUM(D54:D54)</f>
        <v>10000</v>
      </c>
      <c r="F54" s="264"/>
      <c r="G54" s="264"/>
      <c r="H54" s="26"/>
      <c r="I54" s="26"/>
      <c r="J54" s="120">
        <f t="shared" si="3"/>
        <v>0</v>
      </c>
      <c r="K54" s="492">
        <f t="shared" si="4"/>
        <v>10000</v>
      </c>
    </row>
    <row r="55" spans="1:11" ht="30" customHeight="1" x14ac:dyDescent="0.2">
      <c r="A55" s="519" t="s">
        <v>885</v>
      </c>
      <c r="B55" s="528"/>
      <c r="C55" s="370"/>
      <c r="D55" s="263">
        <v>2500</v>
      </c>
      <c r="E55" s="120">
        <f t="shared" si="5"/>
        <v>2500</v>
      </c>
      <c r="F55" s="264"/>
      <c r="G55" s="264"/>
      <c r="H55" s="26"/>
      <c r="I55" s="26"/>
      <c r="J55" s="120">
        <f t="shared" si="3"/>
        <v>0</v>
      </c>
      <c r="K55" s="492">
        <f t="shared" si="4"/>
        <v>2500</v>
      </c>
    </row>
    <row r="56" spans="1:11" ht="15" customHeight="1" x14ac:dyDescent="0.2">
      <c r="A56" s="285" t="s">
        <v>884</v>
      </c>
      <c r="B56" s="528"/>
      <c r="C56" s="370"/>
      <c r="D56" s="263"/>
      <c r="E56" s="120">
        <f t="shared" si="5"/>
        <v>0</v>
      </c>
      <c r="F56" s="264"/>
      <c r="G56" s="264">
        <v>10000</v>
      </c>
      <c r="H56" s="26"/>
      <c r="I56" s="26"/>
      <c r="J56" s="120">
        <f t="shared" si="3"/>
        <v>10000</v>
      </c>
      <c r="K56" s="492">
        <f t="shared" si="4"/>
        <v>10000</v>
      </c>
    </row>
    <row r="57" spans="1:11" ht="15" customHeight="1" x14ac:dyDescent="0.2">
      <c r="A57" s="285" t="s">
        <v>883</v>
      </c>
      <c r="B57" s="528"/>
      <c r="C57" s="370"/>
      <c r="D57" s="263"/>
      <c r="E57" s="120">
        <f t="shared" si="5"/>
        <v>0</v>
      </c>
      <c r="F57" s="264">
        <f>65000+13000</f>
        <v>78000</v>
      </c>
      <c r="G57" s="264"/>
      <c r="H57" s="26"/>
      <c r="I57" s="26"/>
      <c r="J57" s="120">
        <f t="shared" si="3"/>
        <v>78000</v>
      </c>
      <c r="K57" s="492">
        <f t="shared" si="4"/>
        <v>78000</v>
      </c>
    </row>
    <row r="58" spans="1:11" s="112" customFormat="1" ht="19.899999999999999" customHeight="1" thickBot="1" x14ac:dyDescent="0.25">
      <c r="A58" s="520" t="s">
        <v>766</v>
      </c>
      <c r="B58" s="529">
        <f t="shared" ref="B58:I58" si="6">SUM(B8:B57)</f>
        <v>907</v>
      </c>
      <c r="C58" s="411">
        <f t="shared" si="6"/>
        <v>363</v>
      </c>
      <c r="D58" s="270">
        <f t="shared" si="6"/>
        <v>144199</v>
      </c>
      <c r="E58" s="283">
        <f t="shared" si="6"/>
        <v>145469</v>
      </c>
      <c r="F58" s="283">
        <f t="shared" si="6"/>
        <v>79500</v>
      </c>
      <c r="G58" s="283">
        <f t="shared" si="6"/>
        <v>43725</v>
      </c>
      <c r="H58" s="283">
        <f t="shared" si="6"/>
        <v>0</v>
      </c>
      <c r="I58" s="283">
        <f t="shared" si="6"/>
        <v>0</v>
      </c>
      <c r="J58" s="283">
        <f t="shared" si="0"/>
        <v>123225</v>
      </c>
      <c r="K58" s="492">
        <f t="shared" si="4"/>
        <v>268694</v>
      </c>
    </row>
    <row r="59" spans="1:11" s="112" customFormat="1" ht="19.899999999999999" customHeight="1" thickBot="1" x14ac:dyDescent="0.25">
      <c r="A59" s="520" t="s">
        <v>785</v>
      </c>
      <c r="B59" s="530">
        <f t="shared" ref="B59:I59" si="7">B7+B58</f>
        <v>907</v>
      </c>
      <c r="C59" s="412">
        <f t="shared" si="7"/>
        <v>363</v>
      </c>
      <c r="D59" s="271">
        <f t="shared" si="7"/>
        <v>144199</v>
      </c>
      <c r="E59" s="284">
        <f t="shared" si="7"/>
        <v>145469</v>
      </c>
      <c r="F59" s="284">
        <f t="shared" si="7"/>
        <v>79500</v>
      </c>
      <c r="G59" s="284">
        <f t="shared" si="7"/>
        <v>43725</v>
      </c>
      <c r="H59" s="284">
        <f t="shared" si="7"/>
        <v>0</v>
      </c>
      <c r="I59" s="284">
        <f t="shared" si="7"/>
        <v>0</v>
      </c>
      <c r="J59" s="284">
        <f t="shared" si="0"/>
        <v>123225</v>
      </c>
      <c r="K59" s="477">
        <f t="shared" si="4"/>
        <v>268694</v>
      </c>
    </row>
    <row r="60" spans="1:11" x14ac:dyDescent="0.2">
      <c r="A60" s="2"/>
      <c r="B60" s="2"/>
      <c r="C60" s="2"/>
      <c r="D60" s="15"/>
      <c r="E60" s="110"/>
      <c r="F60" s="15"/>
      <c r="G60" s="15"/>
      <c r="H60" s="15"/>
      <c r="I60" s="15"/>
      <c r="J60" s="110"/>
      <c r="K60" s="110"/>
    </row>
    <row r="61" spans="1:11" x14ac:dyDescent="0.2">
      <c r="A61" s="2"/>
      <c r="B61" s="2"/>
      <c r="C61" s="2"/>
      <c r="D61" s="15"/>
      <c r="E61" s="110"/>
      <c r="F61" s="15"/>
      <c r="G61" s="15"/>
      <c r="H61" s="15"/>
      <c r="I61" s="15"/>
      <c r="J61" s="110"/>
      <c r="K61" s="110"/>
    </row>
    <row r="62" spans="1:11" x14ac:dyDescent="0.2">
      <c r="A62" s="2"/>
      <c r="B62" s="2"/>
      <c r="C62" s="2"/>
      <c r="D62" s="15"/>
      <c r="E62" s="110"/>
      <c r="F62" s="15"/>
      <c r="G62" s="15"/>
      <c r="H62" s="15"/>
      <c r="I62" s="15"/>
      <c r="J62" s="110"/>
      <c r="K62" s="110"/>
    </row>
    <row r="63" spans="1:11" x14ac:dyDescent="0.2">
      <c r="A63" s="2"/>
      <c r="B63" s="2"/>
      <c r="C63" s="2"/>
      <c r="D63" s="15"/>
      <c r="E63" s="110"/>
      <c r="F63" s="15"/>
      <c r="G63" s="15"/>
      <c r="H63" s="15"/>
      <c r="I63" s="15"/>
      <c r="J63" s="110"/>
      <c r="K63" s="110"/>
    </row>
    <row r="64" spans="1:11" x14ac:dyDescent="0.2">
      <c r="A64" s="2"/>
      <c r="B64" s="2"/>
      <c r="C64" s="2"/>
      <c r="D64" s="15"/>
      <c r="E64" s="110"/>
      <c r="F64" s="15"/>
      <c r="G64" s="15"/>
      <c r="H64" s="15"/>
      <c r="I64" s="15"/>
      <c r="J64" s="110"/>
      <c r="K64" s="110"/>
    </row>
    <row r="65" spans="1:11" x14ac:dyDescent="0.2">
      <c r="A65" s="2"/>
      <c r="B65" s="2"/>
      <c r="C65" s="2"/>
      <c r="D65" s="15"/>
      <c r="E65" s="110"/>
      <c r="F65" s="15"/>
      <c r="G65" s="15"/>
      <c r="H65" s="15"/>
      <c r="I65" s="15"/>
      <c r="J65" s="110"/>
      <c r="K65" s="110"/>
    </row>
    <row r="66" spans="1:11" x14ac:dyDescent="0.2">
      <c r="A66" s="2"/>
      <c r="B66" s="2"/>
      <c r="C66" s="2"/>
      <c r="D66" s="15"/>
      <c r="E66" s="110"/>
      <c r="F66" s="15"/>
      <c r="G66" s="15"/>
      <c r="H66" s="15"/>
      <c r="I66" s="15"/>
      <c r="J66" s="110"/>
      <c r="K66" s="110"/>
    </row>
    <row r="67" spans="1:11" x14ac:dyDescent="0.2">
      <c r="A67" s="2"/>
      <c r="B67" s="2"/>
      <c r="C67" s="2"/>
      <c r="D67" s="15"/>
      <c r="E67" s="110"/>
      <c r="F67" s="15"/>
      <c r="G67" s="15"/>
      <c r="H67" s="15"/>
      <c r="I67" s="15"/>
      <c r="J67" s="110"/>
      <c r="K67" s="110"/>
    </row>
    <row r="68" spans="1:11" x14ac:dyDescent="0.2">
      <c r="A68" s="2"/>
      <c r="B68" s="2"/>
      <c r="C68" s="2"/>
      <c r="D68" s="15"/>
      <c r="E68" s="110"/>
      <c r="F68" s="15"/>
      <c r="G68" s="15"/>
      <c r="H68" s="15"/>
      <c r="I68" s="15"/>
      <c r="J68" s="110"/>
      <c r="K68" s="110"/>
    </row>
    <row r="69" spans="1:11" x14ac:dyDescent="0.2">
      <c r="A69" s="2"/>
      <c r="B69" s="2"/>
      <c r="C69" s="2"/>
      <c r="D69" s="15"/>
      <c r="E69" s="110"/>
      <c r="F69" s="15"/>
      <c r="G69" s="15"/>
      <c r="H69" s="15"/>
      <c r="I69" s="15"/>
      <c r="J69" s="110"/>
      <c r="K69" s="110"/>
    </row>
    <row r="70" spans="1:11" x14ac:dyDescent="0.2">
      <c r="A70" s="2"/>
      <c r="B70" s="2"/>
      <c r="C70" s="2"/>
      <c r="D70" s="15"/>
      <c r="E70" s="110"/>
      <c r="F70" s="15"/>
      <c r="G70" s="15"/>
      <c r="H70" s="15"/>
      <c r="I70" s="15"/>
      <c r="J70" s="110"/>
      <c r="K70" s="110"/>
    </row>
    <row r="71" spans="1:11" x14ac:dyDescent="0.2">
      <c r="A71" s="2"/>
      <c r="B71" s="2"/>
      <c r="C71" s="2"/>
      <c r="D71" s="15"/>
      <c r="E71" s="110"/>
      <c r="F71" s="15"/>
      <c r="G71" s="15"/>
      <c r="H71" s="15"/>
      <c r="I71" s="15"/>
      <c r="J71" s="110"/>
      <c r="K71" s="110"/>
    </row>
    <row r="72" spans="1:11" x14ac:dyDescent="0.2">
      <c r="A72" s="2"/>
      <c r="B72" s="2"/>
      <c r="C72" s="2"/>
      <c r="D72" s="15"/>
      <c r="E72" s="110"/>
      <c r="F72" s="15"/>
      <c r="G72" s="15"/>
      <c r="H72" s="15"/>
      <c r="I72" s="15"/>
      <c r="J72" s="110"/>
      <c r="K72" s="110"/>
    </row>
    <row r="73" spans="1:11" x14ac:dyDescent="0.2">
      <c r="A73" s="2"/>
      <c r="B73" s="2"/>
      <c r="C73" s="2"/>
      <c r="D73" s="15"/>
      <c r="E73" s="110"/>
      <c r="F73" s="15"/>
      <c r="G73" s="15"/>
      <c r="H73" s="15"/>
      <c r="I73" s="15"/>
      <c r="J73" s="110"/>
      <c r="K73" s="110"/>
    </row>
    <row r="74" spans="1:11" x14ac:dyDescent="0.2">
      <c r="A74" s="2"/>
      <c r="B74" s="2"/>
      <c r="C74" s="2"/>
      <c r="D74" s="15"/>
      <c r="E74" s="110"/>
      <c r="F74" s="15"/>
      <c r="G74" s="15"/>
      <c r="H74" s="15"/>
      <c r="I74" s="15"/>
      <c r="J74" s="110"/>
      <c r="K74" s="110"/>
    </row>
    <row r="75" spans="1:11" x14ac:dyDescent="0.2">
      <c r="A75" s="2"/>
      <c r="B75" s="2"/>
      <c r="C75" s="2"/>
      <c r="D75" s="15"/>
      <c r="E75" s="110"/>
      <c r="F75" s="15"/>
      <c r="G75" s="15"/>
      <c r="H75" s="15"/>
      <c r="I75" s="15"/>
      <c r="J75" s="110"/>
      <c r="K75" s="110"/>
    </row>
    <row r="76" spans="1:11" x14ac:dyDescent="0.2">
      <c r="A76" s="2"/>
      <c r="B76" s="2"/>
      <c r="C76" s="2"/>
      <c r="D76" s="15"/>
      <c r="E76" s="110"/>
      <c r="F76" s="15"/>
      <c r="G76" s="15"/>
      <c r="H76" s="15"/>
      <c r="I76" s="15"/>
      <c r="J76" s="110"/>
      <c r="K76" s="110"/>
    </row>
    <row r="77" spans="1:11" x14ac:dyDescent="0.2">
      <c r="A77" s="2"/>
      <c r="B77" s="2"/>
      <c r="C77" s="2"/>
      <c r="D77" s="15"/>
      <c r="E77" s="110"/>
      <c r="F77" s="15"/>
      <c r="G77" s="15"/>
      <c r="H77" s="15"/>
      <c r="I77" s="15"/>
      <c r="J77" s="110"/>
      <c r="K77" s="110"/>
    </row>
    <row r="78" spans="1:11" x14ac:dyDescent="0.2">
      <c r="A78" s="2"/>
      <c r="B78" s="2"/>
      <c r="C78" s="2"/>
      <c r="D78" s="15"/>
      <c r="E78" s="110"/>
      <c r="F78" s="15"/>
      <c r="G78" s="15"/>
      <c r="H78" s="15"/>
      <c r="I78" s="15"/>
      <c r="J78" s="110"/>
      <c r="K78" s="110"/>
    </row>
    <row r="79" spans="1:11" x14ac:dyDescent="0.2">
      <c r="A79" s="2"/>
      <c r="B79" s="2"/>
      <c r="C79" s="2"/>
      <c r="D79" s="15"/>
      <c r="E79" s="110"/>
      <c r="F79" s="15"/>
      <c r="G79" s="15"/>
      <c r="H79" s="15"/>
      <c r="I79" s="15"/>
      <c r="J79" s="110"/>
      <c r="K79" s="110"/>
    </row>
    <row r="80" spans="1:11" x14ac:dyDescent="0.2">
      <c r="A80" s="2"/>
      <c r="B80" s="2"/>
      <c r="C80" s="2"/>
      <c r="D80" s="15"/>
      <c r="E80" s="110"/>
      <c r="F80" s="15"/>
      <c r="G80" s="15"/>
      <c r="H80" s="15"/>
      <c r="I80" s="15"/>
      <c r="J80" s="110"/>
      <c r="K80" s="110"/>
    </row>
    <row r="81" spans="1:11" x14ac:dyDescent="0.2">
      <c r="A81" s="2"/>
      <c r="B81" s="2"/>
      <c r="C81" s="2"/>
      <c r="D81" s="15"/>
      <c r="E81" s="110"/>
      <c r="F81" s="15"/>
      <c r="G81" s="15"/>
      <c r="H81" s="15"/>
      <c r="I81" s="15"/>
      <c r="J81" s="110"/>
      <c r="K81" s="110"/>
    </row>
  </sheetData>
  <printOptions horizontalCentered="1"/>
  <pageMargins left="0.39370078740157483" right="0.19685039370078741" top="0.62992125984251968" bottom="0.51181102362204722" header="0.15748031496062992" footer="0.15748031496062992"/>
  <pageSetup paperSize="9" scale="70" orientation="landscape" r:id="rId1"/>
  <headerFooter alignWithMargins="0">
    <oddHeader xml:space="preserve">&amp;C&amp;"Times New Roman,Félkövér" 2018. évi költségvetés
 Magdolna-Orczy Negyed Projekt
11604 cím kiadási előirányzat&amp;R&amp;"Times New Roman,Félkövér dőlt"11. melléklet a 46/2017. (XII.20.) 
önkormányzati rendelethez
ezer forintban
</oddHeader>
    <oddFooter xml:space="preserve">&amp;C
&amp;R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G152"/>
  <sheetViews>
    <sheetView zoomScaleNormal="100" workbookViewId="0">
      <selection activeCell="B3" sqref="B3"/>
    </sheetView>
  </sheetViews>
  <sheetFormatPr defaultRowHeight="12.75" x14ac:dyDescent="0.2"/>
  <cols>
    <col min="1" max="1" width="38.7109375" customWidth="1"/>
    <col min="2" max="2" width="15.7109375" style="255" customWidth="1"/>
    <col min="3" max="7" width="15.7109375" style="250" customWidth="1"/>
  </cols>
  <sheetData>
    <row r="1" spans="1:7" s="109" customFormat="1" ht="64.900000000000006" customHeight="1" thickBot="1" x14ac:dyDescent="0.25">
      <c r="A1" s="362" t="s">
        <v>753</v>
      </c>
      <c r="B1" s="183" t="s">
        <v>912</v>
      </c>
      <c r="C1" s="121" t="s">
        <v>754</v>
      </c>
      <c r="D1" s="121" t="s">
        <v>755</v>
      </c>
      <c r="E1" s="183" t="s">
        <v>140</v>
      </c>
      <c r="F1" s="121" t="s">
        <v>756</v>
      </c>
      <c r="G1" s="337" t="s">
        <v>757</v>
      </c>
    </row>
    <row r="2" spans="1:7" s="109" customFormat="1" ht="19.899999999999999" customHeight="1" x14ac:dyDescent="0.2">
      <c r="A2" s="363" t="s">
        <v>758</v>
      </c>
      <c r="B2" s="228"/>
      <c r="C2" s="228"/>
      <c r="D2" s="228"/>
      <c r="E2" s="228"/>
      <c r="F2" s="228"/>
      <c r="G2" s="338">
        <f t="shared" ref="G2:G6" si="0">F2+C2</f>
        <v>0</v>
      </c>
    </row>
    <row r="3" spans="1:7" ht="19.899999999999999" customHeight="1" x14ac:dyDescent="0.2">
      <c r="A3" s="285"/>
      <c r="B3" s="230"/>
      <c r="C3" s="229">
        <f t="shared" ref="C3:C6" si="1">SUM(B3:B3)</f>
        <v>0</v>
      </c>
      <c r="D3" s="230">
        <v>0</v>
      </c>
      <c r="E3" s="230">
        <v>0</v>
      </c>
      <c r="F3" s="229">
        <f>SUM(D3:E3)</f>
        <v>0</v>
      </c>
      <c r="G3" s="339">
        <f t="shared" si="0"/>
        <v>0</v>
      </c>
    </row>
    <row r="4" spans="1:7" ht="19.899999999999999" customHeight="1" x14ac:dyDescent="0.2">
      <c r="A4" s="364" t="s">
        <v>763</v>
      </c>
      <c r="B4" s="230"/>
      <c r="C4" s="229"/>
      <c r="D4" s="230"/>
      <c r="E4" s="230"/>
      <c r="F4" s="229"/>
      <c r="G4" s="339">
        <f>F4+C4</f>
        <v>0</v>
      </c>
    </row>
    <row r="5" spans="1:7" ht="19.899999999999999" customHeight="1" x14ac:dyDescent="0.2">
      <c r="A5" s="285" t="s">
        <v>894</v>
      </c>
      <c r="B5" s="230">
        <v>8650</v>
      </c>
      <c r="C5" s="229">
        <f t="shared" si="1"/>
        <v>8650</v>
      </c>
      <c r="D5" s="230">
        <v>341350</v>
      </c>
      <c r="E5" s="230"/>
      <c r="F5" s="229">
        <f>SUM(D5:E5)</f>
        <v>341350</v>
      </c>
      <c r="G5" s="339">
        <f>F5+C5</f>
        <v>350000</v>
      </c>
    </row>
    <row r="6" spans="1:7" ht="19.899999999999999" customHeight="1" x14ac:dyDescent="0.2">
      <c r="A6" s="285" t="s">
        <v>905</v>
      </c>
      <c r="B6" s="230">
        <v>3025</v>
      </c>
      <c r="C6" s="229">
        <f t="shared" si="1"/>
        <v>3025</v>
      </c>
      <c r="D6" s="230">
        <v>36975</v>
      </c>
      <c r="E6" s="230">
        <v>0</v>
      </c>
      <c r="F6" s="229">
        <f>SUM(D6:E6)</f>
        <v>36975</v>
      </c>
      <c r="G6" s="339">
        <f t="shared" si="0"/>
        <v>40000</v>
      </c>
    </row>
    <row r="7" spans="1:7" s="109" customFormat="1" ht="19.899999999999999" customHeight="1" thickBot="1" x14ac:dyDescent="0.25">
      <c r="A7" s="365" t="s">
        <v>766</v>
      </c>
      <c r="B7" s="232">
        <f>SUM(B5:B6)</f>
        <v>11675</v>
      </c>
      <c r="C7" s="232">
        <f t="shared" ref="C7:G7" si="2">SUM(C5:C6)</f>
        <v>11675</v>
      </c>
      <c r="D7" s="232">
        <f t="shared" si="2"/>
        <v>378325</v>
      </c>
      <c r="E7" s="232">
        <f t="shared" si="2"/>
        <v>0</v>
      </c>
      <c r="F7" s="232">
        <f t="shared" si="2"/>
        <v>378325</v>
      </c>
      <c r="G7" s="340">
        <f t="shared" si="2"/>
        <v>390000</v>
      </c>
    </row>
    <row r="8" spans="1:7" s="109" customFormat="1" ht="19.899999999999999" customHeight="1" thickBot="1" x14ac:dyDescent="0.25">
      <c r="A8" s="366" t="s">
        <v>767</v>
      </c>
      <c r="B8" s="236">
        <f>B7</f>
        <v>11675</v>
      </c>
      <c r="C8" s="236">
        <f t="shared" ref="C8:G8" si="3">C7</f>
        <v>11675</v>
      </c>
      <c r="D8" s="236">
        <f t="shared" si="3"/>
        <v>378325</v>
      </c>
      <c r="E8" s="236">
        <f t="shared" si="3"/>
        <v>0</v>
      </c>
      <c r="F8" s="236">
        <f t="shared" si="3"/>
        <v>378325</v>
      </c>
      <c r="G8" s="341">
        <f t="shared" si="3"/>
        <v>390000</v>
      </c>
    </row>
    <row r="9" spans="1:7" x14ac:dyDescent="0.2">
      <c r="A9" s="2"/>
      <c r="B9" s="249"/>
    </row>
    <row r="10" spans="1:7" x14ac:dyDescent="0.2">
      <c r="A10" s="17"/>
      <c r="B10" s="249"/>
    </row>
    <row r="11" spans="1:7" x14ac:dyDescent="0.2">
      <c r="A11" s="17"/>
      <c r="B11" s="249"/>
    </row>
    <row r="12" spans="1:7" x14ac:dyDescent="0.2">
      <c r="A12" s="17"/>
      <c r="B12" s="249"/>
    </row>
    <row r="13" spans="1:7" x14ac:dyDescent="0.2">
      <c r="A13" s="17"/>
      <c r="B13" s="249"/>
    </row>
    <row r="14" spans="1:7" x14ac:dyDescent="0.2">
      <c r="A14" s="17"/>
      <c r="B14" s="249"/>
    </row>
    <row r="15" spans="1:7" x14ac:dyDescent="0.2">
      <c r="A15" s="251"/>
      <c r="B15" s="249"/>
    </row>
    <row r="16" spans="1:7" x14ac:dyDescent="0.2">
      <c r="A16" s="251"/>
      <c r="B16" s="249"/>
    </row>
    <row r="17" spans="1:2" x14ac:dyDescent="0.2">
      <c r="A17" s="251"/>
      <c r="B17" s="249"/>
    </row>
    <row r="18" spans="1:2" x14ac:dyDescent="0.2">
      <c r="A18" s="251"/>
      <c r="B18" s="249"/>
    </row>
    <row r="19" spans="1:2" x14ac:dyDescent="0.2">
      <c r="A19" s="252"/>
      <c r="B19" s="124"/>
    </row>
    <row r="20" spans="1:2" x14ac:dyDescent="0.2">
      <c r="A20" s="252"/>
      <c r="B20" s="124"/>
    </row>
    <row r="21" spans="1:2" x14ac:dyDescent="0.2">
      <c r="A21" s="252"/>
      <c r="B21" s="124"/>
    </row>
    <row r="22" spans="1:2" x14ac:dyDescent="0.2">
      <c r="A22" s="252"/>
      <c r="B22" s="124"/>
    </row>
    <row r="23" spans="1:2" x14ac:dyDescent="0.2">
      <c r="A23" s="252"/>
      <c r="B23" s="124"/>
    </row>
    <row r="24" spans="1:2" x14ac:dyDescent="0.2">
      <c r="A24" s="252"/>
      <c r="B24" s="124"/>
    </row>
    <row r="25" spans="1:2" x14ac:dyDescent="0.2">
      <c r="A25" s="252"/>
      <c r="B25" s="124"/>
    </row>
    <row r="26" spans="1:2" x14ac:dyDescent="0.2">
      <c r="A26" s="252"/>
      <c r="B26" s="124"/>
    </row>
    <row r="27" spans="1:2" x14ac:dyDescent="0.2">
      <c r="A27" s="252"/>
      <c r="B27" s="124"/>
    </row>
    <row r="28" spans="1:2" x14ac:dyDescent="0.2">
      <c r="A28" s="252"/>
      <c r="B28" s="124"/>
    </row>
    <row r="29" spans="1:2" x14ac:dyDescent="0.2">
      <c r="A29" s="252"/>
      <c r="B29" s="124"/>
    </row>
    <row r="30" spans="1:2" x14ac:dyDescent="0.2">
      <c r="A30" s="252"/>
      <c r="B30" s="124"/>
    </row>
    <row r="31" spans="1:2" x14ac:dyDescent="0.2">
      <c r="A31" s="252"/>
      <c r="B31" s="124"/>
    </row>
    <row r="32" spans="1:2" x14ac:dyDescent="0.2">
      <c r="A32" s="252"/>
      <c r="B32" s="124"/>
    </row>
    <row r="33" spans="1:2" x14ac:dyDescent="0.2">
      <c r="A33" s="252"/>
      <c r="B33" s="124"/>
    </row>
    <row r="34" spans="1:2" x14ac:dyDescent="0.2">
      <c r="A34" s="252"/>
      <c r="B34" s="124"/>
    </row>
    <row r="35" spans="1:2" x14ac:dyDescent="0.2">
      <c r="A35" s="252"/>
      <c r="B35" s="124"/>
    </row>
    <row r="36" spans="1:2" x14ac:dyDescent="0.2">
      <c r="A36" s="252"/>
      <c r="B36" s="124"/>
    </row>
    <row r="37" spans="1:2" x14ac:dyDescent="0.2">
      <c r="A37" s="252"/>
      <c r="B37" s="124"/>
    </row>
    <row r="38" spans="1:2" x14ac:dyDescent="0.2">
      <c r="A38" s="252"/>
      <c r="B38" s="124"/>
    </row>
    <row r="39" spans="1:2" x14ac:dyDescent="0.2">
      <c r="A39" s="252"/>
      <c r="B39" s="124"/>
    </row>
    <row r="40" spans="1:2" x14ac:dyDescent="0.2">
      <c r="A40" s="252"/>
      <c r="B40" s="124"/>
    </row>
    <row r="41" spans="1:2" x14ac:dyDescent="0.2">
      <c r="A41" s="252"/>
      <c r="B41" s="124"/>
    </row>
    <row r="42" spans="1:2" x14ac:dyDescent="0.2">
      <c r="A42" s="252"/>
      <c r="B42" s="124"/>
    </row>
    <row r="43" spans="1:2" x14ac:dyDescent="0.2">
      <c r="A43" s="252"/>
      <c r="B43" s="124"/>
    </row>
    <row r="44" spans="1:2" x14ac:dyDescent="0.2">
      <c r="A44" s="252"/>
      <c r="B44" s="124"/>
    </row>
    <row r="45" spans="1:2" x14ac:dyDescent="0.2">
      <c r="A45" s="252"/>
      <c r="B45" s="124"/>
    </row>
    <row r="46" spans="1:2" x14ac:dyDescent="0.2">
      <c r="A46" s="761"/>
      <c r="B46" s="761"/>
    </row>
    <row r="47" spans="1:2" x14ac:dyDescent="0.2">
      <c r="A47" s="3"/>
      <c r="B47" s="124"/>
    </row>
    <row r="48" spans="1:2" x14ac:dyDescent="0.2">
      <c r="A48" s="17"/>
      <c r="B48" s="249"/>
    </row>
    <row r="49" spans="1:2" x14ac:dyDescent="0.2">
      <c r="A49" s="17"/>
      <c r="B49" s="249"/>
    </row>
    <row r="50" spans="1:2" x14ac:dyDescent="0.2">
      <c r="A50" s="17"/>
      <c r="B50" s="249"/>
    </row>
    <row r="51" spans="1:2" x14ac:dyDescent="0.2">
      <c r="A51" s="17"/>
      <c r="B51" s="249"/>
    </row>
    <row r="52" spans="1:2" x14ac:dyDescent="0.2">
      <c r="A52" s="21"/>
      <c r="B52" s="249"/>
    </row>
    <row r="53" spans="1:2" ht="56.25" customHeight="1" x14ac:dyDescent="0.2">
      <c r="A53" s="17"/>
      <c r="B53" s="249"/>
    </row>
    <row r="54" spans="1:2" x14ac:dyDescent="0.2">
      <c r="A54" s="17"/>
      <c r="B54" s="249"/>
    </row>
    <row r="55" spans="1:2" x14ac:dyDescent="0.2">
      <c r="A55" s="17"/>
      <c r="B55" s="249"/>
    </row>
    <row r="56" spans="1:2" x14ac:dyDescent="0.2">
      <c r="A56" s="17"/>
      <c r="B56" s="249"/>
    </row>
    <row r="57" spans="1:2" x14ac:dyDescent="0.2">
      <c r="A57" s="17"/>
      <c r="B57" s="249"/>
    </row>
    <row r="58" spans="1:2" x14ac:dyDescent="0.2">
      <c r="A58" s="17"/>
      <c r="B58" s="249"/>
    </row>
    <row r="59" spans="1:2" x14ac:dyDescent="0.2">
      <c r="A59" s="17"/>
      <c r="B59" s="249"/>
    </row>
    <row r="60" spans="1:2" x14ac:dyDescent="0.2">
      <c r="A60" s="17"/>
      <c r="B60" s="249"/>
    </row>
    <row r="61" spans="1:2" x14ac:dyDescent="0.2">
      <c r="A61" s="21"/>
      <c r="B61" s="249"/>
    </row>
    <row r="62" spans="1:2" x14ac:dyDescent="0.2">
      <c r="A62" s="17"/>
      <c r="B62" s="249"/>
    </row>
    <row r="63" spans="1:2" x14ac:dyDescent="0.2">
      <c r="A63" s="17"/>
      <c r="B63" s="249"/>
    </row>
    <row r="64" spans="1:2" x14ac:dyDescent="0.2">
      <c r="A64" s="17"/>
      <c r="B64" s="249"/>
    </row>
    <row r="65" spans="1:2" x14ac:dyDescent="0.2">
      <c r="A65" s="17"/>
      <c r="B65" s="249"/>
    </row>
    <row r="66" spans="1:2" x14ac:dyDescent="0.2">
      <c r="A66" s="17"/>
      <c r="B66" s="249"/>
    </row>
    <row r="67" spans="1:2" x14ac:dyDescent="0.2">
      <c r="A67" s="17"/>
      <c r="B67" s="249"/>
    </row>
    <row r="68" spans="1:2" x14ac:dyDescent="0.2">
      <c r="A68" s="17"/>
      <c r="B68" s="249"/>
    </row>
    <row r="69" spans="1:2" x14ac:dyDescent="0.2">
      <c r="A69" s="17"/>
      <c r="B69" s="249"/>
    </row>
    <row r="70" spans="1:2" x14ac:dyDescent="0.2">
      <c r="A70" s="2"/>
      <c r="B70" s="249"/>
    </row>
    <row r="71" spans="1:2" x14ac:dyDescent="0.2">
      <c r="A71" s="2"/>
      <c r="B71" s="249"/>
    </row>
    <row r="72" spans="1:2" x14ac:dyDescent="0.2">
      <c r="A72" s="2"/>
      <c r="B72" s="249"/>
    </row>
    <row r="73" spans="1:2" x14ac:dyDescent="0.2">
      <c r="A73" s="2"/>
      <c r="B73" s="249"/>
    </row>
    <row r="74" spans="1:2" x14ac:dyDescent="0.2">
      <c r="A74" s="2"/>
      <c r="B74" s="249"/>
    </row>
    <row r="75" spans="1:2" x14ac:dyDescent="0.2">
      <c r="A75" s="2"/>
      <c r="B75" s="249"/>
    </row>
    <row r="76" spans="1:2" x14ac:dyDescent="0.2">
      <c r="A76" s="2"/>
      <c r="B76" s="249"/>
    </row>
    <row r="77" spans="1:2" x14ac:dyDescent="0.2">
      <c r="A77" s="2"/>
      <c r="B77" s="249"/>
    </row>
    <row r="78" spans="1:2" x14ac:dyDescent="0.2">
      <c r="A78" s="2"/>
      <c r="B78" s="249"/>
    </row>
    <row r="79" spans="1:2" x14ac:dyDescent="0.2">
      <c r="A79" s="2"/>
      <c r="B79" s="249"/>
    </row>
    <row r="80" spans="1:2" x14ac:dyDescent="0.2">
      <c r="A80" s="2"/>
      <c r="B80" s="249"/>
    </row>
    <row r="81" spans="1:2" x14ac:dyDescent="0.2">
      <c r="A81" s="2"/>
      <c r="B81" s="249"/>
    </row>
    <row r="82" spans="1:2" x14ac:dyDescent="0.2">
      <c r="A82" s="2"/>
      <c r="B82" s="249"/>
    </row>
    <row r="83" spans="1:2" x14ac:dyDescent="0.2">
      <c r="A83" s="2"/>
      <c r="B83" s="249"/>
    </row>
    <row r="84" spans="1:2" x14ac:dyDescent="0.2">
      <c r="A84" s="2"/>
      <c r="B84" s="249"/>
    </row>
    <row r="85" spans="1:2" x14ac:dyDescent="0.2">
      <c r="A85" s="2"/>
      <c r="B85" s="249"/>
    </row>
    <row r="86" spans="1:2" x14ac:dyDescent="0.2">
      <c r="A86" s="2"/>
      <c r="B86" s="249"/>
    </row>
    <row r="87" spans="1:2" x14ac:dyDescent="0.2">
      <c r="A87" s="2"/>
      <c r="B87" s="249"/>
    </row>
    <row r="88" spans="1:2" x14ac:dyDescent="0.2">
      <c r="A88" s="2"/>
      <c r="B88" s="249"/>
    </row>
    <row r="89" spans="1:2" x14ac:dyDescent="0.2">
      <c r="A89" s="2"/>
      <c r="B89" s="249"/>
    </row>
    <row r="90" spans="1:2" x14ac:dyDescent="0.2">
      <c r="A90" s="2"/>
      <c r="B90" s="249"/>
    </row>
    <row r="91" spans="1:2" x14ac:dyDescent="0.2">
      <c r="A91" s="2"/>
      <c r="B91" s="249"/>
    </row>
    <row r="92" spans="1:2" x14ac:dyDescent="0.2">
      <c r="A92" s="2"/>
      <c r="B92" s="249"/>
    </row>
    <row r="93" spans="1:2" x14ac:dyDescent="0.2">
      <c r="A93" s="2"/>
      <c r="B93" s="249"/>
    </row>
    <row r="94" spans="1:2" x14ac:dyDescent="0.2">
      <c r="A94" s="2"/>
      <c r="B94" s="249"/>
    </row>
    <row r="95" spans="1:2" x14ac:dyDescent="0.2">
      <c r="A95" s="2"/>
      <c r="B95" s="249"/>
    </row>
    <row r="96" spans="1:2" x14ac:dyDescent="0.2">
      <c r="A96" s="2"/>
      <c r="B96" s="249"/>
    </row>
    <row r="97" spans="1:2" x14ac:dyDescent="0.2">
      <c r="A97" s="2"/>
      <c r="B97" s="249"/>
    </row>
    <row r="98" spans="1:2" x14ac:dyDescent="0.2">
      <c r="A98" s="2"/>
      <c r="B98" s="249"/>
    </row>
    <row r="99" spans="1:2" x14ac:dyDescent="0.2">
      <c r="A99" s="2"/>
      <c r="B99" s="249"/>
    </row>
    <row r="100" spans="1:2" x14ac:dyDescent="0.2">
      <c r="A100" s="2"/>
      <c r="B100" s="249"/>
    </row>
    <row r="101" spans="1:2" x14ac:dyDescent="0.2">
      <c r="A101" s="17"/>
      <c r="B101" s="249"/>
    </row>
    <row r="102" spans="1:2" x14ac:dyDescent="0.2">
      <c r="A102" s="17"/>
      <c r="B102" s="249"/>
    </row>
    <row r="103" spans="1:2" x14ac:dyDescent="0.2">
      <c r="A103" s="17"/>
      <c r="B103" s="249"/>
    </row>
    <row r="104" spans="1:2" x14ac:dyDescent="0.2">
      <c r="A104" s="17"/>
      <c r="B104" s="249"/>
    </row>
    <row r="105" spans="1:2" x14ac:dyDescent="0.2">
      <c r="A105" s="17"/>
      <c r="B105" s="249"/>
    </row>
    <row r="106" spans="1:2" x14ac:dyDescent="0.2">
      <c r="A106" s="17"/>
      <c r="B106" s="249"/>
    </row>
    <row r="107" spans="1:2" x14ac:dyDescent="0.2">
      <c r="A107" s="17"/>
      <c r="B107" s="249"/>
    </row>
    <row r="108" spans="1:2" x14ac:dyDescent="0.2">
      <c r="A108" s="17"/>
      <c r="B108" s="249"/>
    </row>
    <row r="109" spans="1:2" x14ac:dyDescent="0.2">
      <c r="A109" s="17"/>
      <c r="B109" s="249"/>
    </row>
    <row r="110" spans="1:2" x14ac:dyDescent="0.2">
      <c r="A110" s="17"/>
      <c r="B110" s="249"/>
    </row>
    <row r="111" spans="1:2" x14ac:dyDescent="0.2">
      <c r="A111" s="17"/>
      <c r="B111" s="249"/>
    </row>
    <row r="112" spans="1:2" x14ac:dyDescent="0.2">
      <c r="A112" s="17"/>
      <c r="B112" s="249"/>
    </row>
    <row r="113" spans="1:2" x14ac:dyDescent="0.2">
      <c r="A113" s="17"/>
      <c r="B113" s="249"/>
    </row>
    <row r="114" spans="1:2" x14ac:dyDescent="0.2">
      <c r="A114" s="17"/>
      <c r="B114" s="249"/>
    </row>
    <row r="115" spans="1:2" x14ac:dyDescent="0.2">
      <c r="A115" s="17"/>
      <c r="B115" s="249"/>
    </row>
    <row r="116" spans="1:2" x14ac:dyDescent="0.2">
      <c r="A116" s="17"/>
      <c r="B116" s="249"/>
    </row>
    <row r="117" spans="1:2" x14ac:dyDescent="0.2">
      <c r="A117" s="17"/>
      <c r="B117" s="249"/>
    </row>
    <row r="118" spans="1:2" x14ac:dyDescent="0.2">
      <c r="A118" s="17"/>
      <c r="B118" s="249"/>
    </row>
    <row r="119" spans="1:2" x14ac:dyDescent="0.2">
      <c r="A119" s="17"/>
      <c r="B119" s="249"/>
    </row>
    <row r="120" spans="1:2" x14ac:dyDescent="0.2">
      <c r="A120" s="17"/>
      <c r="B120" s="249"/>
    </row>
    <row r="121" spans="1:2" x14ac:dyDescent="0.2">
      <c r="A121" s="17"/>
      <c r="B121" s="249"/>
    </row>
    <row r="122" spans="1:2" x14ac:dyDescent="0.2">
      <c r="A122" s="17"/>
      <c r="B122" s="249"/>
    </row>
    <row r="123" spans="1:2" x14ac:dyDescent="0.2">
      <c r="A123" s="17"/>
      <c r="B123" s="249"/>
    </row>
    <row r="124" spans="1:2" x14ac:dyDescent="0.2">
      <c r="A124" s="17"/>
      <c r="B124" s="249"/>
    </row>
    <row r="125" spans="1:2" x14ac:dyDescent="0.2">
      <c r="A125" s="17"/>
      <c r="B125" s="249"/>
    </row>
    <row r="126" spans="1:2" x14ac:dyDescent="0.2">
      <c r="A126" s="17"/>
      <c r="B126" s="249"/>
    </row>
    <row r="127" spans="1:2" x14ac:dyDescent="0.2">
      <c r="A127" s="17"/>
      <c r="B127" s="249"/>
    </row>
    <row r="128" spans="1:2" x14ac:dyDescent="0.2">
      <c r="A128" s="17"/>
      <c r="B128" s="249"/>
    </row>
    <row r="129" spans="1:2" x14ac:dyDescent="0.2">
      <c r="A129" s="17"/>
      <c r="B129" s="249"/>
    </row>
    <row r="130" spans="1:2" x14ac:dyDescent="0.2">
      <c r="A130" s="17"/>
      <c r="B130" s="249"/>
    </row>
    <row r="131" spans="1:2" x14ac:dyDescent="0.2">
      <c r="A131" s="17"/>
      <c r="B131" s="249"/>
    </row>
    <row r="132" spans="1:2" x14ac:dyDescent="0.2">
      <c r="A132" s="17"/>
      <c r="B132" s="249"/>
    </row>
    <row r="133" spans="1:2" x14ac:dyDescent="0.2">
      <c r="A133" s="17"/>
      <c r="B133" s="249"/>
    </row>
    <row r="134" spans="1:2" x14ac:dyDescent="0.2">
      <c r="A134" s="17"/>
      <c r="B134" s="249"/>
    </row>
    <row r="135" spans="1:2" x14ac:dyDescent="0.2">
      <c r="A135" s="17"/>
      <c r="B135" s="249"/>
    </row>
    <row r="136" spans="1:2" x14ac:dyDescent="0.2">
      <c r="A136" s="251"/>
      <c r="B136" s="124"/>
    </row>
    <row r="137" spans="1:2" x14ac:dyDescent="0.2">
      <c r="A137" s="251"/>
      <c r="B137" s="253"/>
    </row>
    <row r="138" spans="1:2" x14ac:dyDescent="0.2">
      <c r="A138" s="251"/>
      <c r="B138" s="253"/>
    </row>
    <row r="139" spans="1:2" x14ac:dyDescent="0.2">
      <c r="A139" s="251"/>
      <c r="B139" s="253"/>
    </row>
    <row r="140" spans="1:2" x14ac:dyDescent="0.2">
      <c r="A140" s="254"/>
      <c r="B140" s="253"/>
    </row>
    <row r="141" spans="1:2" x14ac:dyDescent="0.2">
      <c r="A141" s="254"/>
      <c r="B141" s="253"/>
    </row>
    <row r="142" spans="1:2" x14ac:dyDescent="0.2">
      <c r="A142" s="254"/>
      <c r="B142" s="253"/>
    </row>
    <row r="143" spans="1:2" x14ac:dyDescent="0.2">
      <c r="A143" s="254"/>
      <c r="B143" s="253"/>
    </row>
    <row r="144" spans="1:2" x14ac:dyDescent="0.2">
      <c r="A144" s="254"/>
      <c r="B144" s="253"/>
    </row>
    <row r="145" spans="1:2" x14ac:dyDescent="0.2">
      <c r="A145" s="254"/>
      <c r="B145" s="253"/>
    </row>
    <row r="146" spans="1:2" x14ac:dyDescent="0.2">
      <c r="A146" s="254"/>
      <c r="B146" s="253"/>
    </row>
    <row r="147" spans="1:2" x14ac:dyDescent="0.2">
      <c r="A147" s="254"/>
      <c r="B147" s="253"/>
    </row>
    <row r="148" spans="1:2" x14ac:dyDescent="0.2">
      <c r="A148" s="254"/>
      <c r="B148" s="253"/>
    </row>
    <row r="149" spans="1:2" x14ac:dyDescent="0.2">
      <c r="A149" s="254"/>
      <c r="B149" s="253"/>
    </row>
    <row r="150" spans="1:2" x14ac:dyDescent="0.2">
      <c r="A150" s="254"/>
      <c r="B150" s="253"/>
    </row>
    <row r="151" spans="1:2" x14ac:dyDescent="0.2">
      <c r="A151" s="254"/>
      <c r="B151" s="253"/>
    </row>
    <row r="152" spans="1:2" x14ac:dyDescent="0.2">
      <c r="A152" s="254"/>
      <c r="B152" s="253"/>
    </row>
  </sheetData>
  <mergeCells count="1">
    <mergeCell ref="A46:B46"/>
  </mergeCells>
  <printOptions horizontalCentered="1"/>
  <pageMargins left="0.19685039370078741" right="0.19685039370078741" top="0.98425196850393704" bottom="0.35433070866141736" header="0.19685039370078741" footer="0.19685039370078741"/>
  <pageSetup paperSize="9" orientation="landscape" r:id="rId1"/>
  <headerFooter alignWithMargins="0">
    <oddHeader xml:space="preserve">&amp;C&amp;"Times New Roman,Félkövér"2018. évi költségvetés 
Rehabilitációk, fejlesztési projektek
11605 cím bevételi előiányzat&amp;R&amp;"Times New Roman,Félkövér dőlt"12. melléklet a 46/2017. (XII.20.) 
önk.rendelethez
ezer forintban&amp;"Times New Roman,Normál"
</oddHeader>
    <oddFooter>&amp;R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K42"/>
  <sheetViews>
    <sheetView zoomScaleNormal="100" workbookViewId="0">
      <pane xSplit="1" ySplit="1" topLeftCell="C26" activePane="bottomRight" state="frozen"/>
      <selection pane="topRight" activeCell="B1" sqref="B1"/>
      <selection pane="bottomLeft" activeCell="A3" sqref="A3"/>
      <selection pane="bottomRight" activeCell="A19" sqref="A19"/>
    </sheetView>
  </sheetViews>
  <sheetFormatPr defaultColWidth="9.140625" defaultRowHeight="12.75" x14ac:dyDescent="0.2"/>
  <cols>
    <col min="1" max="1" width="38.7109375" style="93" customWidth="1"/>
    <col min="2" max="5" width="15.7109375" style="107" customWidth="1"/>
    <col min="6" max="6" width="15.7109375" style="108" customWidth="1"/>
    <col min="7" max="9" width="15.7109375" style="107" customWidth="1"/>
    <col min="10" max="11" width="15.7109375" style="108" customWidth="1"/>
    <col min="12" max="16384" width="9.140625" style="111"/>
  </cols>
  <sheetData>
    <row r="1" spans="1:11" s="112" customFormat="1" ht="64.900000000000006" customHeight="1" thickBot="1" x14ac:dyDescent="0.25">
      <c r="A1" s="224" t="s">
        <v>753</v>
      </c>
      <c r="B1" s="419" t="s">
        <v>81</v>
      </c>
      <c r="C1" s="121" t="s">
        <v>83</v>
      </c>
      <c r="D1" s="121" t="s">
        <v>85</v>
      </c>
      <c r="E1" s="121" t="s">
        <v>96</v>
      </c>
      <c r="F1" s="121" t="s">
        <v>768</v>
      </c>
      <c r="G1" s="121" t="s">
        <v>100</v>
      </c>
      <c r="H1" s="121" t="s">
        <v>102</v>
      </c>
      <c r="I1" s="121" t="s">
        <v>108</v>
      </c>
      <c r="J1" s="121" t="s">
        <v>769</v>
      </c>
      <c r="K1" s="337" t="s">
        <v>770</v>
      </c>
    </row>
    <row r="2" spans="1:11" s="314" customFormat="1" ht="30" customHeight="1" thickBot="1" x14ac:dyDescent="0.25">
      <c r="A2" s="351" t="s">
        <v>850</v>
      </c>
      <c r="B2" s="354">
        <v>0</v>
      </c>
      <c r="C2" s="355"/>
      <c r="D2" s="355">
        <v>3000</v>
      </c>
      <c r="E2" s="355"/>
      <c r="F2" s="355">
        <f>SUM(B2:E2)</f>
        <v>3000</v>
      </c>
      <c r="G2" s="355"/>
      <c r="H2" s="355"/>
      <c r="I2" s="355"/>
      <c r="J2" s="355"/>
      <c r="K2" s="531">
        <f>J2+F2</f>
        <v>3000</v>
      </c>
    </row>
    <row r="3" spans="1:11" s="314" customFormat="1" ht="19.899999999999999" customHeight="1" thickBot="1" x14ac:dyDescent="0.25">
      <c r="A3" s="358" t="s">
        <v>894</v>
      </c>
      <c r="B3" s="352">
        <f>SUM(B5:B25)</f>
        <v>0</v>
      </c>
      <c r="C3" s="352">
        <f t="shared" ref="C3:K3" si="0">SUM(C5:C25)</f>
        <v>0</v>
      </c>
      <c r="D3" s="353">
        <f t="shared" si="0"/>
        <v>6000</v>
      </c>
      <c r="E3" s="352">
        <f t="shared" si="0"/>
        <v>11000</v>
      </c>
      <c r="F3" s="352">
        <f t="shared" si="0"/>
        <v>17000</v>
      </c>
      <c r="G3" s="352">
        <f t="shared" si="0"/>
        <v>0</v>
      </c>
      <c r="H3" s="352">
        <f t="shared" si="0"/>
        <v>397959</v>
      </c>
      <c r="I3" s="352">
        <f t="shared" si="0"/>
        <v>164585</v>
      </c>
      <c r="J3" s="352">
        <f t="shared" si="0"/>
        <v>562544</v>
      </c>
      <c r="K3" s="532">
        <f t="shared" si="0"/>
        <v>579544</v>
      </c>
    </row>
    <row r="4" spans="1:11" s="112" customFormat="1" ht="15" customHeight="1" x14ac:dyDescent="0.2">
      <c r="A4" s="261" t="s">
        <v>848</v>
      </c>
      <c r="B4" s="356"/>
      <c r="C4" s="357"/>
      <c r="D4" s="357"/>
      <c r="E4" s="357"/>
      <c r="F4" s="357"/>
      <c r="G4" s="357"/>
      <c r="H4" s="357"/>
      <c r="I4" s="357"/>
      <c r="J4" s="357"/>
      <c r="K4" s="533"/>
    </row>
    <row r="5" spans="1:11" ht="15" customHeight="1" x14ac:dyDescent="0.2">
      <c r="A5" s="241" t="s">
        <v>900</v>
      </c>
      <c r="B5" s="286"/>
      <c r="C5" s="268"/>
      <c r="D5" s="268"/>
      <c r="E5" s="268"/>
      <c r="F5" s="266">
        <f>SUM(B5:E5)</f>
        <v>0</v>
      </c>
      <c r="G5" s="268"/>
      <c r="H5" s="268">
        <v>25891</v>
      </c>
      <c r="I5" s="268"/>
      <c r="J5" s="266">
        <f t="shared" ref="J5:J25" si="1">SUM(G5:I5)</f>
        <v>25891</v>
      </c>
      <c r="K5" s="534">
        <f t="shared" ref="K5:K25" si="2">J5+F5</f>
        <v>25891</v>
      </c>
    </row>
    <row r="6" spans="1:11" ht="15" customHeight="1" x14ac:dyDescent="0.2">
      <c r="A6" s="241" t="s">
        <v>901</v>
      </c>
      <c r="B6" s="286"/>
      <c r="C6" s="268"/>
      <c r="D6" s="268"/>
      <c r="E6" s="268"/>
      <c r="F6" s="266">
        <f>SUM(B6:E6)</f>
        <v>0</v>
      </c>
      <c r="G6" s="268"/>
      <c r="H6" s="268">
        <v>61340</v>
      </c>
      <c r="I6" s="268"/>
      <c r="J6" s="266">
        <f t="shared" si="1"/>
        <v>61340</v>
      </c>
      <c r="K6" s="534">
        <f t="shared" si="2"/>
        <v>61340</v>
      </c>
    </row>
    <row r="7" spans="1:11" ht="15" customHeight="1" x14ac:dyDescent="0.2">
      <c r="A7" s="241" t="s">
        <v>902</v>
      </c>
      <c r="B7" s="286"/>
      <c r="C7" s="268"/>
      <c r="D7" s="268"/>
      <c r="E7" s="268"/>
      <c r="F7" s="266">
        <f t="shared" ref="F7:F9" si="3">SUM(B7:E7)</f>
        <v>0</v>
      </c>
      <c r="G7" s="268"/>
      <c r="H7" s="268">
        <v>30181</v>
      </c>
      <c r="I7" s="268"/>
      <c r="J7" s="266">
        <f t="shared" si="1"/>
        <v>30181</v>
      </c>
      <c r="K7" s="534">
        <f t="shared" si="2"/>
        <v>30181</v>
      </c>
    </row>
    <row r="8" spans="1:11" ht="15" customHeight="1" x14ac:dyDescent="0.2">
      <c r="A8" s="241" t="s">
        <v>1111</v>
      </c>
      <c r="B8" s="286"/>
      <c r="C8" s="268"/>
      <c r="D8" s="268"/>
      <c r="E8" s="268"/>
      <c r="F8" s="266">
        <f t="shared" si="3"/>
        <v>0</v>
      </c>
      <c r="G8" s="268"/>
      <c r="H8" s="268">
        <v>56502</v>
      </c>
      <c r="I8" s="268"/>
      <c r="J8" s="266">
        <f t="shared" si="1"/>
        <v>56502</v>
      </c>
      <c r="K8" s="534">
        <f t="shared" si="2"/>
        <v>56502</v>
      </c>
    </row>
    <row r="9" spans="1:11" ht="15" customHeight="1" x14ac:dyDescent="0.2">
      <c r="A9" s="241" t="s">
        <v>903</v>
      </c>
      <c r="B9" s="286"/>
      <c r="C9" s="268"/>
      <c r="D9" s="268"/>
      <c r="E9" s="268"/>
      <c r="F9" s="266">
        <f t="shared" si="3"/>
        <v>0</v>
      </c>
      <c r="G9" s="268"/>
      <c r="H9" s="268">
        <v>3945</v>
      </c>
      <c r="I9" s="268"/>
      <c r="J9" s="266">
        <f t="shared" si="1"/>
        <v>3945</v>
      </c>
      <c r="K9" s="534">
        <f t="shared" si="2"/>
        <v>3945</v>
      </c>
    </row>
    <row r="10" spans="1:11" ht="15" customHeight="1" x14ac:dyDescent="0.2">
      <c r="A10" s="241" t="s">
        <v>895</v>
      </c>
      <c r="B10" s="286"/>
      <c r="C10" s="268"/>
      <c r="D10" s="268">
        <v>350</v>
      </c>
      <c r="E10" s="268"/>
      <c r="F10" s="266">
        <f t="shared" ref="F10:F25" si="4">SUM(B10:E10)</f>
        <v>350</v>
      </c>
      <c r="G10" s="268"/>
      <c r="H10" s="268"/>
      <c r="I10" s="268"/>
      <c r="J10" s="266">
        <f t="shared" si="1"/>
        <v>0</v>
      </c>
      <c r="K10" s="534">
        <f t="shared" si="2"/>
        <v>350</v>
      </c>
    </row>
    <row r="11" spans="1:11" ht="15" customHeight="1" x14ac:dyDescent="0.2">
      <c r="A11" s="241" t="s">
        <v>896</v>
      </c>
      <c r="B11" s="286"/>
      <c r="C11" s="268"/>
      <c r="D11" s="268"/>
      <c r="E11" s="268"/>
      <c r="F11" s="266">
        <f t="shared" si="4"/>
        <v>0</v>
      </c>
      <c r="G11" s="268"/>
      <c r="H11" s="268"/>
      <c r="I11" s="268">
        <v>42140</v>
      </c>
      <c r="J11" s="266">
        <f t="shared" si="1"/>
        <v>42140</v>
      </c>
      <c r="K11" s="534">
        <f t="shared" si="2"/>
        <v>42140</v>
      </c>
    </row>
    <row r="12" spans="1:11" ht="15" customHeight="1" x14ac:dyDescent="0.2">
      <c r="A12" s="241" t="s">
        <v>897</v>
      </c>
      <c r="B12" s="286"/>
      <c r="C12" s="268"/>
      <c r="D12" s="268"/>
      <c r="E12" s="268"/>
      <c r="F12" s="266">
        <f t="shared" si="4"/>
        <v>0</v>
      </c>
      <c r="G12" s="268"/>
      <c r="H12" s="268"/>
      <c r="I12" s="268">
        <v>1195</v>
      </c>
      <c r="J12" s="266">
        <f t="shared" si="1"/>
        <v>1195</v>
      </c>
      <c r="K12" s="534">
        <f t="shared" si="2"/>
        <v>1195</v>
      </c>
    </row>
    <row r="13" spans="1:11" ht="15" customHeight="1" x14ac:dyDescent="0.2">
      <c r="A13" s="241" t="s">
        <v>898</v>
      </c>
      <c r="B13" s="286"/>
      <c r="C13" s="268"/>
      <c r="D13" s="268"/>
      <c r="E13" s="268">
        <v>5500</v>
      </c>
      <c r="F13" s="266">
        <f t="shared" si="4"/>
        <v>5500</v>
      </c>
      <c r="G13" s="268"/>
      <c r="H13" s="268"/>
      <c r="I13" s="268"/>
      <c r="J13" s="266">
        <f t="shared" si="1"/>
        <v>0</v>
      </c>
      <c r="K13" s="534">
        <f t="shared" si="2"/>
        <v>5500</v>
      </c>
    </row>
    <row r="14" spans="1:11" ht="15" customHeight="1" x14ac:dyDescent="0.2">
      <c r="A14" s="241" t="s">
        <v>899</v>
      </c>
      <c r="B14" s="286"/>
      <c r="C14" s="268"/>
      <c r="D14" s="268">
        <v>2500</v>
      </c>
      <c r="E14" s="268"/>
      <c r="F14" s="266">
        <f t="shared" si="4"/>
        <v>2500</v>
      </c>
      <c r="G14" s="268"/>
      <c r="H14" s="268"/>
      <c r="I14" s="268"/>
      <c r="J14" s="266">
        <f t="shared" si="1"/>
        <v>0</v>
      </c>
      <c r="K14" s="534">
        <f t="shared" si="2"/>
        <v>2500</v>
      </c>
    </row>
    <row r="15" spans="1:11" ht="15" customHeight="1" x14ac:dyDescent="0.2">
      <c r="A15" s="349" t="s">
        <v>904</v>
      </c>
      <c r="B15" s="286"/>
      <c r="C15" s="268"/>
      <c r="D15" s="268"/>
      <c r="E15" s="268"/>
      <c r="F15" s="266">
        <f t="shared" si="4"/>
        <v>0</v>
      </c>
      <c r="G15" s="268"/>
      <c r="H15" s="268"/>
      <c r="I15" s="268"/>
      <c r="J15" s="266">
        <f t="shared" si="1"/>
        <v>0</v>
      </c>
      <c r="K15" s="534">
        <f t="shared" si="2"/>
        <v>0</v>
      </c>
    </row>
    <row r="16" spans="1:11" ht="15" customHeight="1" x14ac:dyDescent="0.2">
      <c r="A16" s="241" t="s">
        <v>900</v>
      </c>
      <c r="B16" s="286"/>
      <c r="C16" s="268"/>
      <c r="D16" s="268"/>
      <c r="E16" s="268"/>
      <c r="F16" s="266">
        <f t="shared" si="4"/>
        <v>0</v>
      </c>
      <c r="G16" s="268"/>
      <c r="H16" s="268">
        <v>48083</v>
      </c>
      <c r="I16" s="268"/>
      <c r="J16" s="266">
        <f t="shared" si="1"/>
        <v>48083</v>
      </c>
      <c r="K16" s="534">
        <f t="shared" si="2"/>
        <v>48083</v>
      </c>
    </row>
    <row r="17" spans="1:11" ht="15" customHeight="1" x14ac:dyDescent="0.2">
      <c r="A17" s="241" t="s">
        <v>901</v>
      </c>
      <c r="B17" s="286"/>
      <c r="C17" s="268"/>
      <c r="D17" s="268"/>
      <c r="E17" s="268"/>
      <c r="F17" s="266">
        <f t="shared" si="4"/>
        <v>0</v>
      </c>
      <c r="G17" s="268"/>
      <c r="H17" s="268">
        <v>113918</v>
      </c>
      <c r="I17" s="268"/>
      <c r="J17" s="266">
        <f t="shared" si="1"/>
        <v>113918</v>
      </c>
      <c r="K17" s="534">
        <f t="shared" si="2"/>
        <v>113918</v>
      </c>
    </row>
    <row r="18" spans="1:11" ht="15" customHeight="1" x14ac:dyDescent="0.2">
      <c r="A18" s="241" t="s">
        <v>902</v>
      </c>
      <c r="B18" s="286"/>
      <c r="C18" s="268"/>
      <c r="D18" s="268"/>
      <c r="E18" s="268"/>
      <c r="F18" s="266">
        <f t="shared" si="4"/>
        <v>0</v>
      </c>
      <c r="G18" s="268"/>
      <c r="H18" s="268">
        <v>56050</v>
      </c>
      <c r="I18" s="268"/>
      <c r="J18" s="266">
        <f t="shared" si="1"/>
        <v>56050</v>
      </c>
      <c r="K18" s="534">
        <f t="shared" si="2"/>
        <v>56050</v>
      </c>
    </row>
    <row r="19" spans="1:11" ht="15" customHeight="1" x14ac:dyDescent="0.2">
      <c r="A19" s="241" t="s">
        <v>1111</v>
      </c>
      <c r="B19" s="286"/>
      <c r="C19" s="268"/>
      <c r="D19" s="268"/>
      <c r="E19" s="268"/>
      <c r="F19" s="266">
        <f t="shared" si="4"/>
        <v>0</v>
      </c>
      <c r="G19" s="268"/>
      <c r="H19" s="268"/>
      <c r="I19" s="268"/>
      <c r="J19" s="266">
        <f t="shared" si="1"/>
        <v>0</v>
      </c>
      <c r="K19" s="534">
        <f t="shared" si="2"/>
        <v>0</v>
      </c>
    </row>
    <row r="20" spans="1:11" ht="15" customHeight="1" x14ac:dyDescent="0.2">
      <c r="A20" s="241" t="s">
        <v>903</v>
      </c>
      <c r="B20" s="286"/>
      <c r="C20" s="268"/>
      <c r="D20" s="268">
        <v>650</v>
      </c>
      <c r="E20" s="268"/>
      <c r="F20" s="266">
        <f t="shared" si="4"/>
        <v>650</v>
      </c>
      <c r="G20" s="268"/>
      <c r="H20" s="268">
        <v>2049</v>
      </c>
      <c r="I20" s="268"/>
      <c r="J20" s="266">
        <f t="shared" si="1"/>
        <v>2049</v>
      </c>
      <c r="K20" s="534">
        <f t="shared" si="2"/>
        <v>2699</v>
      </c>
    </row>
    <row r="21" spans="1:11" ht="15" customHeight="1" x14ac:dyDescent="0.2">
      <c r="A21" s="241" t="s">
        <v>895</v>
      </c>
      <c r="B21" s="286"/>
      <c r="C21" s="268"/>
      <c r="D21" s="268"/>
      <c r="E21" s="268"/>
      <c r="F21" s="266">
        <f t="shared" si="4"/>
        <v>0</v>
      </c>
      <c r="G21" s="268"/>
      <c r="H21" s="268"/>
      <c r="I21" s="268"/>
      <c r="J21" s="266">
        <f t="shared" si="1"/>
        <v>0</v>
      </c>
      <c r="K21" s="534">
        <f t="shared" si="2"/>
        <v>0</v>
      </c>
    </row>
    <row r="22" spans="1:11" ht="15" customHeight="1" x14ac:dyDescent="0.2">
      <c r="A22" s="241" t="s">
        <v>896</v>
      </c>
      <c r="B22" s="286"/>
      <c r="C22" s="268"/>
      <c r="D22" s="268"/>
      <c r="E22" s="268"/>
      <c r="F22" s="266">
        <f t="shared" si="4"/>
        <v>0</v>
      </c>
      <c r="G22" s="268"/>
      <c r="H22" s="268"/>
      <c r="I22" s="268">
        <v>116017</v>
      </c>
      <c r="J22" s="266">
        <f t="shared" si="1"/>
        <v>116017</v>
      </c>
      <c r="K22" s="534">
        <f t="shared" si="2"/>
        <v>116017</v>
      </c>
    </row>
    <row r="23" spans="1:11" ht="15" customHeight="1" x14ac:dyDescent="0.2">
      <c r="A23" s="241" t="s">
        <v>897</v>
      </c>
      <c r="B23" s="286"/>
      <c r="C23" s="268"/>
      <c r="D23" s="268"/>
      <c r="E23" s="268"/>
      <c r="F23" s="266">
        <f t="shared" si="4"/>
        <v>0</v>
      </c>
      <c r="G23" s="268"/>
      <c r="H23" s="268"/>
      <c r="I23" s="268">
        <v>5233</v>
      </c>
      <c r="J23" s="266">
        <f t="shared" si="1"/>
        <v>5233</v>
      </c>
      <c r="K23" s="534">
        <f t="shared" si="2"/>
        <v>5233</v>
      </c>
    </row>
    <row r="24" spans="1:11" ht="15" customHeight="1" x14ac:dyDescent="0.2">
      <c r="A24" s="241" t="s">
        <v>898</v>
      </c>
      <c r="B24" s="286"/>
      <c r="C24" s="268"/>
      <c r="D24" s="268"/>
      <c r="E24" s="268">
        <v>5500</v>
      </c>
      <c r="F24" s="266">
        <f t="shared" si="4"/>
        <v>5500</v>
      </c>
      <c r="G24" s="268"/>
      <c r="H24" s="268"/>
      <c r="I24" s="268"/>
      <c r="J24" s="266">
        <f t="shared" si="1"/>
        <v>0</v>
      </c>
      <c r="K24" s="534">
        <f t="shared" si="2"/>
        <v>5500</v>
      </c>
    </row>
    <row r="25" spans="1:11" ht="15" customHeight="1" thickBot="1" x14ac:dyDescent="0.25">
      <c r="A25" s="350" t="s">
        <v>899</v>
      </c>
      <c r="B25" s="265"/>
      <c r="C25" s="267"/>
      <c r="D25" s="267">
        <v>2500</v>
      </c>
      <c r="E25" s="267"/>
      <c r="F25" s="355">
        <f t="shared" si="4"/>
        <v>2500</v>
      </c>
      <c r="G25" s="267"/>
      <c r="H25" s="267"/>
      <c r="I25" s="267"/>
      <c r="J25" s="355">
        <f t="shared" si="1"/>
        <v>0</v>
      </c>
      <c r="K25" s="531">
        <f t="shared" si="2"/>
        <v>2500</v>
      </c>
    </row>
    <row r="26" spans="1:11" s="314" customFormat="1" ht="19.899999999999999" customHeight="1" thickBot="1" x14ac:dyDescent="0.25">
      <c r="A26" s="358" t="s">
        <v>905</v>
      </c>
      <c r="B26" s="352">
        <f>SUM(B28:B40)</f>
        <v>0</v>
      </c>
      <c r="C26" s="352">
        <f t="shared" ref="C26:K26" si="5">SUM(C28:C40)</f>
        <v>0</v>
      </c>
      <c r="D26" s="353">
        <f t="shared" si="5"/>
        <v>5900</v>
      </c>
      <c r="E26" s="352">
        <f t="shared" si="5"/>
        <v>0</v>
      </c>
      <c r="F26" s="352">
        <f t="shared" si="5"/>
        <v>5900</v>
      </c>
      <c r="G26" s="352">
        <f t="shared" si="5"/>
        <v>0</v>
      </c>
      <c r="H26" s="352">
        <f t="shared" si="5"/>
        <v>83245</v>
      </c>
      <c r="I26" s="352">
        <f t="shared" si="5"/>
        <v>0</v>
      </c>
      <c r="J26" s="352">
        <f t="shared" si="5"/>
        <v>83245</v>
      </c>
      <c r="K26" s="532">
        <f t="shared" si="5"/>
        <v>89145</v>
      </c>
    </row>
    <row r="27" spans="1:11" s="112" customFormat="1" ht="19.899999999999999" customHeight="1" x14ac:dyDescent="0.2">
      <c r="A27" s="359" t="s">
        <v>848</v>
      </c>
      <c r="B27" s="360"/>
      <c r="C27" s="257"/>
      <c r="D27" s="257"/>
      <c r="E27" s="257"/>
      <c r="F27" s="257"/>
      <c r="G27" s="257"/>
      <c r="H27" s="257"/>
      <c r="I27" s="257"/>
      <c r="J27" s="257"/>
      <c r="K27" s="491"/>
    </row>
    <row r="28" spans="1:11" s="112" customFormat="1" ht="30" customHeight="1" x14ac:dyDescent="0.2">
      <c r="A28" s="241" t="s">
        <v>906</v>
      </c>
      <c r="B28" s="262"/>
      <c r="C28" s="26"/>
      <c r="D28" s="26"/>
      <c r="E28" s="26"/>
      <c r="F28" s="120">
        <f t="shared" ref="F28:F41" si="6">SUM(B28:E28)</f>
        <v>0</v>
      </c>
      <c r="G28" s="26"/>
      <c r="H28" s="26">
        <f>24000+21745</f>
        <v>45745</v>
      </c>
      <c r="I28" s="26"/>
      <c r="J28" s="120">
        <f t="shared" ref="J28:J41" si="7">SUM(G28:I28)</f>
        <v>45745</v>
      </c>
      <c r="K28" s="492">
        <f t="shared" ref="K28:K41" si="8">J28+F28</f>
        <v>45745</v>
      </c>
    </row>
    <row r="29" spans="1:11" s="112" customFormat="1" ht="15" customHeight="1" x14ac:dyDescent="0.2">
      <c r="A29" s="350" t="s">
        <v>907</v>
      </c>
      <c r="B29" s="263"/>
      <c r="C29" s="264"/>
      <c r="D29" s="264"/>
      <c r="E29" s="264"/>
      <c r="F29" s="120">
        <f t="shared" si="6"/>
        <v>0</v>
      </c>
      <c r="G29" s="264"/>
      <c r="H29" s="264">
        <v>350</v>
      </c>
      <c r="I29" s="264"/>
      <c r="J29" s="120">
        <f t="shared" si="7"/>
        <v>350</v>
      </c>
      <c r="K29" s="492">
        <f t="shared" si="8"/>
        <v>350</v>
      </c>
    </row>
    <row r="30" spans="1:11" s="112" customFormat="1" ht="15" customHeight="1" x14ac:dyDescent="0.2">
      <c r="A30" s="350" t="s">
        <v>908</v>
      </c>
      <c r="B30" s="263"/>
      <c r="C30" s="264"/>
      <c r="D30" s="264"/>
      <c r="E30" s="264"/>
      <c r="F30" s="120">
        <f t="shared" si="6"/>
        <v>0</v>
      </c>
      <c r="G30" s="264"/>
      <c r="H30" s="264">
        <v>175</v>
      </c>
      <c r="I30" s="264"/>
      <c r="J30" s="120">
        <f t="shared" si="7"/>
        <v>175</v>
      </c>
      <c r="K30" s="492">
        <f t="shared" si="8"/>
        <v>175</v>
      </c>
    </row>
    <row r="31" spans="1:11" s="112" customFormat="1" ht="15" customHeight="1" x14ac:dyDescent="0.2">
      <c r="A31" s="350" t="s">
        <v>895</v>
      </c>
      <c r="B31" s="263"/>
      <c r="C31" s="264"/>
      <c r="D31" s="264">
        <v>175</v>
      </c>
      <c r="E31" s="264"/>
      <c r="F31" s="120">
        <f t="shared" si="6"/>
        <v>175</v>
      </c>
      <c r="G31" s="264"/>
      <c r="H31" s="264"/>
      <c r="I31" s="264"/>
      <c r="J31" s="120">
        <f t="shared" si="7"/>
        <v>0</v>
      </c>
      <c r="K31" s="492">
        <f t="shared" si="8"/>
        <v>175</v>
      </c>
    </row>
    <row r="32" spans="1:11" s="112" customFormat="1" ht="30" customHeight="1" x14ac:dyDescent="0.2">
      <c r="A32" s="350" t="s">
        <v>909</v>
      </c>
      <c r="B32" s="263"/>
      <c r="C32" s="264"/>
      <c r="D32" s="264">
        <v>1000</v>
      </c>
      <c r="E32" s="264"/>
      <c r="F32" s="120">
        <f t="shared" si="6"/>
        <v>1000</v>
      </c>
      <c r="G32" s="264"/>
      <c r="H32" s="264"/>
      <c r="I32" s="264"/>
      <c r="J32" s="120">
        <f t="shared" si="7"/>
        <v>0</v>
      </c>
      <c r="K32" s="492">
        <f t="shared" si="8"/>
        <v>1000</v>
      </c>
    </row>
    <row r="33" spans="1:11" s="112" customFormat="1" ht="15" customHeight="1" x14ac:dyDescent="0.2">
      <c r="A33" s="350" t="s">
        <v>910</v>
      </c>
      <c r="B33" s="263"/>
      <c r="C33" s="264"/>
      <c r="D33" s="264">
        <v>1700</v>
      </c>
      <c r="E33" s="264"/>
      <c r="F33" s="120">
        <f t="shared" si="6"/>
        <v>1700</v>
      </c>
      <c r="G33" s="264"/>
      <c r="H33" s="264"/>
      <c r="I33" s="264"/>
      <c r="J33" s="120">
        <f t="shared" si="7"/>
        <v>0</v>
      </c>
      <c r="K33" s="492">
        <f t="shared" si="8"/>
        <v>1700</v>
      </c>
    </row>
    <row r="34" spans="1:11" s="112" customFormat="1" ht="15" customHeight="1" x14ac:dyDescent="0.2">
      <c r="A34" s="351" t="s">
        <v>904</v>
      </c>
      <c r="B34" s="263"/>
      <c r="C34" s="264"/>
      <c r="D34" s="264"/>
      <c r="E34" s="264"/>
      <c r="F34" s="120">
        <f t="shared" si="6"/>
        <v>0</v>
      </c>
      <c r="G34" s="264"/>
      <c r="H34" s="264"/>
      <c r="I34" s="264"/>
      <c r="J34" s="120">
        <f t="shared" si="7"/>
        <v>0</v>
      </c>
      <c r="K34" s="492">
        <f t="shared" si="8"/>
        <v>0</v>
      </c>
    </row>
    <row r="35" spans="1:11" s="112" customFormat="1" ht="30" customHeight="1" x14ac:dyDescent="0.2">
      <c r="A35" s="350" t="s">
        <v>906</v>
      </c>
      <c r="B35" s="263"/>
      <c r="C35" s="264"/>
      <c r="D35" s="264"/>
      <c r="E35" s="264"/>
      <c r="F35" s="120">
        <f t="shared" si="6"/>
        <v>0</v>
      </c>
      <c r="G35" s="264"/>
      <c r="H35" s="264">
        <v>36000</v>
      </c>
      <c r="I35" s="264"/>
      <c r="J35" s="120">
        <f t="shared" si="7"/>
        <v>36000</v>
      </c>
      <c r="K35" s="492">
        <f t="shared" si="8"/>
        <v>36000</v>
      </c>
    </row>
    <row r="36" spans="1:11" s="112" customFormat="1" ht="15" customHeight="1" x14ac:dyDescent="0.2">
      <c r="A36" s="350" t="s">
        <v>907</v>
      </c>
      <c r="B36" s="263"/>
      <c r="C36" s="264"/>
      <c r="D36" s="264"/>
      <c r="E36" s="264"/>
      <c r="F36" s="120">
        <f t="shared" si="6"/>
        <v>0</v>
      </c>
      <c r="G36" s="264"/>
      <c r="H36" s="264">
        <v>650</v>
      </c>
      <c r="I36" s="264"/>
      <c r="J36" s="120">
        <f t="shared" si="7"/>
        <v>650</v>
      </c>
      <c r="K36" s="492">
        <f t="shared" si="8"/>
        <v>650</v>
      </c>
    </row>
    <row r="37" spans="1:11" s="112" customFormat="1" ht="15" customHeight="1" x14ac:dyDescent="0.2">
      <c r="A37" s="350" t="s">
        <v>908</v>
      </c>
      <c r="B37" s="263"/>
      <c r="C37" s="264"/>
      <c r="D37" s="264"/>
      <c r="E37" s="264"/>
      <c r="F37" s="120">
        <f t="shared" si="6"/>
        <v>0</v>
      </c>
      <c r="G37" s="264"/>
      <c r="H37" s="264">
        <v>325</v>
      </c>
      <c r="I37" s="264"/>
      <c r="J37" s="120">
        <f t="shared" si="7"/>
        <v>325</v>
      </c>
      <c r="K37" s="492">
        <f t="shared" si="8"/>
        <v>325</v>
      </c>
    </row>
    <row r="38" spans="1:11" s="112" customFormat="1" ht="15" customHeight="1" x14ac:dyDescent="0.2">
      <c r="A38" s="350" t="s">
        <v>895</v>
      </c>
      <c r="B38" s="263"/>
      <c r="C38" s="264"/>
      <c r="D38" s="264">
        <v>325</v>
      </c>
      <c r="E38" s="264"/>
      <c r="F38" s="120">
        <f t="shared" si="6"/>
        <v>325</v>
      </c>
      <c r="G38" s="264"/>
      <c r="H38" s="264"/>
      <c r="I38" s="264"/>
      <c r="J38" s="120">
        <f t="shared" si="7"/>
        <v>0</v>
      </c>
      <c r="K38" s="492">
        <f t="shared" si="8"/>
        <v>325</v>
      </c>
    </row>
    <row r="39" spans="1:11" s="112" customFormat="1" ht="30" customHeight="1" x14ac:dyDescent="0.2">
      <c r="A39" s="350" t="s">
        <v>909</v>
      </c>
      <c r="B39" s="263"/>
      <c r="C39" s="264"/>
      <c r="D39" s="264">
        <v>1000</v>
      </c>
      <c r="E39" s="264"/>
      <c r="F39" s="120">
        <f t="shared" si="6"/>
        <v>1000</v>
      </c>
      <c r="G39" s="264"/>
      <c r="H39" s="264"/>
      <c r="I39" s="264"/>
      <c r="J39" s="120">
        <f t="shared" si="7"/>
        <v>0</v>
      </c>
      <c r="K39" s="492">
        <f t="shared" si="8"/>
        <v>1000</v>
      </c>
    </row>
    <row r="40" spans="1:11" s="112" customFormat="1" ht="15" customHeight="1" thickBot="1" x14ac:dyDescent="0.25">
      <c r="A40" s="350" t="s">
        <v>910</v>
      </c>
      <c r="B40" s="263"/>
      <c r="C40" s="264"/>
      <c r="D40" s="264">
        <v>1700</v>
      </c>
      <c r="E40" s="264"/>
      <c r="F40" s="278">
        <f t="shared" si="6"/>
        <v>1700</v>
      </c>
      <c r="G40" s="264"/>
      <c r="H40" s="264"/>
      <c r="I40" s="264"/>
      <c r="J40" s="278">
        <f t="shared" si="7"/>
        <v>0</v>
      </c>
      <c r="K40" s="507">
        <f t="shared" si="8"/>
        <v>1700</v>
      </c>
    </row>
    <row r="41" spans="1:11" s="112" customFormat="1" ht="15" customHeight="1" thickBot="1" x14ac:dyDescent="0.25">
      <c r="A41" s="417" t="s">
        <v>1054</v>
      </c>
      <c r="B41" s="418"/>
      <c r="C41" s="368"/>
      <c r="D41" s="368"/>
      <c r="E41" s="368"/>
      <c r="F41" s="260">
        <f t="shared" si="6"/>
        <v>0</v>
      </c>
      <c r="G41" s="368">
        <v>25000</v>
      </c>
      <c r="H41" s="368"/>
      <c r="I41" s="368"/>
      <c r="J41" s="260">
        <f t="shared" si="7"/>
        <v>25000</v>
      </c>
      <c r="K41" s="493">
        <f t="shared" si="8"/>
        <v>25000</v>
      </c>
    </row>
    <row r="42" spans="1:11" s="269" customFormat="1" ht="19.899999999999999" customHeight="1" thickBot="1" x14ac:dyDescent="0.25">
      <c r="A42" s="361" t="s">
        <v>851</v>
      </c>
      <c r="B42" s="352">
        <f>B2+B3+B26</f>
        <v>0</v>
      </c>
      <c r="C42" s="353">
        <f>C2+C3+C26</f>
        <v>0</v>
      </c>
      <c r="D42" s="353">
        <f>D2+D3+D26+D41</f>
        <v>14900</v>
      </c>
      <c r="E42" s="353">
        <f t="shared" ref="E42:K42" si="9">E2+E3+E26+E41</f>
        <v>11000</v>
      </c>
      <c r="F42" s="353">
        <f t="shared" si="9"/>
        <v>25900</v>
      </c>
      <c r="G42" s="353">
        <f t="shared" si="9"/>
        <v>25000</v>
      </c>
      <c r="H42" s="353">
        <f t="shared" si="9"/>
        <v>481204</v>
      </c>
      <c r="I42" s="353">
        <f t="shared" si="9"/>
        <v>164585</v>
      </c>
      <c r="J42" s="353">
        <f t="shared" si="9"/>
        <v>670789</v>
      </c>
      <c r="K42" s="532">
        <f t="shared" si="9"/>
        <v>696689</v>
      </c>
    </row>
  </sheetData>
  <printOptions horizontalCentered="1"/>
  <pageMargins left="0.27559055118110237" right="0.27559055118110237" top="0.6692913385826772" bottom="0.86614173228346458" header="0.15748031496062992" footer="0.15748031496062992"/>
  <pageSetup paperSize="9" scale="63" orientation="landscape" r:id="rId1"/>
  <headerFooter alignWithMargins="0">
    <oddHeader xml:space="preserve">&amp;C&amp;"Times New Roman,Félkövér" 2018. évi költségvetés
Rehabilitációk, fejlesztési projektek
11605 cím kiadási előirányzat
&amp;R&amp;"Times New Roman,Félkövér dőlt"12. melléklet a 46/2017. (XII.20.) 
önk.rendelethez
ezer forintban
&amp;"Times New Roman,Félkövér"&amp;8
</oddHeader>
    <oddFooter xml:space="preserve">&amp;C
&amp;R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T619"/>
  <sheetViews>
    <sheetView zoomScaleNormal="100" workbookViewId="0">
      <pane xSplit="2" ySplit="3" topLeftCell="P4" activePane="bottomRight" state="frozen"/>
      <selection pane="topRight" activeCell="B1" sqref="B1"/>
      <selection pane="bottomLeft" activeCell="A4" sqref="A4"/>
      <selection pane="bottomRight" activeCell="H9" sqref="H9"/>
    </sheetView>
  </sheetViews>
  <sheetFormatPr defaultColWidth="9.140625" defaultRowHeight="15" x14ac:dyDescent="0.25"/>
  <cols>
    <col min="1" max="1" width="9.140625" style="375"/>
    <col min="2" max="2" width="48.28515625" style="102" customWidth="1"/>
    <col min="3" max="4" width="10.7109375" style="96" customWidth="1"/>
    <col min="5" max="5" width="10.7109375" style="104" customWidth="1"/>
    <col min="6" max="6" width="11.7109375" style="104" customWidth="1"/>
    <col min="7" max="8" width="11.7109375" style="96" customWidth="1"/>
    <col min="9" max="10" width="11.7109375" style="104" customWidth="1"/>
    <col min="11" max="13" width="11.7109375" style="96" customWidth="1"/>
    <col min="14" max="16" width="11.7109375" style="104" customWidth="1"/>
    <col min="17" max="19" width="11.7109375" style="103" customWidth="1"/>
    <col min="20" max="248" width="9.140625" style="37"/>
    <col min="249" max="249" width="37.85546875" style="37" customWidth="1"/>
    <col min="250" max="259" width="10.28515625" style="37" customWidth="1"/>
    <col min="260" max="260" width="10.7109375" style="37" customWidth="1"/>
    <col min="261" max="262" width="10.28515625" style="37" customWidth="1"/>
    <col min="263" max="263" width="10.85546875" style="37" customWidth="1"/>
    <col min="264" max="272" width="10.28515625" style="37" customWidth="1"/>
    <col min="273" max="273" width="28.85546875" style="37" customWidth="1"/>
    <col min="274" max="504" width="9.140625" style="37"/>
    <col min="505" max="505" width="37.85546875" style="37" customWidth="1"/>
    <col min="506" max="515" width="10.28515625" style="37" customWidth="1"/>
    <col min="516" max="516" width="10.7109375" style="37" customWidth="1"/>
    <col min="517" max="518" width="10.28515625" style="37" customWidth="1"/>
    <col min="519" max="519" width="10.85546875" style="37" customWidth="1"/>
    <col min="520" max="528" width="10.28515625" style="37" customWidth="1"/>
    <col min="529" max="529" width="28.85546875" style="37" customWidth="1"/>
    <col min="530" max="760" width="9.140625" style="37"/>
    <col min="761" max="761" width="37.85546875" style="37" customWidth="1"/>
    <col min="762" max="771" width="10.28515625" style="37" customWidth="1"/>
    <col min="772" max="772" width="10.7109375" style="37" customWidth="1"/>
    <col min="773" max="774" width="10.28515625" style="37" customWidth="1"/>
    <col min="775" max="775" width="10.85546875" style="37" customWidth="1"/>
    <col min="776" max="784" width="10.28515625" style="37" customWidth="1"/>
    <col min="785" max="785" width="28.85546875" style="37" customWidth="1"/>
    <col min="786" max="1016" width="9.140625" style="37"/>
    <col min="1017" max="1017" width="37.85546875" style="37" customWidth="1"/>
    <col min="1018" max="1027" width="10.28515625" style="37" customWidth="1"/>
    <col min="1028" max="1028" width="10.7109375" style="37" customWidth="1"/>
    <col min="1029" max="1030" width="10.28515625" style="37" customWidth="1"/>
    <col min="1031" max="1031" width="10.85546875" style="37" customWidth="1"/>
    <col min="1032" max="1040" width="10.28515625" style="37" customWidth="1"/>
    <col min="1041" max="1041" width="28.85546875" style="37" customWidth="1"/>
    <col min="1042" max="1272" width="9.140625" style="37"/>
    <col min="1273" max="1273" width="37.85546875" style="37" customWidth="1"/>
    <col min="1274" max="1283" width="10.28515625" style="37" customWidth="1"/>
    <col min="1284" max="1284" width="10.7109375" style="37" customWidth="1"/>
    <col min="1285" max="1286" width="10.28515625" style="37" customWidth="1"/>
    <col min="1287" max="1287" width="10.85546875" style="37" customWidth="1"/>
    <col min="1288" max="1296" width="10.28515625" style="37" customWidth="1"/>
    <col min="1297" max="1297" width="28.85546875" style="37" customWidth="1"/>
    <col min="1298" max="1528" width="9.140625" style="37"/>
    <col min="1529" max="1529" width="37.85546875" style="37" customWidth="1"/>
    <col min="1530" max="1539" width="10.28515625" style="37" customWidth="1"/>
    <col min="1540" max="1540" width="10.7109375" style="37" customWidth="1"/>
    <col min="1541" max="1542" width="10.28515625" style="37" customWidth="1"/>
    <col min="1543" max="1543" width="10.85546875" style="37" customWidth="1"/>
    <col min="1544" max="1552" width="10.28515625" style="37" customWidth="1"/>
    <col min="1553" max="1553" width="28.85546875" style="37" customWidth="1"/>
    <col min="1554" max="1784" width="9.140625" style="37"/>
    <col min="1785" max="1785" width="37.85546875" style="37" customWidth="1"/>
    <col min="1786" max="1795" width="10.28515625" style="37" customWidth="1"/>
    <col min="1796" max="1796" width="10.7109375" style="37" customWidth="1"/>
    <col min="1797" max="1798" width="10.28515625" style="37" customWidth="1"/>
    <col min="1799" max="1799" width="10.85546875" style="37" customWidth="1"/>
    <col min="1800" max="1808" width="10.28515625" style="37" customWidth="1"/>
    <col min="1809" max="1809" width="28.85546875" style="37" customWidth="1"/>
    <col min="1810" max="2040" width="9.140625" style="37"/>
    <col min="2041" max="2041" width="37.85546875" style="37" customWidth="1"/>
    <col min="2042" max="2051" width="10.28515625" style="37" customWidth="1"/>
    <col min="2052" max="2052" width="10.7109375" style="37" customWidth="1"/>
    <col min="2053" max="2054" width="10.28515625" style="37" customWidth="1"/>
    <col min="2055" max="2055" width="10.85546875" style="37" customWidth="1"/>
    <col min="2056" max="2064" width="10.28515625" style="37" customWidth="1"/>
    <col min="2065" max="2065" width="28.85546875" style="37" customWidth="1"/>
    <col min="2066" max="2296" width="9.140625" style="37"/>
    <col min="2297" max="2297" width="37.85546875" style="37" customWidth="1"/>
    <col min="2298" max="2307" width="10.28515625" style="37" customWidth="1"/>
    <col min="2308" max="2308" width="10.7109375" style="37" customWidth="1"/>
    <col min="2309" max="2310" width="10.28515625" style="37" customWidth="1"/>
    <col min="2311" max="2311" width="10.85546875" style="37" customWidth="1"/>
    <col min="2312" max="2320" width="10.28515625" style="37" customWidth="1"/>
    <col min="2321" max="2321" width="28.85546875" style="37" customWidth="1"/>
    <col min="2322" max="2552" width="9.140625" style="37"/>
    <col min="2553" max="2553" width="37.85546875" style="37" customWidth="1"/>
    <col min="2554" max="2563" width="10.28515625" style="37" customWidth="1"/>
    <col min="2564" max="2564" width="10.7109375" style="37" customWidth="1"/>
    <col min="2565" max="2566" width="10.28515625" style="37" customWidth="1"/>
    <col min="2567" max="2567" width="10.85546875" style="37" customWidth="1"/>
    <col min="2568" max="2576" width="10.28515625" style="37" customWidth="1"/>
    <col min="2577" max="2577" width="28.85546875" style="37" customWidth="1"/>
    <col min="2578" max="2808" width="9.140625" style="37"/>
    <col min="2809" max="2809" width="37.85546875" style="37" customWidth="1"/>
    <col min="2810" max="2819" width="10.28515625" style="37" customWidth="1"/>
    <col min="2820" max="2820" width="10.7109375" style="37" customWidth="1"/>
    <col min="2821" max="2822" width="10.28515625" style="37" customWidth="1"/>
    <col min="2823" max="2823" width="10.85546875" style="37" customWidth="1"/>
    <col min="2824" max="2832" width="10.28515625" style="37" customWidth="1"/>
    <col min="2833" max="2833" width="28.85546875" style="37" customWidth="1"/>
    <col min="2834" max="3064" width="9.140625" style="37"/>
    <col min="3065" max="3065" width="37.85546875" style="37" customWidth="1"/>
    <col min="3066" max="3075" width="10.28515625" style="37" customWidth="1"/>
    <col min="3076" max="3076" width="10.7109375" style="37" customWidth="1"/>
    <col min="3077" max="3078" width="10.28515625" style="37" customWidth="1"/>
    <col min="3079" max="3079" width="10.85546875" style="37" customWidth="1"/>
    <col min="3080" max="3088" width="10.28515625" style="37" customWidth="1"/>
    <col min="3089" max="3089" width="28.85546875" style="37" customWidth="1"/>
    <col min="3090" max="3320" width="9.140625" style="37"/>
    <col min="3321" max="3321" width="37.85546875" style="37" customWidth="1"/>
    <col min="3322" max="3331" width="10.28515625" style="37" customWidth="1"/>
    <col min="3332" max="3332" width="10.7109375" style="37" customWidth="1"/>
    <col min="3333" max="3334" width="10.28515625" style="37" customWidth="1"/>
    <col min="3335" max="3335" width="10.85546875" style="37" customWidth="1"/>
    <col min="3336" max="3344" width="10.28515625" style="37" customWidth="1"/>
    <col min="3345" max="3345" width="28.85546875" style="37" customWidth="1"/>
    <col min="3346" max="3576" width="9.140625" style="37"/>
    <col min="3577" max="3577" width="37.85546875" style="37" customWidth="1"/>
    <col min="3578" max="3587" width="10.28515625" style="37" customWidth="1"/>
    <col min="3588" max="3588" width="10.7109375" style="37" customWidth="1"/>
    <col min="3589" max="3590" width="10.28515625" style="37" customWidth="1"/>
    <col min="3591" max="3591" width="10.85546875" style="37" customWidth="1"/>
    <col min="3592" max="3600" width="10.28515625" style="37" customWidth="1"/>
    <col min="3601" max="3601" width="28.85546875" style="37" customWidth="1"/>
    <col min="3602" max="3832" width="9.140625" style="37"/>
    <col min="3833" max="3833" width="37.85546875" style="37" customWidth="1"/>
    <col min="3834" max="3843" width="10.28515625" style="37" customWidth="1"/>
    <col min="3844" max="3844" width="10.7109375" style="37" customWidth="1"/>
    <col min="3845" max="3846" width="10.28515625" style="37" customWidth="1"/>
    <col min="3847" max="3847" width="10.85546875" style="37" customWidth="1"/>
    <col min="3848" max="3856" width="10.28515625" style="37" customWidth="1"/>
    <col min="3857" max="3857" width="28.85546875" style="37" customWidth="1"/>
    <col min="3858" max="4088" width="9.140625" style="37"/>
    <col min="4089" max="4089" width="37.85546875" style="37" customWidth="1"/>
    <col min="4090" max="4099" width="10.28515625" style="37" customWidth="1"/>
    <col min="4100" max="4100" width="10.7109375" style="37" customWidth="1"/>
    <col min="4101" max="4102" width="10.28515625" style="37" customWidth="1"/>
    <col min="4103" max="4103" width="10.85546875" style="37" customWidth="1"/>
    <col min="4104" max="4112" width="10.28515625" style="37" customWidth="1"/>
    <col min="4113" max="4113" width="28.85546875" style="37" customWidth="1"/>
    <col min="4114" max="4344" width="9.140625" style="37"/>
    <col min="4345" max="4345" width="37.85546875" style="37" customWidth="1"/>
    <col min="4346" max="4355" width="10.28515625" style="37" customWidth="1"/>
    <col min="4356" max="4356" width="10.7109375" style="37" customWidth="1"/>
    <col min="4357" max="4358" width="10.28515625" style="37" customWidth="1"/>
    <col min="4359" max="4359" width="10.85546875" style="37" customWidth="1"/>
    <col min="4360" max="4368" width="10.28515625" style="37" customWidth="1"/>
    <col min="4369" max="4369" width="28.85546875" style="37" customWidth="1"/>
    <col min="4370" max="4600" width="9.140625" style="37"/>
    <col min="4601" max="4601" width="37.85546875" style="37" customWidth="1"/>
    <col min="4602" max="4611" width="10.28515625" style="37" customWidth="1"/>
    <col min="4612" max="4612" width="10.7109375" style="37" customWidth="1"/>
    <col min="4613" max="4614" width="10.28515625" style="37" customWidth="1"/>
    <col min="4615" max="4615" width="10.85546875" style="37" customWidth="1"/>
    <col min="4616" max="4624" width="10.28515625" style="37" customWidth="1"/>
    <col min="4625" max="4625" width="28.85546875" style="37" customWidth="1"/>
    <col min="4626" max="4856" width="9.140625" style="37"/>
    <col min="4857" max="4857" width="37.85546875" style="37" customWidth="1"/>
    <col min="4858" max="4867" width="10.28515625" style="37" customWidth="1"/>
    <col min="4868" max="4868" width="10.7109375" style="37" customWidth="1"/>
    <col min="4869" max="4870" width="10.28515625" style="37" customWidth="1"/>
    <col min="4871" max="4871" width="10.85546875" style="37" customWidth="1"/>
    <col min="4872" max="4880" width="10.28515625" style="37" customWidth="1"/>
    <col min="4881" max="4881" width="28.85546875" style="37" customWidth="1"/>
    <col min="4882" max="5112" width="9.140625" style="37"/>
    <col min="5113" max="5113" width="37.85546875" style="37" customWidth="1"/>
    <col min="5114" max="5123" width="10.28515625" style="37" customWidth="1"/>
    <col min="5124" max="5124" width="10.7109375" style="37" customWidth="1"/>
    <col min="5125" max="5126" width="10.28515625" style="37" customWidth="1"/>
    <col min="5127" max="5127" width="10.85546875" style="37" customWidth="1"/>
    <col min="5128" max="5136" width="10.28515625" style="37" customWidth="1"/>
    <col min="5137" max="5137" width="28.85546875" style="37" customWidth="1"/>
    <col min="5138" max="5368" width="9.140625" style="37"/>
    <col min="5369" max="5369" width="37.85546875" style="37" customWidth="1"/>
    <col min="5370" max="5379" width="10.28515625" style="37" customWidth="1"/>
    <col min="5380" max="5380" width="10.7109375" style="37" customWidth="1"/>
    <col min="5381" max="5382" width="10.28515625" style="37" customWidth="1"/>
    <col min="5383" max="5383" width="10.85546875" style="37" customWidth="1"/>
    <col min="5384" max="5392" width="10.28515625" style="37" customWidth="1"/>
    <col min="5393" max="5393" width="28.85546875" style="37" customWidth="1"/>
    <col min="5394" max="5624" width="9.140625" style="37"/>
    <col min="5625" max="5625" width="37.85546875" style="37" customWidth="1"/>
    <col min="5626" max="5635" width="10.28515625" style="37" customWidth="1"/>
    <col min="5636" max="5636" width="10.7109375" style="37" customWidth="1"/>
    <col min="5637" max="5638" width="10.28515625" style="37" customWidth="1"/>
    <col min="5639" max="5639" width="10.85546875" style="37" customWidth="1"/>
    <col min="5640" max="5648" width="10.28515625" style="37" customWidth="1"/>
    <col min="5649" max="5649" width="28.85546875" style="37" customWidth="1"/>
    <col min="5650" max="5880" width="9.140625" style="37"/>
    <col min="5881" max="5881" width="37.85546875" style="37" customWidth="1"/>
    <col min="5882" max="5891" width="10.28515625" style="37" customWidth="1"/>
    <col min="5892" max="5892" width="10.7109375" style="37" customWidth="1"/>
    <col min="5893" max="5894" width="10.28515625" style="37" customWidth="1"/>
    <col min="5895" max="5895" width="10.85546875" style="37" customWidth="1"/>
    <col min="5896" max="5904" width="10.28515625" style="37" customWidth="1"/>
    <col min="5905" max="5905" width="28.85546875" style="37" customWidth="1"/>
    <col min="5906" max="6136" width="9.140625" style="37"/>
    <col min="6137" max="6137" width="37.85546875" style="37" customWidth="1"/>
    <col min="6138" max="6147" width="10.28515625" style="37" customWidth="1"/>
    <col min="6148" max="6148" width="10.7109375" style="37" customWidth="1"/>
    <col min="6149" max="6150" width="10.28515625" style="37" customWidth="1"/>
    <col min="6151" max="6151" width="10.85546875" style="37" customWidth="1"/>
    <col min="6152" max="6160" width="10.28515625" style="37" customWidth="1"/>
    <col min="6161" max="6161" width="28.85546875" style="37" customWidth="1"/>
    <col min="6162" max="6392" width="9.140625" style="37"/>
    <col min="6393" max="6393" width="37.85546875" style="37" customWidth="1"/>
    <col min="6394" max="6403" width="10.28515625" style="37" customWidth="1"/>
    <col min="6404" max="6404" width="10.7109375" style="37" customWidth="1"/>
    <col min="6405" max="6406" width="10.28515625" style="37" customWidth="1"/>
    <col min="6407" max="6407" width="10.85546875" style="37" customWidth="1"/>
    <col min="6408" max="6416" width="10.28515625" style="37" customWidth="1"/>
    <col min="6417" max="6417" width="28.85546875" style="37" customWidth="1"/>
    <col min="6418" max="6648" width="9.140625" style="37"/>
    <col min="6649" max="6649" width="37.85546875" style="37" customWidth="1"/>
    <col min="6650" max="6659" width="10.28515625" style="37" customWidth="1"/>
    <col min="6660" max="6660" width="10.7109375" style="37" customWidth="1"/>
    <col min="6661" max="6662" width="10.28515625" style="37" customWidth="1"/>
    <col min="6663" max="6663" width="10.85546875" style="37" customWidth="1"/>
    <col min="6664" max="6672" width="10.28515625" style="37" customWidth="1"/>
    <col min="6673" max="6673" width="28.85546875" style="37" customWidth="1"/>
    <col min="6674" max="6904" width="9.140625" style="37"/>
    <col min="6905" max="6905" width="37.85546875" style="37" customWidth="1"/>
    <col min="6906" max="6915" width="10.28515625" style="37" customWidth="1"/>
    <col min="6916" max="6916" width="10.7109375" style="37" customWidth="1"/>
    <col min="6917" max="6918" width="10.28515625" style="37" customWidth="1"/>
    <col min="6919" max="6919" width="10.85546875" style="37" customWidth="1"/>
    <col min="6920" max="6928" width="10.28515625" style="37" customWidth="1"/>
    <col min="6929" max="6929" width="28.85546875" style="37" customWidth="1"/>
    <col min="6930" max="7160" width="9.140625" style="37"/>
    <col min="7161" max="7161" width="37.85546875" style="37" customWidth="1"/>
    <col min="7162" max="7171" width="10.28515625" style="37" customWidth="1"/>
    <col min="7172" max="7172" width="10.7109375" style="37" customWidth="1"/>
    <col min="7173" max="7174" width="10.28515625" style="37" customWidth="1"/>
    <col min="7175" max="7175" width="10.85546875" style="37" customWidth="1"/>
    <col min="7176" max="7184" width="10.28515625" style="37" customWidth="1"/>
    <col min="7185" max="7185" width="28.85546875" style="37" customWidth="1"/>
    <col min="7186" max="7416" width="9.140625" style="37"/>
    <col min="7417" max="7417" width="37.85546875" style="37" customWidth="1"/>
    <col min="7418" max="7427" width="10.28515625" style="37" customWidth="1"/>
    <col min="7428" max="7428" width="10.7109375" style="37" customWidth="1"/>
    <col min="7429" max="7430" width="10.28515625" style="37" customWidth="1"/>
    <col min="7431" max="7431" width="10.85546875" style="37" customWidth="1"/>
    <col min="7432" max="7440" width="10.28515625" style="37" customWidth="1"/>
    <col min="7441" max="7441" width="28.85546875" style="37" customWidth="1"/>
    <col min="7442" max="7672" width="9.140625" style="37"/>
    <col min="7673" max="7673" width="37.85546875" style="37" customWidth="1"/>
    <col min="7674" max="7683" width="10.28515625" style="37" customWidth="1"/>
    <col min="7684" max="7684" width="10.7109375" style="37" customWidth="1"/>
    <col min="7685" max="7686" width="10.28515625" style="37" customWidth="1"/>
    <col min="7687" max="7687" width="10.85546875" style="37" customWidth="1"/>
    <col min="7688" max="7696" width="10.28515625" style="37" customWidth="1"/>
    <col min="7697" max="7697" width="28.85546875" style="37" customWidth="1"/>
    <col min="7698" max="7928" width="9.140625" style="37"/>
    <col min="7929" max="7929" width="37.85546875" style="37" customWidth="1"/>
    <col min="7930" max="7939" width="10.28515625" style="37" customWidth="1"/>
    <col min="7940" max="7940" width="10.7109375" style="37" customWidth="1"/>
    <col min="7941" max="7942" width="10.28515625" style="37" customWidth="1"/>
    <col min="7943" max="7943" width="10.85546875" style="37" customWidth="1"/>
    <col min="7944" max="7952" width="10.28515625" style="37" customWidth="1"/>
    <col min="7953" max="7953" width="28.85546875" style="37" customWidth="1"/>
    <col min="7954" max="8184" width="9.140625" style="37"/>
    <col min="8185" max="8185" width="37.85546875" style="37" customWidth="1"/>
    <col min="8186" max="8195" width="10.28515625" style="37" customWidth="1"/>
    <col min="8196" max="8196" width="10.7109375" style="37" customWidth="1"/>
    <col min="8197" max="8198" width="10.28515625" style="37" customWidth="1"/>
    <col min="8199" max="8199" width="10.85546875" style="37" customWidth="1"/>
    <col min="8200" max="8208" width="10.28515625" style="37" customWidth="1"/>
    <col min="8209" max="8209" width="28.85546875" style="37" customWidth="1"/>
    <col min="8210" max="8440" width="9.140625" style="37"/>
    <col min="8441" max="8441" width="37.85546875" style="37" customWidth="1"/>
    <col min="8442" max="8451" width="10.28515625" style="37" customWidth="1"/>
    <col min="8452" max="8452" width="10.7109375" style="37" customWidth="1"/>
    <col min="8453" max="8454" width="10.28515625" style="37" customWidth="1"/>
    <col min="8455" max="8455" width="10.85546875" style="37" customWidth="1"/>
    <col min="8456" max="8464" width="10.28515625" style="37" customWidth="1"/>
    <col min="8465" max="8465" width="28.85546875" style="37" customWidth="1"/>
    <col min="8466" max="8696" width="9.140625" style="37"/>
    <col min="8697" max="8697" width="37.85546875" style="37" customWidth="1"/>
    <col min="8698" max="8707" width="10.28515625" style="37" customWidth="1"/>
    <col min="8708" max="8708" width="10.7109375" style="37" customWidth="1"/>
    <col min="8709" max="8710" width="10.28515625" style="37" customWidth="1"/>
    <col min="8711" max="8711" width="10.85546875" style="37" customWidth="1"/>
    <col min="8712" max="8720" width="10.28515625" style="37" customWidth="1"/>
    <col min="8721" max="8721" width="28.85546875" style="37" customWidth="1"/>
    <col min="8722" max="8952" width="9.140625" style="37"/>
    <col min="8953" max="8953" width="37.85546875" style="37" customWidth="1"/>
    <col min="8954" max="8963" width="10.28515625" style="37" customWidth="1"/>
    <col min="8964" max="8964" width="10.7109375" style="37" customWidth="1"/>
    <col min="8965" max="8966" width="10.28515625" style="37" customWidth="1"/>
    <col min="8967" max="8967" width="10.85546875" style="37" customWidth="1"/>
    <col min="8968" max="8976" width="10.28515625" style="37" customWidth="1"/>
    <col min="8977" max="8977" width="28.85546875" style="37" customWidth="1"/>
    <col min="8978" max="9208" width="9.140625" style="37"/>
    <col min="9209" max="9209" width="37.85546875" style="37" customWidth="1"/>
    <col min="9210" max="9219" width="10.28515625" style="37" customWidth="1"/>
    <col min="9220" max="9220" width="10.7109375" style="37" customWidth="1"/>
    <col min="9221" max="9222" width="10.28515625" style="37" customWidth="1"/>
    <col min="9223" max="9223" width="10.85546875" style="37" customWidth="1"/>
    <col min="9224" max="9232" width="10.28515625" style="37" customWidth="1"/>
    <col min="9233" max="9233" width="28.85546875" style="37" customWidth="1"/>
    <col min="9234" max="9464" width="9.140625" style="37"/>
    <col min="9465" max="9465" width="37.85546875" style="37" customWidth="1"/>
    <col min="9466" max="9475" width="10.28515625" style="37" customWidth="1"/>
    <col min="9476" max="9476" width="10.7109375" style="37" customWidth="1"/>
    <col min="9477" max="9478" width="10.28515625" style="37" customWidth="1"/>
    <col min="9479" max="9479" width="10.85546875" style="37" customWidth="1"/>
    <col min="9480" max="9488" width="10.28515625" style="37" customWidth="1"/>
    <col min="9489" max="9489" width="28.85546875" style="37" customWidth="1"/>
    <col min="9490" max="9720" width="9.140625" style="37"/>
    <col min="9721" max="9721" width="37.85546875" style="37" customWidth="1"/>
    <col min="9722" max="9731" width="10.28515625" style="37" customWidth="1"/>
    <col min="9732" max="9732" width="10.7109375" style="37" customWidth="1"/>
    <col min="9733" max="9734" width="10.28515625" style="37" customWidth="1"/>
    <col min="9735" max="9735" width="10.85546875" style="37" customWidth="1"/>
    <col min="9736" max="9744" width="10.28515625" style="37" customWidth="1"/>
    <col min="9745" max="9745" width="28.85546875" style="37" customWidth="1"/>
    <col min="9746" max="9976" width="9.140625" style="37"/>
    <col min="9977" max="9977" width="37.85546875" style="37" customWidth="1"/>
    <col min="9978" max="9987" width="10.28515625" style="37" customWidth="1"/>
    <col min="9988" max="9988" width="10.7109375" style="37" customWidth="1"/>
    <col min="9989" max="9990" width="10.28515625" style="37" customWidth="1"/>
    <col min="9991" max="9991" width="10.85546875" style="37" customWidth="1"/>
    <col min="9992" max="10000" width="10.28515625" style="37" customWidth="1"/>
    <col min="10001" max="10001" width="28.85546875" style="37" customWidth="1"/>
    <col min="10002" max="10232" width="9.140625" style="37"/>
    <col min="10233" max="10233" width="37.85546875" style="37" customWidth="1"/>
    <col min="10234" max="10243" width="10.28515625" style="37" customWidth="1"/>
    <col min="10244" max="10244" width="10.7109375" style="37" customWidth="1"/>
    <col min="10245" max="10246" width="10.28515625" style="37" customWidth="1"/>
    <col min="10247" max="10247" width="10.85546875" style="37" customWidth="1"/>
    <col min="10248" max="10256" width="10.28515625" style="37" customWidth="1"/>
    <col min="10257" max="10257" width="28.85546875" style="37" customWidth="1"/>
    <col min="10258" max="10488" width="9.140625" style="37"/>
    <col min="10489" max="10489" width="37.85546875" style="37" customWidth="1"/>
    <col min="10490" max="10499" width="10.28515625" style="37" customWidth="1"/>
    <col min="10500" max="10500" width="10.7109375" style="37" customWidth="1"/>
    <col min="10501" max="10502" width="10.28515625" style="37" customWidth="1"/>
    <col min="10503" max="10503" width="10.85546875" style="37" customWidth="1"/>
    <col min="10504" max="10512" width="10.28515625" style="37" customWidth="1"/>
    <col min="10513" max="10513" width="28.85546875" style="37" customWidth="1"/>
    <col min="10514" max="10744" width="9.140625" style="37"/>
    <col min="10745" max="10745" width="37.85546875" style="37" customWidth="1"/>
    <col min="10746" max="10755" width="10.28515625" style="37" customWidth="1"/>
    <col min="10756" max="10756" width="10.7109375" style="37" customWidth="1"/>
    <col min="10757" max="10758" width="10.28515625" style="37" customWidth="1"/>
    <col min="10759" max="10759" width="10.85546875" style="37" customWidth="1"/>
    <col min="10760" max="10768" width="10.28515625" style="37" customWidth="1"/>
    <col min="10769" max="10769" width="28.85546875" style="37" customWidth="1"/>
    <col min="10770" max="11000" width="9.140625" style="37"/>
    <col min="11001" max="11001" width="37.85546875" style="37" customWidth="1"/>
    <col min="11002" max="11011" width="10.28515625" style="37" customWidth="1"/>
    <col min="11012" max="11012" width="10.7109375" style="37" customWidth="1"/>
    <col min="11013" max="11014" width="10.28515625" style="37" customWidth="1"/>
    <col min="11015" max="11015" width="10.85546875" style="37" customWidth="1"/>
    <col min="11016" max="11024" width="10.28515625" style="37" customWidth="1"/>
    <col min="11025" max="11025" width="28.85546875" style="37" customWidth="1"/>
    <col min="11026" max="11256" width="9.140625" style="37"/>
    <col min="11257" max="11257" width="37.85546875" style="37" customWidth="1"/>
    <col min="11258" max="11267" width="10.28515625" style="37" customWidth="1"/>
    <col min="11268" max="11268" width="10.7109375" style="37" customWidth="1"/>
    <col min="11269" max="11270" width="10.28515625" style="37" customWidth="1"/>
    <col min="11271" max="11271" width="10.85546875" style="37" customWidth="1"/>
    <col min="11272" max="11280" width="10.28515625" style="37" customWidth="1"/>
    <col min="11281" max="11281" width="28.85546875" style="37" customWidth="1"/>
    <col min="11282" max="11512" width="9.140625" style="37"/>
    <col min="11513" max="11513" width="37.85546875" style="37" customWidth="1"/>
    <col min="11514" max="11523" width="10.28515625" style="37" customWidth="1"/>
    <col min="11524" max="11524" width="10.7109375" style="37" customWidth="1"/>
    <col min="11525" max="11526" width="10.28515625" style="37" customWidth="1"/>
    <col min="11527" max="11527" width="10.85546875" style="37" customWidth="1"/>
    <col min="11528" max="11536" width="10.28515625" style="37" customWidth="1"/>
    <col min="11537" max="11537" width="28.85546875" style="37" customWidth="1"/>
    <col min="11538" max="11768" width="9.140625" style="37"/>
    <col min="11769" max="11769" width="37.85546875" style="37" customWidth="1"/>
    <col min="11770" max="11779" width="10.28515625" style="37" customWidth="1"/>
    <col min="11780" max="11780" width="10.7109375" style="37" customWidth="1"/>
    <col min="11781" max="11782" width="10.28515625" style="37" customWidth="1"/>
    <col min="11783" max="11783" width="10.85546875" style="37" customWidth="1"/>
    <col min="11784" max="11792" width="10.28515625" style="37" customWidth="1"/>
    <col min="11793" max="11793" width="28.85546875" style="37" customWidth="1"/>
    <col min="11794" max="12024" width="9.140625" style="37"/>
    <col min="12025" max="12025" width="37.85546875" style="37" customWidth="1"/>
    <col min="12026" max="12035" width="10.28515625" style="37" customWidth="1"/>
    <col min="12036" max="12036" width="10.7109375" style="37" customWidth="1"/>
    <col min="12037" max="12038" width="10.28515625" style="37" customWidth="1"/>
    <col min="12039" max="12039" width="10.85546875" style="37" customWidth="1"/>
    <col min="12040" max="12048" width="10.28515625" style="37" customWidth="1"/>
    <col min="12049" max="12049" width="28.85546875" style="37" customWidth="1"/>
    <col min="12050" max="12280" width="9.140625" style="37"/>
    <col min="12281" max="12281" width="37.85546875" style="37" customWidth="1"/>
    <col min="12282" max="12291" width="10.28515625" style="37" customWidth="1"/>
    <col min="12292" max="12292" width="10.7109375" style="37" customWidth="1"/>
    <col min="12293" max="12294" width="10.28515625" style="37" customWidth="1"/>
    <col min="12295" max="12295" width="10.85546875" style="37" customWidth="1"/>
    <col min="12296" max="12304" width="10.28515625" style="37" customWidth="1"/>
    <col min="12305" max="12305" width="28.85546875" style="37" customWidth="1"/>
    <col min="12306" max="12536" width="9.140625" style="37"/>
    <col min="12537" max="12537" width="37.85546875" style="37" customWidth="1"/>
    <col min="12538" max="12547" width="10.28515625" style="37" customWidth="1"/>
    <col min="12548" max="12548" width="10.7109375" style="37" customWidth="1"/>
    <col min="12549" max="12550" width="10.28515625" style="37" customWidth="1"/>
    <col min="12551" max="12551" width="10.85546875" style="37" customWidth="1"/>
    <col min="12552" max="12560" width="10.28515625" style="37" customWidth="1"/>
    <col min="12561" max="12561" width="28.85546875" style="37" customWidth="1"/>
    <col min="12562" max="12792" width="9.140625" style="37"/>
    <col min="12793" max="12793" width="37.85546875" style="37" customWidth="1"/>
    <col min="12794" max="12803" width="10.28515625" style="37" customWidth="1"/>
    <col min="12804" max="12804" width="10.7109375" style="37" customWidth="1"/>
    <col min="12805" max="12806" width="10.28515625" style="37" customWidth="1"/>
    <col min="12807" max="12807" width="10.85546875" style="37" customWidth="1"/>
    <col min="12808" max="12816" width="10.28515625" style="37" customWidth="1"/>
    <col min="12817" max="12817" width="28.85546875" style="37" customWidth="1"/>
    <col min="12818" max="13048" width="9.140625" style="37"/>
    <col min="13049" max="13049" width="37.85546875" style="37" customWidth="1"/>
    <col min="13050" max="13059" width="10.28515625" style="37" customWidth="1"/>
    <col min="13060" max="13060" width="10.7109375" style="37" customWidth="1"/>
    <col min="13061" max="13062" width="10.28515625" style="37" customWidth="1"/>
    <col min="13063" max="13063" width="10.85546875" style="37" customWidth="1"/>
    <col min="13064" max="13072" width="10.28515625" style="37" customWidth="1"/>
    <col min="13073" max="13073" width="28.85546875" style="37" customWidth="1"/>
    <col min="13074" max="13304" width="9.140625" style="37"/>
    <col min="13305" max="13305" width="37.85546875" style="37" customWidth="1"/>
    <col min="13306" max="13315" width="10.28515625" style="37" customWidth="1"/>
    <col min="13316" max="13316" width="10.7109375" style="37" customWidth="1"/>
    <col min="13317" max="13318" width="10.28515625" style="37" customWidth="1"/>
    <col min="13319" max="13319" width="10.85546875" style="37" customWidth="1"/>
    <col min="13320" max="13328" width="10.28515625" style="37" customWidth="1"/>
    <col min="13329" max="13329" width="28.85546875" style="37" customWidth="1"/>
    <col min="13330" max="13560" width="9.140625" style="37"/>
    <col min="13561" max="13561" width="37.85546875" style="37" customWidth="1"/>
    <col min="13562" max="13571" width="10.28515625" style="37" customWidth="1"/>
    <col min="13572" max="13572" width="10.7109375" style="37" customWidth="1"/>
    <col min="13573" max="13574" width="10.28515625" style="37" customWidth="1"/>
    <col min="13575" max="13575" width="10.85546875" style="37" customWidth="1"/>
    <col min="13576" max="13584" width="10.28515625" style="37" customWidth="1"/>
    <col min="13585" max="13585" width="28.85546875" style="37" customWidth="1"/>
    <col min="13586" max="13816" width="9.140625" style="37"/>
    <col min="13817" max="13817" width="37.85546875" style="37" customWidth="1"/>
    <col min="13818" max="13827" width="10.28515625" style="37" customWidth="1"/>
    <col min="13828" max="13828" width="10.7109375" style="37" customWidth="1"/>
    <col min="13829" max="13830" width="10.28515625" style="37" customWidth="1"/>
    <col min="13831" max="13831" width="10.85546875" style="37" customWidth="1"/>
    <col min="13832" max="13840" width="10.28515625" style="37" customWidth="1"/>
    <col min="13841" max="13841" width="28.85546875" style="37" customWidth="1"/>
    <col min="13842" max="14072" width="9.140625" style="37"/>
    <col min="14073" max="14073" width="37.85546875" style="37" customWidth="1"/>
    <col min="14074" max="14083" width="10.28515625" style="37" customWidth="1"/>
    <col min="14084" max="14084" width="10.7109375" style="37" customWidth="1"/>
    <col min="14085" max="14086" width="10.28515625" style="37" customWidth="1"/>
    <col min="14087" max="14087" width="10.85546875" style="37" customWidth="1"/>
    <col min="14088" max="14096" width="10.28515625" style="37" customWidth="1"/>
    <col min="14097" max="14097" width="28.85546875" style="37" customWidth="1"/>
    <col min="14098" max="14328" width="9.140625" style="37"/>
    <col min="14329" max="14329" width="37.85546875" style="37" customWidth="1"/>
    <col min="14330" max="14339" width="10.28515625" style="37" customWidth="1"/>
    <col min="14340" max="14340" width="10.7109375" style="37" customWidth="1"/>
    <col min="14341" max="14342" width="10.28515625" style="37" customWidth="1"/>
    <col min="14343" max="14343" width="10.85546875" style="37" customWidth="1"/>
    <col min="14344" max="14352" width="10.28515625" style="37" customWidth="1"/>
    <col min="14353" max="14353" width="28.85546875" style="37" customWidth="1"/>
    <col min="14354" max="14584" width="9.140625" style="37"/>
    <col min="14585" max="14585" width="37.85546875" style="37" customWidth="1"/>
    <col min="14586" max="14595" width="10.28515625" style="37" customWidth="1"/>
    <col min="14596" max="14596" width="10.7109375" style="37" customWidth="1"/>
    <col min="14597" max="14598" width="10.28515625" style="37" customWidth="1"/>
    <col min="14599" max="14599" width="10.85546875" style="37" customWidth="1"/>
    <col min="14600" max="14608" width="10.28515625" style="37" customWidth="1"/>
    <col min="14609" max="14609" width="28.85546875" style="37" customWidth="1"/>
    <col min="14610" max="14840" width="9.140625" style="37"/>
    <col min="14841" max="14841" width="37.85546875" style="37" customWidth="1"/>
    <col min="14842" max="14851" width="10.28515625" style="37" customWidth="1"/>
    <col min="14852" max="14852" width="10.7109375" style="37" customWidth="1"/>
    <col min="14853" max="14854" width="10.28515625" style="37" customWidth="1"/>
    <col min="14855" max="14855" width="10.85546875" style="37" customWidth="1"/>
    <col min="14856" max="14864" width="10.28515625" style="37" customWidth="1"/>
    <col min="14865" max="14865" width="28.85546875" style="37" customWidth="1"/>
    <col min="14866" max="15096" width="9.140625" style="37"/>
    <col min="15097" max="15097" width="37.85546875" style="37" customWidth="1"/>
    <col min="15098" max="15107" width="10.28515625" style="37" customWidth="1"/>
    <col min="15108" max="15108" width="10.7109375" style="37" customWidth="1"/>
    <col min="15109" max="15110" width="10.28515625" style="37" customWidth="1"/>
    <col min="15111" max="15111" width="10.85546875" style="37" customWidth="1"/>
    <col min="15112" max="15120" width="10.28515625" style="37" customWidth="1"/>
    <col min="15121" max="15121" width="28.85546875" style="37" customWidth="1"/>
    <col min="15122" max="15352" width="9.140625" style="37"/>
    <col min="15353" max="15353" width="37.85546875" style="37" customWidth="1"/>
    <col min="15354" max="15363" width="10.28515625" style="37" customWidth="1"/>
    <col min="15364" max="15364" width="10.7109375" style="37" customWidth="1"/>
    <col min="15365" max="15366" width="10.28515625" style="37" customWidth="1"/>
    <col min="15367" max="15367" width="10.85546875" style="37" customWidth="1"/>
    <col min="15368" max="15376" width="10.28515625" style="37" customWidth="1"/>
    <col min="15377" max="15377" width="28.85546875" style="37" customWidth="1"/>
    <col min="15378" max="15608" width="9.140625" style="37"/>
    <col min="15609" max="15609" width="37.85546875" style="37" customWidth="1"/>
    <col min="15610" max="15619" width="10.28515625" style="37" customWidth="1"/>
    <col min="15620" max="15620" width="10.7109375" style="37" customWidth="1"/>
    <col min="15621" max="15622" width="10.28515625" style="37" customWidth="1"/>
    <col min="15623" max="15623" width="10.85546875" style="37" customWidth="1"/>
    <col min="15624" max="15632" width="10.28515625" style="37" customWidth="1"/>
    <col min="15633" max="15633" width="28.85546875" style="37" customWidth="1"/>
    <col min="15634" max="15864" width="9.140625" style="37"/>
    <col min="15865" max="15865" width="37.85546875" style="37" customWidth="1"/>
    <col min="15866" max="15875" width="10.28515625" style="37" customWidth="1"/>
    <col min="15876" max="15876" width="10.7109375" style="37" customWidth="1"/>
    <col min="15877" max="15878" width="10.28515625" style="37" customWidth="1"/>
    <col min="15879" max="15879" width="10.85546875" style="37" customWidth="1"/>
    <col min="15880" max="15888" width="10.28515625" style="37" customWidth="1"/>
    <col min="15889" max="15889" width="28.85546875" style="37" customWidth="1"/>
    <col min="15890" max="16120" width="9.140625" style="37"/>
    <col min="16121" max="16121" width="37.85546875" style="37" customWidth="1"/>
    <col min="16122" max="16131" width="10.28515625" style="37" customWidth="1"/>
    <col min="16132" max="16132" width="10.7109375" style="37" customWidth="1"/>
    <col min="16133" max="16134" width="10.28515625" style="37" customWidth="1"/>
    <col min="16135" max="16135" width="10.85546875" style="37" customWidth="1"/>
    <col min="16136" max="16144" width="10.28515625" style="37" customWidth="1"/>
    <col min="16145" max="16145" width="28.85546875" style="37" customWidth="1"/>
    <col min="16146" max="16384" width="9.140625" style="37"/>
  </cols>
  <sheetData>
    <row r="1" spans="1:20" ht="15.75" thickBot="1" x14ac:dyDescent="0.3">
      <c r="E1" s="101"/>
      <c r="F1" s="101"/>
      <c r="I1" s="101"/>
      <c r="J1" s="101"/>
      <c r="K1" s="101"/>
      <c r="L1" s="101"/>
      <c r="M1" s="101"/>
      <c r="N1" s="101"/>
      <c r="O1" s="101"/>
      <c r="P1" s="101"/>
    </row>
    <row r="2" spans="1:20" s="93" customFormat="1" ht="70.150000000000006" customHeight="1" x14ac:dyDescent="0.2">
      <c r="A2" s="391" t="s">
        <v>0</v>
      </c>
      <c r="B2" s="376" t="s">
        <v>999</v>
      </c>
      <c r="C2" s="105" t="s">
        <v>1000</v>
      </c>
      <c r="D2" s="105" t="s">
        <v>1001</v>
      </c>
      <c r="E2" s="106" t="s">
        <v>1000</v>
      </c>
      <c r="F2" s="106" t="s">
        <v>1001</v>
      </c>
      <c r="G2" s="106" t="s">
        <v>1002</v>
      </c>
      <c r="H2" s="106" t="s">
        <v>1003</v>
      </c>
      <c r="I2" s="106" t="s">
        <v>1004</v>
      </c>
      <c r="J2" s="106" t="s">
        <v>1003</v>
      </c>
      <c r="K2" s="106" t="s">
        <v>1005</v>
      </c>
      <c r="L2" s="106" t="s">
        <v>638</v>
      </c>
      <c r="M2" s="106" t="s">
        <v>1006</v>
      </c>
      <c r="N2" s="106" t="s">
        <v>1005</v>
      </c>
      <c r="O2" s="106" t="s">
        <v>639</v>
      </c>
      <c r="P2" s="404" t="s">
        <v>1006</v>
      </c>
      <c r="Q2" s="762" t="s">
        <v>646</v>
      </c>
      <c r="R2" s="763"/>
      <c r="S2" s="764"/>
    </row>
    <row r="3" spans="1:20" s="95" customFormat="1" ht="32.25" thickBot="1" x14ac:dyDescent="0.25">
      <c r="A3" s="400"/>
      <c r="B3" s="377"/>
      <c r="C3" s="767" t="s">
        <v>640</v>
      </c>
      <c r="D3" s="767"/>
      <c r="E3" s="765" t="s">
        <v>641</v>
      </c>
      <c r="F3" s="765"/>
      <c r="G3" s="765" t="s">
        <v>640</v>
      </c>
      <c r="H3" s="765"/>
      <c r="I3" s="765" t="s">
        <v>641</v>
      </c>
      <c r="J3" s="765"/>
      <c r="K3" s="765" t="s">
        <v>640</v>
      </c>
      <c r="L3" s="765"/>
      <c r="M3" s="765"/>
      <c r="N3" s="765" t="s">
        <v>641</v>
      </c>
      <c r="O3" s="765"/>
      <c r="P3" s="766"/>
      <c r="Q3" s="405" t="s">
        <v>640</v>
      </c>
      <c r="R3" s="94" t="s">
        <v>641</v>
      </c>
      <c r="S3" s="403" t="s">
        <v>642</v>
      </c>
    </row>
    <row r="4" spans="1:20" s="98" customFormat="1" ht="30" customHeight="1" thickBot="1" x14ac:dyDescent="0.3">
      <c r="A4" s="401" t="s">
        <v>24</v>
      </c>
      <c r="B4" s="378" t="s">
        <v>991</v>
      </c>
      <c r="C4" s="562">
        <f>158-2</f>
        <v>156</v>
      </c>
      <c r="D4" s="562">
        <f>104+15</f>
        <v>119</v>
      </c>
      <c r="E4" s="562">
        <v>0</v>
      </c>
      <c r="F4" s="562">
        <v>0</v>
      </c>
      <c r="G4" s="562">
        <v>0</v>
      </c>
      <c r="H4" s="562">
        <v>0</v>
      </c>
      <c r="I4" s="562">
        <v>0</v>
      </c>
      <c r="J4" s="562">
        <v>0</v>
      </c>
      <c r="K4" s="562">
        <f>C4+D4+G4+H4</f>
        <v>275</v>
      </c>
      <c r="L4" s="562">
        <v>0</v>
      </c>
      <c r="M4" s="562">
        <v>0</v>
      </c>
      <c r="N4" s="562">
        <f>E4+F4+I4+J4</f>
        <v>0</v>
      </c>
      <c r="O4" s="562">
        <v>0</v>
      </c>
      <c r="P4" s="563">
        <v>0</v>
      </c>
      <c r="Q4" s="564">
        <f>K4+L4+M4</f>
        <v>275</v>
      </c>
      <c r="R4" s="562">
        <f>N4+O4+P4</f>
        <v>0</v>
      </c>
      <c r="S4" s="565">
        <f t="shared" ref="S4:S18" si="0">SUM(Q4:R4)</f>
        <v>275</v>
      </c>
      <c r="T4" s="101"/>
    </row>
    <row r="5" spans="1:20" ht="30" customHeight="1" thickBot="1" x14ac:dyDescent="0.3">
      <c r="A5" s="398"/>
      <c r="B5" s="379" t="s">
        <v>231</v>
      </c>
      <c r="C5" s="566">
        <f>SUM(C6:C18)</f>
        <v>2</v>
      </c>
      <c r="D5" s="566"/>
      <c r="E5" s="562">
        <f t="shared" ref="E5:S5" si="1">SUM(E6:E18)</f>
        <v>0</v>
      </c>
      <c r="F5" s="562">
        <f t="shared" si="1"/>
        <v>0</v>
      </c>
      <c r="G5" s="562">
        <f t="shared" si="1"/>
        <v>135.5</v>
      </c>
      <c r="H5" s="562">
        <f t="shared" si="1"/>
        <v>63</v>
      </c>
      <c r="I5" s="562">
        <f t="shared" si="1"/>
        <v>22</v>
      </c>
      <c r="J5" s="562">
        <f t="shared" si="1"/>
        <v>13.5</v>
      </c>
      <c r="K5" s="562">
        <f t="shared" si="1"/>
        <v>200.5</v>
      </c>
      <c r="L5" s="562">
        <f t="shared" si="1"/>
        <v>0</v>
      </c>
      <c r="M5" s="562">
        <f t="shared" si="1"/>
        <v>0</v>
      </c>
      <c r="N5" s="562">
        <f t="shared" si="1"/>
        <v>35.5</v>
      </c>
      <c r="O5" s="562">
        <f t="shared" si="1"/>
        <v>0</v>
      </c>
      <c r="P5" s="563">
        <f t="shared" si="1"/>
        <v>0</v>
      </c>
      <c r="Q5" s="564">
        <f t="shared" si="1"/>
        <v>200.5</v>
      </c>
      <c r="R5" s="562">
        <f t="shared" si="1"/>
        <v>35.5</v>
      </c>
      <c r="S5" s="565">
        <f t="shared" si="1"/>
        <v>236</v>
      </c>
    </row>
    <row r="6" spans="1:20" s="97" customFormat="1" ht="15" customHeight="1" x14ac:dyDescent="0.25">
      <c r="A6" s="395">
        <v>40101</v>
      </c>
      <c r="B6" s="380" t="s">
        <v>992</v>
      </c>
      <c r="C6" s="567"/>
      <c r="D6" s="567"/>
      <c r="E6" s="568"/>
      <c r="F6" s="568"/>
      <c r="G6" s="568"/>
      <c r="H6" s="568">
        <v>0</v>
      </c>
      <c r="I6" s="568">
        <f>6-1</f>
        <v>5</v>
      </c>
      <c r="J6" s="568">
        <v>6</v>
      </c>
      <c r="K6" s="568">
        <f t="shared" ref="K6:K20" si="2">C6+D6+G6+H6</f>
        <v>0</v>
      </c>
      <c r="L6" s="568"/>
      <c r="M6" s="568"/>
      <c r="N6" s="569">
        <f>E6+F6+I6+J6</f>
        <v>11</v>
      </c>
      <c r="O6" s="568"/>
      <c r="P6" s="570"/>
      <c r="Q6" s="571">
        <f>K6+L6+M6</f>
        <v>0</v>
      </c>
      <c r="R6" s="572">
        <f t="shared" ref="R6:R20" si="3">N6+O6+P6</f>
        <v>11</v>
      </c>
      <c r="S6" s="573">
        <f t="shared" si="0"/>
        <v>11</v>
      </c>
    </row>
    <row r="7" spans="1:20" s="97" customFormat="1" ht="15" customHeight="1" x14ac:dyDescent="0.25">
      <c r="A7" s="392" t="s">
        <v>18</v>
      </c>
      <c r="B7" s="381" t="s">
        <v>65</v>
      </c>
      <c r="C7" s="574"/>
      <c r="D7" s="574"/>
      <c r="E7" s="575"/>
      <c r="F7" s="575"/>
      <c r="G7" s="575">
        <v>3</v>
      </c>
      <c r="H7" s="575">
        <v>18</v>
      </c>
      <c r="I7" s="575"/>
      <c r="J7" s="575"/>
      <c r="K7" s="575">
        <f t="shared" si="2"/>
        <v>21</v>
      </c>
      <c r="L7" s="575"/>
      <c r="M7" s="575"/>
      <c r="N7" s="575"/>
      <c r="O7" s="575"/>
      <c r="P7" s="576"/>
      <c r="Q7" s="577">
        <f>K7+L7+M7</f>
        <v>21</v>
      </c>
      <c r="R7" s="578">
        <f t="shared" si="3"/>
        <v>0</v>
      </c>
      <c r="S7" s="579">
        <f t="shared" si="0"/>
        <v>21</v>
      </c>
    </row>
    <row r="8" spans="1:20" ht="15" customHeight="1" x14ac:dyDescent="0.25">
      <c r="A8" s="392" t="s">
        <v>19</v>
      </c>
      <c r="B8" s="381" t="s">
        <v>66</v>
      </c>
      <c r="C8" s="574"/>
      <c r="D8" s="574"/>
      <c r="E8" s="575"/>
      <c r="F8" s="575"/>
      <c r="G8" s="575">
        <v>14</v>
      </c>
      <c r="H8" s="575"/>
      <c r="I8" s="575"/>
      <c r="J8" s="575"/>
      <c r="K8" s="575">
        <f t="shared" si="2"/>
        <v>14</v>
      </c>
      <c r="L8" s="575"/>
      <c r="M8" s="575"/>
      <c r="N8" s="575"/>
      <c r="O8" s="575"/>
      <c r="P8" s="576"/>
      <c r="Q8" s="577">
        <f t="shared" ref="Q8:Q18" si="4">K8+L8+M8</f>
        <v>14</v>
      </c>
      <c r="R8" s="578">
        <f t="shared" si="3"/>
        <v>0</v>
      </c>
      <c r="S8" s="579">
        <f t="shared" si="0"/>
        <v>14</v>
      </c>
    </row>
    <row r="9" spans="1:20" ht="15" customHeight="1" x14ac:dyDescent="0.25">
      <c r="A9" s="392" t="s">
        <v>20</v>
      </c>
      <c r="B9" s="381" t="s">
        <v>67</v>
      </c>
      <c r="C9" s="574">
        <v>1</v>
      </c>
      <c r="D9" s="574"/>
      <c r="E9" s="575"/>
      <c r="F9" s="575"/>
      <c r="G9" s="575">
        <v>8</v>
      </c>
      <c r="H9" s="575">
        <v>1</v>
      </c>
      <c r="I9" s="575">
        <f>15-2</f>
        <v>13</v>
      </c>
      <c r="J9" s="575">
        <v>2</v>
      </c>
      <c r="K9" s="575">
        <f t="shared" si="2"/>
        <v>10</v>
      </c>
      <c r="L9" s="575"/>
      <c r="M9" s="575"/>
      <c r="N9" s="575">
        <f t="shared" ref="N9:N15" si="5">E9+F9+I9+J9</f>
        <v>15</v>
      </c>
      <c r="O9" s="575"/>
      <c r="P9" s="576"/>
      <c r="Q9" s="577">
        <f t="shared" si="4"/>
        <v>10</v>
      </c>
      <c r="R9" s="578">
        <f t="shared" si="3"/>
        <v>15</v>
      </c>
      <c r="S9" s="579">
        <f t="shared" si="0"/>
        <v>25</v>
      </c>
    </row>
    <row r="10" spans="1:20" ht="15" customHeight="1" x14ac:dyDescent="0.25">
      <c r="A10" s="392">
        <v>40103</v>
      </c>
      <c r="B10" s="381" t="s">
        <v>68</v>
      </c>
      <c r="C10" s="574"/>
      <c r="D10" s="574"/>
      <c r="E10" s="575"/>
      <c r="F10" s="575"/>
      <c r="G10" s="575">
        <v>28</v>
      </c>
      <c r="H10" s="575">
        <v>1</v>
      </c>
      <c r="I10" s="575"/>
      <c r="J10" s="575"/>
      <c r="K10" s="575">
        <f t="shared" si="2"/>
        <v>29</v>
      </c>
      <c r="L10" s="575"/>
      <c r="M10" s="575"/>
      <c r="N10" s="575"/>
      <c r="O10" s="575"/>
      <c r="P10" s="576"/>
      <c r="Q10" s="577">
        <f t="shared" si="4"/>
        <v>29</v>
      </c>
      <c r="R10" s="578">
        <f t="shared" si="3"/>
        <v>0</v>
      </c>
      <c r="S10" s="579">
        <f t="shared" si="0"/>
        <v>29</v>
      </c>
    </row>
    <row r="11" spans="1:20" ht="15" customHeight="1" x14ac:dyDescent="0.25">
      <c r="A11" s="392" t="s">
        <v>21</v>
      </c>
      <c r="B11" s="381" t="s">
        <v>69</v>
      </c>
      <c r="C11" s="574"/>
      <c r="D11" s="574"/>
      <c r="E11" s="575"/>
      <c r="F11" s="575"/>
      <c r="G11" s="575">
        <v>1</v>
      </c>
      <c r="H11" s="575">
        <v>4</v>
      </c>
      <c r="I11" s="575"/>
      <c r="J11" s="575"/>
      <c r="K11" s="575">
        <f t="shared" si="2"/>
        <v>5</v>
      </c>
      <c r="L11" s="575"/>
      <c r="M11" s="575"/>
      <c r="N11" s="575"/>
      <c r="O11" s="575"/>
      <c r="P11" s="576"/>
      <c r="Q11" s="577">
        <f t="shared" si="4"/>
        <v>5</v>
      </c>
      <c r="R11" s="578">
        <f t="shared" si="3"/>
        <v>0</v>
      </c>
      <c r="S11" s="579">
        <f t="shared" si="0"/>
        <v>5</v>
      </c>
    </row>
    <row r="12" spans="1:20" ht="15" customHeight="1" x14ac:dyDescent="0.25">
      <c r="A12" s="392" t="s">
        <v>22</v>
      </c>
      <c r="B12" s="381" t="s">
        <v>993</v>
      </c>
      <c r="C12" s="574"/>
      <c r="D12" s="574"/>
      <c r="E12" s="575"/>
      <c r="F12" s="575"/>
      <c r="G12" s="575">
        <v>26</v>
      </c>
      <c r="H12" s="575">
        <v>3</v>
      </c>
      <c r="I12" s="575"/>
      <c r="J12" s="575">
        <v>5</v>
      </c>
      <c r="K12" s="575">
        <f t="shared" si="2"/>
        <v>29</v>
      </c>
      <c r="L12" s="575"/>
      <c r="M12" s="575"/>
      <c r="N12" s="575">
        <f t="shared" si="5"/>
        <v>5</v>
      </c>
      <c r="O12" s="575"/>
      <c r="P12" s="576"/>
      <c r="Q12" s="577">
        <f t="shared" si="4"/>
        <v>29</v>
      </c>
      <c r="R12" s="578">
        <f t="shared" si="3"/>
        <v>5</v>
      </c>
      <c r="S12" s="579">
        <f t="shared" si="0"/>
        <v>34</v>
      </c>
    </row>
    <row r="13" spans="1:20" ht="15" customHeight="1" x14ac:dyDescent="0.25">
      <c r="A13" s="392">
        <v>40105</v>
      </c>
      <c r="B13" s="381" t="s">
        <v>994</v>
      </c>
      <c r="C13" s="574"/>
      <c r="D13" s="574"/>
      <c r="E13" s="575"/>
      <c r="F13" s="575"/>
      <c r="G13" s="575">
        <v>24</v>
      </c>
      <c r="H13" s="575">
        <v>7</v>
      </c>
      <c r="I13" s="575"/>
      <c r="J13" s="575"/>
      <c r="K13" s="575">
        <f t="shared" si="2"/>
        <v>31</v>
      </c>
      <c r="L13" s="575"/>
      <c r="M13" s="575"/>
      <c r="N13" s="575"/>
      <c r="O13" s="575"/>
      <c r="P13" s="576"/>
      <c r="Q13" s="577">
        <f t="shared" si="4"/>
        <v>31</v>
      </c>
      <c r="R13" s="578">
        <f t="shared" si="3"/>
        <v>0</v>
      </c>
      <c r="S13" s="579">
        <f t="shared" si="0"/>
        <v>31</v>
      </c>
    </row>
    <row r="14" spans="1:20" ht="15" customHeight="1" x14ac:dyDescent="0.25">
      <c r="A14" s="392">
        <v>40106</v>
      </c>
      <c r="B14" s="381" t="s">
        <v>995</v>
      </c>
      <c r="C14" s="574"/>
      <c r="D14" s="574"/>
      <c r="E14" s="575"/>
      <c r="F14" s="575"/>
      <c r="G14" s="575">
        <v>14.5</v>
      </c>
      <c r="H14" s="575">
        <v>3</v>
      </c>
      <c r="I14" s="575"/>
      <c r="J14" s="575"/>
      <c r="K14" s="575">
        <f t="shared" si="2"/>
        <v>17.5</v>
      </c>
      <c r="L14" s="575"/>
      <c r="M14" s="575"/>
      <c r="N14" s="575"/>
      <c r="O14" s="575"/>
      <c r="P14" s="576"/>
      <c r="Q14" s="577">
        <f t="shared" si="4"/>
        <v>17.5</v>
      </c>
      <c r="R14" s="578">
        <f t="shared" si="3"/>
        <v>0</v>
      </c>
      <c r="S14" s="579">
        <f t="shared" si="0"/>
        <v>17.5</v>
      </c>
    </row>
    <row r="15" spans="1:20" ht="15" customHeight="1" x14ac:dyDescent="0.25">
      <c r="A15" s="392">
        <v>40107</v>
      </c>
      <c r="B15" s="382" t="s">
        <v>223</v>
      </c>
      <c r="C15" s="574"/>
      <c r="D15" s="574"/>
      <c r="E15" s="575"/>
      <c r="F15" s="575"/>
      <c r="G15" s="580">
        <v>0</v>
      </c>
      <c r="H15" s="580"/>
      <c r="I15" s="580">
        <v>4</v>
      </c>
      <c r="J15" s="575">
        <v>0.5</v>
      </c>
      <c r="K15" s="575"/>
      <c r="L15" s="580"/>
      <c r="M15" s="580"/>
      <c r="N15" s="575">
        <f t="shared" si="5"/>
        <v>4.5</v>
      </c>
      <c r="O15" s="575"/>
      <c r="P15" s="576"/>
      <c r="Q15" s="577">
        <f t="shared" si="4"/>
        <v>0</v>
      </c>
      <c r="R15" s="578">
        <f t="shared" si="3"/>
        <v>4.5</v>
      </c>
      <c r="S15" s="579">
        <f t="shared" si="0"/>
        <v>4.5</v>
      </c>
    </row>
    <row r="16" spans="1:20" ht="15" customHeight="1" x14ac:dyDescent="0.25">
      <c r="A16" s="392">
        <v>40108</v>
      </c>
      <c r="B16" s="382" t="s">
        <v>72</v>
      </c>
      <c r="C16" s="574">
        <v>1</v>
      </c>
      <c r="D16" s="574"/>
      <c r="E16" s="575"/>
      <c r="F16" s="575"/>
      <c r="G16" s="580">
        <v>7</v>
      </c>
      <c r="H16" s="580">
        <v>1</v>
      </c>
      <c r="I16" s="580"/>
      <c r="J16" s="580"/>
      <c r="K16" s="575">
        <f t="shared" si="2"/>
        <v>9</v>
      </c>
      <c r="L16" s="580"/>
      <c r="M16" s="580"/>
      <c r="N16" s="575"/>
      <c r="O16" s="580"/>
      <c r="P16" s="581"/>
      <c r="Q16" s="577">
        <f t="shared" si="4"/>
        <v>9</v>
      </c>
      <c r="R16" s="578">
        <f t="shared" si="3"/>
        <v>0</v>
      </c>
      <c r="S16" s="582">
        <f t="shared" si="0"/>
        <v>9</v>
      </c>
    </row>
    <row r="17" spans="1:19" ht="15" customHeight="1" x14ac:dyDescent="0.25">
      <c r="A17" s="392">
        <v>40109</v>
      </c>
      <c r="B17" s="382" t="s">
        <v>219</v>
      </c>
      <c r="C17" s="583"/>
      <c r="D17" s="583"/>
      <c r="E17" s="584"/>
      <c r="F17" s="584"/>
      <c r="G17" s="580"/>
      <c r="H17" s="580">
        <v>25</v>
      </c>
      <c r="I17" s="580"/>
      <c r="J17" s="580"/>
      <c r="K17" s="575">
        <f t="shared" si="2"/>
        <v>25</v>
      </c>
      <c r="L17" s="580"/>
      <c r="M17" s="580"/>
      <c r="N17" s="575"/>
      <c r="O17" s="580"/>
      <c r="P17" s="581"/>
      <c r="Q17" s="577">
        <f t="shared" si="4"/>
        <v>25</v>
      </c>
      <c r="R17" s="578">
        <f t="shared" si="3"/>
        <v>0</v>
      </c>
      <c r="S17" s="582">
        <f t="shared" si="0"/>
        <v>25</v>
      </c>
    </row>
    <row r="18" spans="1:19" ht="15" customHeight="1" thickBot="1" x14ac:dyDescent="0.3">
      <c r="A18" s="392">
        <v>40110</v>
      </c>
      <c r="B18" s="383" t="s">
        <v>633</v>
      </c>
      <c r="C18" s="585"/>
      <c r="D18" s="585"/>
      <c r="E18" s="586"/>
      <c r="F18" s="586"/>
      <c r="G18" s="586">
        <v>10</v>
      </c>
      <c r="H18" s="586"/>
      <c r="I18" s="586"/>
      <c r="J18" s="586"/>
      <c r="K18" s="587">
        <f t="shared" si="2"/>
        <v>10</v>
      </c>
      <c r="L18" s="586"/>
      <c r="M18" s="586"/>
      <c r="N18" s="568"/>
      <c r="O18" s="586"/>
      <c r="P18" s="588"/>
      <c r="Q18" s="577">
        <f t="shared" si="4"/>
        <v>10</v>
      </c>
      <c r="R18" s="589">
        <f t="shared" si="3"/>
        <v>0</v>
      </c>
      <c r="S18" s="582">
        <f t="shared" si="0"/>
        <v>10</v>
      </c>
    </row>
    <row r="19" spans="1:19" ht="30" customHeight="1" thickBot="1" x14ac:dyDescent="0.3">
      <c r="A19" s="394">
        <v>50100</v>
      </c>
      <c r="B19" s="384" t="s">
        <v>75</v>
      </c>
      <c r="C19" s="590"/>
      <c r="D19" s="590"/>
      <c r="E19" s="590"/>
      <c r="F19" s="590"/>
      <c r="G19" s="590">
        <v>227</v>
      </c>
      <c r="H19" s="590">
        <v>75</v>
      </c>
      <c r="I19" s="590"/>
      <c r="J19" s="590"/>
      <c r="K19" s="562">
        <f t="shared" si="2"/>
        <v>302</v>
      </c>
      <c r="L19" s="590"/>
      <c r="M19" s="590"/>
      <c r="N19" s="590"/>
      <c r="O19" s="590"/>
      <c r="P19" s="591"/>
      <c r="Q19" s="564">
        <f>K19+L19+M19</f>
        <v>302</v>
      </c>
      <c r="R19" s="562">
        <f t="shared" si="3"/>
        <v>0</v>
      </c>
      <c r="S19" s="565">
        <f>SUM(Q19:R19)</f>
        <v>302</v>
      </c>
    </row>
    <row r="20" spans="1:19" ht="30" customHeight="1" thickBot="1" x14ac:dyDescent="0.3">
      <c r="A20" s="398" t="s">
        <v>23</v>
      </c>
      <c r="B20" s="384" t="s">
        <v>217</v>
      </c>
      <c r="C20" s="590">
        <v>31</v>
      </c>
      <c r="D20" s="590"/>
      <c r="E20" s="590">
        <f>4</f>
        <v>4</v>
      </c>
      <c r="F20" s="590"/>
      <c r="G20" s="590">
        <f>108</f>
        <v>108</v>
      </c>
      <c r="H20" s="590">
        <v>42</v>
      </c>
      <c r="I20" s="590">
        <v>2</v>
      </c>
      <c r="J20" s="590"/>
      <c r="K20" s="562">
        <f t="shared" si="2"/>
        <v>181</v>
      </c>
      <c r="L20" s="590"/>
      <c r="M20" s="590"/>
      <c r="N20" s="562">
        <f>E20+F20+I20+J20</f>
        <v>6</v>
      </c>
      <c r="O20" s="590"/>
      <c r="P20" s="591"/>
      <c r="Q20" s="564">
        <f>K20+L20+M20</f>
        <v>181</v>
      </c>
      <c r="R20" s="562">
        <f t="shared" si="3"/>
        <v>6</v>
      </c>
      <c r="S20" s="565">
        <f>SUM(Q20:R20)</f>
        <v>187</v>
      </c>
    </row>
    <row r="21" spans="1:19" ht="30" customHeight="1" thickBot="1" x14ac:dyDescent="0.3">
      <c r="A21" s="398">
        <v>12000</v>
      </c>
      <c r="B21" s="384" t="s">
        <v>996</v>
      </c>
      <c r="C21" s="562">
        <f>SUM(C22:C23)</f>
        <v>0</v>
      </c>
      <c r="D21" s="562">
        <f>SUM(D22:D23)</f>
        <v>0</v>
      </c>
      <c r="E21" s="562">
        <f>SUM(E22:E23)</f>
        <v>0</v>
      </c>
      <c r="F21" s="562">
        <f t="shared" ref="F21:S21" si="6">SUM(F22:F23)</f>
        <v>0</v>
      </c>
      <c r="G21" s="562">
        <f t="shared" si="6"/>
        <v>0</v>
      </c>
      <c r="H21" s="562">
        <f t="shared" si="6"/>
        <v>0</v>
      </c>
      <c r="I21" s="562">
        <f t="shared" si="6"/>
        <v>0</v>
      </c>
      <c r="J21" s="562">
        <f t="shared" si="6"/>
        <v>0</v>
      </c>
      <c r="K21" s="562">
        <f t="shared" si="6"/>
        <v>0</v>
      </c>
      <c r="L21" s="562">
        <f t="shared" si="6"/>
        <v>246</v>
      </c>
      <c r="M21" s="562">
        <f t="shared" si="6"/>
        <v>29</v>
      </c>
      <c r="N21" s="562">
        <f t="shared" si="6"/>
        <v>0</v>
      </c>
      <c r="O21" s="562">
        <f t="shared" si="6"/>
        <v>0</v>
      </c>
      <c r="P21" s="563">
        <f t="shared" si="6"/>
        <v>0</v>
      </c>
      <c r="Q21" s="564">
        <f t="shared" si="6"/>
        <v>275</v>
      </c>
      <c r="R21" s="562">
        <f t="shared" si="6"/>
        <v>0</v>
      </c>
      <c r="S21" s="565">
        <f t="shared" si="6"/>
        <v>275</v>
      </c>
    </row>
    <row r="22" spans="1:19" s="99" customFormat="1" ht="15" customHeight="1" x14ac:dyDescent="0.25">
      <c r="A22" s="399">
        <v>12202</v>
      </c>
      <c r="B22" s="385" t="s">
        <v>1010</v>
      </c>
      <c r="C22" s="592"/>
      <c r="D22" s="592"/>
      <c r="E22" s="592"/>
      <c r="F22" s="592"/>
      <c r="G22" s="592"/>
      <c r="H22" s="592"/>
      <c r="I22" s="592"/>
      <c r="J22" s="592"/>
      <c r="K22" s="592"/>
      <c r="L22" s="592">
        <f>147+39</f>
        <v>186</v>
      </c>
      <c r="M22" s="592">
        <f>20+2</f>
        <v>22</v>
      </c>
      <c r="N22" s="592"/>
      <c r="O22" s="592"/>
      <c r="P22" s="593"/>
      <c r="Q22" s="594">
        <f>M22+L22+K22+H22+G22+D22+C22</f>
        <v>208</v>
      </c>
      <c r="R22" s="595">
        <f>P22+O22+N22+J22+I22+F22+E22</f>
        <v>0</v>
      </c>
      <c r="S22" s="596">
        <f>SUM(Q22:R22)</f>
        <v>208</v>
      </c>
    </row>
    <row r="23" spans="1:19" s="99" customFormat="1" ht="15" customHeight="1" thickBot="1" x14ac:dyDescent="0.3">
      <c r="A23" s="406">
        <v>12203</v>
      </c>
      <c r="B23" s="386" t="s">
        <v>237</v>
      </c>
      <c r="C23" s="586"/>
      <c r="D23" s="586"/>
      <c r="E23" s="586"/>
      <c r="F23" s="586"/>
      <c r="G23" s="586"/>
      <c r="H23" s="586"/>
      <c r="I23" s="586"/>
      <c r="J23" s="586"/>
      <c r="K23" s="586"/>
      <c r="L23" s="586">
        <v>60</v>
      </c>
      <c r="M23" s="586">
        <v>7</v>
      </c>
      <c r="N23" s="586"/>
      <c r="O23" s="586"/>
      <c r="P23" s="588"/>
      <c r="Q23" s="597">
        <f>M23+L23+K23+H23+G23+D23+C23</f>
        <v>67</v>
      </c>
      <c r="R23" s="598">
        <f>P23+O23+N23+J23+I23+F23+E23</f>
        <v>0</v>
      </c>
      <c r="S23" s="599">
        <f>SUM(Q23:R23)</f>
        <v>67</v>
      </c>
    </row>
    <row r="24" spans="1:19" s="40" customFormat="1" ht="30" customHeight="1" thickBot="1" x14ac:dyDescent="0.3">
      <c r="A24" s="398"/>
      <c r="B24" s="387" t="s">
        <v>380</v>
      </c>
      <c r="C24" s="566">
        <f>C4+C5+C19+C20+C21</f>
        <v>189</v>
      </c>
      <c r="D24" s="566">
        <f t="shared" ref="D24:S24" si="7">D4+D5+D19+D20+D21</f>
        <v>119</v>
      </c>
      <c r="E24" s="562">
        <f t="shared" si="7"/>
        <v>4</v>
      </c>
      <c r="F24" s="562">
        <f t="shared" si="7"/>
        <v>0</v>
      </c>
      <c r="G24" s="562">
        <f t="shared" si="7"/>
        <v>470.5</v>
      </c>
      <c r="H24" s="562">
        <f t="shared" si="7"/>
        <v>180</v>
      </c>
      <c r="I24" s="562">
        <f t="shared" si="7"/>
        <v>24</v>
      </c>
      <c r="J24" s="562">
        <f t="shared" si="7"/>
        <v>13.5</v>
      </c>
      <c r="K24" s="562">
        <f t="shared" si="7"/>
        <v>958.5</v>
      </c>
      <c r="L24" s="562">
        <f t="shared" si="7"/>
        <v>246</v>
      </c>
      <c r="M24" s="562">
        <f t="shared" si="7"/>
        <v>29</v>
      </c>
      <c r="N24" s="562">
        <f t="shared" si="7"/>
        <v>41.5</v>
      </c>
      <c r="O24" s="562">
        <f t="shared" si="7"/>
        <v>0</v>
      </c>
      <c r="P24" s="563">
        <f t="shared" si="7"/>
        <v>0</v>
      </c>
      <c r="Q24" s="564">
        <f t="shared" si="7"/>
        <v>1233.5</v>
      </c>
      <c r="R24" s="562">
        <f t="shared" si="7"/>
        <v>41.5</v>
      </c>
      <c r="S24" s="565">
        <f t="shared" si="7"/>
        <v>1275</v>
      </c>
    </row>
    <row r="25" spans="1:19" s="40" customFormat="1" ht="19.899999999999999" customHeight="1" thickBot="1" x14ac:dyDescent="0.3">
      <c r="A25" s="398">
        <v>11101</v>
      </c>
      <c r="B25" s="387" t="s">
        <v>997</v>
      </c>
      <c r="C25" s="566"/>
      <c r="D25" s="566"/>
      <c r="E25" s="562"/>
      <c r="F25" s="562"/>
      <c r="G25" s="562"/>
      <c r="H25" s="562"/>
      <c r="I25" s="562"/>
      <c r="J25" s="562"/>
      <c r="K25" s="562"/>
      <c r="L25" s="562"/>
      <c r="M25" s="562"/>
      <c r="N25" s="562"/>
      <c r="O25" s="562"/>
      <c r="P25" s="563"/>
      <c r="Q25" s="564">
        <v>3</v>
      </c>
      <c r="R25" s="562"/>
      <c r="S25" s="565">
        <f>SUM(Q25:R25)</f>
        <v>3</v>
      </c>
    </row>
    <row r="26" spans="1:19" s="40" customFormat="1" ht="19.899999999999999" customHeight="1" x14ac:dyDescent="0.25">
      <c r="A26" s="395"/>
      <c r="B26" s="388" t="s">
        <v>643</v>
      </c>
      <c r="C26" s="600"/>
      <c r="D26" s="600"/>
      <c r="E26" s="572"/>
      <c r="F26" s="572"/>
      <c r="G26" s="572"/>
      <c r="H26" s="572"/>
      <c r="I26" s="572"/>
      <c r="J26" s="572"/>
      <c r="K26" s="572"/>
      <c r="L26" s="572"/>
      <c r="M26" s="572"/>
      <c r="N26" s="572"/>
      <c r="O26" s="572"/>
      <c r="P26" s="601"/>
      <c r="Q26" s="571">
        <f>SUM(Q28:Q34)</f>
        <v>143</v>
      </c>
      <c r="R26" s="572"/>
      <c r="S26" s="573">
        <f>SUM(S28:S34)</f>
        <v>0</v>
      </c>
    </row>
    <row r="27" spans="1:19" s="40" customFormat="1" ht="15" customHeight="1" x14ac:dyDescent="0.2">
      <c r="A27" s="393"/>
      <c r="B27" s="388" t="s">
        <v>728</v>
      </c>
      <c r="C27" s="600"/>
      <c r="D27" s="600"/>
      <c r="E27" s="572"/>
      <c r="F27" s="572"/>
      <c r="G27" s="572"/>
      <c r="H27" s="572"/>
      <c r="I27" s="572"/>
      <c r="J27" s="572"/>
      <c r="K27" s="572"/>
      <c r="L27" s="572"/>
      <c r="M27" s="572"/>
      <c r="N27" s="572"/>
      <c r="O27" s="572"/>
      <c r="P27" s="601"/>
      <c r="Q27" s="571"/>
      <c r="R27" s="572"/>
      <c r="S27" s="573"/>
    </row>
    <row r="28" spans="1:19" ht="15" customHeight="1" x14ac:dyDescent="0.25">
      <c r="A28" s="392"/>
      <c r="B28" s="380" t="s">
        <v>175</v>
      </c>
      <c r="C28" s="567"/>
      <c r="D28" s="567"/>
      <c r="E28" s="568"/>
      <c r="F28" s="568"/>
      <c r="G28" s="568"/>
      <c r="H28" s="568"/>
      <c r="I28" s="568"/>
      <c r="J28" s="568"/>
      <c r="K28" s="568"/>
      <c r="L28" s="568"/>
      <c r="M28" s="568"/>
      <c r="N28" s="568"/>
      <c r="O28" s="568"/>
      <c r="P28" s="570"/>
      <c r="Q28" s="602">
        <v>26</v>
      </c>
      <c r="R28" s="568"/>
      <c r="S28" s="603"/>
    </row>
    <row r="29" spans="1:19" s="40" customFormat="1" ht="15" customHeight="1" x14ac:dyDescent="0.25">
      <c r="A29" s="393"/>
      <c r="B29" s="380" t="s">
        <v>217</v>
      </c>
      <c r="C29" s="600"/>
      <c r="D29" s="600"/>
      <c r="E29" s="572"/>
      <c r="F29" s="572"/>
      <c r="G29" s="572"/>
      <c r="H29" s="572"/>
      <c r="I29" s="572"/>
      <c r="J29" s="572"/>
      <c r="K29" s="572"/>
      <c r="L29" s="572"/>
      <c r="M29" s="572"/>
      <c r="N29" s="572"/>
      <c r="O29" s="572"/>
      <c r="P29" s="601"/>
      <c r="Q29" s="602">
        <v>7</v>
      </c>
      <c r="R29" s="572"/>
      <c r="S29" s="603"/>
    </row>
    <row r="30" spans="1:19" s="40" customFormat="1" ht="15" customHeight="1" x14ac:dyDescent="0.25">
      <c r="A30" s="393"/>
      <c r="B30" s="380" t="s">
        <v>214</v>
      </c>
      <c r="C30" s="600"/>
      <c r="D30" s="600"/>
      <c r="E30" s="572"/>
      <c r="F30" s="572"/>
      <c r="G30" s="572"/>
      <c r="H30" s="572"/>
      <c r="I30" s="572"/>
      <c r="J30" s="572"/>
      <c r="K30" s="572"/>
      <c r="L30" s="572"/>
      <c r="M30" s="572"/>
      <c r="N30" s="572"/>
      <c r="O30" s="572"/>
      <c r="P30" s="601"/>
      <c r="Q30" s="602">
        <v>0</v>
      </c>
      <c r="R30" s="572"/>
      <c r="S30" s="603"/>
    </row>
    <row r="31" spans="1:19" s="40" customFormat="1" ht="30" customHeight="1" x14ac:dyDescent="0.25">
      <c r="A31" s="393"/>
      <c r="B31" s="380" t="s">
        <v>1007</v>
      </c>
      <c r="C31" s="600"/>
      <c r="D31" s="600"/>
      <c r="E31" s="572"/>
      <c r="F31" s="572"/>
      <c r="G31" s="572"/>
      <c r="H31" s="572"/>
      <c r="I31" s="572"/>
      <c r="J31" s="572"/>
      <c r="K31" s="572"/>
      <c r="L31" s="572"/>
      <c r="M31" s="572"/>
      <c r="N31" s="572"/>
      <c r="O31" s="572"/>
      <c r="P31" s="601"/>
      <c r="Q31" s="602">
        <v>13</v>
      </c>
      <c r="R31" s="572"/>
      <c r="S31" s="603"/>
    </row>
    <row r="32" spans="1:19" ht="15" customHeight="1" x14ac:dyDescent="0.25">
      <c r="A32" s="392"/>
      <c r="B32" s="402" t="s">
        <v>1008</v>
      </c>
      <c r="C32" s="574"/>
      <c r="D32" s="574"/>
      <c r="E32" s="575"/>
      <c r="F32" s="575"/>
      <c r="G32" s="575"/>
      <c r="H32" s="575"/>
      <c r="I32" s="575"/>
      <c r="J32" s="575"/>
      <c r="K32" s="575"/>
      <c r="L32" s="575"/>
      <c r="M32" s="575"/>
      <c r="N32" s="575"/>
      <c r="O32" s="575"/>
      <c r="P32" s="576"/>
      <c r="Q32" s="604"/>
      <c r="R32" s="575"/>
      <c r="S32" s="603"/>
    </row>
    <row r="33" spans="1:46" ht="15" customHeight="1" x14ac:dyDescent="0.25">
      <c r="A33" s="392"/>
      <c r="B33" s="381" t="s">
        <v>1009</v>
      </c>
      <c r="C33" s="574"/>
      <c r="D33" s="574"/>
      <c r="E33" s="575"/>
      <c r="F33" s="575"/>
      <c r="G33" s="575"/>
      <c r="H33" s="575"/>
      <c r="I33" s="575"/>
      <c r="J33" s="575"/>
      <c r="K33" s="575"/>
      <c r="L33" s="575"/>
      <c r="M33" s="575"/>
      <c r="N33" s="575"/>
      <c r="O33" s="575"/>
      <c r="P33" s="576"/>
      <c r="Q33" s="604">
        <v>25</v>
      </c>
      <c r="R33" s="575"/>
      <c r="S33" s="605"/>
    </row>
    <row r="34" spans="1:46" ht="15" customHeight="1" thickBot="1" x14ac:dyDescent="0.3">
      <c r="A34" s="392"/>
      <c r="B34" s="382" t="s">
        <v>56</v>
      </c>
      <c r="C34" s="606"/>
      <c r="D34" s="606"/>
      <c r="E34" s="580"/>
      <c r="F34" s="580"/>
      <c r="G34" s="580"/>
      <c r="H34" s="580"/>
      <c r="I34" s="580"/>
      <c r="J34" s="580"/>
      <c r="K34" s="580"/>
      <c r="L34" s="580"/>
      <c r="M34" s="580"/>
      <c r="N34" s="580"/>
      <c r="O34" s="580"/>
      <c r="P34" s="581"/>
      <c r="Q34" s="607">
        <v>72</v>
      </c>
      <c r="R34" s="580"/>
      <c r="S34" s="608"/>
    </row>
    <row r="35" spans="1:46" s="40" customFormat="1" ht="30" customHeight="1" thickBot="1" x14ac:dyDescent="0.25">
      <c r="A35" s="397"/>
      <c r="B35" s="387" t="s">
        <v>644</v>
      </c>
      <c r="C35" s="566"/>
      <c r="D35" s="566"/>
      <c r="E35" s="562"/>
      <c r="F35" s="562"/>
      <c r="G35" s="562"/>
      <c r="H35" s="562"/>
      <c r="I35" s="562"/>
      <c r="J35" s="562"/>
      <c r="K35" s="562"/>
      <c r="L35" s="562"/>
      <c r="M35" s="562"/>
      <c r="N35" s="562"/>
      <c r="O35" s="562"/>
      <c r="P35" s="563"/>
      <c r="Q35" s="564">
        <v>1</v>
      </c>
      <c r="R35" s="562"/>
      <c r="S35" s="565">
        <f>SUM(Q35:R35)</f>
        <v>1</v>
      </c>
    </row>
    <row r="36" spans="1:46" ht="30" customHeight="1" thickBot="1" x14ac:dyDescent="0.3">
      <c r="A36" s="395"/>
      <c r="B36" s="389" t="s">
        <v>998</v>
      </c>
      <c r="C36" s="583"/>
      <c r="D36" s="583"/>
      <c r="E36" s="584"/>
      <c r="F36" s="584"/>
      <c r="G36" s="584"/>
      <c r="H36" s="584"/>
      <c r="I36" s="584"/>
      <c r="J36" s="584"/>
      <c r="K36" s="584"/>
      <c r="L36" s="584"/>
      <c r="M36" s="584"/>
      <c r="N36" s="584"/>
      <c r="O36" s="584"/>
      <c r="P36" s="609"/>
      <c r="Q36" s="610">
        <v>1</v>
      </c>
      <c r="R36" s="584"/>
      <c r="S36" s="611">
        <f>SUM(Q36:R36)</f>
        <v>1</v>
      </c>
    </row>
    <row r="37" spans="1:46" s="47" customFormat="1" ht="30" customHeight="1" thickBot="1" x14ac:dyDescent="0.3">
      <c r="A37" s="396"/>
      <c r="B37" s="390" t="s">
        <v>645</v>
      </c>
      <c r="C37" s="612"/>
      <c r="D37" s="612"/>
      <c r="E37" s="613"/>
      <c r="F37" s="613"/>
      <c r="G37" s="613"/>
      <c r="H37" s="613"/>
      <c r="I37" s="613"/>
      <c r="J37" s="613"/>
      <c r="K37" s="613"/>
      <c r="L37" s="613"/>
      <c r="M37" s="613"/>
      <c r="N37" s="613"/>
      <c r="O37" s="613"/>
      <c r="P37" s="614"/>
      <c r="Q37" s="564">
        <f t="shared" ref="Q37:R37" si="8">Q24+Q25+Q35+Q26</f>
        <v>1380.5</v>
      </c>
      <c r="R37" s="562">
        <f t="shared" si="8"/>
        <v>41.5</v>
      </c>
      <c r="S37" s="565">
        <f>SUM(Q37:R37)</f>
        <v>1422</v>
      </c>
      <c r="T37" s="100"/>
    </row>
    <row r="38" spans="1:46" x14ac:dyDescent="0.25">
      <c r="E38" s="101"/>
      <c r="F38" s="101"/>
      <c r="G38" s="101"/>
      <c r="H38" s="101"/>
      <c r="I38" s="101"/>
      <c r="J38" s="101"/>
      <c r="K38" s="101"/>
      <c r="L38" s="101"/>
      <c r="M38" s="101"/>
      <c r="N38" s="101"/>
      <c r="O38" s="101"/>
      <c r="P38" s="101"/>
      <c r="T38" s="101"/>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row>
    <row r="39" spans="1:46" x14ac:dyDescent="0.25">
      <c r="E39" s="101"/>
      <c r="F39" s="101"/>
      <c r="G39" s="101"/>
      <c r="H39" s="101"/>
      <c r="I39" s="101"/>
      <c r="J39" s="101"/>
      <c r="K39" s="101"/>
      <c r="L39" s="101"/>
      <c r="M39" s="101"/>
      <c r="N39" s="101"/>
      <c r="O39" s="101"/>
      <c r="P39" s="101"/>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row>
    <row r="40" spans="1:46" x14ac:dyDescent="0.25">
      <c r="E40" s="101"/>
      <c r="F40" s="101"/>
      <c r="G40" s="101"/>
      <c r="H40" s="101"/>
      <c r="I40" s="101"/>
      <c r="J40" s="101"/>
      <c r="K40" s="101"/>
      <c r="L40" s="101"/>
      <c r="M40" s="101"/>
      <c r="N40" s="101"/>
      <c r="O40" s="101"/>
      <c r="P40" s="101"/>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row>
    <row r="41" spans="1:46" x14ac:dyDescent="0.25">
      <c r="E41" s="101"/>
      <c r="F41" s="101"/>
      <c r="G41" s="101"/>
      <c r="H41" s="101"/>
      <c r="I41" s="101"/>
      <c r="J41" s="101"/>
      <c r="K41" s="101"/>
      <c r="L41" s="101"/>
      <c r="M41" s="101"/>
      <c r="N41" s="101"/>
      <c r="O41" s="101"/>
      <c r="P41" s="101"/>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row>
    <row r="42" spans="1:46" x14ac:dyDescent="0.25">
      <c r="E42" s="101"/>
      <c r="F42" s="101"/>
      <c r="G42" s="101"/>
      <c r="H42" s="101"/>
      <c r="I42" s="101"/>
      <c r="J42" s="101"/>
      <c r="K42" s="101"/>
      <c r="L42" s="101"/>
      <c r="M42" s="101"/>
      <c r="N42" s="101"/>
      <c r="O42" s="101"/>
      <c r="P42" s="101"/>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row>
    <row r="43" spans="1:46" x14ac:dyDescent="0.25">
      <c r="E43" s="101"/>
      <c r="F43" s="101"/>
      <c r="G43" s="101"/>
      <c r="H43" s="101"/>
      <c r="I43" s="101"/>
      <c r="J43" s="101"/>
      <c r="K43" s="101"/>
      <c r="L43" s="101"/>
      <c r="M43" s="101"/>
      <c r="N43" s="101"/>
      <c r="O43" s="101"/>
      <c r="P43" s="101"/>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row>
    <row r="44" spans="1:46" x14ac:dyDescent="0.25">
      <c r="E44" s="101"/>
      <c r="F44" s="101"/>
      <c r="G44" s="101"/>
      <c r="H44" s="101"/>
      <c r="I44" s="101"/>
      <c r="J44" s="101"/>
      <c r="K44" s="101"/>
      <c r="L44" s="101"/>
      <c r="M44" s="101"/>
      <c r="N44" s="101"/>
      <c r="O44" s="101"/>
      <c r="P44" s="101"/>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row>
    <row r="45" spans="1:46" x14ac:dyDescent="0.25">
      <c r="E45" s="101"/>
      <c r="F45" s="101"/>
      <c r="G45" s="101"/>
      <c r="H45" s="101"/>
      <c r="I45" s="101"/>
      <c r="J45" s="101"/>
      <c r="K45" s="101"/>
      <c r="L45" s="101"/>
      <c r="M45" s="101"/>
      <c r="N45" s="101"/>
      <c r="O45" s="101"/>
      <c r="P45" s="101"/>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row>
    <row r="46" spans="1:46" x14ac:dyDescent="0.25">
      <c r="E46" s="101"/>
      <c r="F46" s="101"/>
      <c r="G46" s="101"/>
      <c r="H46" s="101"/>
      <c r="I46" s="101"/>
      <c r="J46" s="101"/>
      <c r="K46" s="101"/>
      <c r="L46" s="101"/>
      <c r="M46" s="101"/>
      <c r="N46" s="101"/>
      <c r="O46" s="101"/>
      <c r="P46" s="101"/>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row>
    <row r="47" spans="1:46" x14ac:dyDescent="0.25">
      <c r="B47" s="37"/>
      <c r="C47" s="37"/>
      <c r="D47" s="37"/>
      <c r="E47" s="101"/>
      <c r="F47" s="101"/>
      <c r="G47" s="101"/>
      <c r="H47" s="101"/>
      <c r="I47" s="101"/>
      <c r="J47" s="101"/>
      <c r="K47" s="101"/>
      <c r="L47" s="101"/>
      <c r="M47" s="101"/>
      <c r="N47" s="101"/>
      <c r="O47" s="101"/>
      <c r="P47" s="101"/>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row>
    <row r="48" spans="1:46" x14ac:dyDescent="0.25">
      <c r="B48" s="37"/>
      <c r="C48" s="37"/>
      <c r="D48" s="37"/>
      <c r="E48" s="101"/>
      <c r="F48" s="101"/>
      <c r="G48" s="101"/>
      <c r="H48" s="101"/>
      <c r="I48" s="101"/>
      <c r="J48" s="101"/>
      <c r="K48" s="101"/>
      <c r="L48" s="101"/>
      <c r="M48" s="101"/>
      <c r="N48" s="101"/>
      <c r="O48" s="101"/>
      <c r="P48" s="101"/>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row>
    <row r="49" spans="2:46" x14ac:dyDescent="0.25">
      <c r="B49" s="37"/>
      <c r="C49" s="37"/>
      <c r="D49" s="37"/>
      <c r="E49" s="101"/>
      <c r="F49" s="101"/>
      <c r="G49" s="101"/>
      <c r="H49" s="101"/>
      <c r="I49" s="101"/>
      <c r="J49" s="101"/>
      <c r="K49" s="101"/>
      <c r="L49" s="101"/>
      <c r="M49" s="101"/>
      <c r="N49" s="101"/>
      <c r="O49" s="101"/>
      <c r="P49" s="101"/>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row>
    <row r="50" spans="2:46" x14ac:dyDescent="0.25">
      <c r="B50" s="37"/>
      <c r="C50" s="37"/>
      <c r="D50" s="37"/>
      <c r="E50" s="101"/>
      <c r="F50" s="101"/>
      <c r="G50" s="101"/>
      <c r="H50" s="101"/>
      <c r="I50" s="101"/>
      <c r="J50" s="101"/>
      <c r="K50" s="101"/>
      <c r="L50" s="101"/>
      <c r="M50" s="101"/>
      <c r="N50" s="101"/>
      <c r="O50" s="101"/>
      <c r="P50" s="101"/>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row>
    <row r="51" spans="2:46" x14ac:dyDescent="0.25">
      <c r="B51" s="37"/>
      <c r="C51" s="37"/>
      <c r="D51" s="37"/>
      <c r="E51" s="101"/>
      <c r="F51" s="101"/>
      <c r="G51" s="101"/>
      <c r="H51" s="101"/>
      <c r="I51" s="101"/>
      <c r="J51" s="101"/>
      <c r="K51" s="101"/>
      <c r="L51" s="101"/>
      <c r="M51" s="101"/>
      <c r="N51" s="101"/>
      <c r="O51" s="101"/>
      <c r="P51" s="101"/>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row>
    <row r="52" spans="2:46" x14ac:dyDescent="0.25">
      <c r="B52" s="37"/>
      <c r="C52" s="37"/>
      <c r="D52" s="37"/>
      <c r="E52" s="101"/>
      <c r="F52" s="101"/>
      <c r="G52" s="101"/>
      <c r="H52" s="101"/>
      <c r="I52" s="101"/>
      <c r="J52" s="101"/>
      <c r="K52" s="101"/>
      <c r="L52" s="101"/>
      <c r="M52" s="101"/>
      <c r="N52" s="101"/>
      <c r="O52" s="101"/>
      <c r="P52" s="101"/>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row>
    <row r="53" spans="2:46" x14ac:dyDescent="0.25">
      <c r="B53" s="37"/>
      <c r="C53" s="37"/>
      <c r="D53" s="37"/>
      <c r="E53" s="101"/>
      <c r="F53" s="101"/>
      <c r="G53" s="101"/>
      <c r="H53" s="101"/>
      <c r="I53" s="101"/>
      <c r="J53" s="101"/>
      <c r="K53" s="101"/>
      <c r="L53" s="101"/>
      <c r="M53" s="101"/>
      <c r="N53" s="101"/>
      <c r="O53" s="101"/>
      <c r="P53" s="101"/>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row>
    <row r="54" spans="2:46" x14ac:dyDescent="0.25">
      <c r="B54" s="37"/>
      <c r="C54" s="37"/>
      <c r="D54" s="37"/>
      <c r="E54" s="101"/>
      <c r="F54" s="101"/>
      <c r="G54" s="101"/>
      <c r="H54" s="101"/>
      <c r="I54" s="101"/>
      <c r="J54" s="101"/>
      <c r="K54" s="101"/>
      <c r="L54" s="101"/>
      <c r="M54" s="101"/>
      <c r="N54" s="101"/>
      <c r="O54" s="101"/>
      <c r="P54" s="101"/>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row>
    <row r="55" spans="2:46" x14ac:dyDescent="0.25">
      <c r="B55" s="37"/>
      <c r="C55" s="37"/>
      <c r="D55" s="37"/>
      <c r="E55" s="101"/>
      <c r="F55" s="101"/>
      <c r="G55" s="101"/>
      <c r="H55" s="101"/>
      <c r="I55" s="101"/>
      <c r="J55" s="101"/>
      <c r="K55" s="101"/>
      <c r="L55" s="101"/>
      <c r="M55" s="101"/>
      <c r="N55" s="101"/>
      <c r="O55" s="101"/>
      <c r="P55" s="101"/>
      <c r="T55" s="98"/>
      <c r="U55" s="98"/>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row>
    <row r="56" spans="2:46" x14ac:dyDescent="0.25">
      <c r="B56" s="37"/>
      <c r="C56" s="37"/>
      <c r="D56" s="37"/>
      <c r="E56" s="101"/>
      <c r="F56" s="101"/>
      <c r="G56" s="101"/>
      <c r="H56" s="101"/>
      <c r="I56" s="101"/>
      <c r="J56" s="101"/>
      <c r="K56" s="101"/>
      <c r="L56" s="101"/>
      <c r="M56" s="101"/>
      <c r="N56" s="101"/>
      <c r="O56" s="101"/>
      <c r="P56" s="101"/>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row>
    <row r="57" spans="2:46" x14ac:dyDescent="0.25">
      <c r="B57" s="37"/>
      <c r="C57" s="37"/>
      <c r="D57" s="37"/>
      <c r="E57" s="101"/>
      <c r="F57" s="101"/>
      <c r="G57" s="101"/>
      <c r="H57" s="101"/>
      <c r="I57" s="101"/>
      <c r="J57" s="101"/>
      <c r="K57" s="101"/>
      <c r="L57" s="101"/>
      <c r="M57" s="101"/>
      <c r="N57" s="101"/>
      <c r="O57" s="101"/>
      <c r="P57" s="101"/>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row>
    <row r="58" spans="2:46" x14ac:dyDescent="0.25">
      <c r="B58" s="37"/>
      <c r="C58" s="37"/>
      <c r="D58" s="37"/>
      <c r="E58" s="101"/>
      <c r="F58" s="101"/>
      <c r="G58" s="101"/>
      <c r="H58" s="101"/>
      <c r="I58" s="101"/>
      <c r="J58" s="101"/>
      <c r="K58" s="101"/>
      <c r="L58" s="101"/>
      <c r="M58" s="101"/>
      <c r="N58" s="101"/>
      <c r="O58" s="101"/>
      <c r="P58" s="101"/>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row>
    <row r="59" spans="2:46" x14ac:dyDescent="0.25">
      <c r="B59" s="37"/>
      <c r="C59" s="37"/>
      <c r="D59" s="37"/>
      <c r="E59" s="101"/>
      <c r="F59" s="101"/>
      <c r="G59" s="101"/>
      <c r="H59" s="101"/>
      <c r="I59" s="101"/>
      <c r="J59" s="101"/>
      <c r="K59" s="101"/>
      <c r="L59" s="101"/>
      <c r="M59" s="101"/>
      <c r="N59" s="101"/>
      <c r="O59" s="101"/>
      <c r="P59" s="101"/>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row>
    <row r="60" spans="2:46" x14ac:dyDescent="0.25">
      <c r="B60" s="37"/>
      <c r="C60" s="37"/>
      <c r="D60" s="37"/>
      <c r="E60" s="101"/>
      <c r="F60" s="101"/>
      <c r="G60" s="101"/>
      <c r="H60" s="101"/>
      <c r="I60" s="101"/>
      <c r="J60" s="101"/>
      <c r="K60" s="101"/>
      <c r="L60" s="101"/>
      <c r="M60" s="101"/>
      <c r="N60" s="101"/>
      <c r="O60" s="101"/>
      <c r="P60" s="101"/>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row>
    <row r="61" spans="2:46" x14ac:dyDescent="0.25">
      <c r="B61" s="37"/>
      <c r="C61" s="37"/>
      <c r="D61" s="37"/>
      <c r="E61" s="101"/>
      <c r="F61" s="101"/>
      <c r="G61" s="101"/>
      <c r="H61" s="101"/>
      <c r="I61" s="101"/>
      <c r="J61" s="101"/>
      <c r="K61" s="101"/>
      <c r="L61" s="101"/>
      <c r="M61" s="101"/>
      <c r="N61" s="101"/>
      <c r="O61" s="101"/>
      <c r="P61" s="101"/>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row>
    <row r="62" spans="2:46" x14ac:dyDescent="0.25">
      <c r="B62" s="37"/>
      <c r="C62" s="37"/>
      <c r="D62" s="37"/>
      <c r="E62" s="101"/>
      <c r="F62" s="101"/>
      <c r="G62" s="101"/>
      <c r="H62" s="101"/>
      <c r="I62" s="101"/>
      <c r="J62" s="101"/>
      <c r="K62" s="101"/>
      <c r="L62" s="101"/>
      <c r="M62" s="101"/>
      <c r="N62" s="101"/>
      <c r="O62" s="101"/>
      <c r="P62" s="101"/>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row>
    <row r="63" spans="2:46" x14ac:dyDescent="0.25">
      <c r="B63" s="37"/>
      <c r="C63" s="37"/>
      <c r="D63" s="37"/>
      <c r="E63" s="101"/>
      <c r="F63" s="101"/>
      <c r="G63" s="101"/>
      <c r="H63" s="101"/>
      <c r="I63" s="101"/>
      <c r="J63" s="101"/>
      <c r="K63" s="101"/>
      <c r="L63" s="101"/>
      <c r="M63" s="101"/>
      <c r="N63" s="101"/>
      <c r="O63" s="101"/>
      <c r="P63" s="101"/>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row>
    <row r="64" spans="2:46" x14ac:dyDescent="0.25">
      <c r="B64" s="37"/>
      <c r="C64" s="37"/>
      <c r="D64" s="37"/>
      <c r="E64" s="101"/>
      <c r="F64" s="101"/>
      <c r="G64" s="101"/>
      <c r="H64" s="101"/>
      <c r="I64" s="101"/>
      <c r="J64" s="101"/>
      <c r="K64" s="101"/>
      <c r="L64" s="101"/>
      <c r="M64" s="101"/>
      <c r="N64" s="101"/>
      <c r="O64" s="101"/>
      <c r="P64" s="101"/>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row>
    <row r="65" spans="2:46" x14ac:dyDescent="0.25">
      <c r="B65" s="37"/>
      <c r="C65" s="37"/>
      <c r="D65" s="37"/>
      <c r="E65" s="101"/>
      <c r="F65" s="101"/>
      <c r="G65" s="101"/>
      <c r="H65" s="101"/>
      <c r="I65" s="101"/>
      <c r="J65" s="101"/>
      <c r="K65" s="101"/>
      <c r="L65" s="101"/>
      <c r="M65" s="101"/>
      <c r="N65" s="101"/>
      <c r="O65" s="101"/>
      <c r="P65" s="101"/>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row>
    <row r="66" spans="2:46" x14ac:dyDescent="0.25">
      <c r="B66" s="37"/>
      <c r="C66" s="37"/>
      <c r="D66" s="37"/>
      <c r="E66" s="101"/>
      <c r="F66" s="101"/>
      <c r="G66" s="101"/>
      <c r="H66" s="101"/>
      <c r="I66" s="101"/>
      <c r="J66" s="101"/>
      <c r="K66" s="101"/>
      <c r="L66" s="101"/>
      <c r="M66" s="101"/>
      <c r="N66" s="101"/>
      <c r="O66" s="101"/>
      <c r="P66" s="101"/>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row>
    <row r="67" spans="2:46" x14ac:dyDescent="0.25">
      <c r="B67" s="37"/>
      <c r="C67" s="37"/>
      <c r="D67" s="37"/>
      <c r="E67" s="101"/>
      <c r="F67" s="101"/>
      <c r="G67" s="101"/>
      <c r="H67" s="101"/>
      <c r="I67" s="101"/>
      <c r="J67" s="101"/>
      <c r="K67" s="101"/>
      <c r="L67" s="101"/>
      <c r="M67" s="101"/>
      <c r="N67" s="101"/>
      <c r="O67" s="101"/>
      <c r="P67" s="101"/>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row>
    <row r="68" spans="2:46" x14ac:dyDescent="0.25">
      <c r="B68" s="37"/>
      <c r="C68" s="37"/>
      <c r="D68" s="37"/>
      <c r="E68" s="101"/>
      <c r="F68" s="101"/>
      <c r="G68" s="101"/>
      <c r="H68" s="101"/>
      <c r="I68" s="101"/>
      <c r="J68" s="101"/>
      <c r="K68" s="101"/>
      <c r="L68" s="101"/>
      <c r="M68" s="101"/>
      <c r="N68" s="101"/>
      <c r="O68" s="101"/>
      <c r="P68" s="101"/>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row>
    <row r="69" spans="2:46" x14ac:dyDescent="0.25">
      <c r="B69" s="37"/>
      <c r="C69" s="37"/>
      <c r="D69" s="37"/>
      <c r="E69" s="101"/>
      <c r="F69" s="101"/>
      <c r="G69" s="101"/>
      <c r="H69" s="101"/>
      <c r="I69" s="101"/>
      <c r="J69" s="101"/>
      <c r="K69" s="101"/>
      <c r="L69" s="101"/>
      <c r="M69" s="101"/>
      <c r="N69" s="101"/>
      <c r="O69" s="101"/>
      <c r="P69" s="101"/>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row>
    <row r="70" spans="2:46" x14ac:dyDescent="0.25">
      <c r="B70" s="37"/>
      <c r="C70" s="37"/>
      <c r="D70" s="37"/>
      <c r="E70" s="101"/>
      <c r="F70" s="101"/>
      <c r="G70" s="101"/>
      <c r="H70" s="101"/>
      <c r="I70" s="101"/>
      <c r="J70" s="101"/>
      <c r="K70" s="101"/>
      <c r="L70" s="101"/>
      <c r="M70" s="101"/>
      <c r="N70" s="101"/>
      <c r="O70" s="101"/>
      <c r="P70" s="101"/>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row>
    <row r="71" spans="2:46" x14ac:dyDescent="0.25">
      <c r="B71" s="37"/>
      <c r="C71" s="37"/>
      <c r="D71" s="37"/>
      <c r="E71" s="101"/>
      <c r="F71" s="101"/>
      <c r="G71" s="101"/>
      <c r="H71" s="101"/>
      <c r="I71" s="101"/>
      <c r="J71" s="101"/>
      <c r="K71" s="101"/>
      <c r="L71" s="101"/>
      <c r="M71" s="101"/>
      <c r="N71" s="101"/>
      <c r="O71" s="101"/>
      <c r="P71" s="101"/>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row>
    <row r="72" spans="2:46" x14ac:dyDescent="0.25">
      <c r="B72" s="37"/>
      <c r="C72" s="37"/>
      <c r="D72" s="37"/>
      <c r="E72" s="101"/>
      <c r="F72" s="101"/>
      <c r="G72" s="101"/>
      <c r="H72" s="101"/>
      <c r="I72" s="101"/>
      <c r="J72" s="101"/>
      <c r="K72" s="101"/>
      <c r="L72" s="101"/>
      <c r="M72" s="101"/>
      <c r="N72" s="101"/>
      <c r="O72" s="101"/>
      <c r="P72" s="101"/>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row>
    <row r="73" spans="2:46" x14ac:dyDescent="0.25">
      <c r="B73" s="37"/>
      <c r="C73" s="37"/>
      <c r="D73" s="37"/>
      <c r="E73" s="101"/>
      <c r="F73" s="101"/>
      <c r="G73" s="101"/>
      <c r="H73" s="101"/>
      <c r="I73" s="101"/>
      <c r="J73" s="101"/>
      <c r="K73" s="101"/>
      <c r="L73" s="101"/>
      <c r="M73" s="101"/>
      <c r="N73" s="101"/>
      <c r="O73" s="101"/>
      <c r="P73" s="101"/>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row>
    <row r="74" spans="2:46" x14ac:dyDescent="0.25">
      <c r="B74" s="37"/>
      <c r="C74" s="37"/>
      <c r="D74" s="37"/>
      <c r="E74" s="101"/>
      <c r="F74" s="101"/>
      <c r="G74" s="101"/>
      <c r="H74" s="101"/>
      <c r="I74" s="101"/>
      <c r="J74" s="101"/>
      <c r="K74" s="101"/>
      <c r="L74" s="101"/>
      <c r="M74" s="101"/>
      <c r="N74" s="101"/>
      <c r="O74" s="101"/>
      <c r="P74" s="101"/>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row>
    <row r="75" spans="2:46" x14ac:dyDescent="0.25">
      <c r="B75" s="37"/>
      <c r="C75" s="37"/>
      <c r="D75" s="37"/>
      <c r="E75" s="101"/>
      <c r="F75" s="101"/>
      <c r="G75" s="101"/>
      <c r="H75" s="101"/>
      <c r="I75" s="101"/>
      <c r="J75" s="101"/>
      <c r="K75" s="101"/>
      <c r="L75" s="101"/>
      <c r="M75" s="101"/>
      <c r="N75" s="101"/>
      <c r="O75" s="101"/>
      <c r="P75" s="101"/>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row>
    <row r="76" spans="2:46" x14ac:dyDescent="0.25">
      <c r="B76" s="37"/>
      <c r="C76" s="37"/>
      <c r="D76" s="37"/>
      <c r="E76" s="101"/>
      <c r="F76" s="101"/>
      <c r="G76" s="101"/>
      <c r="H76" s="101"/>
      <c r="I76" s="101"/>
      <c r="J76" s="101"/>
      <c r="K76" s="101"/>
      <c r="L76" s="101"/>
      <c r="M76" s="101"/>
      <c r="N76" s="101"/>
      <c r="O76" s="101"/>
      <c r="P76" s="101"/>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row>
    <row r="77" spans="2:46" x14ac:dyDescent="0.25">
      <c r="B77" s="37"/>
      <c r="C77" s="37"/>
      <c r="D77" s="37"/>
      <c r="E77" s="101"/>
      <c r="F77" s="101"/>
      <c r="G77" s="101"/>
      <c r="H77" s="101"/>
      <c r="I77" s="101"/>
      <c r="J77" s="101"/>
      <c r="K77" s="101"/>
      <c r="L77" s="101"/>
      <c r="M77" s="101"/>
      <c r="N77" s="101"/>
      <c r="O77" s="101"/>
      <c r="P77" s="101"/>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row>
    <row r="78" spans="2:46" x14ac:dyDescent="0.25">
      <c r="B78" s="37"/>
      <c r="C78" s="37"/>
      <c r="D78" s="37"/>
      <c r="E78" s="101"/>
      <c r="F78" s="101"/>
      <c r="G78" s="101"/>
      <c r="H78" s="101"/>
      <c r="I78" s="101"/>
      <c r="J78" s="101"/>
      <c r="K78" s="101"/>
      <c r="L78" s="101"/>
      <c r="M78" s="101"/>
      <c r="N78" s="101"/>
      <c r="O78" s="101"/>
      <c r="P78" s="101"/>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row>
    <row r="79" spans="2:46" x14ac:dyDescent="0.25">
      <c r="B79" s="37"/>
      <c r="C79" s="37"/>
      <c r="D79" s="37"/>
      <c r="E79" s="101"/>
      <c r="F79" s="101"/>
      <c r="G79" s="101"/>
      <c r="H79" s="101"/>
      <c r="I79" s="101"/>
      <c r="J79" s="101"/>
      <c r="K79" s="101"/>
      <c r="L79" s="101"/>
      <c r="M79" s="101"/>
      <c r="N79" s="101"/>
      <c r="O79" s="101"/>
      <c r="P79" s="101"/>
      <c r="T79" s="98"/>
      <c r="U79" s="98"/>
      <c r="V79" s="98"/>
      <c r="W79" s="98"/>
      <c r="X79" s="98"/>
      <c r="Y79" s="98"/>
      <c r="Z79" s="98"/>
      <c r="AA79" s="98"/>
      <c r="AB79" s="98"/>
      <c r="AC79" s="98"/>
      <c r="AD79" s="98"/>
      <c r="AE79" s="98"/>
      <c r="AF79" s="98"/>
      <c r="AG79" s="98"/>
      <c r="AH79" s="98"/>
      <c r="AI79" s="98"/>
      <c r="AJ79" s="98"/>
      <c r="AK79" s="98"/>
      <c r="AL79" s="98"/>
      <c r="AM79" s="98"/>
      <c r="AN79" s="98"/>
      <c r="AO79" s="98"/>
      <c r="AP79" s="98"/>
      <c r="AQ79" s="98"/>
      <c r="AR79" s="98"/>
      <c r="AS79" s="98"/>
      <c r="AT79" s="98"/>
    </row>
    <row r="80" spans="2:46" x14ac:dyDescent="0.25">
      <c r="B80" s="37"/>
      <c r="C80" s="37"/>
      <c r="D80" s="37"/>
      <c r="E80" s="101"/>
      <c r="F80" s="101"/>
      <c r="G80" s="101"/>
      <c r="H80" s="101"/>
      <c r="I80" s="101"/>
      <c r="J80" s="101"/>
      <c r="K80" s="101"/>
      <c r="L80" s="101"/>
      <c r="M80" s="101"/>
      <c r="N80" s="101"/>
      <c r="O80" s="101"/>
      <c r="P80" s="101"/>
      <c r="T80" s="98"/>
      <c r="U80" s="98"/>
      <c r="V80" s="98"/>
      <c r="W80" s="98"/>
      <c r="X80" s="98"/>
      <c r="Y80" s="98"/>
      <c r="Z80" s="98"/>
      <c r="AA80" s="98"/>
      <c r="AB80" s="98"/>
      <c r="AC80" s="98"/>
      <c r="AD80" s="98"/>
      <c r="AE80" s="98"/>
      <c r="AF80" s="98"/>
      <c r="AG80" s="98"/>
      <c r="AH80" s="98"/>
      <c r="AI80" s="98"/>
      <c r="AJ80" s="98"/>
      <c r="AK80" s="98"/>
      <c r="AL80" s="98"/>
      <c r="AM80" s="98"/>
      <c r="AN80" s="98"/>
      <c r="AO80" s="98"/>
      <c r="AP80" s="98"/>
      <c r="AQ80" s="98"/>
      <c r="AR80" s="98"/>
      <c r="AS80" s="98"/>
      <c r="AT80" s="98"/>
    </row>
    <row r="81" spans="2:46" x14ac:dyDescent="0.25">
      <c r="B81" s="37"/>
      <c r="C81" s="37"/>
      <c r="D81" s="37"/>
      <c r="E81" s="101"/>
      <c r="F81" s="101"/>
      <c r="G81" s="101"/>
      <c r="H81" s="101"/>
      <c r="I81" s="101"/>
      <c r="J81" s="101"/>
      <c r="K81" s="101"/>
      <c r="L81" s="101"/>
      <c r="M81" s="101"/>
      <c r="N81" s="101"/>
      <c r="O81" s="101"/>
      <c r="P81" s="101"/>
      <c r="T81" s="98"/>
      <c r="U81" s="98"/>
      <c r="V81" s="98"/>
      <c r="W81" s="98"/>
      <c r="X81" s="98"/>
      <c r="Y81" s="98"/>
      <c r="Z81" s="98"/>
      <c r="AA81" s="98"/>
      <c r="AB81" s="98"/>
      <c r="AC81" s="98"/>
      <c r="AD81" s="98"/>
      <c r="AE81" s="98"/>
      <c r="AF81" s="98"/>
      <c r="AG81" s="98"/>
      <c r="AH81" s="98"/>
      <c r="AI81" s="98"/>
      <c r="AJ81" s="98"/>
      <c r="AK81" s="98"/>
      <c r="AL81" s="98"/>
      <c r="AM81" s="98"/>
      <c r="AN81" s="98"/>
      <c r="AO81" s="98"/>
      <c r="AP81" s="98"/>
      <c r="AQ81" s="98"/>
      <c r="AR81" s="98"/>
      <c r="AS81" s="98"/>
      <c r="AT81" s="98"/>
    </row>
    <row r="82" spans="2:46" x14ac:dyDescent="0.25">
      <c r="B82" s="37"/>
      <c r="C82" s="37"/>
      <c r="D82" s="37"/>
      <c r="E82" s="101"/>
      <c r="F82" s="101"/>
      <c r="G82" s="101"/>
      <c r="H82" s="101"/>
      <c r="I82" s="101"/>
      <c r="J82" s="101"/>
      <c r="K82" s="101"/>
      <c r="L82" s="101"/>
      <c r="M82" s="101"/>
      <c r="N82" s="101"/>
      <c r="O82" s="101"/>
      <c r="P82" s="101"/>
      <c r="T82" s="98"/>
      <c r="U82" s="98"/>
      <c r="V82" s="98"/>
      <c r="W82" s="98"/>
      <c r="X82" s="98"/>
      <c r="Y82" s="98"/>
      <c r="Z82" s="98"/>
      <c r="AA82" s="98"/>
      <c r="AB82" s="98"/>
      <c r="AC82" s="98"/>
      <c r="AD82" s="98"/>
      <c r="AE82" s="98"/>
      <c r="AF82" s="98"/>
      <c r="AG82" s="98"/>
      <c r="AH82" s="98"/>
      <c r="AI82" s="98"/>
      <c r="AJ82" s="98"/>
      <c r="AK82" s="98"/>
      <c r="AL82" s="98"/>
      <c r="AM82" s="98"/>
      <c r="AN82" s="98"/>
      <c r="AO82" s="98"/>
      <c r="AP82" s="98"/>
      <c r="AQ82" s="98"/>
      <c r="AR82" s="98"/>
      <c r="AS82" s="98"/>
      <c r="AT82" s="98"/>
    </row>
    <row r="83" spans="2:46" x14ac:dyDescent="0.25">
      <c r="B83" s="37"/>
      <c r="C83" s="37"/>
      <c r="D83" s="37"/>
      <c r="E83" s="101"/>
      <c r="F83" s="101"/>
      <c r="G83" s="101"/>
      <c r="H83" s="101"/>
      <c r="I83" s="101"/>
      <c r="J83" s="101"/>
      <c r="K83" s="101"/>
      <c r="L83" s="101"/>
      <c r="M83" s="101"/>
      <c r="N83" s="101"/>
      <c r="O83" s="101"/>
      <c r="P83" s="101"/>
      <c r="T83" s="98"/>
      <c r="U83" s="98"/>
      <c r="V83" s="98"/>
      <c r="W83" s="98"/>
      <c r="X83" s="98"/>
      <c r="Y83" s="98"/>
      <c r="Z83" s="98"/>
      <c r="AA83" s="98"/>
      <c r="AB83" s="98"/>
      <c r="AC83" s="98"/>
      <c r="AD83" s="98"/>
      <c r="AE83" s="98"/>
      <c r="AF83" s="98"/>
      <c r="AG83" s="98"/>
      <c r="AH83" s="98"/>
      <c r="AI83" s="98"/>
      <c r="AJ83" s="98"/>
      <c r="AK83" s="98"/>
      <c r="AL83" s="98"/>
      <c r="AM83" s="98"/>
      <c r="AN83" s="98"/>
      <c r="AO83" s="98"/>
      <c r="AP83" s="98"/>
      <c r="AQ83" s="98"/>
      <c r="AR83" s="98"/>
      <c r="AS83" s="98"/>
      <c r="AT83" s="98"/>
    </row>
    <row r="84" spans="2:46" x14ac:dyDescent="0.25">
      <c r="B84" s="37"/>
      <c r="C84" s="37"/>
      <c r="D84" s="37"/>
      <c r="E84" s="101"/>
      <c r="F84" s="101"/>
      <c r="G84" s="101"/>
      <c r="H84" s="101"/>
      <c r="I84" s="101"/>
      <c r="J84" s="101"/>
      <c r="K84" s="101"/>
      <c r="L84" s="101"/>
      <c r="M84" s="101"/>
      <c r="N84" s="101"/>
      <c r="O84" s="101"/>
      <c r="P84" s="101"/>
      <c r="T84" s="98"/>
      <c r="U84" s="98"/>
      <c r="V84" s="98"/>
      <c r="W84" s="98"/>
      <c r="X84" s="98"/>
      <c r="Y84" s="98"/>
      <c r="Z84" s="98"/>
      <c r="AA84" s="98"/>
      <c r="AB84" s="98"/>
      <c r="AC84" s="98"/>
      <c r="AD84" s="98"/>
      <c r="AE84" s="98"/>
      <c r="AF84" s="98"/>
      <c r="AG84" s="98"/>
      <c r="AH84" s="98"/>
      <c r="AI84" s="98"/>
      <c r="AJ84" s="98"/>
      <c r="AK84" s="98"/>
      <c r="AL84" s="98"/>
      <c r="AM84" s="98"/>
      <c r="AN84" s="98"/>
      <c r="AO84" s="98"/>
      <c r="AP84" s="98"/>
      <c r="AQ84" s="98"/>
      <c r="AR84" s="98"/>
      <c r="AS84" s="98"/>
      <c r="AT84" s="98"/>
    </row>
    <row r="85" spans="2:46" x14ac:dyDescent="0.25">
      <c r="B85" s="37"/>
      <c r="C85" s="37"/>
      <c r="D85" s="37"/>
      <c r="E85" s="101"/>
      <c r="F85" s="101"/>
      <c r="G85" s="101"/>
      <c r="H85" s="101"/>
      <c r="I85" s="101"/>
      <c r="J85" s="101"/>
      <c r="K85" s="101"/>
      <c r="L85" s="101"/>
      <c r="M85" s="101"/>
      <c r="N85" s="101"/>
      <c r="O85" s="101"/>
      <c r="P85" s="101"/>
      <c r="T85" s="98"/>
      <c r="U85" s="98"/>
      <c r="V85" s="98"/>
      <c r="W85" s="98"/>
      <c r="X85" s="98"/>
      <c r="Y85" s="98"/>
      <c r="Z85" s="98"/>
      <c r="AA85" s="98"/>
      <c r="AB85" s="98"/>
      <c r="AC85" s="98"/>
      <c r="AD85" s="98"/>
      <c r="AE85" s="98"/>
      <c r="AF85" s="98"/>
      <c r="AG85" s="98"/>
      <c r="AH85" s="98"/>
      <c r="AI85" s="98"/>
      <c r="AJ85" s="98"/>
      <c r="AK85" s="98"/>
      <c r="AL85" s="98"/>
      <c r="AM85" s="98"/>
      <c r="AN85" s="98"/>
      <c r="AO85" s="98"/>
      <c r="AP85" s="98"/>
      <c r="AQ85" s="98"/>
      <c r="AR85" s="98"/>
      <c r="AS85" s="98"/>
      <c r="AT85" s="98"/>
    </row>
    <row r="86" spans="2:46" x14ac:dyDescent="0.25">
      <c r="B86" s="37"/>
      <c r="C86" s="37"/>
      <c r="D86" s="37"/>
      <c r="E86" s="101"/>
      <c r="F86" s="101"/>
      <c r="G86" s="101"/>
      <c r="H86" s="101"/>
      <c r="I86" s="101"/>
      <c r="J86" s="101"/>
      <c r="K86" s="101"/>
      <c r="L86" s="101"/>
      <c r="M86" s="101"/>
      <c r="N86" s="101"/>
      <c r="O86" s="101"/>
      <c r="P86" s="101"/>
      <c r="T86" s="98"/>
      <c r="U86" s="98"/>
      <c r="V86" s="98"/>
      <c r="W86" s="98"/>
      <c r="X86" s="98"/>
      <c r="Y86" s="98"/>
      <c r="Z86" s="98"/>
      <c r="AA86" s="98"/>
      <c r="AB86" s="98"/>
      <c r="AC86" s="98"/>
      <c r="AD86" s="98"/>
      <c r="AE86" s="98"/>
      <c r="AF86" s="98"/>
      <c r="AG86" s="98"/>
      <c r="AH86" s="98"/>
      <c r="AI86" s="98"/>
      <c r="AJ86" s="98"/>
      <c r="AK86" s="98"/>
      <c r="AL86" s="98"/>
      <c r="AM86" s="98"/>
      <c r="AN86" s="98"/>
      <c r="AO86" s="98"/>
      <c r="AP86" s="98"/>
      <c r="AQ86" s="98"/>
      <c r="AR86" s="98"/>
      <c r="AS86" s="98"/>
      <c r="AT86" s="98"/>
    </row>
    <row r="87" spans="2:46" x14ac:dyDescent="0.25">
      <c r="B87" s="37"/>
      <c r="C87" s="37"/>
      <c r="D87" s="37"/>
      <c r="E87" s="101"/>
      <c r="F87" s="101"/>
      <c r="G87" s="101"/>
      <c r="H87" s="101"/>
      <c r="I87" s="101"/>
      <c r="J87" s="101"/>
      <c r="K87" s="101"/>
      <c r="L87" s="101"/>
      <c r="M87" s="101"/>
      <c r="N87" s="101"/>
      <c r="O87" s="101"/>
      <c r="P87" s="101"/>
      <c r="T87" s="98"/>
      <c r="U87" s="98"/>
      <c r="V87" s="98"/>
      <c r="W87" s="98"/>
      <c r="X87" s="98"/>
      <c r="Y87" s="98"/>
      <c r="Z87" s="98"/>
      <c r="AA87" s="98"/>
      <c r="AB87" s="98"/>
      <c r="AC87" s="98"/>
      <c r="AD87" s="98"/>
      <c r="AE87" s="98"/>
      <c r="AF87" s="98"/>
      <c r="AG87" s="98"/>
      <c r="AH87" s="98"/>
      <c r="AI87" s="98"/>
      <c r="AJ87" s="98"/>
      <c r="AK87" s="98"/>
      <c r="AL87" s="98"/>
      <c r="AM87" s="98"/>
      <c r="AN87" s="98"/>
      <c r="AO87" s="98"/>
      <c r="AP87" s="98"/>
      <c r="AQ87" s="98"/>
      <c r="AR87" s="98"/>
      <c r="AS87" s="98"/>
      <c r="AT87" s="98"/>
    </row>
    <row r="88" spans="2:46" x14ac:dyDescent="0.25">
      <c r="B88" s="37"/>
      <c r="C88" s="37"/>
      <c r="D88" s="37"/>
      <c r="E88" s="101"/>
      <c r="F88" s="101"/>
      <c r="G88" s="101"/>
      <c r="H88" s="101"/>
      <c r="I88" s="101"/>
      <c r="J88" s="101"/>
      <c r="K88" s="101"/>
      <c r="L88" s="101"/>
      <c r="M88" s="101"/>
      <c r="N88" s="101"/>
      <c r="O88" s="101"/>
      <c r="P88" s="101"/>
      <c r="T88" s="98"/>
      <c r="U88" s="98"/>
      <c r="V88" s="98"/>
      <c r="W88" s="98"/>
      <c r="X88" s="98"/>
      <c r="Y88" s="98"/>
      <c r="Z88" s="98"/>
      <c r="AA88" s="98"/>
      <c r="AB88" s="98"/>
      <c r="AC88" s="98"/>
      <c r="AD88" s="98"/>
      <c r="AE88" s="98"/>
      <c r="AF88" s="98"/>
      <c r="AG88" s="98"/>
      <c r="AH88" s="98"/>
      <c r="AI88" s="98"/>
      <c r="AJ88" s="98"/>
      <c r="AK88" s="98"/>
      <c r="AL88" s="98"/>
      <c r="AM88" s="98"/>
      <c r="AN88" s="98"/>
      <c r="AO88" s="98"/>
      <c r="AP88" s="98"/>
      <c r="AQ88" s="98"/>
      <c r="AR88" s="98"/>
      <c r="AS88" s="98"/>
      <c r="AT88" s="98"/>
    </row>
    <row r="89" spans="2:46" x14ac:dyDescent="0.25">
      <c r="B89" s="37"/>
      <c r="C89" s="37"/>
      <c r="D89" s="37"/>
      <c r="E89" s="101"/>
      <c r="F89" s="101"/>
      <c r="G89" s="101"/>
      <c r="H89" s="101"/>
      <c r="I89" s="101"/>
      <c r="J89" s="101"/>
      <c r="K89" s="101"/>
      <c r="L89" s="101"/>
      <c r="M89" s="101"/>
      <c r="N89" s="101"/>
      <c r="O89" s="101"/>
      <c r="P89" s="101"/>
      <c r="T89" s="98"/>
      <c r="U89" s="98"/>
      <c r="V89" s="98"/>
      <c r="W89" s="98"/>
      <c r="X89" s="98"/>
      <c r="Y89" s="98"/>
      <c r="Z89" s="98"/>
      <c r="AA89" s="98"/>
      <c r="AB89" s="98"/>
      <c r="AC89" s="98"/>
      <c r="AD89" s="98"/>
      <c r="AE89" s="98"/>
      <c r="AF89" s="98"/>
      <c r="AG89" s="98"/>
      <c r="AH89" s="98"/>
      <c r="AI89" s="98"/>
      <c r="AJ89" s="98"/>
      <c r="AK89" s="98"/>
      <c r="AL89" s="98"/>
      <c r="AM89" s="98"/>
      <c r="AN89" s="98"/>
      <c r="AO89" s="98"/>
      <c r="AP89" s="98"/>
      <c r="AQ89" s="98"/>
      <c r="AR89" s="98"/>
      <c r="AS89" s="98"/>
      <c r="AT89" s="98"/>
    </row>
    <row r="90" spans="2:46" x14ac:dyDescent="0.25">
      <c r="B90" s="37"/>
      <c r="C90" s="37"/>
      <c r="D90" s="37"/>
      <c r="E90" s="101"/>
      <c r="F90" s="101"/>
      <c r="G90" s="101"/>
      <c r="H90" s="101"/>
      <c r="I90" s="101"/>
      <c r="J90" s="101"/>
      <c r="K90" s="101"/>
      <c r="L90" s="101"/>
      <c r="M90" s="101"/>
      <c r="N90" s="101"/>
      <c r="O90" s="101"/>
      <c r="P90" s="101"/>
      <c r="T90" s="98"/>
      <c r="U90" s="98"/>
      <c r="V90" s="98"/>
      <c r="W90" s="98"/>
      <c r="X90" s="98"/>
      <c r="Y90" s="98"/>
      <c r="Z90" s="98"/>
      <c r="AA90" s="98"/>
      <c r="AB90" s="98"/>
      <c r="AC90" s="98"/>
      <c r="AD90" s="98"/>
      <c r="AE90" s="98"/>
      <c r="AF90" s="98"/>
      <c r="AG90" s="98"/>
      <c r="AH90" s="98"/>
      <c r="AI90" s="98"/>
      <c r="AJ90" s="98"/>
      <c r="AK90" s="98"/>
      <c r="AL90" s="98"/>
      <c r="AM90" s="98"/>
      <c r="AN90" s="98"/>
      <c r="AO90" s="98"/>
      <c r="AP90" s="98"/>
      <c r="AQ90" s="98"/>
      <c r="AR90" s="98"/>
      <c r="AS90" s="98"/>
      <c r="AT90" s="98"/>
    </row>
    <row r="91" spans="2:46" x14ac:dyDescent="0.25">
      <c r="B91" s="37"/>
      <c r="C91" s="37"/>
      <c r="D91" s="37"/>
      <c r="E91" s="101"/>
      <c r="F91" s="101"/>
      <c r="G91" s="101"/>
      <c r="H91" s="101"/>
      <c r="I91" s="101"/>
      <c r="J91" s="101"/>
      <c r="K91" s="101"/>
      <c r="L91" s="101"/>
      <c r="M91" s="101"/>
      <c r="N91" s="101"/>
      <c r="O91" s="101"/>
      <c r="P91" s="101"/>
      <c r="T91" s="98"/>
      <c r="U91" s="98"/>
      <c r="V91" s="98"/>
      <c r="W91" s="98"/>
      <c r="X91" s="98"/>
      <c r="Y91" s="98"/>
      <c r="Z91" s="98"/>
      <c r="AA91" s="98"/>
      <c r="AB91" s="98"/>
      <c r="AC91" s="98"/>
      <c r="AD91" s="98"/>
      <c r="AE91" s="98"/>
      <c r="AF91" s="98"/>
      <c r="AG91" s="98"/>
      <c r="AH91" s="98"/>
      <c r="AI91" s="98"/>
      <c r="AJ91" s="98"/>
      <c r="AK91" s="98"/>
      <c r="AL91" s="98"/>
      <c r="AM91" s="98"/>
      <c r="AN91" s="98"/>
      <c r="AO91" s="98"/>
      <c r="AP91" s="98"/>
      <c r="AQ91" s="98"/>
      <c r="AR91" s="98"/>
      <c r="AS91" s="98"/>
      <c r="AT91" s="98"/>
    </row>
    <row r="92" spans="2:46" x14ac:dyDescent="0.25">
      <c r="B92" s="37"/>
      <c r="C92" s="37"/>
      <c r="D92" s="37"/>
      <c r="E92" s="101"/>
      <c r="F92" s="101"/>
      <c r="G92" s="101"/>
      <c r="H92" s="101"/>
      <c r="I92" s="101"/>
      <c r="J92" s="101"/>
      <c r="K92" s="101"/>
      <c r="L92" s="101"/>
      <c r="M92" s="101"/>
      <c r="N92" s="101"/>
      <c r="O92" s="101"/>
      <c r="P92" s="101"/>
      <c r="T92" s="98"/>
      <c r="U92" s="98"/>
      <c r="V92" s="98"/>
      <c r="W92" s="98"/>
      <c r="X92" s="98"/>
      <c r="Y92" s="98"/>
      <c r="Z92" s="98"/>
      <c r="AA92" s="98"/>
      <c r="AB92" s="98"/>
      <c r="AC92" s="98"/>
      <c r="AD92" s="98"/>
      <c r="AE92" s="98"/>
      <c r="AF92" s="98"/>
      <c r="AG92" s="98"/>
      <c r="AH92" s="98"/>
      <c r="AI92" s="98"/>
      <c r="AJ92" s="98"/>
      <c r="AK92" s="98"/>
      <c r="AL92" s="98"/>
      <c r="AM92" s="98"/>
      <c r="AN92" s="98"/>
      <c r="AO92" s="98"/>
      <c r="AP92" s="98"/>
      <c r="AQ92" s="98"/>
      <c r="AR92" s="98"/>
      <c r="AS92" s="98"/>
      <c r="AT92" s="98"/>
    </row>
    <row r="93" spans="2:46" x14ac:dyDescent="0.25">
      <c r="B93" s="37"/>
      <c r="C93" s="37"/>
      <c r="D93" s="37"/>
      <c r="E93" s="101"/>
      <c r="F93" s="101"/>
      <c r="G93" s="101"/>
      <c r="H93" s="101"/>
      <c r="I93" s="101"/>
      <c r="J93" s="101"/>
      <c r="K93" s="101"/>
      <c r="L93" s="101"/>
      <c r="M93" s="101"/>
      <c r="N93" s="101"/>
      <c r="O93" s="101"/>
      <c r="P93" s="101"/>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c r="AR93" s="98"/>
      <c r="AS93" s="98"/>
      <c r="AT93" s="98"/>
    </row>
    <row r="94" spans="2:46" x14ac:dyDescent="0.25">
      <c r="B94" s="37"/>
      <c r="C94" s="37"/>
      <c r="D94" s="37"/>
      <c r="E94" s="101"/>
      <c r="F94" s="101"/>
      <c r="G94" s="101"/>
      <c r="H94" s="101"/>
      <c r="I94" s="101"/>
      <c r="J94" s="101"/>
      <c r="K94" s="101"/>
      <c r="L94" s="101"/>
      <c r="M94" s="101"/>
      <c r="N94" s="101"/>
      <c r="O94" s="101"/>
      <c r="P94" s="101"/>
      <c r="T94" s="98"/>
      <c r="U94" s="98"/>
      <c r="V94" s="98"/>
      <c r="W94" s="98"/>
      <c r="X94" s="98"/>
      <c r="Y94" s="98"/>
      <c r="Z94" s="98"/>
      <c r="AA94" s="98"/>
      <c r="AB94" s="98"/>
      <c r="AC94" s="98"/>
      <c r="AD94" s="98"/>
      <c r="AE94" s="98"/>
      <c r="AF94" s="98"/>
      <c r="AG94" s="98"/>
      <c r="AH94" s="98"/>
      <c r="AI94" s="98"/>
      <c r="AJ94" s="98"/>
      <c r="AK94" s="98"/>
      <c r="AL94" s="98"/>
      <c r="AM94" s="98"/>
      <c r="AN94" s="98"/>
      <c r="AO94" s="98"/>
      <c r="AP94" s="98"/>
      <c r="AQ94" s="98"/>
      <c r="AR94" s="98"/>
      <c r="AS94" s="98"/>
      <c r="AT94" s="98"/>
    </row>
    <row r="95" spans="2:46" x14ac:dyDescent="0.25">
      <c r="B95" s="37"/>
      <c r="C95" s="37"/>
      <c r="D95" s="37"/>
      <c r="E95" s="101"/>
      <c r="F95" s="101"/>
      <c r="G95" s="101"/>
      <c r="H95" s="101"/>
      <c r="I95" s="101"/>
      <c r="J95" s="101"/>
      <c r="K95" s="101"/>
      <c r="L95" s="101"/>
      <c r="M95" s="101"/>
      <c r="N95" s="101"/>
      <c r="O95" s="101"/>
      <c r="P95" s="101"/>
      <c r="T95" s="98"/>
      <c r="U95" s="98"/>
      <c r="V95" s="98"/>
      <c r="W95" s="98"/>
      <c r="X95" s="98"/>
      <c r="Y95" s="98"/>
      <c r="Z95" s="98"/>
      <c r="AA95" s="98"/>
      <c r="AB95" s="98"/>
      <c r="AC95" s="98"/>
      <c r="AD95" s="98"/>
      <c r="AE95" s="98"/>
      <c r="AF95" s="98"/>
      <c r="AG95" s="98"/>
      <c r="AH95" s="98"/>
      <c r="AI95" s="98"/>
      <c r="AJ95" s="98"/>
      <c r="AK95" s="98"/>
      <c r="AL95" s="98"/>
      <c r="AM95" s="98"/>
      <c r="AN95" s="98"/>
      <c r="AO95" s="98"/>
      <c r="AP95" s="98"/>
      <c r="AQ95" s="98"/>
      <c r="AR95" s="98"/>
      <c r="AS95" s="98"/>
      <c r="AT95" s="98"/>
    </row>
    <row r="96" spans="2:46" x14ac:dyDescent="0.25">
      <c r="B96" s="37"/>
      <c r="C96" s="37"/>
      <c r="D96" s="37"/>
      <c r="E96" s="101"/>
      <c r="F96" s="101"/>
      <c r="G96" s="101"/>
      <c r="H96" s="101"/>
      <c r="I96" s="101"/>
      <c r="J96" s="101"/>
      <c r="K96" s="101"/>
      <c r="L96" s="101"/>
      <c r="M96" s="101"/>
      <c r="N96" s="101"/>
      <c r="O96" s="101"/>
      <c r="P96" s="101"/>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c r="AR96" s="98"/>
      <c r="AS96" s="98"/>
      <c r="AT96" s="98"/>
    </row>
    <row r="97" spans="2:46" x14ac:dyDescent="0.25">
      <c r="B97" s="37"/>
      <c r="C97" s="37"/>
      <c r="D97" s="37"/>
      <c r="E97" s="101"/>
      <c r="F97" s="101"/>
      <c r="G97" s="101"/>
      <c r="H97" s="101"/>
      <c r="I97" s="101"/>
      <c r="J97" s="101"/>
      <c r="K97" s="101"/>
      <c r="L97" s="101"/>
      <c r="M97" s="101"/>
      <c r="N97" s="101"/>
      <c r="O97" s="101"/>
      <c r="P97" s="101"/>
      <c r="T97" s="98"/>
      <c r="U97" s="98"/>
      <c r="V97" s="98"/>
      <c r="W97" s="98"/>
      <c r="X97" s="98"/>
      <c r="Y97" s="98"/>
      <c r="Z97" s="98"/>
      <c r="AA97" s="98"/>
      <c r="AB97" s="98"/>
      <c r="AC97" s="98"/>
      <c r="AD97" s="98"/>
      <c r="AE97" s="98"/>
      <c r="AF97" s="98"/>
      <c r="AG97" s="98"/>
      <c r="AH97" s="98"/>
      <c r="AI97" s="98"/>
      <c r="AJ97" s="98"/>
      <c r="AK97" s="98"/>
      <c r="AL97" s="98"/>
      <c r="AM97" s="98"/>
      <c r="AN97" s="98"/>
      <c r="AO97" s="98"/>
      <c r="AP97" s="98"/>
      <c r="AQ97" s="98"/>
      <c r="AR97" s="98"/>
      <c r="AS97" s="98"/>
      <c r="AT97" s="98"/>
    </row>
    <row r="98" spans="2:46" x14ac:dyDescent="0.25">
      <c r="B98" s="37"/>
      <c r="C98" s="37"/>
      <c r="D98" s="37"/>
      <c r="E98" s="101"/>
      <c r="F98" s="101"/>
      <c r="G98" s="101"/>
      <c r="H98" s="101"/>
      <c r="I98" s="101"/>
      <c r="J98" s="101"/>
      <c r="K98" s="101"/>
      <c r="L98" s="101"/>
      <c r="M98" s="101"/>
      <c r="N98" s="101"/>
      <c r="O98" s="101"/>
      <c r="P98" s="101"/>
      <c r="T98" s="98"/>
      <c r="U98" s="98"/>
      <c r="V98" s="98"/>
      <c r="W98" s="98"/>
      <c r="X98" s="98"/>
      <c r="Y98" s="98"/>
      <c r="Z98" s="98"/>
      <c r="AA98" s="98"/>
      <c r="AB98" s="98"/>
      <c r="AC98" s="98"/>
      <c r="AD98" s="98"/>
      <c r="AE98" s="98"/>
      <c r="AF98" s="98"/>
      <c r="AG98" s="98"/>
      <c r="AH98" s="98"/>
      <c r="AI98" s="98"/>
      <c r="AJ98" s="98"/>
      <c r="AK98" s="98"/>
      <c r="AL98" s="98"/>
      <c r="AM98" s="98"/>
      <c r="AN98" s="98"/>
      <c r="AO98" s="98"/>
      <c r="AP98" s="98"/>
      <c r="AQ98" s="98"/>
      <c r="AR98" s="98"/>
      <c r="AS98" s="98"/>
      <c r="AT98" s="98"/>
    </row>
    <row r="99" spans="2:46" x14ac:dyDescent="0.25">
      <c r="B99" s="37"/>
      <c r="C99" s="37"/>
      <c r="D99" s="37"/>
      <c r="E99" s="101"/>
      <c r="F99" s="101"/>
      <c r="G99" s="101"/>
      <c r="H99" s="101"/>
      <c r="I99" s="101"/>
      <c r="J99" s="101"/>
      <c r="K99" s="101"/>
      <c r="L99" s="101"/>
      <c r="M99" s="101"/>
      <c r="N99" s="101"/>
      <c r="O99" s="101"/>
      <c r="P99" s="101"/>
      <c r="T99" s="98"/>
      <c r="U99" s="98"/>
      <c r="V99" s="98"/>
      <c r="W99" s="98"/>
      <c r="X99" s="98"/>
      <c r="Y99" s="98"/>
      <c r="Z99" s="98"/>
      <c r="AA99" s="98"/>
      <c r="AB99" s="98"/>
      <c r="AC99" s="98"/>
      <c r="AD99" s="98"/>
      <c r="AE99" s="98"/>
      <c r="AF99" s="98"/>
      <c r="AG99" s="98"/>
      <c r="AH99" s="98"/>
      <c r="AI99" s="98"/>
      <c r="AJ99" s="98"/>
      <c r="AK99" s="98"/>
      <c r="AL99" s="98"/>
      <c r="AM99" s="98"/>
      <c r="AN99" s="98"/>
      <c r="AO99" s="98"/>
      <c r="AP99" s="98"/>
      <c r="AQ99" s="98"/>
      <c r="AR99" s="98"/>
      <c r="AS99" s="98"/>
      <c r="AT99" s="98"/>
    </row>
    <row r="100" spans="2:46" x14ac:dyDescent="0.25">
      <c r="B100" s="37"/>
      <c r="C100" s="37"/>
      <c r="D100" s="37"/>
      <c r="E100" s="101"/>
      <c r="F100" s="101"/>
      <c r="G100" s="101"/>
      <c r="H100" s="101"/>
      <c r="I100" s="101"/>
      <c r="J100" s="101"/>
      <c r="K100" s="101"/>
      <c r="L100" s="101"/>
      <c r="M100" s="101"/>
      <c r="N100" s="101"/>
      <c r="O100" s="101"/>
      <c r="P100" s="101"/>
      <c r="T100" s="98"/>
      <c r="U100" s="98"/>
      <c r="V100" s="98"/>
      <c r="W100" s="98"/>
      <c r="X100" s="98"/>
      <c r="Y100" s="98"/>
      <c r="Z100" s="98"/>
      <c r="AA100" s="98"/>
      <c r="AB100" s="98"/>
      <c r="AC100" s="98"/>
      <c r="AD100" s="98"/>
      <c r="AE100" s="98"/>
      <c r="AF100" s="98"/>
      <c r="AG100" s="98"/>
      <c r="AH100" s="98"/>
      <c r="AI100" s="98"/>
      <c r="AJ100" s="98"/>
      <c r="AK100" s="98"/>
      <c r="AL100" s="98"/>
      <c r="AM100" s="98"/>
      <c r="AN100" s="98"/>
      <c r="AO100" s="98"/>
      <c r="AP100" s="98"/>
      <c r="AQ100" s="98"/>
      <c r="AR100" s="98"/>
      <c r="AS100" s="98"/>
      <c r="AT100" s="98"/>
    </row>
    <row r="101" spans="2:46" x14ac:dyDescent="0.25">
      <c r="B101" s="37"/>
      <c r="C101" s="37"/>
      <c r="D101" s="37"/>
      <c r="E101" s="101"/>
      <c r="F101" s="101"/>
      <c r="G101" s="101"/>
      <c r="H101" s="101"/>
      <c r="I101" s="101"/>
      <c r="J101" s="101"/>
      <c r="K101" s="101"/>
      <c r="L101" s="101"/>
      <c r="M101" s="101"/>
      <c r="N101" s="101"/>
      <c r="O101" s="101"/>
      <c r="P101" s="101"/>
      <c r="T101" s="98"/>
      <c r="U101" s="98"/>
      <c r="V101" s="98"/>
      <c r="W101" s="98"/>
      <c r="X101" s="98"/>
      <c r="Y101" s="98"/>
      <c r="Z101" s="98"/>
      <c r="AA101" s="98"/>
      <c r="AB101" s="98"/>
      <c r="AC101" s="98"/>
      <c r="AD101" s="98"/>
      <c r="AE101" s="98"/>
      <c r="AF101" s="98"/>
      <c r="AG101" s="98"/>
      <c r="AH101" s="98"/>
      <c r="AI101" s="98"/>
      <c r="AJ101" s="98"/>
      <c r="AK101" s="98"/>
      <c r="AL101" s="98"/>
      <c r="AM101" s="98"/>
      <c r="AN101" s="98"/>
      <c r="AO101" s="98"/>
      <c r="AP101" s="98"/>
      <c r="AQ101" s="98"/>
      <c r="AR101" s="98"/>
      <c r="AS101" s="98"/>
      <c r="AT101" s="98"/>
    </row>
    <row r="102" spans="2:46" x14ac:dyDescent="0.25">
      <c r="B102" s="37"/>
      <c r="C102" s="37"/>
      <c r="D102" s="37"/>
      <c r="E102" s="101"/>
      <c r="F102" s="101"/>
      <c r="G102" s="101"/>
      <c r="H102" s="101"/>
      <c r="I102" s="101"/>
      <c r="J102" s="101"/>
      <c r="K102" s="101"/>
      <c r="L102" s="101"/>
      <c r="M102" s="101"/>
      <c r="N102" s="101"/>
      <c r="O102" s="101"/>
      <c r="P102" s="101"/>
      <c r="T102" s="98"/>
      <c r="U102" s="98"/>
      <c r="V102" s="98"/>
      <c r="W102" s="98"/>
      <c r="X102" s="98"/>
      <c r="Y102" s="98"/>
      <c r="Z102" s="98"/>
      <c r="AA102" s="98"/>
      <c r="AB102" s="98"/>
      <c r="AC102" s="98"/>
      <c r="AD102" s="98"/>
      <c r="AE102" s="98"/>
      <c r="AF102" s="98"/>
      <c r="AG102" s="98"/>
      <c r="AH102" s="98"/>
      <c r="AI102" s="98"/>
      <c r="AJ102" s="98"/>
      <c r="AK102" s="98"/>
      <c r="AL102" s="98"/>
      <c r="AM102" s="98"/>
      <c r="AN102" s="98"/>
      <c r="AO102" s="98"/>
      <c r="AP102" s="98"/>
      <c r="AQ102" s="98"/>
      <c r="AR102" s="98"/>
      <c r="AS102" s="98"/>
      <c r="AT102" s="98"/>
    </row>
    <row r="103" spans="2:46" x14ac:dyDescent="0.25">
      <c r="B103" s="37"/>
      <c r="C103" s="37"/>
      <c r="D103" s="37"/>
      <c r="E103" s="101"/>
      <c r="F103" s="101"/>
      <c r="G103" s="101"/>
      <c r="H103" s="101"/>
      <c r="I103" s="101"/>
      <c r="J103" s="101"/>
      <c r="K103" s="101"/>
      <c r="L103" s="101"/>
      <c r="M103" s="101"/>
      <c r="N103" s="101"/>
      <c r="O103" s="101"/>
      <c r="P103" s="101"/>
      <c r="T103" s="98"/>
      <c r="U103" s="98"/>
      <c r="V103" s="98"/>
      <c r="W103" s="98"/>
      <c r="X103" s="98"/>
      <c r="Y103" s="98"/>
      <c r="Z103" s="98"/>
      <c r="AA103" s="98"/>
      <c r="AB103" s="98"/>
      <c r="AC103" s="98"/>
      <c r="AD103" s="98"/>
      <c r="AE103" s="98"/>
      <c r="AF103" s="98"/>
      <c r="AG103" s="98"/>
      <c r="AH103" s="98"/>
      <c r="AI103" s="98"/>
      <c r="AJ103" s="98"/>
      <c r="AK103" s="98"/>
      <c r="AL103" s="98"/>
      <c r="AM103" s="98"/>
      <c r="AN103" s="98"/>
      <c r="AO103" s="98"/>
      <c r="AP103" s="98"/>
      <c r="AQ103" s="98"/>
      <c r="AR103" s="98"/>
      <c r="AS103" s="98"/>
      <c r="AT103" s="98"/>
    </row>
    <row r="104" spans="2:46" x14ac:dyDescent="0.25">
      <c r="B104" s="37"/>
      <c r="C104" s="37"/>
      <c r="D104" s="37"/>
      <c r="E104" s="101"/>
      <c r="F104" s="101"/>
      <c r="G104" s="101"/>
      <c r="H104" s="101"/>
      <c r="I104" s="101"/>
      <c r="J104" s="101"/>
      <c r="K104" s="101"/>
      <c r="L104" s="101"/>
      <c r="M104" s="101"/>
      <c r="N104" s="101"/>
      <c r="O104" s="101"/>
      <c r="P104" s="101"/>
      <c r="T104" s="98"/>
      <c r="U104" s="98"/>
      <c r="V104" s="98"/>
      <c r="W104" s="98"/>
      <c r="X104" s="98"/>
      <c r="Y104" s="98"/>
      <c r="Z104" s="98"/>
      <c r="AA104" s="98"/>
      <c r="AB104" s="98"/>
      <c r="AC104" s="98"/>
      <c r="AD104" s="98"/>
      <c r="AE104" s="98"/>
      <c r="AF104" s="98"/>
      <c r="AG104" s="98"/>
      <c r="AH104" s="98"/>
      <c r="AI104" s="98"/>
      <c r="AJ104" s="98"/>
      <c r="AK104" s="98"/>
      <c r="AL104" s="98"/>
      <c r="AM104" s="98"/>
      <c r="AN104" s="98"/>
      <c r="AO104" s="98"/>
      <c r="AP104" s="98"/>
      <c r="AQ104" s="98"/>
      <c r="AR104" s="98"/>
      <c r="AS104" s="98"/>
      <c r="AT104" s="98"/>
    </row>
    <row r="105" spans="2:46" x14ac:dyDescent="0.25">
      <c r="B105" s="37"/>
      <c r="C105" s="37"/>
      <c r="D105" s="37"/>
      <c r="E105" s="101"/>
      <c r="F105" s="101"/>
      <c r="G105" s="101"/>
      <c r="H105" s="101"/>
      <c r="I105" s="101"/>
      <c r="J105" s="101"/>
      <c r="K105" s="101"/>
      <c r="L105" s="101"/>
      <c r="M105" s="101"/>
      <c r="N105" s="101"/>
      <c r="O105" s="101"/>
      <c r="P105" s="101"/>
      <c r="T105" s="98"/>
      <c r="U105" s="98"/>
      <c r="V105" s="98"/>
      <c r="W105" s="98"/>
      <c r="X105" s="98"/>
      <c r="Y105" s="98"/>
      <c r="Z105" s="98"/>
      <c r="AA105" s="98"/>
      <c r="AB105" s="98"/>
      <c r="AC105" s="98"/>
      <c r="AD105" s="98"/>
      <c r="AE105" s="98"/>
      <c r="AF105" s="98"/>
      <c r="AG105" s="98"/>
      <c r="AH105" s="98"/>
      <c r="AI105" s="98"/>
      <c r="AJ105" s="98"/>
      <c r="AK105" s="98"/>
      <c r="AL105" s="98"/>
      <c r="AM105" s="98"/>
      <c r="AN105" s="98"/>
      <c r="AO105" s="98"/>
      <c r="AP105" s="98"/>
      <c r="AQ105" s="98"/>
      <c r="AR105" s="98"/>
      <c r="AS105" s="98"/>
      <c r="AT105" s="98"/>
    </row>
    <row r="106" spans="2:46" x14ac:dyDescent="0.25">
      <c r="B106" s="37"/>
      <c r="C106" s="37"/>
      <c r="D106" s="37"/>
      <c r="E106" s="101"/>
      <c r="F106" s="101"/>
      <c r="G106" s="101"/>
      <c r="H106" s="101"/>
      <c r="I106" s="101"/>
      <c r="J106" s="101"/>
      <c r="K106" s="101"/>
      <c r="L106" s="101"/>
      <c r="M106" s="101"/>
      <c r="N106" s="101"/>
      <c r="O106" s="101"/>
      <c r="P106" s="101"/>
      <c r="T106" s="98"/>
      <c r="U106" s="98"/>
      <c r="V106" s="98"/>
      <c r="W106" s="98"/>
      <c r="X106" s="98"/>
      <c r="Y106" s="98"/>
      <c r="Z106" s="98"/>
      <c r="AA106" s="98"/>
      <c r="AB106" s="98"/>
      <c r="AC106" s="98"/>
      <c r="AD106" s="98"/>
      <c r="AE106" s="98"/>
      <c r="AF106" s="98"/>
      <c r="AG106" s="98"/>
      <c r="AH106" s="98"/>
      <c r="AI106" s="98"/>
      <c r="AJ106" s="98"/>
      <c r="AK106" s="98"/>
      <c r="AL106" s="98"/>
      <c r="AM106" s="98"/>
      <c r="AN106" s="98"/>
      <c r="AO106" s="98"/>
      <c r="AP106" s="98"/>
      <c r="AQ106" s="98"/>
      <c r="AR106" s="98"/>
      <c r="AS106" s="98"/>
      <c r="AT106" s="98"/>
    </row>
    <row r="107" spans="2:46" x14ac:dyDescent="0.25">
      <c r="B107" s="37"/>
      <c r="C107" s="37"/>
      <c r="D107" s="37"/>
      <c r="E107" s="101"/>
      <c r="F107" s="101"/>
      <c r="G107" s="101"/>
      <c r="H107" s="101"/>
      <c r="I107" s="101"/>
      <c r="J107" s="101"/>
      <c r="K107" s="101"/>
      <c r="L107" s="101"/>
      <c r="M107" s="101"/>
      <c r="N107" s="101"/>
      <c r="O107" s="101"/>
      <c r="P107" s="101"/>
      <c r="T107" s="98"/>
      <c r="U107" s="98"/>
      <c r="V107" s="98"/>
      <c r="W107" s="98"/>
      <c r="X107" s="98"/>
      <c r="Y107" s="98"/>
      <c r="Z107" s="98"/>
      <c r="AA107" s="98"/>
      <c r="AB107" s="98"/>
      <c r="AC107" s="98"/>
      <c r="AD107" s="98"/>
      <c r="AE107" s="98"/>
      <c r="AF107" s="98"/>
      <c r="AG107" s="98"/>
      <c r="AH107" s="98"/>
      <c r="AI107" s="98"/>
      <c r="AJ107" s="98"/>
      <c r="AK107" s="98"/>
      <c r="AL107" s="98"/>
      <c r="AM107" s="98"/>
      <c r="AN107" s="98"/>
      <c r="AO107" s="98"/>
      <c r="AP107" s="98"/>
      <c r="AQ107" s="98"/>
      <c r="AR107" s="98"/>
      <c r="AS107" s="98"/>
      <c r="AT107" s="98"/>
    </row>
    <row r="108" spans="2:46" x14ac:dyDescent="0.25">
      <c r="B108" s="37"/>
      <c r="C108" s="37"/>
      <c r="D108" s="37"/>
      <c r="E108" s="101"/>
      <c r="F108" s="101"/>
      <c r="G108" s="101"/>
      <c r="H108" s="101"/>
      <c r="I108" s="101"/>
      <c r="J108" s="101"/>
      <c r="K108" s="101"/>
      <c r="L108" s="101"/>
      <c r="M108" s="101"/>
      <c r="N108" s="101"/>
      <c r="O108" s="101"/>
      <c r="P108" s="101"/>
      <c r="T108" s="98"/>
      <c r="U108" s="98"/>
      <c r="V108" s="98"/>
      <c r="W108" s="98"/>
      <c r="X108" s="98"/>
      <c r="Y108" s="98"/>
      <c r="Z108" s="98"/>
      <c r="AA108" s="98"/>
      <c r="AB108" s="98"/>
      <c r="AC108" s="98"/>
      <c r="AD108" s="98"/>
      <c r="AE108" s="98"/>
      <c r="AF108" s="98"/>
      <c r="AG108" s="98"/>
      <c r="AH108" s="98"/>
      <c r="AI108" s="98"/>
      <c r="AJ108" s="98"/>
      <c r="AK108" s="98"/>
      <c r="AL108" s="98"/>
      <c r="AM108" s="98"/>
      <c r="AN108" s="98"/>
      <c r="AO108" s="98"/>
      <c r="AP108" s="98"/>
      <c r="AQ108" s="98"/>
      <c r="AR108" s="98"/>
      <c r="AS108" s="98"/>
      <c r="AT108" s="98"/>
    </row>
    <row r="109" spans="2:46" x14ac:dyDescent="0.25">
      <c r="B109" s="37"/>
      <c r="C109" s="37"/>
      <c r="D109" s="37"/>
      <c r="E109" s="101"/>
      <c r="F109" s="101"/>
      <c r="G109" s="101"/>
      <c r="H109" s="101"/>
      <c r="I109" s="101"/>
      <c r="J109" s="101"/>
      <c r="K109" s="101"/>
      <c r="L109" s="101"/>
      <c r="M109" s="101"/>
      <c r="N109" s="101"/>
      <c r="O109" s="101"/>
      <c r="P109" s="101"/>
      <c r="T109" s="98"/>
      <c r="U109" s="98"/>
      <c r="V109" s="98"/>
      <c r="W109" s="98"/>
      <c r="X109" s="98"/>
      <c r="Y109" s="98"/>
      <c r="Z109" s="98"/>
      <c r="AA109" s="98"/>
      <c r="AB109" s="98"/>
      <c r="AC109" s="98"/>
      <c r="AD109" s="98"/>
      <c r="AE109" s="98"/>
      <c r="AF109" s="98"/>
      <c r="AG109" s="98"/>
      <c r="AH109" s="98"/>
      <c r="AI109" s="98"/>
      <c r="AJ109" s="98"/>
      <c r="AK109" s="98"/>
      <c r="AL109" s="98"/>
      <c r="AM109" s="98"/>
      <c r="AN109" s="98"/>
      <c r="AO109" s="98"/>
      <c r="AP109" s="98"/>
      <c r="AQ109" s="98"/>
      <c r="AR109" s="98"/>
      <c r="AS109" s="98"/>
      <c r="AT109" s="98"/>
    </row>
    <row r="110" spans="2:46" x14ac:dyDescent="0.25">
      <c r="B110" s="37"/>
      <c r="C110" s="37"/>
      <c r="D110" s="37"/>
      <c r="E110" s="101"/>
      <c r="F110" s="101"/>
      <c r="G110" s="101"/>
      <c r="H110" s="101"/>
      <c r="I110" s="101"/>
      <c r="J110" s="101"/>
      <c r="K110" s="101"/>
      <c r="L110" s="101"/>
      <c r="M110" s="101"/>
      <c r="N110" s="101"/>
      <c r="O110" s="101"/>
      <c r="P110" s="101"/>
      <c r="T110" s="98"/>
      <c r="U110" s="98"/>
      <c r="V110" s="98"/>
      <c r="W110" s="98"/>
      <c r="X110" s="98"/>
      <c r="Y110" s="98"/>
      <c r="Z110" s="98"/>
      <c r="AA110" s="98"/>
      <c r="AB110" s="98"/>
      <c r="AC110" s="98"/>
      <c r="AD110" s="98"/>
      <c r="AE110" s="98"/>
      <c r="AF110" s="98"/>
      <c r="AG110" s="98"/>
      <c r="AH110" s="98"/>
      <c r="AI110" s="98"/>
      <c r="AJ110" s="98"/>
      <c r="AK110" s="98"/>
      <c r="AL110" s="98"/>
      <c r="AM110" s="98"/>
      <c r="AN110" s="98"/>
      <c r="AO110" s="98"/>
      <c r="AP110" s="98"/>
      <c r="AQ110" s="98"/>
      <c r="AR110" s="98"/>
      <c r="AS110" s="98"/>
      <c r="AT110" s="98"/>
    </row>
    <row r="111" spans="2:46" x14ac:dyDescent="0.25">
      <c r="B111" s="37"/>
      <c r="C111" s="37"/>
      <c r="D111" s="37"/>
      <c r="E111" s="101"/>
      <c r="F111" s="101"/>
      <c r="G111" s="101"/>
      <c r="H111" s="101"/>
      <c r="I111" s="101"/>
      <c r="J111" s="101"/>
      <c r="K111" s="101"/>
      <c r="L111" s="101"/>
      <c r="M111" s="101"/>
      <c r="N111" s="101"/>
      <c r="O111" s="101"/>
      <c r="P111" s="101"/>
      <c r="T111" s="98"/>
      <c r="U111" s="98"/>
      <c r="V111" s="98"/>
      <c r="W111" s="98"/>
      <c r="X111" s="98"/>
      <c r="Y111" s="98"/>
      <c r="Z111" s="98"/>
      <c r="AA111" s="98"/>
      <c r="AB111" s="98"/>
      <c r="AC111" s="98"/>
      <c r="AD111" s="98"/>
      <c r="AE111" s="98"/>
      <c r="AF111" s="98"/>
      <c r="AG111" s="98"/>
      <c r="AH111" s="98"/>
      <c r="AI111" s="98"/>
      <c r="AJ111" s="98"/>
      <c r="AK111" s="98"/>
      <c r="AL111" s="98"/>
      <c r="AM111" s="98"/>
      <c r="AN111" s="98"/>
      <c r="AO111" s="98"/>
      <c r="AP111" s="98"/>
      <c r="AQ111" s="98"/>
      <c r="AR111" s="98"/>
      <c r="AS111" s="98"/>
      <c r="AT111" s="98"/>
    </row>
    <row r="112" spans="2:46" x14ac:dyDescent="0.25">
      <c r="B112" s="37"/>
      <c r="C112" s="37"/>
      <c r="D112" s="37"/>
      <c r="E112" s="101"/>
      <c r="F112" s="101"/>
      <c r="G112" s="101"/>
      <c r="H112" s="101"/>
      <c r="I112" s="101"/>
      <c r="J112" s="101"/>
      <c r="K112" s="101"/>
      <c r="L112" s="101"/>
      <c r="M112" s="101"/>
      <c r="N112" s="101"/>
      <c r="O112" s="101"/>
      <c r="P112" s="101"/>
      <c r="T112" s="98"/>
      <c r="U112" s="98"/>
      <c r="V112" s="98"/>
      <c r="W112" s="98"/>
      <c r="X112" s="98"/>
      <c r="Y112" s="98"/>
      <c r="Z112" s="98"/>
      <c r="AA112" s="98"/>
      <c r="AB112" s="98"/>
      <c r="AC112" s="98"/>
      <c r="AD112" s="98"/>
      <c r="AE112" s="98"/>
      <c r="AF112" s="98"/>
      <c r="AG112" s="98"/>
      <c r="AH112" s="98"/>
      <c r="AI112" s="98"/>
      <c r="AJ112" s="98"/>
      <c r="AK112" s="98"/>
      <c r="AL112" s="98"/>
      <c r="AM112" s="98"/>
      <c r="AN112" s="98"/>
      <c r="AO112" s="98"/>
      <c r="AP112" s="98"/>
      <c r="AQ112" s="98"/>
      <c r="AR112" s="98"/>
      <c r="AS112" s="98"/>
      <c r="AT112" s="98"/>
    </row>
    <row r="113" spans="2:46" x14ac:dyDescent="0.25">
      <c r="B113" s="37"/>
      <c r="C113" s="37"/>
      <c r="D113" s="37"/>
      <c r="E113" s="101"/>
      <c r="F113" s="101"/>
      <c r="G113" s="101"/>
      <c r="H113" s="101"/>
      <c r="I113" s="101"/>
      <c r="J113" s="101"/>
      <c r="K113" s="101"/>
      <c r="L113" s="101"/>
      <c r="M113" s="101"/>
      <c r="N113" s="101"/>
      <c r="O113" s="101"/>
      <c r="P113" s="101"/>
      <c r="T113" s="98"/>
      <c r="U113" s="98"/>
      <c r="V113" s="98"/>
      <c r="W113" s="98"/>
      <c r="X113" s="98"/>
      <c r="Y113" s="98"/>
      <c r="Z113" s="98"/>
      <c r="AA113" s="98"/>
      <c r="AB113" s="98"/>
      <c r="AC113" s="98"/>
      <c r="AD113" s="98"/>
      <c r="AE113" s="98"/>
      <c r="AF113" s="98"/>
      <c r="AG113" s="98"/>
      <c r="AH113" s="98"/>
      <c r="AI113" s="98"/>
      <c r="AJ113" s="98"/>
      <c r="AK113" s="98"/>
      <c r="AL113" s="98"/>
      <c r="AM113" s="98"/>
      <c r="AN113" s="98"/>
      <c r="AO113" s="98"/>
      <c r="AP113" s="98"/>
      <c r="AQ113" s="98"/>
      <c r="AR113" s="98"/>
      <c r="AS113" s="98"/>
      <c r="AT113" s="98"/>
    </row>
    <row r="114" spans="2:46" x14ac:dyDescent="0.25">
      <c r="B114" s="37"/>
      <c r="C114" s="37"/>
      <c r="D114" s="37"/>
      <c r="E114" s="101"/>
      <c r="F114" s="101"/>
      <c r="G114" s="101"/>
      <c r="H114" s="101"/>
      <c r="I114" s="101"/>
      <c r="J114" s="101"/>
      <c r="K114" s="101"/>
      <c r="L114" s="101"/>
      <c r="M114" s="101"/>
      <c r="N114" s="101"/>
      <c r="O114" s="101"/>
      <c r="P114" s="101"/>
      <c r="T114" s="98"/>
      <c r="U114" s="98"/>
      <c r="V114" s="98"/>
      <c r="W114" s="98"/>
      <c r="X114" s="98"/>
      <c r="Y114" s="98"/>
      <c r="Z114" s="98"/>
      <c r="AA114" s="98"/>
      <c r="AB114" s="98"/>
      <c r="AC114" s="98"/>
      <c r="AD114" s="98"/>
      <c r="AE114" s="98"/>
      <c r="AF114" s="98"/>
      <c r="AG114" s="98"/>
      <c r="AH114" s="98"/>
      <c r="AI114" s="98"/>
      <c r="AJ114" s="98"/>
      <c r="AK114" s="98"/>
      <c r="AL114" s="98"/>
      <c r="AM114" s="98"/>
      <c r="AN114" s="98"/>
      <c r="AO114" s="98"/>
      <c r="AP114" s="98"/>
      <c r="AQ114" s="98"/>
      <c r="AR114" s="98"/>
      <c r="AS114" s="98"/>
      <c r="AT114" s="98"/>
    </row>
    <row r="115" spans="2:46" x14ac:dyDescent="0.25">
      <c r="B115" s="37"/>
      <c r="C115" s="37"/>
      <c r="D115" s="37"/>
      <c r="E115" s="101"/>
      <c r="F115" s="101"/>
      <c r="G115" s="101"/>
      <c r="H115" s="101"/>
      <c r="I115" s="101"/>
      <c r="J115" s="101"/>
      <c r="K115" s="101"/>
      <c r="L115" s="101"/>
      <c r="M115" s="101"/>
      <c r="N115" s="101"/>
      <c r="O115" s="101"/>
      <c r="P115" s="101"/>
      <c r="T115" s="98"/>
      <c r="U115" s="98"/>
      <c r="V115" s="98"/>
      <c r="W115" s="98"/>
      <c r="X115" s="98"/>
      <c r="Y115" s="98"/>
      <c r="Z115" s="98"/>
      <c r="AA115" s="98"/>
      <c r="AB115" s="98"/>
      <c r="AC115" s="98"/>
      <c r="AD115" s="98"/>
      <c r="AE115" s="98"/>
      <c r="AF115" s="98"/>
      <c r="AG115" s="98"/>
      <c r="AH115" s="98"/>
      <c r="AI115" s="98"/>
      <c r="AJ115" s="98"/>
      <c r="AK115" s="98"/>
      <c r="AL115" s="98"/>
      <c r="AM115" s="98"/>
      <c r="AN115" s="98"/>
      <c r="AO115" s="98"/>
      <c r="AP115" s="98"/>
      <c r="AQ115" s="98"/>
      <c r="AR115" s="98"/>
      <c r="AS115" s="98"/>
      <c r="AT115" s="98"/>
    </row>
    <row r="116" spans="2:46" x14ac:dyDescent="0.25">
      <c r="B116" s="37"/>
      <c r="C116" s="37"/>
      <c r="D116" s="37"/>
      <c r="E116" s="101"/>
      <c r="F116" s="101"/>
      <c r="G116" s="101"/>
      <c r="H116" s="101"/>
      <c r="I116" s="101"/>
      <c r="J116" s="101"/>
      <c r="K116" s="101"/>
      <c r="L116" s="101"/>
      <c r="M116" s="101"/>
      <c r="N116" s="101"/>
      <c r="O116" s="101"/>
      <c r="P116" s="101"/>
      <c r="T116" s="98"/>
      <c r="U116" s="98"/>
      <c r="V116" s="98"/>
      <c r="W116" s="98"/>
      <c r="X116" s="98"/>
      <c r="Y116" s="98"/>
      <c r="Z116" s="98"/>
      <c r="AA116" s="98"/>
      <c r="AB116" s="98"/>
      <c r="AC116" s="98"/>
      <c r="AD116" s="98"/>
      <c r="AE116" s="98"/>
      <c r="AF116" s="98"/>
      <c r="AG116" s="98"/>
      <c r="AH116" s="98"/>
      <c r="AI116" s="98"/>
      <c r="AJ116" s="98"/>
      <c r="AK116" s="98"/>
      <c r="AL116" s="98"/>
      <c r="AM116" s="98"/>
      <c r="AN116" s="98"/>
      <c r="AO116" s="98"/>
      <c r="AP116" s="98"/>
      <c r="AQ116" s="98"/>
      <c r="AR116" s="98"/>
      <c r="AS116" s="98"/>
      <c r="AT116" s="98"/>
    </row>
    <row r="117" spans="2:46" x14ac:dyDescent="0.25">
      <c r="B117" s="37"/>
      <c r="C117" s="37"/>
      <c r="D117" s="37"/>
      <c r="E117" s="101"/>
      <c r="F117" s="101"/>
      <c r="G117" s="101"/>
      <c r="H117" s="101"/>
      <c r="I117" s="101"/>
      <c r="J117" s="101"/>
      <c r="K117" s="101"/>
      <c r="L117" s="101"/>
      <c r="M117" s="101"/>
      <c r="N117" s="101"/>
      <c r="O117" s="101"/>
      <c r="P117" s="101"/>
      <c r="T117" s="98"/>
      <c r="U117" s="98"/>
      <c r="V117" s="98"/>
      <c r="W117" s="98"/>
      <c r="X117" s="98"/>
      <c r="Y117" s="98"/>
      <c r="Z117" s="98"/>
      <c r="AA117" s="98"/>
      <c r="AB117" s="98"/>
      <c r="AC117" s="98"/>
      <c r="AD117" s="98"/>
      <c r="AE117" s="98"/>
      <c r="AF117" s="98"/>
      <c r="AG117" s="98"/>
      <c r="AH117" s="98"/>
      <c r="AI117" s="98"/>
      <c r="AJ117" s="98"/>
      <c r="AK117" s="98"/>
      <c r="AL117" s="98"/>
      <c r="AM117" s="98"/>
      <c r="AN117" s="98"/>
      <c r="AO117" s="98"/>
      <c r="AP117" s="98"/>
      <c r="AQ117" s="98"/>
      <c r="AR117" s="98"/>
      <c r="AS117" s="98"/>
      <c r="AT117" s="98"/>
    </row>
    <row r="118" spans="2:46" x14ac:dyDescent="0.25">
      <c r="B118" s="37"/>
      <c r="C118" s="37"/>
      <c r="D118" s="37"/>
      <c r="E118" s="101"/>
      <c r="F118" s="101"/>
      <c r="G118" s="101"/>
      <c r="H118" s="101"/>
      <c r="I118" s="101"/>
      <c r="J118" s="101"/>
      <c r="K118" s="101"/>
      <c r="L118" s="101"/>
      <c r="M118" s="101"/>
      <c r="N118" s="101"/>
      <c r="O118" s="101"/>
      <c r="P118" s="101"/>
      <c r="T118" s="98"/>
      <c r="U118" s="98"/>
      <c r="V118" s="98"/>
      <c r="W118" s="98"/>
      <c r="X118" s="98"/>
      <c r="Y118" s="98"/>
      <c r="Z118" s="98"/>
      <c r="AA118" s="98"/>
      <c r="AB118" s="98"/>
      <c r="AC118" s="98"/>
      <c r="AD118" s="98"/>
      <c r="AE118" s="98"/>
      <c r="AF118" s="98"/>
      <c r="AG118" s="98"/>
      <c r="AH118" s="98"/>
      <c r="AI118" s="98"/>
      <c r="AJ118" s="98"/>
      <c r="AK118" s="98"/>
      <c r="AL118" s="98"/>
      <c r="AM118" s="98"/>
      <c r="AN118" s="98"/>
      <c r="AO118" s="98"/>
      <c r="AP118" s="98"/>
      <c r="AQ118" s="98"/>
      <c r="AR118" s="98"/>
      <c r="AS118" s="98"/>
      <c r="AT118" s="98"/>
    </row>
    <row r="119" spans="2:46" x14ac:dyDescent="0.25">
      <c r="B119" s="37"/>
      <c r="C119" s="37"/>
      <c r="D119" s="37"/>
      <c r="E119" s="101"/>
      <c r="F119" s="101"/>
      <c r="G119" s="101"/>
      <c r="H119" s="101"/>
      <c r="I119" s="101"/>
      <c r="J119" s="101"/>
      <c r="K119" s="101"/>
      <c r="L119" s="101"/>
      <c r="M119" s="101"/>
      <c r="N119" s="101"/>
      <c r="O119" s="101"/>
      <c r="P119" s="101"/>
      <c r="T119" s="98"/>
      <c r="U119" s="98"/>
      <c r="V119" s="98"/>
      <c r="W119" s="98"/>
      <c r="X119" s="98"/>
      <c r="Y119" s="98"/>
      <c r="Z119" s="98"/>
      <c r="AA119" s="98"/>
      <c r="AB119" s="98"/>
      <c r="AC119" s="98"/>
      <c r="AD119" s="98"/>
      <c r="AE119" s="98"/>
      <c r="AF119" s="98"/>
      <c r="AG119" s="98"/>
      <c r="AH119" s="98"/>
      <c r="AI119" s="98"/>
      <c r="AJ119" s="98"/>
      <c r="AK119" s="98"/>
      <c r="AL119" s="98"/>
      <c r="AM119" s="98"/>
      <c r="AN119" s="98"/>
      <c r="AO119" s="98"/>
      <c r="AP119" s="98"/>
      <c r="AQ119" s="98"/>
      <c r="AR119" s="98"/>
      <c r="AS119" s="98"/>
      <c r="AT119" s="98"/>
    </row>
    <row r="120" spans="2:46" x14ac:dyDescent="0.25">
      <c r="B120" s="37"/>
      <c r="C120" s="37"/>
      <c r="D120" s="37"/>
      <c r="E120" s="101"/>
      <c r="F120" s="101"/>
      <c r="G120" s="101"/>
      <c r="H120" s="101"/>
      <c r="I120" s="101"/>
      <c r="J120" s="101"/>
      <c r="K120" s="101"/>
      <c r="L120" s="101"/>
      <c r="M120" s="101"/>
      <c r="N120" s="101"/>
      <c r="O120" s="101"/>
      <c r="P120" s="101"/>
      <c r="T120" s="98"/>
      <c r="U120" s="98"/>
      <c r="V120" s="98"/>
      <c r="W120" s="98"/>
      <c r="X120" s="98"/>
      <c r="Y120" s="98"/>
      <c r="Z120" s="98"/>
      <c r="AA120" s="98"/>
      <c r="AB120" s="98"/>
      <c r="AC120" s="98"/>
      <c r="AD120" s="98"/>
      <c r="AE120" s="98"/>
      <c r="AF120" s="98"/>
      <c r="AG120" s="98"/>
      <c r="AH120" s="98"/>
      <c r="AI120" s="98"/>
      <c r="AJ120" s="98"/>
      <c r="AK120" s="98"/>
      <c r="AL120" s="98"/>
      <c r="AM120" s="98"/>
      <c r="AN120" s="98"/>
      <c r="AO120" s="98"/>
      <c r="AP120" s="98"/>
      <c r="AQ120" s="98"/>
      <c r="AR120" s="98"/>
      <c r="AS120" s="98"/>
      <c r="AT120" s="98"/>
    </row>
    <row r="121" spans="2:46" x14ac:dyDescent="0.25">
      <c r="B121" s="37"/>
      <c r="C121" s="37"/>
      <c r="D121" s="37"/>
      <c r="E121" s="101"/>
      <c r="F121" s="101"/>
      <c r="G121" s="101"/>
      <c r="H121" s="101"/>
      <c r="I121" s="101"/>
      <c r="J121" s="101"/>
      <c r="K121" s="101"/>
      <c r="L121" s="101"/>
      <c r="M121" s="101"/>
      <c r="N121" s="101"/>
      <c r="O121" s="101"/>
      <c r="P121" s="101"/>
      <c r="T121" s="98"/>
      <c r="U121" s="98"/>
      <c r="V121" s="98"/>
      <c r="W121" s="98"/>
      <c r="X121" s="98"/>
      <c r="Y121" s="98"/>
      <c r="Z121" s="98"/>
      <c r="AA121" s="98"/>
      <c r="AB121" s="98"/>
      <c r="AC121" s="98"/>
      <c r="AD121" s="98"/>
      <c r="AE121" s="98"/>
      <c r="AF121" s="98"/>
      <c r="AG121" s="98"/>
      <c r="AH121" s="98"/>
      <c r="AI121" s="98"/>
      <c r="AJ121" s="98"/>
      <c r="AK121" s="98"/>
      <c r="AL121" s="98"/>
      <c r="AM121" s="98"/>
      <c r="AN121" s="98"/>
      <c r="AO121" s="98"/>
      <c r="AP121" s="98"/>
      <c r="AQ121" s="98"/>
      <c r="AR121" s="98"/>
      <c r="AS121" s="98"/>
      <c r="AT121" s="98"/>
    </row>
    <row r="122" spans="2:46" x14ac:dyDescent="0.25">
      <c r="B122" s="37"/>
      <c r="C122" s="37"/>
      <c r="D122" s="37"/>
      <c r="E122" s="101"/>
      <c r="F122" s="101"/>
      <c r="G122" s="101"/>
      <c r="H122" s="101"/>
      <c r="I122" s="101"/>
      <c r="J122" s="101"/>
      <c r="K122" s="101"/>
      <c r="L122" s="101"/>
      <c r="M122" s="101"/>
      <c r="N122" s="101"/>
      <c r="O122" s="101"/>
      <c r="P122" s="101"/>
      <c r="T122" s="98"/>
      <c r="U122" s="98"/>
      <c r="V122" s="98"/>
      <c r="W122" s="98"/>
      <c r="X122" s="98"/>
      <c r="Y122" s="98"/>
      <c r="Z122" s="98"/>
      <c r="AA122" s="98"/>
      <c r="AB122" s="98"/>
      <c r="AC122" s="98"/>
      <c r="AD122" s="98"/>
      <c r="AE122" s="98"/>
      <c r="AF122" s="98"/>
      <c r="AG122" s="98"/>
      <c r="AH122" s="98"/>
      <c r="AI122" s="98"/>
      <c r="AJ122" s="98"/>
      <c r="AK122" s="98"/>
      <c r="AL122" s="98"/>
      <c r="AM122" s="98"/>
      <c r="AN122" s="98"/>
      <c r="AO122" s="98"/>
      <c r="AP122" s="98"/>
      <c r="AQ122" s="98"/>
      <c r="AR122" s="98"/>
      <c r="AS122" s="98"/>
      <c r="AT122" s="98"/>
    </row>
    <row r="123" spans="2:46" x14ac:dyDescent="0.25">
      <c r="B123" s="37"/>
      <c r="C123" s="37"/>
      <c r="D123" s="37"/>
      <c r="E123" s="101"/>
      <c r="F123" s="101"/>
      <c r="G123" s="101"/>
      <c r="H123" s="101"/>
      <c r="I123" s="101"/>
      <c r="J123" s="101"/>
      <c r="K123" s="101"/>
      <c r="L123" s="101"/>
      <c r="M123" s="101"/>
      <c r="N123" s="101"/>
      <c r="O123" s="101"/>
      <c r="P123" s="101"/>
      <c r="T123" s="98"/>
      <c r="U123" s="98"/>
      <c r="V123" s="98"/>
      <c r="W123" s="98"/>
      <c r="X123" s="98"/>
      <c r="Y123" s="98"/>
      <c r="Z123" s="98"/>
      <c r="AA123" s="98"/>
      <c r="AB123" s="98"/>
      <c r="AC123" s="98"/>
      <c r="AD123" s="98"/>
      <c r="AE123" s="98"/>
      <c r="AF123" s="98"/>
      <c r="AG123" s="98"/>
      <c r="AH123" s="98"/>
      <c r="AI123" s="98"/>
      <c r="AJ123" s="98"/>
      <c r="AK123" s="98"/>
      <c r="AL123" s="98"/>
      <c r="AM123" s="98"/>
      <c r="AN123" s="98"/>
      <c r="AO123" s="98"/>
      <c r="AP123" s="98"/>
      <c r="AQ123" s="98"/>
      <c r="AR123" s="98"/>
      <c r="AS123" s="98"/>
      <c r="AT123" s="98"/>
    </row>
    <row r="124" spans="2:46" x14ac:dyDescent="0.25">
      <c r="B124" s="37"/>
      <c r="C124" s="37"/>
      <c r="D124" s="37"/>
      <c r="E124" s="101"/>
      <c r="F124" s="101"/>
      <c r="G124" s="101"/>
      <c r="H124" s="101"/>
      <c r="I124" s="101"/>
      <c r="J124" s="101"/>
      <c r="K124" s="101"/>
      <c r="L124" s="101"/>
      <c r="M124" s="101"/>
      <c r="N124" s="101"/>
      <c r="O124" s="101"/>
      <c r="P124" s="101"/>
      <c r="T124" s="98"/>
      <c r="U124" s="98"/>
      <c r="V124" s="98"/>
      <c r="W124" s="98"/>
      <c r="X124" s="98"/>
      <c r="Y124" s="98"/>
      <c r="Z124" s="98"/>
      <c r="AA124" s="98"/>
      <c r="AB124" s="98"/>
      <c r="AC124" s="98"/>
      <c r="AD124" s="98"/>
      <c r="AE124" s="98"/>
      <c r="AF124" s="98"/>
      <c r="AG124" s="98"/>
      <c r="AH124" s="98"/>
      <c r="AI124" s="98"/>
      <c r="AJ124" s="98"/>
      <c r="AK124" s="98"/>
      <c r="AL124" s="98"/>
      <c r="AM124" s="98"/>
      <c r="AN124" s="98"/>
      <c r="AO124" s="98"/>
      <c r="AP124" s="98"/>
      <c r="AQ124" s="98"/>
      <c r="AR124" s="98"/>
      <c r="AS124" s="98"/>
      <c r="AT124" s="98"/>
    </row>
    <row r="125" spans="2:46" x14ac:dyDescent="0.25">
      <c r="B125" s="37"/>
      <c r="C125" s="37"/>
      <c r="D125" s="37"/>
      <c r="E125" s="101"/>
      <c r="F125" s="101"/>
      <c r="G125" s="101"/>
      <c r="H125" s="101"/>
      <c r="I125" s="101"/>
      <c r="J125" s="101"/>
      <c r="K125" s="101"/>
      <c r="L125" s="101"/>
      <c r="M125" s="101"/>
      <c r="N125" s="101"/>
      <c r="O125" s="101"/>
      <c r="P125" s="101"/>
      <c r="T125" s="98"/>
      <c r="U125" s="98"/>
      <c r="V125" s="98"/>
      <c r="W125" s="98"/>
      <c r="X125" s="98"/>
      <c r="Y125" s="98"/>
      <c r="Z125" s="98"/>
      <c r="AA125" s="98"/>
      <c r="AB125" s="98"/>
      <c r="AC125" s="98"/>
      <c r="AD125" s="98"/>
      <c r="AE125" s="98"/>
      <c r="AF125" s="98"/>
      <c r="AG125" s="98"/>
      <c r="AH125" s="98"/>
      <c r="AI125" s="98"/>
      <c r="AJ125" s="98"/>
      <c r="AK125" s="98"/>
      <c r="AL125" s="98"/>
      <c r="AM125" s="98"/>
      <c r="AN125" s="98"/>
      <c r="AO125" s="98"/>
      <c r="AP125" s="98"/>
      <c r="AQ125" s="98"/>
      <c r="AR125" s="98"/>
      <c r="AS125" s="98"/>
      <c r="AT125" s="98"/>
    </row>
    <row r="126" spans="2:46" x14ac:dyDescent="0.25">
      <c r="B126" s="37"/>
      <c r="C126" s="37"/>
      <c r="D126" s="37"/>
      <c r="E126" s="101"/>
      <c r="F126" s="101"/>
      <c r="G126" s="101"/>
      <c r="H126" s="101"/>
      <c r="I126" s="101"/>
      <c r="J126" s="101"/>
      <c r="K126" s="101"/>
      <c r="L126" s="101"/>
      <c r="M126" s="101"/>
      <c r="N126" s="101"/>
      <c r="O126" s="101"/>
      <c r="P126" s="101"/>
      <c r="T126" s="98"/>
      <c r="U126" s="98"/>
      <c r="V126" s="98"/>
      <c r="W126" s="98"/>
      <c r="X126" s="98"/>
      <c r="Y126" s="98"/>
      <c r="Z126" s="98"/>
      <c r="AA126" s="98"/>
      <c r="AB126" s="98"/>
      <c r="AC126" s="98"/>
      <c r="AD126" s="98"/>
      <c r="AE126" s="98"/>
      <c r="AF126" s="98"/>
      <c r="AG126" s="98"/>
      <c r="AH126" s="98"/>
      <c r="AI126" s="98"/>
      <c r="AJ126" s="98"/>
      <c r="AK126" s="98"/>
      <c r="AL126" s="98"/>
      <c r="AM126" s="98"/>
      <c r="AN126" s="98"/>
      <c r="AO126" s="98"/>
      <c r="AP126" s="98"/>
      <c r="AQ126" s="98"/>
      <c r="AR126" s="98"/>
      <c r="AS126" s="98"/>
      <c r="AT126" s="98"/>
    </row>
    <row r="127" spans="2:46" x14ac:dyDescent="0.25">
      <c r="B127" s="37"/>
      <c r="C127" s="37"/>
      <c r="D127" s="37"/>
      <c r="E127" s="101"/>
      <c r="F127" s="101"/>
      <c r="G127" s="101"/>
      <c r="H127" s="101"/>
      <c r="I127" s="101"/>
      <c r="J127" s="101"/>
      <c r="K127" s="101"/>
      <c r="L127" s="101"/>
      <c r="M127" s="101"/>
      <c r="N127" s="101"/>
      <c r="O127" s="101"/>
      <c r="P127" s="101"/>
      <c r="T127" s="98"/>
      <c r="U127" s="98"/>
      <c r="V127" s="98"/>
      <c r="W127" s="98"/>
      <c r="X127" s="98"/>
      <c r="Y127" s="98"/>
      <c r="Z127" s="98"/>
      <c r="AA127" s="98"/>
      <c r="AB127" s="98"/>
      <c r="AC127" s="98"/>
      <c r="AD127" s="98"/>
      <c r="AE127" s="98"/>
      <c r="AF127" s="98"/>
      <c r="AG127" s="98"/>
      <c r="AH127" s="98"/>
      <c r="AI127" s="98"/>
      <c r="AJ127" s="98"/>
      <c r="AK127" s="98"/>
      <c r="AL127" s="98"/>
      <c r="AM127" s="98"/>
      <c r="AN127" s="98"/>
      <c r="AO127" s="98"/>
      <c r="AP127" s="98"/>
      <c r="AQ127" s="98"/>
      <c r="AR127" s="98"/>
      <c r="AS127" s="98"/>
      <c r="AT127" s="98"/>
    </row>
    <row r="128" spans="2:46" x14ac:dyDescent="0.25">
      <c r="B128" s="37"/>
      <c r="C128" s="37"/>
      <c r="D128" s="37"/>
      <c r="E128" s="101"/>
      <c r="F128" s="101"/>
      <c r="G128" s="101"/>
      <c r="H128" s="101"/>
      <c r="I128" s="101"/>
      <c r="J128" s="101"/>
      <c r="K128" s="101"/>
      <c r="L128" s="101"/>
      <c r="M128" s="101"/>
      <c r="N128" s="101"/>
      <c r="O128" s="101"/>
      <c r="P128" s="101"/>
      <c r="T128" s="98"/>
      <c r="U128" s="98"/>
      <c r="V128" s="98"/>
      <c r="W128" s="98"/>
      <c r="X128" s="98"/>
      <c r="Y128" s="98"/>
      <c r="Z128" s="98"/>
      <c r="AA128" s="98"/>
      <c r="AB128" s="98"/>
      <c r="AC128" s="98"/>
      <c r="AD128" s="98"/>
      <c r="AE128" s="98"/>
      <c r="AF128" s="98"/>
      <c r="AG128" s="98"/>
      <c r="AH128" s="98"/>
      <c r="AI128" s="98"/>
      <c r="AJ128" s="98"/>
      <c r="AK128" s="98"/>
      <c r="AL128" s="98"/>
      <c r="AM128" s="98"/>
      <c r="AN128" s="98"/>
      <c r="AO128" s="98"/>
      <c r="AP128" s="98"/>
      <c r="AQ128" s="98"/>
      <c r="AR128" s="98"/>
      <c r="AS128" s="98"/>
      <c r="AT128" s="98"/>
    </row>
    <row r="129" spans="2:46" x14ac:dyDescent="0.25">
      <c r="B129" s="37"/>
      <c r="C129" s="37"/>
      <c r="D129" s="37"/>
      <c r="E129" s="101"/>
      <c r="F129" s="101"/>
      <c r="G129" s="101"/>
      <c r="H129" s="101"/>
      <c r="I129" s="101"/>
      <c r="J129" s="101"/>
      <c r="K129" s="101"/>
      <c r="L129" s="101"/>
      <c r="M129" s="101"/>
      <c r="N129" s="101"/>
      <c r="O129" s="101"/>
      <c r="P129" s="101"/>
      <c r="T129" s="98"/>
      <c r="U129" s="98"/>
      <c r="V129" s="98"/>
      <c r="W129" s="98"/>
      <c r="X129" s="98"/>
      <c r="Y129" s="98"/>
      <c r="Z129" s="98"/>
      <c r="AA129" s="98"/>
      <c r="AB129" s="98"/>
      <c r="AC129" s="98"/>
      <c r="AD129" s="98"/>
      <c r="AE129" s="98"/>
      <c r="AF129" s="98"/>
      <c r="AG129" s="98"/>
      <c r="AH129" s="98"/>
      <c r="AI129" s="98"/>
      <c r="AJ129" s="98"/>
      <c r="AK129" s="98"/>
      <c r="AL129" s="98"/>
      <c r="AM129" s="98"/>
      <c r="AN129" s="98"/>
      <c r="AO129" s="98"/>
      <c r="AP129" s="98"/>
      <c r="AQ129" s="98"/>
      <c r="AR129" s="98"/>
      <c r="AS129" s="98"/>
      <c r="AT129" s="98"/>
    </row>
    <row r="130" spans="2:46" x14ac:dyDescent="0.25">
      <c r="B130" s="37"/>
      <c r="C130" s="37"/>
      <c r="D130" s="37"/>
      <c r="E130" s="101"/>
      <c r="F130" s="101"/>
      <c r="G130" s="101"/>
      <c r="H130" s="101"/>
      <c r="I130" s="101"/>
      <c r="J130" s="101"/>
      <c r="K130" s="101"/>
      <c r="L130" s="101"/>
      <c r="M130" s="101"/>
      <c r="N130" s="101"/>
      <c r="O130" s="101"/>
      <c r="P130" s="101"/>
      <c r="T130" s="98"/>
      <c r="U130" s="98"/>
      <c r="V130" s="98"/>
      <c r="W130" s="98"/>
      <c r="X130" s="98"/>
      <c r="Y130" s="98"/>
      <c r="Z130" s="98"/>
      <c r="AA130" s="98"/>
      <c r="AB130" s="98"/>
      <c r="AC130" s="98"/>
      <c r="AD130" s="98"/>
      <c r="AE130" s="98"/>
      <c r="AF130" s="98"/>
      <c r="AG130" s="98"/>
      <c r="AH130" s="98"/>
      <c r="AI130" s="98"/>
      <c r="AJ130" s="98"/>
      <c r="AK130" s="98"/>
      <c r="AL130" s="98"/>
      <c r="AM130" s="98"/>
      <c r="AN130" s="98"/>
      <c r="AO130" s="98"/>
      <c r="AP130" s="98"/>
      <c r="AQ130" s="98"/>
      <c r="AR130" s="98"/>
      <c r="AS130" s="98"/>
      <c r="AT130" s="98"/>
    </row>
    <row r="131" spans="2:46" x14ac:dyDescent="0.25">
      <c r="B131" s="37"/>
      <c r="C131" s="37"/>
      <c r="D131" s="37"/>
      <c r="E131" s="101"/>
      <c r="F131" s="101"/>
      <c r="G131" s="101"/>
      <c r="H131" s="101"/>
      <c r="I131" s="101"/>
      <c r="J131" s="101"/>
      <c r="K131" s="101"/>
      <c r="L131" s="101"/>
      <c r="M131" s="101"/>
      <c r="N131" s="101"/>
      <c r="O131" s="101"/>
      <c r="P131" s="101"/>
      <c r="T131" s="98"/>
      <c r="U131" s="98"/>
      <c r="V131" s="98"/>
      <c r="W131" s="98"/>
      <c r="X131" s="98"/>
      <c r="Y131" s="98"/>
      <c r="Z131" s="98"/>
      <c r="AA131" s="98"/>
      <c r="AB131" s="98"/>
      <c r="AC131" s="98"/>
      <c r="AD131" s="98"/>
      <c r="AE131" s="98"/>
      <c r="AF131" s="98"/>
      <c r="AG131" s="98"/>
      <c r="AH131" s="98"/>
      <c r="AI131" s="98"/>
      <c r="AJ131" s="98"/>
      <c r="AK131" s="98"/>
      <c r="AL131" s="98"/>
      <c r="AM131" s="98"/>
      <c r="AN131" s="98"/>
      <c r="AO131" s="98"/>
      <c r="AP131" s="98"/>
      <c r="AQ131" s="98"/>
      <c r="AR131" s="98"/>
      <c r="AS131" s="98"/>
      <c r="AT131" s="98"/>
    </row>
    <row r="132" spans="2:46" x14ac:dyDescent="0.25">
      <c r="B132" s="37"/>
      <c r="C132" s="37"/>
      <c r="D132" s="37"/>
      <c r="E132" s="101"/>
      <c r="F132" s="101"/>
      <c r="G132" s="101"/>
      <c r="H132" s="101"/>
      <c r="I132" s="101"/>
      <c r="J132" s="101"/>
      <c r="K132" s="101"/>
      <c r="L132" s="101"/>
      <c r="M132" s="101"/>
      <c r="N132" s="101"/>
      <c r="O132" s="101"/>
      <c r="P132" s="101"/>
      <c r="T132" s="98"/>
      <c r="U132" s="98"/>
      <c r="V132" s="98"/>
      <c r="W132" s="98"/>
      <c r="X132" s="98"/>
      <c r="Y132" s="98"/>
      <c r="Z132" s="98"/>
      <c r="AA132" s="98"/>
      <c r="AB132" s="98"/>
      <c r="AC132" s="98"/>
      <c r="AD132" s="98"/>
      <c r="AE132" s="98"/>
      <c r="AF132" s="98"/>
      <c r="AG132" s="98"/>
      <c r="AH132" s="98"/>
      <c r="AI132" s="98"/>
      <c r="AJ132" s="98"/>
      <c r="AK132" s="98"/>
      <c r="AL132" s="98"/>
      <c r="AM132" s="98"/>
      <c r="AN132" s="98"/>
      <c r="AO132" s="98"/>
      <c r="AP132" s="98"/>
      <c r="AQ132" s="98"/>
      <c r="AR132" s="98"/>
      <c r="AS132" s="98"/>
      <c r="AT132" s="98"/>
    </row>
    <row r="133" spans="2:46" x14ac:dyDescent="0.25">
      <c r="B133" s="37"/>
      <c r="C133" s="37"/>
      <c r="D133" s="37"/>
      <c r="E133" s="101"/>
      <c r="F133" s="101"/>
      <c r="G133" s="101"/>
      <c r="H133" s="101"/>
      <c r="I133" s="101"/>
      <c r="J133" s="101"/>
      <c r="K133" s="101"/>
      <c r="L133" s="101"/>
      <c r="M133" s="101"/>
      <c r="N133" s="101"/>
      <c r="O133" s="101"/>
      <c r="P133" s="101"/>
      <c r="T133" s="98"/>
      <c r="U133" s="98"/>
      <c r="V133" s="98"/>
      <c r="W133" s="98"/>
      <c r="X133" s="98"/>
      <c r="Y133" s="98"/>
      <c r="Z133" s="98"/>
      <c r="AA133" s="98"/>
      <c r="AB133" s="98"/>
      <c r="AC133" s="98"/>
      <c r="AD133" s="98"/>
      <c r="AE133" s="98"/>
      <c r="AF133" s="98"/>
      <c r="AG133" s="98"/>
      <c r="AH133" s="98"/>
      <c r="AI133" s="98"/>
      <c r="AJ133" s="98"/>
      <c r="AK133" s="98"/>
      <c r="AL133" s="98"/>
      <c r="AM133" s="98"/>
      <c r="AN133" s="98"/>
      <c r="AO133" s="98"/>
      <c r="AP133" s="98"/>
      <c r="AQ133" s="98"/>
      <c r="AR133" s="98"/>
      <c r="AS133" s="98"/>
      <c r="AT133" s="98"/>
    </row>
    <row r="134" spans="2:46" x14ac:dyDescent="0.25">
      <c r="B134" s="37"/>
      <c r="C134" s="37"/>
      <c r="D134" s="37"/>
      <c r="E134" s="101"/>
      <c r="F134" s="101"/>
      <c r="G134" s="101"/>
      <c r="H134" s="101"/>
      <c r="I134" s="101"/>
      <c r="J134" s="101"/>
      <c r="K134" s="101"/>
      <c r="L134" s="101"/>
      <c r="M134" s="101"/>
      <c r="N134" s="101"/>
      <c r="O134" s="101"/>
      <c r="P134" s="101"/>
      <c r="T134" s="98"/>
      <c r="U134" s="98"/>
      <c r="V134" s="98"/>
      <c r="W134" s="98"/>
      <c r="X134" s="98"/>
      <c r="Y134" s="98"/>
      <c r="Z134" s="98"/>
      <c r="AA134" s="98"/>
      <c r="AB134" s="98"/>
      <c r="AC134" s="98"/>
      <c r="AD134" s="98"/>
      <c r="AE134" s="98"/>
      <c r="AF134" s="98"/>
      <c r="AG134" s="98"/>
      <c r="AH134" s="98"/>
      <c r="AI134" s="98"/>
      <c r="AJ134" s="98"/>
      <c r="AK134" s="98"/>
      <c r="AL134" s="98"/>
      <c r="AM134" s="98"/>
      <c r="AN134" s="98"/>
      <c r="AO134" s="98"/>
      <c r="AP134" s="98"/>
      <c r="AQ134" s="98"/>
      <c r="AR134" s="98"/>
      <c r="AS134" s="98"/>
      <c r="AT134" s="98"/>
    </row>
    <row r="135" spans="2:46" x14ac:dyDescent="0.25">
      <c r="B135" s="37"/>
      <c r="C135" s="37"/>
      <c r="D135" s="37"/>
      <c r="E135" s="101"/>
      <c r="F135" s="101"/>
      <c r="G135" s="101"/>
      <c r="H135" s="101"/>
      <c r="I135" s="101"/>
      <c r="J135" s="101"/>
      <c r="K135" s="101"/>
      <c r="L135" s="101"/>
      <c r="M135" s="101"/>
      <c r="N135" s="101"/>
      <c r="O135" s="101"/>
      <c r="P135" s="101"/>
      <c r="T135" s="98"/>
      <c r="U135" s="98"/>
      <c r="V135" s="98"/>
      <c r="W135" s="98"/>
      <c r="X135" s="98"/>
      <c r="Y135" s="98"/>
      <c r="Z135" s="98"/>
      <c r="AA135" s="98"/>
      <c r="AB135" s="98"/>
      <c r="AC135" s="98"/>
      <c r="AD135" s="98"/>
      <c r="AE135" s="98"/>
      <c r="AF135" s="98"/>
      <c r="AG135" s="98"/>
      <c r="AH135" s="98"/>
      <c r="AI135" s="98"/>
      <c r="AJ135" s="98"/>
      <c r="AK135" s="98"/>
      <c r="AL135" s="98"/>
      <c r="AM135" s="98"/>
      <c r="AN135" s="98"/>
      <c r="AO135" s="98"/>
      <c r="AP135" s="98"/>
      <c r="AQ135" s="98"/>
      <c r="AR135" s="98"/>
      <c r="AS135" s="98"/>
      <c r="AT135" s="98"/>
    </row>
    <row r="136" spans="2:46" x14ac:dyDescent="0.25">
      <c r="B136" s="37"/>
      <c r="C136" s="37"/>
      <c r="D136" s="37"/>
      <c r="E136" s="101"/>
      <c r="F136" s="101"/>
      <c r="G136" s="101"/>
      <c r="H136" s="101"/>
      <c r="I136" s="101"/>
      <c r="J136" s="101"/>
      <c r="K136" s="101"/>
      <c r="L136" s="101"/>
      <c r="M136" s="101"/>
      <c r="N136" s="101"/>
      <c r="O136" s="101"/>
      <c r="P136" s="101"/>
      <c r="T136" s="98"/>
      <c r="U136" s="98"/>
      <c r="V136" s="98"/>
      <c r="W136" s="98"/>
      <c r="X136" s="98"/>
      <c r="Y136" s="98"/>
      <c r="Z136" s="98"/>
      <c r="AA136" s="98"/>
      <c r="AB136" s="98"/>
      <c r="AC136" s="98"/>
      <c r="AD136" s="98"/>
      <c r="AE136" s="98"/>
      <c r="AF136" s="98"/>
      <c r="AG136" s="98"/>
      <c r="AH136" s="98"/>
      <c r="AI136" s="98"/>
      <c r="AJ136" s="98"/>
      <c r="AK136" s="98"/>
      <c r="AL136" s="98"/>
      <c r="AM136" s="98"/>
      <c r="AN136" s="98"/>
      <c r="AO136" s="98"/>
      <c r="AP136" s="98"/>
      <c r="AQ136" s="98"/>
      <c r="AR136" s="98"/>
      <c r="AS136" s="98"/>
      <c r="AT136" s="98"/>
    </row>
    <row r="137" spans="2:46" x14ac:dyDescent="0.25">
      <c r="B137" s="37"/>
      <c r="C137" s="37"/>
      <c r="D137" s="37"/>
      <c r="E137" s="101"/>
      <c r="F137" s="101"/>
      <c r="G137" s="101"/>
      <c r="H137" s="101"/>
      <c r="I137" s="101"/>
      <c r="J137" s="101"/>
      <c r="K137" s="101"/>
      <c r="L137" s="101"/>
      <c r="M137" s="101"/>
      <c r="N137" s="101"/>
      <c r="O137" s="101"/>
      <c r="P137" s="101"/>
      <c r="T137" s="98"/>
      <c r="U137" s="98"/>
      <c r="V137" s="98"/>
      <c r="W137" s="98"/>
      <c r="X137" s="98"/>
      <c r="Y137" s="98"/>
      <c r="Z137" s="98"/>
      <c r="AA137" s="98"/>
      <c r="AB137" s="98"/>
      <c r="AC137" s="98"/>
      <c r="AD137" s="98"/>
      <c r="AE137" s="98"/>
      <c r="AF137" s="98"/>
      <c r="AG137" s="98"/>
      <c r="AH137" s="98"/>
      <c r="AI137" s="98"/>
      <c r="AJ137" s="98"/>
      <c r="AK137" s="98"/>
      <c r="AL137" s="98"/>
      <c r="AM137" s="98"/>
      <c r="AN137" s="98"/>
      <c r="AO137" s="98"/>
      <c r="AP137" s="98"/>
      <c r="AQ137" s="98"/>
      <c r="AR137" s="98"/>
      <c r="AS137" s="98"/>
      <c r="AT137" s="98"/>
    </row>
    <row r="138" spans="2:46" x14ac:dyDescent="0.25">
      <c r="B138" s="37"/>
      <c r="C138" s="37"/>
      <c r="D138" s="37"/>
      <c r="E138" s="101"/>
      <c r="F138" s="101"/>
      <c r="G138" s="101"/>
      <c r="H138" s="101"/>
      <c r="I138" s="101"/>
      <c r="J138" s="101"/>
      <c r="K138" s="101"/>
      <c r="L138" s="101"/>
      <c r="M138" s="101"/>
      <c r="N138" s="101"/>
      <c r="O138" s="101"/>
      <c r="P138" s="101"/>
      <c r="T138" s="98"/>
      <c r="U138" s="98"/>
      <c r="V138" s="98"/>
      <c r="W138" s="98"/>
      <c r="X138" s="98"/>
      <c r="Y138" s="98"/>
      <c r="Z138" s="98"/>
      <c r="AA138" s="98"/>
      <c r="AB138" s="98"/>
      <c r="AC138" s="98"/>
      <c r="AD138" s="98"/>
      <c r="AE138" s="98"/>
      <c r="AF138" s="98"/>
      <c r="AG138" s="98"/>
      <c r="AH138" s="98"/>
      <c r="AI138" s="98"/>
      <c r="AJ138" s="98"/>
      <c r="AK138" s="98"/>
      <c r="AL138" s="98"/>
      <c r="AM138" s="98"/>
      <c r="AN138" s="98"/>
      <c r="AO138" s="98"/>
      <c r="AP138" s="98"/>
      <c r="AQ138" s="98"/>
      <c r="AR138" s="98"/>
      <c r="AS138" s="98"/>
      <c r="AT138" s="98"/>
    </row>
    <row r="139" spans="2:46" x14ac:dyDescent="0.25">
      <c r="B139" s="37"/>
      <c r="C139" s="37"/>
      <c r="D139" s="37"/>
      <c r="E139" s="101"/>
      <c r="F139" s="101"/>
      <c r="G139" s="101"/>
      <c r="H139" s="101"/>
      <c r="I139" s="101"/>
      <c r="J139" s="101"/>
      <c r="K139" s="101"/>
      <c r="L139" s="101"/>
      <c r="M139" s="101"/>
      <c r="N139" s="101"/>
      <c r="O139" s="101"/>
      <c r="P139" s="101"/>
      <c r="T139" s="98"/>
      <c r="U139" s="98"/>
      <c r="V139" s="98"/>
      <c r="W139" s="98"/>
      <c r="X139" s="98"/>
      <c r="Y139" s="98"/>
      <c r="Z139" s="98"/>
      <c r="AA139" s="98"/>
      <c r="AB139" s="98"/>
      <c r="AC139" s="98"/>
      <c r="AD139" s="98"/>
      <c r="AE139" s="98"/>
      <c r="AF139" s="98"/>
      <c r="AG139" s="98"/>
      <c r="AH139" s="98"/>
      <c r="AI139" s="98"/>
      <c r="AJ139" s="98"/>
      <c r="AK139" s="98"/>
      <c r="AL139" s="98"/>
      <c r="AM139" s="98"/>
      <c r="AN139" s="98"/>
      <c r="AO139" s="98"/>
      <c r="AP139" s="98"/>
      <c r="AQ139" s="98"/>
      <c r="AR139" s="98"/>
      <c r="AS139" s="98"/>
      <c r="AT139" s="98"/>
    </row>
    <row r="140" spans="2:46" x14ac:dyDescent="0.25">
      <c r="B140" s="37"/>
      <c r="C140" s="37"/>
      <c r="D140" s="37"/>
      <c r="E140" s="101"/>
      <c r="F140" s="101"/>
      <c r="G140" s="101"/>
      <c r="H140" s="101"/>
      <c r="I140" s="101"/>
      <c r="J140" s="101"/>
      <c r="K140" s="101"/>
      <c r="L140" s="101"/>
      <c r="M140" s="101"/>
      <c r="N140" s="101"/>
      <c r="O140" s="101"/>
      <c r="P140" s="101"/>
      <c r="T140" s="98"/>
      <c r="U140" s="98"/>
      <c r="V140" s="98"/>
      <c r="W140" s="98"/>
      <c r="X140" s="98"/>
      <c r="Y140" s="98"/>
      <c r="Z140" s="98"/>
      <c r="AA140" s="98"/>
      <c r="AB140" s="98"/>
      <c r="AC140" s="98"/>
      <c r="AD140" s="98"/>
      <c r="AE140" s="98"/>
      <c r="AF140" s="98"/>
      <c r="AG140" s="98"/>
      <c r="AH140" s="98"/>
      <c r="AI140" s="98"/>
      <c r="AJ140" s="98"/>
      <c r="AK140" s="98"/>
      <c r="AL140" s="98"/>
      <c r="AM140" s="98"/>
      <c r="AN140" s="98"/>
      <c r="AO140" s="98"/>
      <c r="AP140" s="98"/>
      <c r="AQ140" s="98"/>
      <c r="AR140" s="98"/>
      <c r="AS140" s="98"/>
      <c r="AT140" s="98"/>
    </row>
    <row r="141" spans="2:46" x14ac:dyDescent="0.25">
      <c r="B141" s="37"/>
      <c r="C141" s="37"/>
      <c r="D141" s="37"/>
      <c r="E141" s="101"/>
      <c r="F141" s="101"/>
      <c r="G141" s="101"/>
      <c r="H141" s="101"/>
      <c r="I141" s="101"/>
      <c r="J141" s="101"/>
      <c r="K141" s="101"/>
      <c r="L141" s="101"/>
      <c r="M141" s="101"/>
      <c r="N141" s="101"/>
      <c r="O141" s="101"/>
      <c r="P141" s="101"/>
      <c r="T141" s="98"/>
      <c r="U141" s="98"/>
      <c r="V141" s="98"/>
      <c r="W141" s="98"/>
      <c r="X141" s="98"/>
      <c r="Y141" s="98"/>
      <c r="Z141" s="98"/>
      <c r="AA141" s="98"/>
      <c r="AB141" s="98"/>
      <c r="AC141" s="98"/>
      <c r="AD141" s="98"/>
      <c r="AE141" s="98"/>
      <c r="AF141" s="98"/>
      <c r="AG141" s="98"/>
      <c r="AH141" s="98"/>
      <c r="AI141" s="98"/>
      <c r="AJ141" s="98"/>
      <c r="AK141" s="98"/>
      <c r="AL141" s="98"/>
      <c r="AM141" s="98"/>
      <c r="AN141" s="98"/>
      <c r="AO141" s="98"/>
      <c r="AP141" s="98"/>
      <c r="AQ141" s="98"/>
      <c r="AR141" s="98"/>
      <c r="AS141" s="98"/>
      <c r="AT141" s="98"/>
    </row>
    <row r="142" spans="2:46" x14ac:dyDescent="0.25">
      <c r="B142" s="37"/>
      <c r="C142" s="37"/>
      <c r="D142" s="37"/>
      <c r="E142" s="101"/>
      <c r="F142" s="101"/>
      <c r="G142" s="101"/>
      <c r="H142" s="101"/>
      <c r="I142" s="101"/>
      <c r="J142" s="101"/>
      <c r="K142" s="101"/>
      <c r="L142" s="101"/>
      <c r="M142" s="101"/>
      <c r="N142" s="101"/>
      <c r="O142" s="101"/>
      <c r="P142" s="101"/>
      <c r="T142" s="98"/>
      <c r="U142" s="98"/>
      <c r="V142" s="98"/>
      <c r="W142" s="98"/>
      <c r="X142" s="98"/>
      <c r="Y142" s="98"/>
      <c r="Z142" s="98"/>
      <c r="AA142" s="98"/>
      <c r="AB142" s="98"/>
      <c r="AC142" s="98"/>
      <c r="AD142" s="98"/>
      <c r="AE142" s="98"/>
      <c r="AF142" s="98"/>
      <c r="AG142" s="98"/>
      <c r="AH142" s="98"/>
      <c r="AI142" s="98"/>
      <c r="AJ142" s="98"/>
      <c r="AK142" s="98"/>
      <c r="AL142" s="98"/>
      <c r="AM142" s="98"/>
      <c r="AN142" s="98"/>
      <c r="AO142" s="98"/>
      <c r="AP142" s="98"/>
      <c r="AQ142" s="98"/>
      <c r="AR142" s="98"/>
      <c r="AS142" s="98"/>
      <c r="AT142" s="98"/>
    </row>
    <row r="143" spans="2:46" x14ac:dyDescent="0.25">
      <c r="B143" s="37"/>
      <c r="C143" s="37"/>
      <c r="D143" s="37"/>
      <c r="E143" s="101"/>
      <c r="F143" s="101"/>
      <c r="G143" s="101"/>
      <c r="H143" s="101"/>
      <c r="I143" s="101"/>
      <c r="J143" s="101"/>
      <c r="K143" s="101"/>
      <c r="L143" s="101"/>
      <c r="M143" s="101"/>
      <c r="N143" s="101"/>
      <c r="O143" s="101"/>
      <c r="P143" s="101"/>
      <c r="T143" s="98"/>
      <c r="U143" s="98"/>
      <c r="V143" s="98"/>
      <c r="W143" s="98"/>
      <c r="X143" s="98"/>
      <c r="Y143" s="98"/>
      <c r="Z143" s="98"/>
      <c r="AA143" s="98"/>
      <c r="AB143" s="98"/>
      <c r="AC143" s="98"/>
      <c r="AD143" s="98"/>
      <c r="AE143" s="98"/>
      <c r="AF143" s="98"/>
      <c r="AG143" s="98"/>
      <c r="AH143" s="98"/>
      <c r="AI143" s="98"/>
      <c r="AJ143" s="98"/>
      <c r="AK143" s="98"/>
      <c r="AL143" s="98"/>
      <c r="AM143" s="98"/>
      <c r="AN143" s="98"/>
      <c r="AO143" s="98"/>
      <c r="AP143" s="98"/>
      <c r="AQ143" s="98"/>
      <c r="AR143" s="98"/>
      <c r="AS143" s="98"/>
      <c r="AT143" s="98"/>
    </row>
    <row r="144" spans="2:46" x14ac:dyDescent="0.25">
      <c r="B144" s="37"/>
      <c r="C144" s="37"/>
      <c r="D144" s="37"/>
      <c r="E144" s="101"/>
      <c r="F144" s="101"/>
      <c r="G144" s="101"/>
      <c r="H144" s="101"/>
      <c r="I144" s="101"/>
      <c r="J144" s="101"/>
      <c r="K144" s="101"/>
      <c r="L144" s="101"/>
      <c r="M144" s="101"/>
      <c r="N144" s="101"/>
      <c r="O144" s="101"/>
      <c r="P144" s="101"/>
      <c r="T144" s="98"/>
      <c r="U144" s="98"/>
      <c r="V144" s="98"/>
      <c r="W144" s="98"/>
      <c r="X144" s="98"/>
      <c r="Y144" s="98"/>
      <c r="Z144" s="98"/>
      <c r="AA144" s="98"/>
      <c r="AB144" s="98"/>
      <c r="AC144" s="98"/>
      <c r="AD144" s="98"/>
      <c r="AE144" s="98"/>
      <c r="AF144" s="98"/>
      <c r="AG144" s="98"/>
      <c r="AH144" s="98"/>
      <c r="AI144" s="98"/>
      <c r="AJ144" s="98"/>
      <c r="AK144" s="98"/>
      <c r="AL144" s="98"/>
      <c r="AM144" s="98"/>
      <c r="AN144" s="98"/>
      <c r="AO144" s="98"/>
      <c r="AP144" s="98"/>
      <c r="AQ144" s="98"/>
      <c r="AR144" s="98"/>
      <c r="AS144" s="98"/>
      <c r="AT144" s="98"/>
    </row>
    <row r="145" spans="2:46" x14ac:dyDescent="0.25">
      <c r="B145" s="37"/>
      <c r="C145" s="37"/>
      <c r="D145" s="37"/>
      <c r="E145" s="101"/>
      <c r="F145" s="101"/>
      <c r="G145" s="101"/>
      <c r="H145" s="101"/>
      <c r="I145" s="101"/>
      <c r="J145" s="101"/>
      <c r="K145" s="101"/>
      <c r="L145" s="101"/>
      <c r="M145" s="101"/>
      <c r="N145" s="101"/>
      <c r="O145" s="101"/>
      <c r="P145" s="101"/>
      <c r="T145" s="98"/>
      <c r="U145" s="98"/>
      <c r="V145" s="98"/>
      <c r="W145" s="98"/>
      <c r="X145" s="98"/>
      <c r="Y145" s="98"/>
      <c r="Z145" s="98"/>
      <c r="AA145" s="98"/>
      <c r="AB145" s="98"/>
      <c r="AC145" s="98"/>
      <c r="AD145" s="98"/>
      <c r="AE145" s="98"/>
      <c r="AF145" s="98"/>
      <c r="AG145" s="98"/>
      <c r="AH145" s="98"/>
      <c r="AI145" s="98"/>
      <c r="AJ145" s="98"/>
      <c r="AK145" s="98"/>
      <c r="AL145" s="98"/>
      <c r="AM145" s="98"/>
      <c r="AN145" s="98"/>
      <c r="AO145" s="98"/>
      <c r="AP145" s="98"/>
      <c r="AQ145" s="98"/>
      <c r="AR145" s="98"/>
      <c r="AS145" s="98"/>
      <c r="AT145" s="98"/>
    </row>
    <row r="146" spans="2:46" x14ac:dyDescent="0.25">
      <c r="B146" s="37"/>
      <c r="C146" s="37"/>
      <c r="D146" s="37"/>
      <c r="E146" s="101"/>
      <c r="F146" s="101"/>
      <c r="G146" s="101"/>
      <c r="H146" s="101"/>
      <c r="I146" s="101"/>
      <c r="J146" s="101"/>
      <c r="K146" s="101"/>
      <c r="L146" s="101"/>
      <c r="M146" s="101"/>
      <c r="N146" s="101"/>
      <c r="O146" s="101"/>
      <c r="P146" s="101"/>
      <c r="T146" s="98"/>
      <c r="U146" s="98"/>
      <c r="V146" s="98"/>
      <c r="W146" s="98"/>
      <c r="X146" s="98"/>
      <c r="Y146" s="98"/>
      <c r="Z146" s="98"/>
      <c r="AA146" s="98"/>
      <c r="AB146" s="98"/>
      <c r="AC146" s="98"/>
      <c r="AD146" s="98"/>
      <c r="AE146" s="98"/>
      <c r="AF146" s="98"/>
      <c r="AG146" s="98"/>
      <c r="AH146" s="98"/>
      <c r="AI146" s="98"/>
      <c r="AJ146" s="98"/>
      <c r="AK146" s="98"/>
      <c r="AL146" s="98"/>
      <c r="AM146" s="98"/>
      <c r="AN146" s="98"/>
      <c r="AO146" s="98"/>
      <c r="AP146" s="98"/>
      <c r="AQ146" s="98"/>
      <c r="AR146" s="98"/>
      <c r="AS146" s="98"/>
      <c r="AT146" s="98"/>
    </row>
    <row r="147" spans="2:46" x14ac:dyDescent="0.25">
      <c r="B147" s="37"/>
      <c r="C147" s="37"/>
      <c r="D147" s="37"/>
      <c r="E147" s="101"/>
      <c r="F147" s="101"/>
      <c r="G147" s="101"/>
      <c r="H147" s="101"/>
      <c r="I147" s="101"/>
      <c r="J147" s="101"/>
      <c r="K147" s="101"/>
      <c r="L147" s="101"/>
      <c r="M147" s="101"/>
      <c r="N147" s="101"/>
      <c r="O147" s="101"/>
      <c r="P147" s="101"/>
      <c r="T147" s="98"/>
      <c r="U147" s="98"/>
      <c r="V147" s="98"/>
      <c r="W147" s="98"/>
      <c r="X147" s="98"/>
      <c r="Y147" s="98"/>
      <c r="Z147" s="98"/>
      <c r="AA147" s="98"/>
      <c r="AB147" s="98"/>
      <c r="AC147" s="98"/>
      <c r="AD147" s="98"/>
      <c r="AE147" s="98"/>
      <c r="AF147" s="98"/>
      <c r="AG147" s="98"/>
      <c r="AH147" s="98"/>
      <c r="AI147" s="98"/>
      <c r="AJ147" s="98"/>
      <c r="AK147" s="98"/>
      <c r="AL147" s="98"/>
      <c r="AM147" s="98"/>
      <c r="AN147" s="98"/>
      <c r="AO147" s="98"/>
      <c r="AP147" s="98"/>
      <c r="AQ147" s="98"/>
      <c r="AR147" s="98"/>
      <c r="AS147" s="98"/>
      <c r="AT147" s="98"/>
    </row>
    <row r="148" spans="2:46" x14ac:dyDescent="0.25">
      <c r="B148" s="37"/>
      <c r="C148" s="37"/>
      <c r="D148" s="37"/>
      <c r="E148" s="101"/>
      <c r="F148" s="101"/>
      <c r="G148" s="101"/>
      <c r="H148" s="101"/>
      <c r="I148" s="101"/>
      <c r="J148" s="101"/>
      <c r="K148" s="101"/>
      <c r="L148" s="101"/>
      <c r="M148" s="101"/>
      <c r="N148" s="101"/>
      <c r="O148" s="101"/>
      <c r="P148" s="101"/>
      <c r="T148" s="98"/>
      <c r="U148" s="98"/>
      <c r="V148" s="98"/>
      <c r="W148" s="98"/>
      <c r="X148" s="98"/>
      <c r="Y148" s="98"/>
      <c r="Z148" s="98"/>
      <c r="AA148" s="98"/>
      <c r="AB148" s="98"/>
      <c r="AC148" s="98"/>
      <c r="AD148" s="98"/>
      <c r="AE148" s="98"/>
      <c r="AF148" s="98"/>
      <c r="AG148" s="98"/>
      <c r="AH148" s="98"/>
      <c r="AI148" s="98"/>
      <c r="AJ148" s="98"/>
      <c r="AK148" s="98"/>
      <c r="AL148" s="98"/>
      <c r="AM148" s="98"/>
      <c r="AN148" s="98"/>
      <c r="AO148" s="98"/>
      <c r="AP148" s="98"/>
      <c r="AQ148" s="98"/>
      <c r="AR148" s="98"/>
      <c r="AS148" s="98"/>
      <c r="AT148" s="98"/>
    </row>
    <row r="149" spans="2:46" x14ac:dyDescent="0.25">
      <c r="B149" s="37"/>
      <c r="C149" s="37"/>
      <c r="D149" s="37"/>
      <c r="E149" s="101"/>
      <c r="F149" s="101"/>
      <c r="G149" s="101"/>
      <c r="H149" s="101"/>
      <c r="I149" s="101"/>
      <c r="J149" s="101"/>
      <c r="K149" s="101"/>
      <c r="L149" s="101"/>
      <c r="M149" s="101"/>
      <c r="N149" s="101"/>
      <c r="O149" s="101"/>
      <c r="P149" s="101"/>
      <c r="T149" s="98"/>
      <c r="U149" s="98"/>
      <c r="V149" s="98"/>
      <c r="W149" s="98"/>
      <c r="X149" s="98"/>
      <c r="Y149" s="98"/>
      <c r="Z149" s="98"/>
      <c r="AA149" s="98"/>
      <c r="AB149" s="98"/>
      <c r="AC149" s="98"/>
      <c r="AD149" s="98"/>
      <c r="AE149" s="98"/>
      <c r="AF149" s="98"/>
      <c r="AG149" s="98"/>
      <c r="AH149" s="98"/>
      <c r="AI149" s="98"/>
      <c r="AJ149" s="98"/>
      <c r="AK149" s="98"/>
      <c r="AL149" s="98"/>
      <c r="AM149" s="98"/>
      <c r="AN149" s="98"/>
      <c r="AO149" s="98"/>
      <c r="AP149" s="98"/>
      <c r="AQ149" s="98"/>
      <c r="AR149" s="98"/>
      <c r="AS149" s="98"/>
      <c r="AT149" s="98"/>
    </row>
    <row r="150" spans="2:46" x14ac:dyDescent="0.25">
      <c r="B150" s="37"/>
      <c r="C150" s="37"/>
      <c r="D150" s="37"/>
      <c r="E150" s="101"/>
      <c r="F150" s="101"/>
      <c r="G150" s="101"/>
      <c r="H150" s="101"/>
      <c r="I150" s="101"/>
      <c r="J150" s="101"/>
      <c r="K150" s="101"/>
      <c r="L150" s="101"/>
      <c r="M150" s="101"/>
      <c r="N150" s="101"/>
      <c r="O150" s="101"/>
      <c r="P150" s="101"/>
      <c r="T150" s="98"/>
      <c r="U150" s="98"/>
      <c r="V150" s="98"/>
      <c r="W150" s="98"/>
      <c r="X150" s="98"/>
      <c r="Y150" s="98"/>
      <c r="Z150" s="98"/>
      <c r="AA150" s="98"/>
      <c r="AB150" s="98"/>
      <c r="AC150" s="98"/>
      <c r="AD150" s="98"/>
      <c r="AE150" s="98"/>
      <c r="AF150" s="98"/>
      <c r="AG150" s="98"/>
      <c r="AH150" s="98"/>
      <c r="AI150" s="98"/>
      <c r="AJ150" s="98"/>
      <c r="AK150" s="98"/>
      <c r="AL150" s="98"/>
      <c r="AM150" s="98"/>
      <c r="AN150" s="98"/>
      <c r="AO150" s="98"/>
      <c r="AP150" s="98"/>
      <c r="AQ150" s="98"/>
      <c r="AR150" s="98"/>
      <c r="AS150" s="98"/>
      <c r="AT150" s="98"/>
    </row>
    <row r="151" spans="2:46" x14ac:dyDescent="0.25">
      <c r="B151" s="37"/>
      <c r="C151" s="37"/>
      <c r="D151" s="37"/>
      <c r="E151" s="101"/>
      <c r="F151" s="101"/>
      <c r="G151" s="101"/>
      <c r="H151" s="101"/>
      <c r="I151" s="101"/>
      <c r="J151" s="101"/>
      <c r="K151" s="101"/>
      <c r="L151" s="101"/>
      <c r="M151" s="101"/>
      <c r="N151" s="101"/>
      <c r="O151" s="101"/>
      <c r="P151" s="101"/>
      <c r="T151" s="98"/>
      <c r="U151" s="98"/>
      <c r="V151" s="98"/>
      <c r="W151" s="98"/>
      <c r="X151" s="98"/>
      <c r="Y151" s="98"/>
      <c r="Z151" s="98"/>
      <c r="AA151" s="98"/>
      <c r="AB151" s="98"/>
      <c r="AC151" s="98"/>
      <c r="AD151" s="98"/>
      <c r="AE151" s="98"/>
      <c r="AF151" s="98"/>
      <c r="AG151" s="98"/>
      <c r="AH151" s="98"/>
      <c r="AI151" s="98"/>
      <c r="AJ151" s="98"/>
      <c r="AK151" s="98"/>
      <c r="AL151" s="98"/>
      <c r="AM151" s="98"/>
      <c r="AN151" s="98"/>
      <c r="AO151" s="98"/>
      <c r="AP151" s="98"/>
      <c r="AQ151" s="98"/>
      <c r="AR151" s="98"/>
      <c r="AS151" s="98"/>
      <c r="AT151" s="98"/>
    </row>
    <row r="152" spans="2:46" x14ac:dyDescent="0.25">
      <c r="B152" s="37"/>
      <c r="C152" s="37"/>
      <c r="D152" s="37"/>
      <c r="E152" s="101"/>
      <c r="F152" s="101"/>
      <c r="G152" s="101"/>
      <c r="H152" s="101"/>
      <c r="I152" s="101"/>
      <c r="J152" s="101"/>
      <c r="K152" s="101"/>
      <c r="L152" s="101"/>
      <c r="M152" s="101"/>
      <c r="N152" s="101"/>
      <c r="O152" s="101"/>
      <c r="P152" s="101"/>
      <c r="T152" s="98"/>
      <c r="U152" s="98"/>
      <c r="V152" s="98"/>
      <c r="W152" s="98"/>
      <c r="X152" s="98"/>
      <c r="Y152" s="98"/>
      <c r="Z152" s="98"/>
      <c r="AA152" s="98"/>
      <c r="AB152" s="98"/>
      <c r="AC152" s="98"/>
      <c r="AD152" s="98"/>
      <c r="AE152" s="98"/>
      <c r="AF152" s="98"/>
      <c r="AG152" s="98"/>
      <c r="AH152" s="98"/>
      <c r="AI152" s="98"/>
      <c r="AJ152" s="98"/>
      <c r="AK152" s="98"/>
      <c r="AL152" s="98"/>
      <c r="AM152" s="98"/>
      <c r="AN152" s="98"/>
      <c r="AO152" s="98"/>
      <c r="AP152" s="98"/>
      <c r="AQ152" s="98"/>
      <c r="AR152" s="98"/>
      <c r="AS152" s="98"/>
      <c r="AT152" s="98"/>
    </row>
    <row r="153" spans="2:46" x14ac:dyDescent="0.25">
      <c r="B153" s="37"/>
      <c r="C153" s="37"/>
      <c r="D153" s="37"/>
      <c r="E153" s="101"/>
      <c r="F153" s="101"/>
      <c r="G153" s="101"/>
      <c r="H153" s="101"/>
      <c r="I153" s="101"/>
      <c r="J153" s="101"/>
      <c r="K153" s="101"/>
      <c r="L153" s="101"/>
      <c r="M153" s="101"/>
      <c r="N153" s="101"/>
      <c r="O153" s="101"/>
      <c r="P153" s="101"/>
      <c r="T153" s="98"/>
      <c r="U153" s="98"/>
      <c r="V153" s="98"/>
      <c r="W153" s="98"/>
      <c r="X153" s="98"/>
      <c r="Y153" s="98"/>
      <c r="Z153" s="98"/>
      <c r="AA153" s="98"/>
      <c r="AB153" s="98"/>
      <c r="AC153" s="98"/>
      <c r="AD153" s="98"/>
      <c r="AE153" s="98"/>
      <c r="AF153" s="98"/>
      <c r="AG153" s="98"/>
      <c r="AH153" s="98"/>
      <c r="AI153" s="98"/>
      <c r="AJ153" s="98"/>
      <c r="AK153" s="98"/>
      <c r="AL153" s="98"/>
      <c r="AM153" s="98"/>
      <c r="AN153" s="98"/>
      <c r="AO153" s="98"/>
      <c r="AP153" s="98"/>
      <c r="AQ153" s="98"/>
      <c r="AR153" s="98"/>
      <c r="AS153" s="98"/>
      <c r="AT153" s="98"/>
    </row>
    <row r="154" spans="2:46" x14ac:dyDescent="0.25">
      <c r="B154" s="37"/>
      <c r="C154" s="37"/>
      <c r="D154" s="37"/>
      <c r="E154" s="101"/>
      <c r="F154" s="101"/>
      <c r="G154" s="101"/>
      <c r="H154" s="101"/>
      <c r="I154" s="101"/>
      <c r="J154" s="101"/>
      <c r="K154" s="101"/>
      <c r="L154" s="101"/>
      <c r="M154" s="101"/>
      <c r="N154" s="101"/>
      <c r="O154" s="101"/>
      <c r="P154" s="101"/>
      <c r="T154" s="98"/>
      <c r="U154" s="98"/>
      <c r="V154" s="98"/>
      <c r="W154" s="98"/>
      <c r="X154" s="98"/>
      <c r="Y154" s="98"/>
      <c r="Z154" s="98"/>
      <c r="AA154" s="98"/>
      <c r="AB154" s="98"/>
      <c r="AC154" s="98"/>
      <c r="AD154" s="98"/>
      <c r="AE154" s="98"/>
      <c r="AF154" s="98"/>
      <c r="AG154" s="98"/>
      <c r="AH154" s="98"/>
      <c r="AI154" s="98"/>
      <c r="AJ154" s="98"/>
      <c r="AK154" s="98"/>
      <c r="AL154" s="98"/>
      <c r="AM154" s="98"/>
      <c r="AN154" s="98"/>
      <c r="AO154" s="98"/>
      <c r="AP154" s="98"/>
      <c r="AQ154" s="98"/>
      <c r="AR154" s="98"/>
      <c r="AS154" s="98"/>
      <c r="AT154" s="98"/>
    </row>
    <row r="155" spans="2:46" x14ac:dyDescent="0.25">
      <c r="B155" s="37"/>
      <c r="C155" s="37"/>
      <c r="D155" s="37"/>
      <c r="E155" s="101"/>
      <c r="F155" s="101"/>
      <c r="G155" s="101"/>
      <c r="H155" s="101"/>
      <c r="I155" s="101"/>
      <c r="J155" s="101"/>
      <c r="K155" s="101"/>
      <c r="L155" s="101"/>
      <c r="M155" s="101"/>
      <c r="N155" s="101"/>
      <c r="O155" s="101"/>
      <c r="P155" s="101"/>
      <c r="T155" s="98"/>
      <c r="U155" s="98"/>
      <c r="V155" s="98"/>
      <c r="W155" s="98"/>
      <c r="X155" s="98"/>
      <c r="Y155" s="98"/>
      <c r="Z155" s="98"/>
      <c r="AA155" s="98"/>
      <c r="AB155" s="98"/>
      <c r="AC155" s="98"/>
      <c r="AD155" s="98"/>
      <c r="AE155" s="98"/>
      <c r="AF155" s="98"/>
      <c r="AG155" s="98"/>
      <c r="AH155" s="98"/>
      <c r="AI155" s="98"/>
      <c r="AJ155" s="98"/>
      <c r="AK155" s="98"/>
      <c r="AL155" s="98"/>
      <c r="AM155" s="98"/>
      <c r="AN155" s="98"/>
      <c r="AO155" s="98"/>
      <c r="AP155" s="98"/>
      <c r="AQ155" s="98"/>
      <c r="AR155" s="98"/>
      <c r="AS155" s="98"/>
      <c r="AT155" s="98"/>
    </row>
    <row r="156" spans="2:46" x14ac:dyDescent="0.25">
      <c r="B156" s="37"/>
      <c r="C156" s="37"/>
      <c r="D156" s="37"/>
      <c r="E156" s="101"/>
      <c r="F156" s="101"/>
      <c r="G156" s="101"/>
      <c r="H156" s="101"/>
      <c r="I156" s="101"/>
      <c r="J156" s="101"/>
      <c r="K156" s="101"/>
      <c r="L156" s="101"/>
      <c r="M156" s="101"/>
      <c r="N156" s="101"/>
      <c r="O156" s="101"/>
      <c r="P156" s="101"/>
      <c r="T156" s="98"/>
      <c r="U156" s="98"/>
      <c r="V156" s="98"/>
      <c r="W156" s="98"/>
      <c r="X156" s="98"/>
      <c r="Y156" s="98"/>
      <c r="Z156" s="98"/>
      <c r="AA156" s="98"/>
      <c r="AB156" s="98"/>
      <c r="AC156" s="98"/>
      <c r="AD156" s="98"/>
      <c r="AE156" s="98"/>
      <c r="AF156" s="98"/>
      <c r="AG156" s="98"/>
      <c r="AH156" s="98"/>
      <c r="AI156" s="98"/>
      <c r="AJ156" s="98"/>
      <c r="AK156" s="98"/>
      <c r="AL156" s="98"/>
      <c r="AM156" s="98"/>
      <c r="AN156" s="98"/>
      <c r="AO156" s="98"/>
      <c r="AP156" s="98"/>
      <c r="AQ156" s="98"/>
      <c r="AR156" s="98"/>
      <c r="AS156" s="98"/>
      <c r="AT156" s="98"/>
    </row>
    <row r="157" spans="2:46" x14ac:dyDescent="0.25">
      <c r="B157" s="37"/>
      <c r="C157" s="37"/>
      <c r="D157" s="37"/>
      <c r="E157" s="101"/>
      <c r="F157" s="101"/>
      <c r="G157" s="101"/>
      <c r="H157" s="101"/>
      <c r="I157" s="101"/>
      <c r="J157" s="101"/>
      <c r="K157" s="101"/>
      <c r="L157" s="101"/>
      <c r="M157" s="101"/>
      <c r="N157" s="101"/>
      <c r="O157" s="101"/>
      <c r="P157" s="101"/>
      <c r="T157" s="98"/>
      <c r="U157" s="98"/>
      <c r="V157" s="98"/>
      <c r="W157" s="98"/>
      <c r="X157" s="98"/>
      <c r="Y157" s="98"/>
      <c r="Z157" s="98"/>
      <c r="AA157" s="98"/>
      <c r="AB157" s="98"/>
      <c r="AC157" s="98"/>
      <c r="AD157" s="98"/>
      <c r="AE157" s="98"/>
      <c r="AF157" s="98"/>
      <c r="AG157" s="98"/>
      <c r="AH157" s="98"/>
      <c r="AI157" s="98"/>
      <c r="AJ157" s="98"/>
      <c r="AK157" s="98"/>
      <c r="AL157" s="98"/>
      <c r="AM157" s="98"/>
      <c r="AN157" s="98"/>
      <c r="AO157" s="98"/>
      <c r="AP157" s="98"/>
      <c r="AQ157" s="98"/>
      <c r="AR157" s="98"/>
      <c r="AS157" s="98"/>
      <c r="AT157" s="98"/>
    </row>
    <row r="158" spans="2:46" x14ac:dyDescent="0.25">
      <c r="B158" s="37"/>
      <c r="C158" s="37"/>
      <c r="D158" s="37"/>
      <c r="E158" s="101"/>
      <c r="F158" s="101"/>
      <c r="G158" s="101"/>
      <c r="H158" s="101"/>
      <c r="I158" s="101"/>
      <c r="J158" s="101"/>
      <c r="K158" s="101"/>
      <c r="L158" s="101"/>
      <c r="M158" s="101"/>
      <c r="N158" s="101"/>
      <c r="O158" s="101"/>
      <c r="P158" s="101"/>
      <c r="T158" s="98"/>
      <c r="U158" s="98"/>
      <c r="V158" s="98"/>
      <c r="W158" s="98"/>
      <c r="X158" s="98"/>
      <c r="Y158" s="98"/>
      <c r="Z158" s="98"/>
      <c r="AA158" s="98"/>
      <c r="AB158" s="98"/>
      <c r="AC158" s="98"/>
      <c r="AD158" s="98"/>
      <c r="AE158" s="98"/>
      <c r="AF158" s="98"/>
      <c r="AG158" s="98"/>
      <c r="AH158" s="98"/>
      <c r="AI158" s="98"/>
      <c r="AJ158" s="98"/>
      <c r="AK158" s="98"/>
      <c r="AL158" s="98"/>
      <c r="AM158" s="98"/>
      <c r="AN158" s="98"/>
      <c r="AO158" s="98"/>
      <c r="AP158" s="98"/>
      <c r="AQ158" s="98"/>
      <c r="AR158" s="98"/>
      <c r="AS158" s="98"/>
      <c r="AT158" s="98"/>
    </row>
    <row r="159" spans="2:46" x14ac:dyDescent="0.25">
      <c r="B159" s="37"/>
      <c r="C159" s="37"/>
      <c r="D159" s="37"/>
      <c r="E159" s="101"/>
      <c r="F159" s="101"/>
      <c r="G159" s="101"/>
      <c r="H159" s="101"/>
      <c r="I159" s="101"/>
      <c r="J159" s="101"/>
      <c r="K159" s="101"/>
      <c r="L159" s="101"/>
      <c r="M159" s="101"/>
      <c r="N159" s="101"/>
      <c r="O159" s="101"/>
      <c r="P159" s="101"/>
      <c r="T159" s="98"/>
      <c r="U159" s="98"/>
      <c r="V159" s="98"/>
      <c r="W159" s="98"/>
      <c r="X159" s="98"/>
      <c r="Y159" s="98"/>
      <c r="Z159" s="98"/>
      <c r="AA159" s="98"/>
      <c r="AB159" s="98"/>
      <c r="AC159" s="98"/>
      <c r="AD159" s="98"/>
      <c r="AE159" s="98"/>
      <c r="AF159" s="98"/>
      <c r="AG159" s="98"/>
      <c r="AH159" s="98"/>
      <c r="AI159" s="98"/>
      <c r="AJ159" s="98"/>
      <c r="AK159" s="98"/>
      <c r="AL159" s="98"/>
      <c r="AM159" s="98"/>
      <c r="AN159" s="98"/>
      <c r="AO159" s="98"/>
      <c r="AP159" s="98"/>
      <c r="AQ159" s="98"/>
      <c r="AR159" s="98"/>
      <c r="AS159" s="98"/>
      <c r="AT159" s="98"/>
    </row>
    <row r="160" spans="2:46" x14ac:dyDescent="0.25">
      <c r="B160" s="37"/>
      <c r="C160" s="37"/>
      <c r="D160" s="37"/>
      <c r="E160" s="101"/>
      <c r="F160" s="101"/>
      <c r="G160" s="101"/>
      <c r="H160" s="101"/>
      <c r="I160" s="101"/>
      <c r="J160" s="101"/>
      <c r="K160" s="101"/>
      <c r="L160" s="101"/>
      <c r="M160" s="101"/>
      <c r="N160" s="101"/>
      <c r="O160" s="101"/>
      <c r="P160" s="101"/>
      <c r="T160" s="98"/>
      <c r="U160" s="98"/>
      <c r="V160" s="98"/>
      <c r="W160" s="98"/>
      <c r="X160" s="98"/>
      <c r="Y160" s="98"/>
      <c r="Z160" s="98"/>
      <c r="AA160" s="98"/>
      <c r="AB160" s="98"/>
      <c r="AC160" s="98"/>
      <c r="AD160" s="98"/>
      <c r="AE160" s="98"/>
      <c r="AF160" s="98"/>
      <c r="AG160" s="98"/>
      <c r="AH160" s="98"/>
      <c r="AI160" s="98"/>
      <c r="AJ160" s="98"/>
      <c r="AK160" s="98"/>
      <c r="AL160" s="98"/>
      <c r="AM160" s="98"/>
      <c r="AN160" s="98"/>
      <c r="AO160" s="98"/>
      <c r="AP160" s="98"/>
      <c r="AQ160" s="98"/>
      <c r="AR160" s="98"/>
      <c r="AS160" s="98"/>
      <c r="AT160" s="98"/>
    </row>
    <row r="161" spans="2:46" x14ac:dyDescent="0.25">
      <c r="B161" s="37"/>
      <c r="C161" s="37"/>
      <c r="D161" s="37"/>
      <c r="E161" s="101"/>
      <c r="F161" s="101"/>
      <c r="G161" s="101"/>
      <c r="H161" s="101"/>
      <c r="I161" s="101"/>
      <c r="J161" s="101"/>
      <c r="K161" s="101"/>
      <c r="L161" s="101"/>
      <c r="M161" s="101"/>
      <c r="N161" s="101"/>
      <c r="O161" s="101"/>
      <c r="P161" s="101"/>
      <c r="T161" s="98"/>
      <c r="U161" s="98"/>
      <c r="V161" s="98"/>
      <c r="W161" s="98"/>
      <c r="X161" s="98"/>
      <c r="Y161" s="98"/>
      <c r="Z161" s="98"/>
      <c r="AA161" s="98"/>
      <c r="AB161" s="98"/>
      <c r="AC161" s="98"/>
      <c r="AD161" s="98"/>
      <c r="AE161" s="98"/>
      <c r="AF161" s="98"/>
      <c r="AG161" s="98"/>
      <c r="AH161" s="98"/>
      <c r="AI161" s="98"/>
      <c r="AJ161" s="98"/>
      <c r="AK161" s="98"/>
      <c r="AL161" s="98"/>
      <c r="AM161" s="98"/>
      <c r="AN161" s="98"/>
      <c r="AO161" s="98"/>
      <c r="AP161" s="98"/>
      <c r="AQ161" s="98"/>
      <c r="AR161" s="98"/>
      <c r="AS161" s="98"/>
      <c r="AT161" s="98"/>
    </row>
    <row r="162" spans="2:46" x14ac:dyDescent="0.25">
      <c r="B162" s="37"/>
      <c r="C162" s="37"/>
      <c r="D162" s="37"/>
      <c r="E162" s="101"/>
      <c r="F162" s="101"/>
      <c r="G162" s="101"/>
      <c r="H162" s="101"/>
      <c r="I162" s="101"/>
      <c r="J162" s="101"/>
      <c r="K162" s="101"/>
      <c r="L162" s="101"/>
      <c r="M162" s="101"/>
      <c r="N162" s="101"/>
      <c r="O162" s="101"/>
      <c r="P162" s="101"/>
      <c r="T162" s="98"/>
      <c r="U162" s="98"/>
      <c r="V162" s="98"/>
      <c r="W162" s="98"/>
      <c r="X162" s="98"/>
      <c r="Y162" s="98"/>
      <c r="Z162" s="98"/>
      <c r="AA162" s="98"/>
      <c r="AB162" s="98"/>
      <c r="AC162" s="98"/>
      <c r="AD162" s="98"/>
      <c r="AE162" s="98"/>
      <c r="AF162" s="98"/>
      <c r="AG162" s="98"/>
      <c r="AH162" s="98"/>
      <c r="AI162" s="98"/>
      <c r="AJ162" s="98"/>
      <c r="AK162" s="98"/>
      <c r="AL162" s="98"/>
      <c r="AM162" s="98"/>
      <c r="AN162" s="98"/>
      <c r="AO162" s="98"/>
      <c r="AP162" s="98"/>
      <c r="AQ162" s="98"/>
      <c r="AR162" s="98"/>
      <c r="AS162" s="98"/>
      <c r="AT162" s="98"/>
    </row>
    <row r="163" spans="2:46" x14ac:dyDescent="0.25">
      <c r="B163" s="37"/>
      <c r="C163" s="37"/>
      <c r="D163" s="37"/>
      <c r="E163" s="101"/>
      <c r="F163" s="101"/>
      <c r="G163" s="101"/>
      <c r="H163" s="101"/>
      <c r="I163" s="101"/>
      <c r="J163" s="101"/>
      <c r="K163" s="101"/>
      <c r="L163" s="101"/>
      <c r="M163" s="101"/>
      <c r="N163" s="101"/>
      <c r="O163" s="101"/>
      <c r="P163" s="101"/>
      <c r="T163" s="98"/>
      <c r="U163" s="98"/>
      <c r="V163" s="98"/>
      <c r="W163" s="98"/>
      <c r="X163" s="98"/>
      <c r="Y163" s="98"/>
      <c r="Z163" s="98"/>
      <c r="AA163" s="98"/>
      <c r="AB163" s="98"/>
      <c r="AC163" s="98"/>
      <c r="AD163" s="98"/>
      <c r="AE163" s="98"/>
      <c r="AF163" s="98"/>
      <c r="AG163" s="98"/>
      <c r="AH163" s="98"/>
      <c r="AI163" s="98"/>
      <c r="AJ163" s="98"/>
      <c r="AK163" s="98"/>
      <c r="AL163" s="98"/>
      <c r="AM163" s="98"/>
      <c r="AN163" s="98"/>
      <c r="AO163" s="98"/>
      <c r="AP163" s="98"/>
      <c r="AQ163" s="98"/>
      <c r="AR163" s="98"/>
      <c r="AS163" s="98"/>
      <c r="AT163" s="98"/>
    </row>
    <row r="164" spans="2:46" x14ac:dyDescent="0.25">
      <c r="B164" s="37"/>
      <c r="C164" s="37"/>
      <c r="D164" s="37"/>
      <c r="E164" s="101"/>
      <c r="F164" s="101"/>
      <c r="G164" s="101"/>
      <c r="H164" s="101"/>
      <c r="I164" s="101"/>
      <c r="J164" s="101"/>
      <c r="K164" s="101"/>
      <c r="L164" s="101"/>
      <c r="M164" s="101"/>
      <c r="N164" s="101"/>
      <c r="O164" s="101"/>
      <c r="P164" s="101"/>
      <c r="T164" s="98"/>
      <c r="U164" s="98"/>
      <c r="V164" s="98"/>
      <c r="W164" s="98"/>
      <c r="X164" s="98"/>
      <c r="Y164" s="98"/>
      <c r="Z164" s="98"/>
      <c r="AA164" s="98"/>
      <c r="AB164" s="98"/>
      <c r="AC164" s="98"/>
      <c r="AD164" s="98"/>
      <c r="AE164" s="98"/>
      <c r="AF164" s="98"/>
      <c r="AG164" s="98"/>
      <c r="AH164" s="98"/>
      <c r="AI164" s="98"/>
      <c r="AJ164" s="98"/>
      <c r="AK164" s="98"/>
      <c r="AL164" s="98"/>
      <c r="AM164" s="98"/>
      <c r="AN164" s="98"/>
      <c r="AO164" s="98"/>
      <c r="AP164" s="98"/>
      <c r="AQ164" s="98"/>
      <c r="AR164" s="98"/>
      <c r="AS164" s="98"/>
      <c r="AT164" s="98"/>
    </row>
    <row r="165" spans="2:46" x14ac:dyDescent="0.25">
      <c r="B165" s="37"/>
      <c r="C165" s="37"/>
      <c r="D165" s="37"/>
      <c r="E165" s="101"/>
      <c r="F165" s="101"/>
      <c r="G165" s="101"/>
      <c r="H165" s="101"/>
      <c r="I165" s="101"/>
      <c r="J165" s="101"/>
      <c r="K165" s="101"/>
      <c r="L165" s="101"/>
      <c r="M165" s="101"/>
      <c r="N165" s="101"/>
      <c r="O165" s="101"/>
      <c r="P165" s="101"/>
      <c r="T165" s="98"/>
      <c r="U165" s="98"/>
      <c r="V165" s="98"/>
      <c r="W165" s="98"/>
      <c r="X165" s="98"/>
      <c r="Y165" s="98"/>
      <c r="Z165" s="98"/>
      <c r="AA165" s="98"/>
      <c r="AB165" s="98"/>
      <c r="AC165" s="98"/>
      <c r="AD165" s="98"/>
      <c r="AE165" s="98"/>
      <c r="AF165" s="98"/>
      <c r="AG165" s="98"/>
      <c r="AH165" s="98"/>
      <c r="AI165" s="98"/>
      <c r="AJ165" s="98"/>
      <c r="AK165" s="98"/>
      <c r="AL165" s="98"/>
      <c r="AM165" s="98"/>
      <c r="AN165" s="98"/>
      <c r="AO165" s="98"/>
      <c r="AP165" s="98"/>
      <c r="AQ165" s="98"/>
      <c r="AR165" s="98"/>
      <c r="AS165" s="98"/>
      <c r="AT165" s="98"/>
    </row>
    <row r="166" spans="2:46" x14ac:dyDescent="0.25">
      <c r="B166" s="37"/>
      <c r="C166" s="37"/>
      <c r="D166" s="37"/>
      <c r="E166" s="101"/>
      <c r="F166" s="101"/>
      <c r="G166" s="101"/>
      <c r="H166" s="101"/>
      <c r="I166" s="101"/>
      <c r="J166" s="101"/>
      <c r="K166" s="101"/>
      <c r="L166" s="101"/>
      <c r="M166" s="101"/>
      <c r="N166" s="101"/>
      <c r="O166" s="101"/>
      <c r="P166" s="101"/>
      <c r="T166" s="98"/>
      <c r="U166" s="98"/>
      <c r="V166" s="98"/>
      <c r="W166" s="98"/>
      <c r="X166" s="98"/>
      <c r="Y166" s="98"/>
      <c r="Z166" s="98"/>
      <c r="AA166" s="98"/>
      <c r="AB166" s="98"/>
      <c r="AC166" s="98"/>
      <c r="AD166" s="98"/>
      <c r="AE166" s="98"/>
      <c r="AF166" s="98"/>
      <c r="AG166" s="98"/>
      <c r="AH166" s="98"/>
      <c r="AI166" s="98"/>
      <c r="AJ166" s="98"/>
      <c r="AK166" s="98"/>
      <c r="AL166" s="98"/>
      <c r="AM166" s="98"/>
      <c r="AN166" s="98"/>
      <c r="AO166" s="98"/>
      <c r="AP166" s="98"/>
      <c r="AQ166" s="98"/>
      <c r="AR166" s="98"/>
      <c r="AS166" s="98"/>
      <c r="AT166" s="98"/>
    </row>
    <row r="167" spans="2:46" x14ac:dyDescent="0.25">
      <c r="B167" s="37"/>
      <c r="C167" s="37"/>
      <c r="D167" s="37"/>
      <c r="E167" s="101"/>
      <c r="F167" s="101"/>
      <c r="G167" s="101"/>
      <c r="H167" s="101"/>
      <c r="I167" s="101"/>
      <c r="J167" s="101"/>
      <c r="K167" s="101"/>
      <c r="L167" s="101"/>
      <c r="M167" s="101"/>
      <c r="N167" s="101"/>
      <c r="O167" s="101"/>
      <c r="P167" s="101"/>
      <c r="T167" s="98"/>
      <c r="U167" s="98"/>
      <c r="V167" s="98"/>
      <c r="W167" s="98"/>
      <c r="X167" s="98"/>
      <c r="Y167" s="98"/>
      <c r="Z167" s="98"/>
      <c r="AA167" s="98"/>
      <c r="AB167" s="98"/>
      <c r="AC167" s="98"/>
      <c r="AD167" s="98"/>
      <c r="AE167" s="98"/>
      <c r="AF167" s="98"/>
      <c r="AG167" s="98"/>
      <c r="AH167" s="98"/>
      <c r="AI167" s="98"/>
      <c r="AJ167" s="98"/>
      <c r="AK167" s="98"/>
      <c r="AL167" s="98"/>
      <c r="AM167" s="98"/>
      <c r="AN167" s="98"/>
      <c r="AO167" s="98"/>
      <c r="AP167" s="98"/>
      <c r="AQ167" s="98"/>
      <c r="AR167" s="98"/>
      <c r="AS167" s="98"/>
      <c r="AT167" s="98"/>
    </row>
    <row r="168" spans="2:46" x14ac:dyDescent="0.25">
      <c r="B168" s="37"/>
      <c r="C168" s="37"/>
      <c r="D168" s="37"/>
      <c r="E168" s="101"/>
      <c r="F168" s="101"/>
      <c r="G168" s="101"/>
      <c r="H168" s="101"/>
      <c r="I168" s="101"/>
      <c r="J168" s="101"/>
      <c r="K168" s="101"/>
      <c r="L168" s="101"/>
      <c r="M168" s="101"/>
      <c r="N168" s="101"/>
      <c r="O168" s="101"/>
      <c r="P168" s="101"/>
      <c r="T168" s="98"/>
      <c r="U168" s="98"/>
      <c r="V168" s="98"/>
      <c r="W168" s="98"/>
      <c r="X168" s="98"/>
      <c r="Y168" s="98"/>
      <c r="Z168" s="98"/>
      <c r="AA168" s="98"/>
      <c r="AB168" s="98"/>
      <c r="AC168" s="98"/>
      <c r="AD168" s="98"/>
      <c r="AE168" s="98"/>
      <c r="AF168" s="98"/>
      <c r="AG168" s="98"/>
      <c r="AH168" s="98"/>
      <c r="AI168" s="98"/>
      <c r="AJ168" s="98"/>
      <c r="AK168" s="98"/>
      <c r="AL168" s="98"/>
      <c r="AM168" s="98"/>
      <c r="AN168" s="98"/>
      <c r="AO168" s="98"/>
      <c r="AP168" s="98"/>
      <c r="AQ168" s="98"/>
      <c r="AR168" s="98"/>
      <c r="AS168" s="98"/>
      <c r="AT168" s="98"/>
    </row>
    <row r="169" spans="2:46" x14ac:dyDescent="0.25">
      <c r="B169" s="37"/>
      <c r="C169" s="37"/>
      <c r="D169" s="37"/>
      <c r="E169" s="101"/>
      <c r="F169" s="101"/>
      <c r="G169" s="101"/>
      <c r="H169" s="101"/>
      <c r="I169" s="101"/>
      <c r="J169" s="101"/>
      <c r="K169" s="101"/>
      <c r="L169" s="101"/>
      <c r="M169" s="101"/>
      <c r="N169" s="101"/>
      <c r="O169" s="101"/>
      <c r="P169" s="101"/>
      <c r="T169" s="98"/>
      <c r="U169" s="98"/>
      <c r="V169" s="98"/>
      <c r="W169" s="98"/>
      <c r="X169" s="98"/>
      <c r="Y169" s="98"/>
      <c r="Z169" s="98"/>
      <c r="AA169" s="98"/>
      <c r="AB169" s="98"/>
      <c r="AC169" s="98"/>
      <c r="AD169" s="98"/>
      <c r="AE169" s="98"/>
      <c r="AF169" s="98"/>
      <c r="AG169" s="98"/>
      <c r="AH169" s="98"/>
      <c r="AI169" s="98"/>
      <c r="AJ169" s="98"/>
      <c r="AK169" s="98"/>
      <c r="AL169" s="98"/>
      <c r="AM169" s="98"/>
      <c r="AN169" s="98"/>
      <c r="AO169" s="98"/>
      <c r="AP169" s="98"/>
      <c r="AQ169" s="98"/>
      <c r="AR169" s="98"/>
      <c r="AS169" s="98"/>
      <c r="AT169" s="98"/>
    </row>
    <row r="170" spans="2:46" x14ac:dyDescent="0.25">
      <c r="B170" s="37"/>
      <c r="C170" s="37"/>
      <c r="D170" s="37"/>
      <c r="E170" s="101"/>
      <c r="F170" s="101"/>
      <c r="G170" s="101"/>
      <c r="H170" s="101"/>
      <c r="I170" s="101"/>
      <c r="J170" s="101"/>
      <c r="K170" s="101"/>
      <c r="L170" s="101"/>
      <c r="M170" s="101"/>
      <c r="N170" s="101"/>
      <c r="O170" s="101"/>
      <c r="P170" s="101"/>
      <c r="T170" s="98"/>
      <c r="U170" s="98"/>
      <c r="V170" s="98"/>
      <c r="W170" s="98"/>
      <c r="X170" s="98"/>
      <c r="Y170" s="98"/>
      <c r="Z170" s="98"/>
      <c r="AA170" s="98"/>
      <c r="AB170" s="98"/>
      <c r="AC170" s="98"/>
      <c r="AD170" s="98"/>
      <c r="AE170" s="98"/>
      <c r="AF170" s="98"/>
      <c r="AG170" s="98"/>
      <c r="AH170" s="98"/>
      <c r="AI170" s="98"/>
      <c r="AJ170" s="98"/>
      <c r="AK170" s="98"/>
      <c r="AL170" s="98"/>
      <c r="AM170" s="98"/>
      <c r="AN170" s="98"/>
      <c r="AO170" s="98"/>
      <c r="AP170" s="98"/>
      <c r="AQ170" s="98"/>
      <c r="AR170" s="98"/>
      <c r="AS170" s="98"/>
      <c r="AT170" s="98"/>
    </row>
    <row r="171" spans="2:46" x14ac:dyDescent="0.25">
      <c r="B171" s="37"/>
      <c r="C171" s="37"/>
      <c r="D171" s="37"/>
      <c r="E171" s="101"/>
      <c r="F171" s="101"/>
      <c r="G171" s="101"/>
      <c r="H171" s="101"/>
      <c r="I171" s="101"/>
      <c r="J171" s="101"/>
      <c r="K171" s="101"/>
      <c r="L171" s="101"/>
      <c r="M171" s="101"/>
      <c r="N171" s="101"/>
      <c r="O171" s="101"/>
      <c r="P171" s="101"/>
      <c r="T171" s="98"/>
      <c r="U171" s="98"/>
      <c r="V171" s="98"/>
      <c r="W171" s="98"/>
      <c r="X171" s="98"/>
      <c r="Y171" s="98"/>
      <c r="Z171" s="98"/>
      <c r="AA171" s="98"/>
      <c r="AB171" s="98"/>
      <c r="AC171" s="98"/>
      <c r="AD171" s="98"/>
      <c r="AE171" s="98"/>
      <c r="AF171" s="98"/>
      <c r="AG171" s="98"/>
      <c r="AH171" s="98"/>
      <c r="AI171" s="98"/>
      <c r="AJ171" s="98"/>
      <c r="AK171" s="98"/>
      <c r="AL171" s="98"/>
      <c r="AM171" s="98"/>
      <c r="AN171" s="98"/>
      <c r="AO171" s="98"/>
      <c r="AP171" s="98"/>
      <c r="AQ171" s="98"/>
      <c r="AR171" s="98"/>
      <c r="AS171" s="98"/>
      <c r="AT171" s="98"/>
    </row>
    <row r="172" spans="2:46" x14ac:dyDescent="0.25">
      <c r="B172" s="37"/>
      <c r="C172" s="37"/>
      <c r="D172" s="37"/>
      <c r="E172" s="101"/>
      <c r="F172" s="101"/>
      <c r="G172" s="101"/>
      <c r="H172" s="101"/>
      <c r="I172" s="101"/>
      <c r="J172" s="101"/>
      <c r="K172" s="101"/>
      <c r="L172" s="101"/>
      <c r="M172" s="101"/>
      <c r="N172" s="101"/>
      <c r="O172" s="101"/>
      <c r="P172" s="101"/>
      <c r="T172" s="98"/>
      <c r="U172" s="98"/>
      <c r="V172" s="98"/>
      <c r="W172" s="98"/>
      <c r="X172" s="98"/>
      <c r="Y172" s="98"/>
      <c r="Z172" s="98"/>
      <c r="AA172" s="98"/>
      <c r="AB172" s="98"/>
      <c r="AC172" s="98"/>
      <c r="AD172" s="98"/>
      <c r="AE172" s="98"/>
      <c r="AF172" s="98"/>
      <c r="AG172" s="98"/>
      <c r="AH172" s="98"/>
      <c r="AI172" s="98"/>
      <c r="AJ172" s="98"/>
      <c r="AK172" s="98"/>
      <c r="AL172" s="98"/>
      <c r="AM172" s="98"/>
      <c r="AN172" s="98"/>
      <c r="AO172" s="98"/>
      <c r="AP172" s="98"/>
      <c r="AQ172" s="98"/>
      <c r="AR172" s="98"/>
      <c r="AS172" s="98"/>
      <c r="AT172" s="98"/>
    </row>
    <row r="173" spans="2:46" x14ac:dyDescent="0.25">
      <c r="B173" s="37"/>
      <c r="C173" s="37"/>
      <c r="D173" s="37"/>
      <c r="E173" s="101"/>
      <c r="F173" s="101"/>
      <c r="G173" s="101"/>
      <c r="H173" s="101"/>
      <c r="I173" s="101"/>
      <c r="J173" s="101"/>
      <c r="K173" s="101"/>
      <c r="L173" s="101"/>
      <c r="M173" s="101"/>
      <c r="N173" s="101"/>
      <c r="O173" s="101"/>
      <c r="P173" s="101"/>
      <c r="T173" s="98"/>
      <c r="U173" s="98"/>
      <c r="V173" s="98"/>
      <c r="W173" s="98"/>
      <c r="X173" s="98"/>
      <c r="Y173" s="98"/>
      <c r="Z173" s="98"/>
      <c r="AA173" s="98"/>
      <c r="AB173" s="98"/>
      <c r="AC173" s="98"/>
      <c r="AD173" s="98"/>
      <c r="AE173" s="98"/>
      <c r="AF173" s="98"/>
      <c r="AG173" s="98"/>
      <c r="AH173" s="98"/>
      <c r="AI173" s="98"/>
      <c r="AJ173" s="98"/>
      <c r="AK173" s="98"/>
      <c r="AL173" s="98"/>
      <c r="AM173" s="98"/>
      <c r="AN173" s="98"/>
      <c r="AO173" s="98"/>
      <c r="AP173" s="98"/>
      <c r="AQ173" s="98"/>
      <c r="AR173" s="98"/>
      <c r="AS173" s="98"/>
      <c r="AT173" s="98"/>
    </row>
    <row r="174" spans="2:46" x14ac:dyDescent="0.25">
      <c r="B174" s="37"/>
      <c r="C174" s="37"/>
      <c r="D174" s="37"/>
      <c r="E174" s="101"/>
      <c r="F174" s="101"/>
      <c r="G174" s="101"/>
      <c r="H174" s="101"/>
      <c r="I174" s="101"/>
      <c r="J174" s="101"/>
      <c r="K174" s="101"/>
      <c r="L174" s="101"/>
      <c r="M174" s="101"/>
      <c r="N174" s="101"/>
      <c r="O174" s="101"/>
      <c r="P174" s="101"/>
      <c r="T174" s="98"/>
      <c r="U174" s="98"/>
      <c r="V174" s="98"/>
      <c r="W174" s="98"/>
      <c r="X174" s="98"/>
      <c r="Y174" s="98"/>
      <c r="Z174" s="98"/>
      <c r="AA174" s="98"/>
      <c r="AB174" s="98"/>
      <c r="AC174" s="98"/>
      <c r="AD174" s="98"/>
      <c r="AE174" s="98"/>
      <c r="AF174" s="98"/>
      <c r="AG174" s="98"/>
      <c r="AH174" s="98"/>
      <c r="AI174" s="98"/>
      <c r="AJ174" s="98"/>
      <c r="AK174" s="98"/>
      <c r="AL174" s="98"/>
      <c r="AM174" s="98"/>
      <c r="AN174" s="98"/>
      <c r="AO174" s="98"/>
      <c r="AP174" s="98"/>
      <c r="AQ174" s="98"/>
      <c r="AR174" s="98"/>
      <c r="AS174" s="98"/>
      <c r="AT174" s="98"/>
    </row>
    <row r="175" spans="2:46" x14ac:dyDescent="0.25">
      <c r="B175" s="37"/>
      <c r="C175" s="37"/>
      <c r="D175" s="37"/>
      <c r="E175" s="101"/>
      <c r="F175" s="101"/>
      <c r="G175" s="101"/>
      <c r="H175" s="101"/>
      <c r="I175" s="101"/>
      <c r="J175" s="101"/>
      <c r="K175" s="101"/>
      <c r="L175" s="101"/>
      <c r="M175" s="101"/>
      <c r="N175" s="101"/>
      <c r="O175" s="101"/>
      <c r="P175" s="101"/>
      <c r="T175" s="98"/>
      <c r="U175" s="98"/>
      <c r="V175" s="98"/>
      <c r="W175" s="98"/>
      <c r="X175" s="98"/>
      <c r="Y175" s="98"/>
      <c r="Z175" s="98"/>
      <c r="AA175" s="98"/>
      <c r="AB175" s="98"/>
      <c r="AC175" s="98"/>
      <c r="AD175" s="98"/>
      <c r="AE175" s="98"/>
      <c r="AF175" s="98"/>
      <c r="AG175" s="98"/>
      <c r="AH175" s="98"/>
      <c r="AI175" s="98"/>
      <c r="AJ175" s="98"/>
      <c r="AK175" s="98"/>
      <c r="AL175" s="98"/>
      <c r="AM175" s="98"/>
      <c r="AN175" s="98"/>
      <c r="AO175" s="98"/>
      <c r="AP175" s="98"/>
      <c r="AQ175" s="98"/>
      <c r="AR175" s="98"/>
      <c r="AS175" s="98"/>
      <c r="AT175" s="98"/>
    </row>
    <row r="176" spans="2:46" x14ac:dyDescent="0.25">
      <c r="B176" s="37"/>
      <c r="C176" s="37"/>
      <c r="D176" s="37"/>
      <c r="E176" s="101"/>
      <c r="F176" s="101"/>
      <c r="G176" s="101"/>
      <c r="H176" s="101"/>
      <c r="I176" s="101"/>
      <c r="J176" s="101"/>
      <c r="K176" s="101"/>
      <c r="L176" s="101"/>
      <c r="M176" s="101"/>
      <c r="N176" s="101"/>
      <c r="O176" s="101"/>
      <c r="P176" s="101"/>
      <c r="T176" s="98"/>
      <c r="U176" s="98"/>
      <c r="V176" s="98"/>
      <c r="W176" s="98"/>
      <c r="X176" s="98"/>
      <c r="Y176" s="98"/>
      <c r="Z176" s="98"/>
      <c r="AA176" s="98"/>
      <c r="AB176" s="98"/>
      <c r="AC176" s="98"/>
      <c r="AD176" s="98"/>
      <c r="AE176" s="98"/>
      <c r="AF176" s="98"/>
      <c r="AG176" s="98"/>
      <c r="AH176" s="98"/>
      <c r="AI176" s="98"/>
      <c r="AJ176" s="98"/>
      <c r="AK176" s="98"/>
      <c r="AL176" s="98"/>
      <c r="AM176" s="98"/>
      <c r="AN176" s="98"/>
      <c r="AO176" s="98"/>
      <c r="AP176" s="98"/>
      <c r="AQ176" s="98"/>
      <c r="AR176" s="98"/>
      <c r="AS176" s="98"/>
      <c r="AT176" s="98"/>
    </row>
    <row r="177" spans="2:46" x14ac:dyDescent="0.25">
      <c r="B177" s="37"/>
      <c r="C177" s="37"/>
      <c r="D177" s="37"/>
      <c r="E177" s="101"/>
      <c r="F177" s="101"/>
      <c r="G177" s="101"/>
      <c r="H177" s="101"/>
      <c r="I177" s="101"/>
      <c r="J177" s="101"/>
      <c r="K177" s="101"/>
      <c r="L177" s="101"/>
      <c r="M177" s="101"/>
      <c r="N177" s="101"/>
      <c r="O177" s="101"/>
      <c r="P177" s="101"/>
      <c r="T177" s="98"/>
      <c r="U177" s="98"/>
      <c r="V177" s="98"/>
      <c r="W177" s="98"/>
      <c r="X177" s="98"/>
      <c r="Y177" s="98"/>
      <c r="Z177" s="98"/>
      <c r="AA177" s="98"/>
      <c r="AB177" s="98"/>
      <c r="AC177" s="98"/>
      <c r="AD177" s="98"/>
      <c r="AE177" s="98"/>
      <c r="AF177" s="98"/>
      <c r="AG177" s="98"/>
      <c r="AH177" s="98"/>
      <c r="AI177" s="98"/>
      <c r="AJ177" s="98"/>
      <c r="AK177" s="98"/>
      <c r="AL177" s="98"/>
      <c r="AM177" s="98"/>
      <c r="AN177" s="98"/>
      <c r="AO177" s="98"/>
      <c r="AP177" s="98"/>
      <c r="AQ177" s="98"/>
      <c r="AR177" s="98"/>
      <c r="AS177" s="98"/>
      <c r="AT177" s="98"/>
    </row>
    <row r="178" spans="2:46" x14ac:dyDescent="0.25">
      <c r="B178" s="37"/>
      <c r="C178" s="37"/>
      <c r="D178" s="37"/>
      <c r="E178" s="101"/>
      <c r="F178" s="101"/>
      <c r="G178" s="101"/>
      <c r="H178" s="101"/>
      <c r="I178" s="101"/>
      <c r="J178" s="101"/>
      <c r="K178" s="101"/>
      <c r="L178" s="101"/>
      <c r="M178" s="101"/>
      <c r="N178" s="101"/>
      <c r="O178" s="101"/>
      <c r="P178" s="101"/>
      <c r="T178" s="98"/>
      <c r="U178" s="98"/>
      <c r="V178" s="98"/>
      <c r="W178" s="98"/>
      <c r="X178" s="98"/>
      <c r="Y178" s="98"/>
      <c r="Z178" s="98"/>
      <c r="AA178" s="98"/>
      <c r="AB178" s="98"/>
      <c r="AC178" s="98"/>
      <c r="AD178" s="98"/>
      <c r="AE178" s="98"/>
      <c r="AF178" s="98"/>
      <c r="AG178" s="98"/>
      <c r="AH178" s="98"/>
      <c r="AI178" s="98"/>
      <c r="AJ178" s="98"/>
      <c r="AK178" s="98"/>
      <c r="AL178" s="98"/>
      <c r="AM178" s="98"/>
      <c r="AN178" s="98"/>
      <c r="AO178" s="98"/>
      <c r="AP178" s="98"/>
      <c r="AQ178" s="98"/>
      <c r="AR178" s="98"/>
      <c r="AS178" s="98"/>
      <c r="AT178" s="98"/>
    </row>
    <row r="179" spans="2:46" x14ac:dyDescent="0.25">
      <c r="B179" s="37"/>
      <c r="C179" s="37"/>
      <c r="D179" s="37"/>
      <c r="E179" s="101"/>
      <c r="F179" s="101"/>
      <c r="G179" s="101"/>
      <c r="H179" s="101"/>
      <c r="I179" s="101"/>
      <c r="J179" s="101"/>
      <c r="K179" s="101"/>
      <c r="L179" s="101"/>
      <c r="M179" s="101"/>
      <c r="N179" s="101"/>
      <c r="O179" s="101"/>
      <c r="P179" s="101"/>
      <c r="T179" s="98"/>
      <c r="U179" s="98"/>
      <c r="V179" s="98"/>
      <c r="W179" s="98"/>
      <c r="X179" s="98"/>
      <c r="Y179" s="98"/>
      <c r="Z179" s="98"/>
      <c r="AA179" s="98"/>
      <c r="AB179" s="98"/>
      <c r="AC179" s="98"/>
      <c r="AD179" s="98"/>
      <c r="AE179" s="98"/>
      <c r="AF179" s="98"/>
      <c r="AG179" s="98"/>
      <c r="AH179" s="98"/>
      <c r="AI179" s="98"/>
      <c r="AJ179" s="98"/>
      <c r="AK179" s="98"/>
      <c r="AL179" s="98"/>
      <c r="AM179" s="98"/>
      <c r="AN179" s="98"/>
      <c r="AO179" s="98"/>
      <c r="AP179" s="98"/>
      <c r="AQ179" s="98"/>
      <c r="AR179" s="98"/>
      <c r="AS179" s="98"/>
      <c r="AT179" s="98"/>
    </row>
    <row r="180" spans="2:46" x14ac:dyDescent="0.25">
      <c r="B180" s="37"/>
      <c r="C180" s="37"/>
      <c r="D180" s="37"/>
      <c r="E180" s="101"/>
      <c r="F180" s="101"/>
      <c r="G180" s="101"/>
      <c r="H180" s="101"/>
      <c r="I180" s="101"/>
      <c r="J180" s="101"/>
      <c r="K180" s="101"/>
      <c r="L180" s="101"/>
      <c r="M180" s="101"/>
      <c r="N180" s="101"/>
      <c r="O180" s="101"/>
      <c r="P180" s="101"/>
      <c r="T180" s="98"/>
      <c r="U180" s="98"/>
      <c r="V180" s="98"/>
      <c r="W180" s="98"/>
      <c r="X180" s="98"/>
      <c r="Y180" s="98"/>
      <c r="Z180" s="98"/>
      <c r="AA180" s="98"/>
      <c r="AB180" s="98"/>
      <c r="AC180" s="98"/>
      <c r="AD180" s="98"/>
      <c r="AE180" s="98"/>
      <c r="AF180" s="98"/>
      <c r="AG180" s="98"/>
      <c r="AH180" s="98"/>
      <c r="AI180" s="98"/>
      <c r="AJ180" s="98"/>
      <c r="AK180" s="98"/>
      <c r="AL180" s="98"/>
      <c r="AM180" s="98"/>
      <c r="AN180" s="98"/>
      <c r="AO180" s="98"/>
      <c r="AP180" s="98"/>
      <c r="AQ180" s="98"/>
      <c r="AR180" s="98"/>
      <c r="AS180" s="98"/>
      <c r="AT180" s="98"/>
    </row>
    <row r="181" spans="2:46" x14ac:dyDescent="0.25">
      <c r="B181" s="37"/>
      <c r="C181" s="37"/>
      <c r="D181" s="37"/>
      <c r="E181" s="101"/>
      <c r="F181" s="101"/>
      <c r="G181" s="101"/>
      <c r="H181" s="101"/>
      <c r="I181" s="101"/>
      <c r="J181" s="101"/>
      <c r="K181" s="101"/>
      <c r="L181" s="101"/>
      <c r="M181" s="101"/>
      <c r="N181" s="101"/>
      <c r="O181" s="101"/>
      <c r="P181" s="101"/>
      <c r="T181" s="98"/>
      <c r="U181" s="98"/>
      <c r="V181" s="98"/>
      <c r="W181" s="98"/>
      <c r="X181" s="98"/>
      <c r="Y181" s="98"/>
      <c r="Z181" s="98"/>
      <c r="AA181" s="98"/>
      <c r="AB181" s="98"/>
      <c r="AC181" s="98"/>
      <c r="AD181" s="98"/>
      <c r="AE181" s="98"/>
      <c r="AF181" s="98"/>
      <c r="AG181" s="98"/>
      <c r="AH181" s="98"/>
      <c r="AI181" s="98"/>
      <c r="AJ181" s="98"/>
      <c r="AK181" s="98"/>
      <c r="AL181" s="98"/>
      <c r="AM181" s="98"/>
      <c r="AN181" s="98"/>
      <c r="AO181" s="98"/>
      <c r="AP181" s="98"/>
      <c r="AQ181" s="98"/>
      <c r="AR181" s="98"/>
      <c r="AS181" s="98"/>
      <c r="AT181" s="98"/>
    </row>
    <row r="182" spans="2:46" x14ac:dyDescent="0.25">
      <c r="B182" s="37"/>
      <c r="C182" s="37"/>
      <c r="D182" s="37"/>
      <c r="E182" s="101"/>
      <c r="F182" s="101"/>
      <c r="G182" s="101"/>
      <c r="H182" s="101"/>
      <c r="I182" s="101"/>
      <c r="J182" s="101"/>
      <c r="K182" s="101"/>
      <c r="L182" s="101"/>
      <c r="M182" s="101"/>
      <c r="N182" s="101"/>
      <c r="O182" s="101"/>
      <c r="P182" s="101"/>
      <c r="T182" s="98"/>
      <c r="U182" s="98"/>
      <c r="V182" s="98"/>
      <c r="W182" s="98"/>
      <c r="X182" s="98"/>
      <c r="Y182" s="98"/>
      <c r="Z182" s="98"/>
      <c r="AA182" s="98"/>
      <c r="AB182" s="98"/>
      <c r="AC182" s="98"/>
      <c r="AD182" s="98"/>
      <c r="AE182" s="98"/>
      <c r="AF182" s="98"/>
      <c r="AG182" s="98"/>
      <c r="AH182" s="98"/>
      <c r="AI182" s="98"/>
      <c r="AJ182" s="98"/>
      <c r="AK182" s="98"/>
      <c r="AL182" s="98"/>
      <c r="AM182" s="98"/>
      <c r="AN182" s="98"/>
      <c r="AO182" s="98"/>
      <c r="AP182" s="98"/>
      <c r="AQ182" s="98"/>
      <c r="AR182" s="98"/>
      <c r="AS182" s="98"/>
      <c r="AT182" s="98"/>
    </row>
    <row r="183" spans="2:46" x14ac:dyDescent="0.25">
      <c r="B183" s="37"/>
      <c r="C183" s="37"/>
      <c r="D183" s="37"/>
      <c r="E183" s="101"/>
      <c r="F183" s="101"/>
      <c r="G183" s="101"/>
      <c r="H183" s="101"/>
      <c r="I183" s="101"/>
      <c r="J183" s="101"/>
      <c r="K183" s="101"/>
      <c r="L183" s="101"/>
      <c r="M183" s="101"/>
      <c r="N183" s="101"/>
      <c r="O183" s="101"/>
      <c r="P183" s="101"/>
      <c r="T183" s="98"/>
      <c r="U183" s="98"/>
      <c r="V183" s="98"/>
      <c r="W183" s="98"/>
      <c r="X183" s="98"/>
      <c r="Y183" s="98"/>
      <c r="Z183" s="98"/>
      <c r="AA183" s="98"/>
      <c r="AB183" s="98"/>
      <c r="AC183" s="98"/>
      <c r="AD183" s="98"/>
      <c r="AE183" s="98"/>
      <c r="AF183" s="98"/>
      <c r="AG183" s="98"/>
      <c r="AH183" s="98"/>
      <c r="AI183" s="98"/>
      <c r="AJ183" s="98"/>
      <c r="AK183" s="98"/>
      <c r="AL183" s="98"/>
      <c r="AM183" s="98"/>
      <c r="AN183" s="98"/>
      <c r="AO183" s="98"/>
      <c r="AP183" s="98"/>
      <c r="AQ183" s="98"/>
      <c r="AR183" s="98"/>
      <c r="AS183" s="98"/>
      <c r="AT183" s="98"/>
    </row>
    <row r="184" spans="2:46" x14ac:dyDescent="0.25">
      <c r="B184" s="37"/>
      <c r="C184" s="37"/>
      <c r="D184" s="37"/>
      <c r="E184" s="101"/>
      <c r="F184" s="101"/>
      <c r="G184" s="101"/>
      <c r="H184" s="101"/>
      <c r="I184" s="101"/>
      <c r="J184" s="101"/>
      <c r="K184" s="101"/>
      <c r="L184" s="101"/>
      <c r="M184" s="101"/>
      <c r="N184" s="101"/>
      <c r="O184" s="101"/>
      <c r="P184" s="101"/>
      <c r="T184" s="98"/>
      <c r="U184" s="98"/>
      <c r="V184" s="98"/>
      <c r="W184" s="98"/>
      <c r="X184" s="98"/>
      <c r="Y184" s="98"/>
      <c r="Z184" s="98"/>
      <c r="AA184" s="98"/>
      <c r="AB184" s="98"/>
      <c r="AC184" s="98"/>
      <c r="AD184" s="98"/>
      <c r="AE184" s="98"/>
      <c r="AF184" s="98"/>
      <c r="AG184" s="98"/>
      <c r="AH184" s="98"/>
      <c r="AI184" s="98"/>
      <c r="AJ184" s="98"/>
      <c r="AK184" s="98"/>
      <c r="AL184" s="98"/>
      <c r="AM184" s="98"/>
      <c r="AN184" s="98"/>
      <c r="AO184" s="98"/>
      <c r="AP184" s="98"/>
      <c r="AQ184" s="98"/>
      <c r="AR184" s="98"/>
      <c r="AS184" s="98"/>
      <c r="AT184" s="98"/>
    </row>
    <row r="185" spans="2:46" x14ac:dyDescent="0.25">
      <c r="B185" s="37"/>
      <c r="C185" s="37"/>
      <c r="D185" s="37"/>
      <c r="E185" s="101"/>
      <c r="F185" s="101"/>
      <c r="G185" s="101"/>
      <c r="H185" s="101"/>
      <c r="I185" s="101"/>
      <c r="J185" s="101"/>
      <c r="K185" s="101"/>
      <c r="L185" s="101"/>
      <c r="M185" s="101"/>
      <c r="N185" s="101"/>
      <c r="O185" s="101"/>
      <c r="P185" s="101"/>
      <c r="T185" s="98"/>
      <c r="U185" s="98"/>
      <c r="V185" s="98"/>
      <c r="W185" s="98"/>
      <c r="X185" s="98"/>
      <c r="Y185" s="98"/>
      <c r="Z185" s="98"/>
      <c r="AA185" s="98"/>
      <c r="AB185" s="98"/>
      <c r="AC185" s="98"/>
      <c r="AD185" s="98"/>
      <c r="AE185" s="98"/>
      <c r="AF185" s="98"/>
      <c r="AG185" s="98"/>
      <c r="AH185" s="98"/>
      <c r="AI185" s="98"/>
      <c r="AJ185" s="98"/>
      <c r="AK185" s="98"/>
      <c r="AL185" s="98"/>
      <c r="AM185" s="98"/>
      <c r="AN185" s="98"/>
      <c r="AO185" s="98"/>
      <c r="AP185" s="98"/>
      <c r="AQ185" s="98"/>
      <c r="AR185" s="98"/>
      <c r="AS185" s="98"/>
      <c r="AT185" s="98"/>
    </row>
    <row r="186" spans="2:46" x14ac:dyDescent="0.25">
      <c r="B186" s="37"/>
      <c r="C186" s="37"/>
      <c r="D186" s="37"/>
      <c r="E186" s="101"/>
      <c r="F186" s="101"/>
      <c r="G186" s="101"/>
      <c r="H186" s="101"/>
      <c r="I186" s="101"/>
      <c r="J186" s="101"/>
      <c r="K186" s="101"/>
      <c r="L186" s="101"/>
      <c r="M186" s="101"/>
      <c r="N186" s="101"/>
      <c r="O186" s="101"/>
      <c r="P186" s="101"/>
      <c r="T186" s="98"/>
      <c r="U186" s="98"/>
      <c r="V186" s="98"/>
      <c r="W186" s="98"/>
      <c r="X186" s="98"/>
      <c r="Y186" s="98"/>
      <c r="Z186" s="98"/>
      <c r="AA186" s="98"/>
      <c r="AB186" s="98"/>
      <c r="AC186" s="98"/>
      <c r="AD186" s="98"/>
      <c r="AE186" s="98"/>
      <c r="AF186" s="98"/>
      <c r="AG186" s="98"/>
      <c r="AH186" s="98"/>
      <c r="AI186" s="98"/>
      <c r="AJ186" s="98"/>
      <c r="AK186" s="98"/>
      <c r="AL186" s="98"/>
      <c r="AM186" s="98"/>
      <c r="AN186" s="98"/>
      <c r="AO186" s="98"/>
      <c r="AP186" s="98"/>
      <c r="AQ186" s="98"/>
      <c r="AR186" s="98"/>
      <c r="AS186" s="98"/>
      <c r="AT186" s="98"/>
    </row>
    <row r="187" spans="2:46" x14ac:dyDescent="0.25">
      <c r="B187" s="37"/>
      <c r="C187" s="37"/>
      <c r="D187" s="37"/>
      <c r="E187" s="101"/>
      <c r="F187" s="101"/>
      <c r="G187" s="101"/>
      <c r="H187" s="101"/>
      <c r="I187" s="101"/>
      <c r="J187" s="101"/>
      <c r="K187" s="101"/>
      <c r="L187" s="101"/>
      <c r="M187" s="101"/>
      <c r="N187" s="101"/>
      <c r="O187" s="101"/>
      <c r="P187" s="101"/>
      <c r="T187" s="98"/>
      <c r="U187" s="98"/>
      <c r="V187" s="98"/>
      <c r="W187" s="98"/>
      <c r="X187" s="98"/>
      <c r="Y187" s="98"/>
      <c r="Z187" s="98"/>
      <c r="AA187" s="98"/>
      <c r="AB187" s="98"/>
      <c r="AC187" s="98"/>
      <c r="AD187" s="98"/>
      <c r="AE187" s="98"/>
      <c r="AF187" s="98"/>
      <c r="AG187" s="98"/>
      <c r="AH187" s="98"/>
      <c r="AI187" s="98"/>
      <c r="AJ187" s="98"/>
      <c r="AK187" s="98"/>
      <c r="AL187" s="98"/>
      <c r="AM187" s="98"/>
      <c r="AN187" s="98"/>
      <c r="AO187" s="98"/>
      <c r="AP187" s="98"/>
      <c r="AQ187" s="98"/>
      <c r="AR187" s="98"/>
      <c r="AS187" s="98"/>
      <c r="AT187" s="98"/>
    </row>
    <row r="188" spans="2:46" x14ac:dyDescent="0.25">
      <c r="B188" s="37"/>
      <c r="C188" s="37"/>
      <c r="D188" s="37"/>
      <c r="E188" s="101"/>
      <c r="F188" s="101"/>
      <c r="G188" s="101"/>
      <c r="H188" s="101"/>
      <c r="I188" s="101"/>
      <c r="J188" s="101"/>
      <c r="K188" s="101"/>
      <c r="L188" s="101"/>
      <c r="M188" s="101"/>
      <c r="N188" s="101"/>
      <c r="O188" s="101"/>
      <c r="P188" s="101"/>
      <c r="T188" s="98"/>
      <c r="U188" s="98"/>
      <c r="V188" s="98"/>
      <c r="W188" s="98"/>
      <c r="X188" s="98"/>
      <c r="Y188" s="98"/>
      <c r="Z188" s="98"/>
      <c r="AA188" s="98"/>
      <c r="AB188" s="98"/>
      <c r="AC188" s="98"/>
      <c r="AD188" s="98"/>
      <c r="AE188" s="98"/>
      <c r="AF188" s="98"/>
      <c r="AG188" s="98"/>
      <c r="AH188" s="98"/>
      <c r="AI188" s="98"/>
      <c r="AJ188" s="98"/>
      <c r="AK188" s="98"/>
      <c r="AL188" s="98"/>
      <c r="AM188" s="98"/>
      <c r="AN188" s="98"/>
      <c r="AO188" s="98"/>
      <c r="AP188" s="98"/>
      <c r="AQ188" s="98"/>
      <c r="AR188" s="98"/>
      <c r="AS188" s="98"/>
      <c r="AT188" s="98"/>
    </row>
    <row r="189" spans="2:46" x14ac:dyDescent="0.25">
      <c r="B189" s="37"/>
      <c r="C189" s="37"/>
      <c r="D189" s="37"/>
      <c r="E189" s="101"/>
      <c r="F189" s="101"/>
      <c r="G189" s="101"/>
      <c r="H189" s="101"/>
      <c r="I189" s="101"/>
      <c r="J189" s="101"/>
      <c r="K189" s="101"/>
      <c r="L189" s="101"/>
      <c r="M189" s="101"/>
      <c r="N189" s="101"/>
      <c r="O189" s="101"/>
      <c r="P189" s="101"/>
      <c r="T189" s="98"/>
      <c r="U189" s="98"/>
      <c r="V189" s="98"/>
      <c r="W189" s="98"/>
      <c r="X189" s="98"/>
      <c r="Y189" s="98"/>
      <c r="Z189" s="98"/>
      <c r="AA189" s="98"/>
      <c r="AB189" s="98"/>
      <c r="AC189" s="98"/>
      <c r="AD189" s="98"/>
      <c r="AE189" s="98"/>
      <c r="AF189" s="98"/>
      <c r="AG189" s="98"/>
      <c r="AH189" s="98"/>
      <c r="AI189" s="98"/>
      <c r="AJ189" s="98"/>
      <c r="AK189" s="98"/>
      <c r="AL189" s="98"/>
      <c r="AM189" s="98"/>
      <c r="AN189" s="98"/>
      <c r="AO189" s="98"/>
      <c r="AP189" s="98"/>
      <c r="AQ189" s="98"/>
      <c r="AR189" s="98"/>
      <c r="AS189" s="98"/>
      <c r="AT189" s="98"/>
    </row>
    <row r="190" spans="2:46" x14ac:dyDescent="0.25">
      <c r="B190" s="37"/>
      <c r="C190" s="37"/>
      <c r="D190" s="37"/>
      <c r="E190" s="101"/>
      <c r="F190" s="101"/>
      <c r="G190" s="101"/>
      <c r="H190" s="101"/>
      <c r="I190" s="101"/>
      <c r="J190" s="101"/>
      <c r="K190" s="101"/>
      <c r="L190" s="101"/>
      <c r="M190" s="101"/>
      <c r="N190" s="101"/>
      <c r="O190" s="101"/>
      <c r="P190" s="101"/>
      <c r="T190" s="98"/>
      <c r="U190" s="98"/>
      <c r="V190" s="98"/>
      <c r="W190" s="98"/>
      <c r="X190" s="98"/>
      <c r="Y190" s="98"/>
      <c r="Z190" s="98"/>
      <c r="AA190" s="98"/>
      <c r="AB190" s="98"/>
      <c r="AC190" s="98"/>
      <c r="AD190" s="98"/>
      <c r="AE190" s="98"/>
      <c r="AF190" s="98"/>
      <c r="AG190" s="98"/>
      <c r="AH190" s="98"/>
      <c r="AI190" s="98"/>
      <c r="AJ190" s="98"/>
      <c r="AK190" s="98"/>
      <c r="AL190" s="98"/>
      <c r="AM190" s="98"/>
      <c r="AN190" s="98"/>
      <c r="AO190" s="98"/>
      <c r="AP190" s="98"/>
      <c r="AQ190" s="98"/>
      <c r="AR190" s="98"/>
      <c r="AS190" s="98"/>
      <c r="AT190" s="98"/>
    </row>
    <row r="191" spans="2:46" x14ac:dyDescent="0.25">
      <c r="B191" s="37"/>
      <c r="C191" s="37"/>
      <c r="D191" s="37"/>
      <c r="E191" s="101"/>
      <c r="F191" s="101"/>
      <c r="G191" s="101"/>
      <c r="H191" s="101"/>
      <c r="I191" s="101"/>
      <c r="J191" s="101"/>
      <c r="K191" s="101"/>
      <c r="L191" s="101"/>
      <c r="M191" s="101"/>
      <c r="N191" s="101"/>
      <c r="O191" s="101"/>
      <c r="P191" s="101"/>
      <c r="T191" s="98"/>
      <c r="U191" s="98"/>
      <c r="V191" s="98"/>
      <c r="W191" s="98"/>
      <c r="X191" s="98"/>
      <c r="Y191" s="98"/>
      <c r="Z191" s="98"/>
      <c r="AA191" s="98"/>
      <c r="AB191" s="98"/>
      <c r="AC191" s="98"/>
      <c r="AD191" s="98"/>
      <c r="AE191" s="98"/>
      <c r="AF191" s="98"/>
      <c r="AG191" s="98"/>
      <c r="AH191" s="98"/>
      <c r="AI191" s="98"/>
      <c r="AJ191" s="98"/>
      <c r="AK191" s="98"/>
      <c r="AL191" s="98"/>
      <c r="AM191" s="98"/>
      <c r="AN191" s="98"/>
      <c r="AO191" s="98"/>
      <c r="AP191" s="98"/>
      <c r="AQ191" s="98"/>
      <c r="AR191" s="98"/>
      <c r="AS191" s="98"/>
      <c r="AT191" s="98"/>
    </row>
    <row r="192" spans="2:46" x14ac:dyDescent="0.25">
      <c r="B192" s="37"/>
      <c r="C192" s="37"/>
      <c r="D192" s="37"/>
      <c r="E192" s="101"/>
      <c r="F192" s="101"/>
      <c r="G192" s="101"/>
      <c r="H192" s="101"/>
      <c r="I192" s="101"/>
      <c r="J192" s="101"/>
      <c r="K192" s="101"/>
      <c r="L192" s="101"/>
      <c r="M192" s="101"/>
      <c r="N192" s="101"/>
      <c r="O192" s="101"/>
      <c r="P192" s="101"/>
      <c r="T192" s="98"/>
      <c r="U192" s="98"/>
      <c r="V192" s="98"/>
      <c r="W192" s="98"/>
      <c r="X192" s="98"/>
      <c r="Y192" s="98"/>
      <c r="Z192" s="98"/>
      <c r="AA192" s="98"/>
      <c r="AB192" s="98"/>
      <c r="AC192" s="98"/>
      <c r="AD192" s="98"/>
      <c r="AE192" s="98"/>
      <c r="AF192" s="98"/>
      <c r="AG192" s="98"/>
      <c r="AH192" s="98"/>
      <c r="AI192" s="98"/>
      <c r="AJ192" s="98"/>
      <c r="AK192" s="98"/>
      <c r="AL192" s="98"/>
      <c r="AM192" s="98"/>
      <c r="AN192" s="98"/>
      <c r="AO192" s="98"/>
      <c r="AP192" s="98"/>
      <c r="AQ192" s="98"/>
      <c r="AR192" s="98"/>
      <c r="AS192" s="98"/>
      <c r="AT192" s="98"/>
    </row>
    <row r="193" spans="2:46" x14ac:dyDescent="0.25">
      <c r="B193" s="37"/>
      <c r="C193" s="37"/>
      <c r="D193" s="37"/>
      <c r="E193" s="101"/>
      <c r="F193" s="101"/>
      <c r="G193" s="101"/>
      <c r="H193" s="101"/>
      <c r="I193" s="101"/>
      <c r="J193" s="101"/>
      <c r="K193" s="101"/>
      <c r="L193" s="101"/>
      <c r="M193" s="101"/>
      <c r="N193" s="101"/>
      <c r="O193" s="101"/>
      <c r="P193" s="101"/>
      <c r="T193" s="98"/>
      <c r="U193" s="98"/>
      <c r="V193" s="98"/>
      <c r="W193" s="98"/>
      <c r="X193" s="98"/>
      <c r="Y193" s="98"/>
      <c r="Z193" s="98"/>
      <c r="AA193" s="98"/>
      <c r="AB193" s="98"/>
      <c r="AC193" s="98"/>
      <c r="AD193" s="98"/>
      <c r="AE193" s="98"/>
      <c r="AF193" s="98"/>
      <c r="AG193" s="98"/>
      <c r="AH193" s="98"/>
      <c r="AI193" s="98"/>
      <c r="AJ193" s="98"/>
      <c r="AK193" s="98"/>
      <c r="AL193" s="98"/>
      <c r="AM193" s="98"/>
      <c r="AN193" s="98"/>
      <c r="AO193" s="98"/>
      <c r="AP193" s="98"/>
      <c r="AQ193" s="98"/>
      <c r="AR193" s="98"/>
      <c r="AS193" s="98"/>
      <c r="AT193" s="98"/>
    </row>
    <row r="194" spans="2:46" x14ac:dyDescent="0.25">
      <c r="B194" s="37"/>
      <c r="C194" s="37"/>
      <c r="D194" s="37"/>
      <c r="E194" s="101"/>
      <c r="F194" s="101"/>
      <c r="G194" s="101"/>
      <c r="H194" s="101"/>
      <c r="I194" s="101"/>
      <c r="J194" s="101"/>
      <c r="K194" s="101"/>
      <c r="L194" s="101"/>
      <c r="M194" s="101"/>
      <c r="N194" s="101"/>
      <c r="O194" s="101"/>
      <c r="P194" s="101"/>
      <c r="T194" s="98"/>
      <c r="U194" s="98"/>
      <c r="V194" s="98"/>
      <c r="W194" s="98"/>
      <c r="X194" s="98"/>
      <c r="Y194" s="98"/>
      <c r="Z194" s="98"/>
      <c r="AA194" s="98"/>
      <c r="AB194" s="98"/>
      <c r="AC194" s="98"/>
      <c r="AD194" s="98"/>
      <c r="AE194" s="98"/>
      <c r="AF194" s="98"/>
      <c r="AG194" s="98"/>
      <c r="AH194" s="98"/>
      <c r="AI194" s="98"/>
      <c r="AJ194" s="98"/>
      <c r="AK194" s="98"/>
      <c r="AL194" s="98"/>
      <c r="AM194" s="98"/>
      <c r="AN194" s="98"/>
      <c r="AO194" s="98"/>
      <c r="AP194" s="98"/>
      <c r="AQ194" s="98"/>
      <c r="AR194" s="98"/>
      <c r="AS194" s="98"/>
      <c r="AT194" s="98"/>
    </row>
    <row r="195" spans="2:46" x14ac:dyDescent="0.25">
      <c r="B195" s="37"/>
      <c r="C195" s="37"/>
      <c r="D195" s="37"/>
      <c r="E195" s="101"/>
      <c r="F195" s="101"/>
      <c r="G195" s="101"/>
      <c r="H195" s="101"/>
      <c r="I195" s="101"/>
      <c r="J195" s="101"/>
      <c r="K195" s="101"/>
      <c r="L195" s="101"/>
      <c r="M195" s="101"/>
      <c r="N195" s="101"/>
      <c r="O195" s="101"/>
      <c r="P195" s="101"/>
      <c r="T195" s="98"/>
      <c r="U195" s="98"/>
      <c r="V195" s="98"/>
      <c r="W195" s="98"/>
      <c r="X195" s="98"/>
      <c r="Y195" s="98"/>
      <c r="Z195" s="98"/>
      <c r="AA195" s="98"/>
      <c r="AB195" s="98"/>
      <c r="AC195" s="98"/>
      <c r="AD195" s="98"/>
      <c r="AE195" s="98"/>
      <c r="AF195" s="98"/>
      <c r="AG195" s="98"/>
      <c r="AH195" s="98"/>
      <c r="AI195" s="98"/>
      <c r="AJ195" s="98"/>
      <c r="AK195" s="98"/>
      <c r="AL195" s="98"/>
      <c r="AM195" s="98"/>
      <c r="AN195" s="98"/>
      <c r="AO195" s="98"/>
      <c r="AP195" s="98"/>
      <c r="AQ195" s="98"/>
      <c r="AR195" s="98"/>
      <c r="AS195" s="98"/>
      <c r="AT195" s="98"/>
    </row>
    <row r="196" spans="2:46" x14ac:dyDescent="0.25">
      <c r="B196" s="37"/>
      <c r="C196" s="37"/>
      <c r="D196" s="37"/>
      <c r="E196" s="101"/>
      <c r="F196" s="101"/>
      <c r="G196" s="101"/>
      <c r="H196" s="101"/>
      <c r="I196" s="101"/>
      <c r="J196" s="101"/>
      <c r="K196" s="101"/>
      <c r="L196" s="101"/>
      <c r="M196" s="101"/>
      <c r="N196" s="101"/>
      <c r="O196" s="101"/>
      <c r="P196" s="101"/>
      <c r="T196" s="98"/>
      <c r="U196" s="98"/>
      <c r="V196" s="98"/>
      <c r="W196" s="98"/>
      <c r="X196" s="98"/>
      <c r="Y196" s="98"/>
      <c r="Z196" s="98"/>
      <c r="AA196" s="98"/>
      <c r="AB196" s="98"/>
      <c r="AC196" s="98"/>
      <c r="AD196" s="98"/>
      <c r="AE196" s="98"/>
      <c r="AF196" s="98"/>
      <c r="AG196" s="98"/>
      <c r="AH196" s="98"/>
      <c r="AI196" s="98"/>
      <c r="AJ196" s="98"/>
      <c r="AK196" s="98"/>
      <c r="AL196" s="98"/>
      <c r="AM196" s="98"/>
      <c r="AN196" s="98"/>
      <c r="AO196" s="98"/>
      <c r="AP196" s="98"/>
      <c r="AQ196" s="98"/>
      <c r="AR196" s="98"/>
      <c r="AS196" s="98"/>
      <c r="AT196" s="98"/>
    </row>
    <row r="197" spans="2:46" x14ac:dyDescent="0.25">
      <c r="B197" s="37"/>
      <c r="C197" s="37"/>
      <c r="D197" s="37"/>
      <c r="E197" s="101"/>
      <c r="F197" s="101"/>
      <c r="G197" s="101"/>
      <c r="H197" s="101"/>
      <c r="I197" s="101"/>
      <c r="J197" s="101"/>
      <c r="K197" s="101"/>
      <c r="L197" s="101"/>
      <c r="M197" s="101"/>
      <c r="N197" s="101"/>
      <c r="O197" s="101"/>
      <c r="P197" s="101"/>
      <c r="T197" s="98"/>
      <c r="U197" s="98"/>
      <c r="V197" s="98"/>
      <c r="W197" s="98"/>
      <c r="X197" s="98"/>
      <c r="Y197" s="98"/>
      <c r="Z197" s="98"/>
      <c r="AA197" s="98"/>
      <c r="AB197" s="98"/>
      <c r="AC197" s="98"/>
      <c r="AD197" s="98"/>
      <c r="AE197" s="98"/>
      <c r="AF197" s="98"/>
      <c r="AG197" s="98"/>
      <c r="AH197" s="98"/>
      <c r="AI197" s="98"/>
      <c r="AJ197" s="98"/>
      <c r="AK197" s="98"/>
      <c r="AL197" s="98"/>
      <c r="AM197" s="98"/>
      <c r="AN197" s="98"/>
      <c r="AO197" s="98"/>
      <c r="AP197" s="98"/>
      <c r="AQ197" s="98"/>
      <c r="AR197" s="98"/>
      <c r="AS197" s="98"/>
      <c r="AT197" s="98"/>
    </row>
    <row r="198" spans="2:46" x14ac:dyDescent="0.25">
      <c r="B198" s="37"/>
      <c r="C198" s="37"/>
      <c r="D198" s="37"/>
      <c r="E198" s="101"/>
      <c r="F198" s="101"/>
      <c r="G198" s="101"/>
      <c r="H198" s="101"/>
      <c r="I198" s="101"/>
      <c r="J198" s="101"/>
      <c r="K198" s="101"/>
      <c r="L198" s="101"/>
      <c r="M198" s="101"/>
      <c r="N198" s="101"/>
      <c r="O198" s="101"/>
      <c r="P198" s="101"/>
      <c r="T198" s="98"/>
      <c r="U198" s="98"/>
      <c r="V198" s="98"/>
      <c r="W198" s="98"/>
      <c r="X198" s="98"/>
      <c r="Y198" s="98"/>
      <c r="Z198" s="98"/>
      <c r="AA198" s="98"/>
      <c r="AB198" s="98"/>
      <c r="AC198" s="98"/>
      <c r="AD198" s="98"/>
      <c r="AE198" s="98"/>
      <c r="AF198" s="98"/>
      <c r="AG198" s="98"/>
      <c r="AH198" s="98"/>
      <c r="AI198" s="98"/>
      <c r="AJ198" s="98"/>
      <c r="AK198" s="98"/>
      <c r="AL198" s="98"/>
      <c r="AM198" s="98"/>
      <c r="AN198" s="98"/>
      <c r="AO198" s="98"/>
      <c r="AP198" s="98"/>
      <c r="AQ198" s="98"/>
      <c r="AR198" s="98"/>
      <c r="AS198" s="98"/>
      <c r="AT198" s="98"/>
    </row>
    <row r="199" spans="2:46" x14ac:dyDescent="0.25">
      <c r="B199" s="37"/>
      <c r="C199" s="37"/>
      <c r="D199" s="37"/>
      <c r="E199" s="101"/>
      <c r="F199" s="101"/>
      <c r="G199" s="101"/>
      <c r="H199" s="101"/>
      <c r="I199" s="101"/>
      <c r="J199" s="101"/>
      <c r="K199" s="101"/>
      <c r="L199" s="101"/>
      <c r="M199" s="101"/>
      <c r="N199" s="101"/>
      <c r="O199" s="101"/>
      <c r="P199" s="101"/>
      <c r="T199" s="98"/>
      <c r="U199" s="98"/>
      <c r="V199" s="98"/>
      <c r="W199" s="98"/>
      <c r="X199" s="98"/>
      <c r="Y199" s="98"/>
      <c r="Z199" s="98"/>
      <c r="AA199" s="98"/>
      <c r="AB199" s="98"/>
      <c r="AC199" s="98"/>
      <c r="AD199" s="98"/>
      <c r="AE199" s="98"/>
      <c r="AF199" s="98"/>
      <c r="AG199" s="98"/>
      <c r="AH199" s="98"/>
      <c r="AI199" s="98"/>
      <c r="AJ199" s="98"/>
      <c r="AK199" s="98"/>
      <c r="AL199" s="98"/>
      <c r="AM199" s="98"/>
      <c r="AN199" s="98"/>
      <c r="AO199" s="98"/>
      <c r="AP199" s="98"/>
      <c r="AQ199" s="98"/>
      <c r="AR199" s="98"/>
      <c r="AS199" s="98"/>
      <c r="AT199" s="98"/>
    </row>
    <row r="200" spans="2:46" x14ac:dyDescent="0.25">
      <c r="B200" s="37"/>
      <c r="C200" s="37"/>
      <c r="D200" s="37"/>
      <c r="E200" s="101"/>
      <c r="F200" s="101"/>
      <c r="G200" s="101"/>
      <c r="H200" s="101"/>
      <c r="I200" s="101"/>
      <c r="J200" s="101"/>
      <c r="K200" s="101"/>
      <c r="L200" s="101"/>
      <c r="M200" s="101"/>
      <c r="N200" s="101"/>
      <c r="O200" s="101"/>
      <c r="P200" s="101"/>
      <c r="T200" s="98"/>
      <c r="U200" s="98"/>
      <c r="V200" s="98"/>
      <c r="W200" s="98"/>
      <c r="X200" s="98"/>
      <c r="Y200" s="98"/>
      <c r="Z200" s="98"/>
      <c r="AA200" s="98"/>
      <c r="AB200" s="98"/>
      <c r="AC200" s="98"/>
      <c r="AD200" s="98"/>
      <c r="AE200" s="98"/>
      <c r="AF200" s="98"/>
      <c r="AG200" s="98"/>
      <c r="AH200" s="98"/>
      <c r="AI200" s="98"/>
      <c r="AJ200" s="98"/>
      <c r="AK200" s="98"/>
      <c r="AL200" s="98"/>
      <c r="AM200" s="98"/>
      <c r="AN200" s="98"/>
      <c r="AO200" s="98"/>
      <c r="AP200" s="98"/>
      <c r="AQ200" s="98"/>
      <c r="AR200" s="98"/>
      <c r="AS200" s="98"/>
      <c r="AT200" s="98"/>
    </row>
    <row r="201" spans="2:46" x14ac:dyDescent="0.25">
      <c r="B201" s="37"/>
      <c r="C201" s="37"/>
      <c r="D201" s="37"/>
      <c r="E201" s="101"/>
      <c r="F201" s="101"/>
      <c r="G201" s="101"/>
      <c r="H201" s="101"/>
      <c r="I201" s="101"/>
      <c r="J201" s="101"/>
      <c r="K201" s="101"/>
      <c r="L201" s="101"/>
      <c r="M201" s="101"/>
      <c r="N201" s="101"/>
      <c r="O201" s="101"/>
      <c r="P201" s="101"/>
      <c r="T201" s="98"/>
      <c r="U201" s="98"/>
      <c r="V201" s="98"/>
      <c r="W201" s="98"/>
      <c r="X201" s="98"/>
      <c r="Y201" s="98"/>
      <c r="Z201" s="98"/>
      <c r="AA201" s="98"/>
      <c r="AB201" s="98"/>
      <c r="AC201" s="98"/>
      <c r="AD201" s="98"/>
      <c r="AE201" s="98"/>
      <c r="AF201" s="98"/>
      <c r="AG201" s="98"/>
      <c r="AH201" s="98"/>
      <c r="AI201" s="98"/>
      <c r="AJ201" s="98"/>
      <c r="AK201" s="98"/>
      <c r="AL201" s="98"/>
      <c r="AM201" s="98"/>
      <c r="AN201" s="98"/>
      <c r="AO201" s="98"/>
      <c r="AP201" s="98"/>
      <c r="AQ201" s="98"/>
      <c r="AR201" s="98"/>
      <c r="AS201" s="98"/>
      <c r="AT201" s="98"/>
    </row>
    <row r="202" spans="2:46" x14ac:dyDescent="0.25">
      <c r="B202" s="37"/>
      <c r="C202" s="37"/>
      <c r="D202" s="37"/>
      <c r="E202" s="101"/>
      <c r="F202" s="101"/>
      <c r="G202" s="101"/>
      <c r="H202" s="101"/>
      <c r="I202" s="101"/>
      <c r="J202" s="101"/>
      <c r="K202" s="101"/>
      <c r="L202" s="101"/>
      <c r="M202" s="101"/>
      <c r="N202" s="101"/>
      <c r="O202" s="101"/>
      <c r="P202" s="101"/>
      <c r="T202" s="98"/>
      <c r="U202" s="98"/>
      <c r="V202" s="98"/>
      <c r="W202" s="98"/>
      <c r="X202" s="98"/>
      <c r="Y202" s="98"/>
      <c r="Z202" s="98"/>
      <c r="AA202" s="98"/>
      <c r="AB202" s="98"/>
      <c r="AC202" s="98"/>
      <c r="AD202" s="98"/>
      <c r="AE202" s="98"/>
      <c r="AF202" s="98"/>
      <c r="AG202" s="98"/>
      <c r="AH202" s="98"/>
      <c r="AI202" s="98"/>
      <c r="AJ202" s="98"/>
      <c r="AK202" s="98"/>
      <c r="AL202" s="98"/>
      <c r="AM202" s="98"/>
      <c r="AN202" s="98"/>
      <c r="AO202" s="98"/>
      <c r="AP202" s="98"/>
      <c r="AQ202" s="98"/>
      <c r="AR202" s="98"/>
      <c r="AS202" s="98"/>
      <c r="AT202" s="98"/>
    </row>
    <row r="203" spans="2:46" x14ac:dyDescent="0.25">
      <c r="B203" s="37"/>
      <c r="C203" s="37"/>
      <c r="D203" s="37"/>
      <c r="E203" s="101"/>
      <c r="F203" s="101"/>
      <c r="G203" s="101"/>
      <c r="H203" s="101"/>
      <c r="I203" s="101"/>
      <c r="J203" s="101"/>
      <c r="K203" s="101"/>
      <c r="L203" s="101"/>
      <c r="M203" s="101"/>
      <c r="N203" s="101"/>
      <c r="O203" s="101"/>
      <c r="P203" s="101"/>
      <c r="T203" s="98"/>
      <c r="U203" s="98"/>
      <c r="V203" s="98"/>
      <c r="W203" s="98"/>
      <c r="X203" s="98"/>
      <c r="Y203" s="98"/>
      <c r="Z203" s="98"/>
      <c r="AA203" s="98"/>
      <c r="AB203" s="98"/>
      <c r="AC203" s="98"/>
      <c r="AD203" s="98"/>
      <c r="AE203" s="98"/>
      <c r="AF203" s="98"/>
      <c r="AG203" s="98"/>
      <c r="AH203" s="98"/>
      <c r="AI203" s="98"/>
      <c r="AJ203" s="98"/>
      <c r="AK203" s="98"/>
      <c r="AL203" s="98"/>
      <c r="AM203" s="98"/>
      <c r="AN203" s="98"/>
      <c r="AO203" s="98"/>
      <c r="AP203" s="98"/>
      <c r="AQ203" s="98"/>
      <c r="AR203" s="98"/>
      <c r="AS203" s="98"/>
      <c r="AT203" s="98"/>
    </row>
    <row r="204" spans="2:46" x14ac:dyDescent="0.25">
      <c r="B204" s="37"/>
      <c r="C204" s="37"/>
      <c r="D204" s="37"/>
      <c r="E204" s="101"/>
      <c r="F204" s="101"/>
      <c r="G204" s="101"/>
      <c r="H204" s="101"/>
      <c r="I204" s="101"/>
      <c r="J204" s="101"/>
      <c r="K204" s="101"/>
      <c r="L204" s="101"/>
      <c r="M204" s="101"/>
      <c r="N204" s="101"/>
      <c r="O204" s="101"/>
      <c r="P204" s="101"/>
      <c r="T204" s="98"/>
      <c r="U204" s="98"/>
      <c r="V204" s="98"/>
      <c r="W204" s="98"/>
      <c r="X204" s="98"/>
      <c r="Y204" s="98"/>
      <c r="Z204" s="98"/>
      <c r="AA204" s="98"/>
      <c r="AB204" s="98"/>
      <c r="AC204" s="98"/>
      <c r="AD204" s="98"/>
      <c r="AE204" s="98"/>
      <c r="AF204" s="98"/>
      <c r="AG204" s="98"/>
      <c r="AH204" s="98"/>
      <c r="AI204" s="98"/>
      <c r="AJ204" s="98"/>
      <c r="AK204" s="98"/>
      <c r="AL204" s="98"/>
      <c r="AM204" s="98"/>
      <c r="AN204" s="98"/>
      <c r="AO204" s="98"/>
      <c r="AP204" s="98"/>
      <c r="AQ204" s="98"/>
      <c r="AR204" s="98"/>
      <c r="AS204" s="98"/>
      <c r="AT204" s="98"/>
    </row>
    <row r="205" spans="2:46" x14ac:dyDescent="0.25">
      <c r="B205" s="37"/>
      <c r="C205" s="37"/>
      <c r="D205" s="37"/>
      <c r="E205" s="101"/>
      <c r="F205" s="101"/>
      <c r="G205" s="101"/>
      <c r="H205" s="101"/>
      <c r="I205" s="101"/>
      <c r="J205" s="101"/>
      <c r="K205" s="101"/>
      <c r="L205" s="101"/>
      <c r="M205" s="101"/>
      <c r="N205" s="101"/>
      <c r="O205" s="101"/>
      <c r="P205" s="101"/>
      <c r="T205" s="98"/>
      <c r="U205" s="98"/>
      <c r="V205" s="98"/>
      <c r="W205" s="98"/>
      <c r="X205" s="98"/>
      <c r="Y205" s="98"/>
      <c r="Z205" s="98"/>
      <c r="AA205" s="98"/>
      <c r="AB205" s="98"/>
      <c r="AC205" s="98"/>
      <c r="AD205" s="98"/>
      <c r="AE205" s="98"/>
      <c r="AF205" s="98"/>
      <c r="AG205" s="98"/>
      <c r="AH205" s="98"/>
      <c r="AI205" s="98"/>
      <c r="AJ205" s="98"/>
      <c r="AK205" s="98"/>
      <c r="AL205" s="98"/>
      <c r="AM205" s="98"/>
      <c r="AN205" s="98"/>
      <c r="AO205" s="98"/>
      <c r="AP205" s="98"/>
      <c r="AQ205" s="98"/>
      <c r="AR205" s="98"/>
      <c r="AS205" s="98"/>
      <c r="AT205" s="98"/>
    </row>
    <row r="206" spans="2:46" x14ac:dyDescent="0.25">
      <c r="B206" s="37"/>
      <c r="C206" s="37"/>
      <c r="D206" s="37"/>
      <c r="E206" s="101"/>
      <c r="F206" s="101"/>
      <c r="G206" s="101"/>
      <c r="H206" s="101"/>
      <c r="I206" s="101"/>
      <c r="J206" s="101"/>
      <c r="K206" s="101"/>
      <c r="L206" s="101"/>
      <c r="M206" s="101"/>
      <c r="N206" s="101"/>
      <c r="O206" s="101"/>
      <c r="P206" s="101"/>
      <c r="T206" s="98"/>
      <c r="U206" s="98"/>
      <c r="V206" s="98"/>
      <c r="W206" s="98"/>
      <c r="X206" s="98"/>
      <c r="Y206" s="98"/>
      <c r="Z206" s="98"/>
      <c r="AA206" s="98"/>
      <c r="AB206" s="98"/>
      <c r="AC206" s="98"/>
      <c r="AD206" s="98"/>
      <c r="AE206" s="98"/>
      <c r="AF206" s="98"/>
      <c r="AG206" s="98"/>
      <c r="AH206" s="98"/>
      <c r="AI206" s="98"/>
      <c r="AJ206" s="98"/>
      <c r="AK206" s="98"/>
      <c r="AL206" s="98"/>
      <c r="AM206" s="98"/>
      <c r="AN206" s="98"/>
      <c r="AO206" s="98"/>
      <c r="AP206" s="98"/>
      <c r="AQ206" s="98"/>
      <c r="AR206" s="98"/>
      <c r="AS206" s="98"/>
      <c r="AT206" s="98"/>
    </row>
    <row r="207" spans="2:46" x14ac:dyDescent="0.25">
      <c r="B207" s="37"/>
      <c r="C207" s="37"/>
      <c r="D207" s="37"/>
      <c r="E207" s="101"/>
      <c r="F207" s="101"/>
      <c r="G207" s="101"/>
      <c r="H207" s="101"/>
      <c r="I207" s="101"/>
      <c r="J207" s="101"/>
      <c r="K207" s="101"/>
      <c r="L207" s="101"/>
      <c r="M207" s="101"/>
      <c r="N207" s="101"/>
      <c r="O207" s="101"/>
      <c r="P207" s="101"/>
      <c r="T207" s="98"/>
      <c r="U207" s="98"/>
      <c r="V207" s="98"/>
      <c r="W207" s="98"/>
      <c r="X207" s="98"/>
      <c r="Y207" s="98"/>
      <c r="Z207" s="98"/>
      <c r="AA207" s="98"/>
      <c r="AB207" s="98"/>
      <c r="AC207" s="98"/>
      <c r="AD207" s="98"/>
      <c r="AE207" s="98"/>
      <c r="AF207" s="98"/>
      <c r="AG207" s="98"/>
      <c r="AH207" s="98"/>
      <c r="AI207" s="98"/>
      <c r="AJ207" s="98"/>
      <c r="AK207" s="98"/>
      <c r="AL207" s="98"/>
      <c r="AM207" s="98"/>
      <c r="AN207" s="98"/>
      <c r="AO207" s="98"/>
      <c r="AP207" s="98"/>
      <c r="AQ207" s="98"/>
      <c r="AR207" s="98"/>
      <c r="AS207" s="98"/>
      <c r="AT207" s="98"/>
    </row>
    <row r="208" spans="2:46" x14ac:dyDescent="0.25">
      <c r="B208" s="37"/>
      <c r="C208" s="37"/>
      <c r="D208" s="37"/>
      <c r="E208" s="101"/>
      <c r="F208" s="101"/>
      <c r="G208" s="101"/>
      <c r="H208" s="101"/>
      <c r="I208" s="101"/>
      <c r="J208" s="101"/>
      <c r="K208" s="101"/>
      <c r="L208" s="101"/>
      <c r="M208" s="101"/>
      <c r="N208" s="101"/>
      <c r="O208" s="101"/>
      <c r="P208" s="101"/>
      <c r="T208" s="98"/>
      <c r="U208" s="98"/>
      <c r="V208" s="98"/>
      <c r="W208" s="98"/>
      <c r="X208" s="98"/>
      <c r="Y208" s="98"/>
      <c r="Z208" s="98"/>
      <c r="AA208" s="98"/>
      <c r="AB208" s="98"/>
      <c r="AC208" s="98"/>
      <c r="AD208" s="98"/>
      <c r="AE208" s="98"/>
      <c r="AF208" s="98"/>
      <c r="AG208" s="98"/>
      <c r="AH208" s="98"/>
      <c r="AI208" s="98"/>
      <c r="AJ208" s="98"/>
      <c r="AK208" s="98"/>
      <c r="AL208" s="98"/>
      <c r="AM208" s="98"/>
      <c r="AN208" s="98"/>
      <c r="AO208" s="98"/>
      <c r="AP208" s="98"/>
      <c r="AQ208" s="98"/>
      <c r="AR208" s="98"/>
      <c r="AS208" s="98"/>
      <c r="AT208" s="98"/>
    </row>
    <row r="209" spans="2:46" x14ac:dyDescent="0.25">
      <c r="B209" s="37"/>
      <c r="C209" s="37"/>
      <c r="D209" s="37"/>
      <c r="E209" s="101"/>
      <c r="F209" s="101"/>
      <c r="G209" s="101"/>
      <c r="H209" s="101"/>
      <c r="I209" s="101"/>
      <c r="J209" s="101"/>
      <c r="K209" s="101"/>
      <c r="L209" s="101"/>
      <c r="M209" s="101"/>
      <c r="N209" s="101"/>
      <c r="O209" s="101"/>
      <c r="P209" s="101"/>
      <c r="T209" s="98"/>
      <c r="U209" s="98"/>
      <c r="V209" s="98"/>
      <c r="W209" s="98"/>
      <c r="X209" s="98"/>
      <c r="Y209" s="98"/>
      <c r="Z209" s="98"/>
      <c r="AA209" s="98"/>
      <c r="AB209" s="98"/>
      <c r="AC209" s="98"/>
      <c r="AD209" s="98"/>
      <c r="AE209" s="98"/>
      <c r="AF209" s="98"/>
      <c r="AG209" s="98"/>
      <c r="AH209" s="98"/>
      <c r="AI209" s="98"/>
      <c r="AJ209" s="98"/>
      <c r="AK209" s="98"/>
      <c r="AL209" s="98"/>
      <c r="AM209" s="98"/>
      <c r="AN209" s="98"/>
      <c r="AO209" s="98"/>
      <c r="AP209" s="98"/>
      <c r="AQ209" s="98"/>
      <c r="AR209" s="98"/>
      <c r="AS209" s="98"/>
      <c r="AT209" s="98"/>
    </row>
    <row r="210" spans="2:46" x14ac:dyDescent="0.25">
      <c r="B210" s="37"/>
      <c r="C210" s="37"/>
      <c r="D210" s="37"/>
      <c r="E210" s="101"/>
      <c r="F210" s="101"/>
      <c r="G210" s="101"/>
      <c r="H210" s="101"/>
      <c r="I210" s="101"/>
      <c r="J210" s="101"/>
      <c r="K210" s="101"/>
      <c r="L210" s="101"/>
      <c r="M210" s="101"/>
      <c r="N210" s="101"/>
      <c r="O210" s="101"/>
      <c r="P210" s="101"/>
      <c r="T210" s="98"/>
      <c r="U210" s="98"/>
      <c r="V210" s="98"/>
      <c r="W210" s="98"/>
      <c r="X210" s="98"/>
      <c r="Y210" s="98"/>
      <c r="Z210" s="98"/>
      <c r="AA210" s="98"/>
      <c r="AB210" s="98"/>
      <c r="AC210" s="98"/>
      <c r="AD210" s="98"/>
      <c r="AE210" s="98"/>
      <c r="AF210" s="98"/>
      <c r="AG210" s="98"/>
      <c r="AH210" s="98"/>
      <c r="AI210" s="98"/>
      <c r="AJ210" s="98"/>
      <c r="AK210" s="98"/>
      <c r="AL210" s="98"/>
      <c r="AM210" s="98"/>
      <c r="AN210" s="98"/>
      <c r="AO210" s="98"/>
      <c r="AP210" s="98"/>
      <c r="AQ210" s="98"/>
      <c r="AR210" s="98"/>
      <c r="AS210" s="98"/>
      <c r="AT210" s="98"/>
    </row>
    <row r="211" spans="2:46" x14ac:dyDescent="0.25">
      <c r="B211" s="37"/>
      <c r="C211" s="37"/>
      <c r="D211" s="37"/>
      <c r="E211" s="101"/>
      <c r="F211" s="101"/>
      <c r="G211" s="101"/>
      <c r="H211" s="101"/>
      <c r="I211" s="101"/>
      <c r="J211" s="101"/>
      <c r="K211" s="101"/>
      <c r="L211" s="101"/>
      <c r="M211" s="101"/>
      <c r="N211" s="101"/>
      <c r="O211" s="101"/>
      <c r="P211" s="101"/>
      <c r="T211" s="98"/>
      <c r="U211" s="98"/>
      <c r="V211" s="98"/>
      <c r="W211" s="98"/>
      <c r="X211" s="98"/>
      <c r="Y211" s="98"/>
      <c r="Z211" s="98"/>
      <c r="AA211" s="98"/>
      <c r="AB211" s="98"/>
      <c r="AC211" s="98"/>
      <c r="AD211" s="98"/>
      <c r="AE211" s="98"/>
      <c r="AF211" s="98"/>
      <c r="AG211" s="98"/>
      <c r="AH211" s="98"/>
      <c r="AI211" s="98"/>
      <c r="AJ211" s="98"/>
      <c r="AK211" s="98"/>
      <c r="AL211" s="98"/>
      <c r="AM211" s="98"/>
      <c r="AN211" s="98"/>
      <c r="AO211" s="98"/>
      <c r="AP211" s="98"/>
      <c r="AQ211" s="98"/>
      <c r="AR211" s="98"/>
      <c r="AS211" s="98"/>
      <c r="AT211" s="98"/>
    </row>
    <row r="212" spans="2:46" x14ac:dyDescent="0.25">
      <c r="B212" s="37"/>
      <c r="C212" s="37"/>
      <c r="D212" s="37"/>
      <c r="E212" s="101"/>
      <c r="F212" s="101"/>
      <c r="G212" s="101"/>
      <c r="H212" s="101"/>
      <c r="I212" s="101"/>
      <c r="J212" s="101"/>
      <c r="K212" s="101"/>
      <c r="L212" s="101"/>
      <c r="M212" s="101"/>
      <c r="N212" s="101"/>
      <c r="O212" s="101"/>
      <c r="P212" s="101"/>
      <c r="T212" s="98"/>
      <c r="U212" s="98"/>
      <c r="V212" s="98"/>
      <c r="W212" s="98"/>
      <c r="X212" s="98"/>
      <c r="Y212" s="98"/>
      <c r="Z212" s="98"/>
      <c r="AA212" s="98"/>
      <c r="AB212" s="98"/>
      <c r="AC212" s="98"/>
      <c r="AD212" s="98"/>
      <c r="AE212" s="98"/>
      <c r="AF212" s="98"/>
      <c r="AG212" s="98"/>
      <c r="AH212" s="98"/>
      <c r="AI212" s="98"/>
      <c r="AJ212" s="98"/>
      <c r="AK212" s="98"/>
      <c r="AL212" s="98"/>
      <c r="AM212" s="98"/>
      <c r="AN212" s="98"/>
      <c r="AO212" s="98"/>
      <c r="AP212" s="98"/>
      <c r="AQ212" s="98"/>
      <c r="AR212" s="98"/>
      <c r="AS212" s="98"/>
      <c r="AT212" s="98"/>
    </row>
    <row r="213" spans="2:46" x14ac:dyDescent="0.25">
      <c r="B213" s="37"/>
      <c r="C213" s="37"/>
      <c r="D213" s="37"/>
      <c r="E213" s="101"/>
      <c r="F213" s="101"/>
      <c r="G213" s="101"/>
      <c r="H213" s="101"/>
      <c r="I213" s="101"/>
      <c r="J213" s="101"/>
      <c r="K213" s="101"/>
      <c r="L213" s="101"/>
      <c r="M213" s="101"/>
      <c r="N213" s="101"/>
      <c r="O213" s="101"/>
      <c r="P213" s="101"/>
      <c r="T213" s="98"/>
      <c r="U213" s="98"/>
      <c r="V213" s="98"/>
      <c r="W213" s="98"/>
      <c r="X213" s="98"/>
      <c r="Y213" s="98"/>
      <c r="Z213" s="98"/>
      <c r="AA213" s="98"/>
      <c r="AB213" s="98"/>
      <c r="AC213" s="98"/>
      <c r="AD213" s="98"/>
      <c r="AE213" s="98"/>
      <c r="AF213" s="98"/>
      <c r="AG213" s="98"/>
      <c r="AH213" s="98"/>
      <c r="AI213" s="98"/>
      <c r="AJ213" s="98"/>
      <c r="AK213" s="98"/>
      <c r="AL213" s="98"/>
      <c r="AM213" s="98"/>
      <c r="AN213" s="98"/>
      <c r="AO213" s="98"/>
      <c r="AP213" s="98"/>
      <c r="AQ213" s="98"/>
      <c r="AR213" s="98"/>
      <c r="AS213" s="98"/>
      <c r="AT213" s="98"/>
    </row>
    <row r="214" spans="2:46" x14ac:dyDescent="0.25">
      <c r="B214" s="37"/>
      <c r="C214" s="37"/>
      <c r="D214" s="37"/>
      <c r="E214" s="101"/>
      <c r="F214" s="101"/>
      <c r="G214" s="101"/>
      <c r="H214" s="101"/>
      <c r="I214" s="101"/>
      <c r="J214" s="101"/>
      <c r="K214" s="101"/>
      <c r="L214" s="101"/>
      <c r="M214" s="101"/>
      <c r="N214" s="101"/>
      <c r="O214" s="101"/>
      <c r="P214" s="101"/>
      <c r="T214" s="98"/>
      <c r="U214" s="98"/>
      <c r="V214" s="98"/>
      <c r="W214" s="98"/>
      <c r="X214" s="98"/>
      <c r="Y214" s="98"/>
      <c r="Z214" s="98"/>
      <c r="AA214" s="98"/>
      <c r="AB214" s="98"/>
      <c r="AC214" s="98"/>
      <c r="AD214" s="98"/>
      <c r="AE214" s="98"/>
      <c r="AF214" s="98"/>
      <c r="AG214" s="98"/>
      <c r="AH214" s="98"/>
      <c r="AI214" s="98"/>
      <c r="AJ214" s="98"/>
      <c r="AK214" s="98"/>
      <c r="AL214" s="98"/>
      <c r="AM214" s="98"/>
      <c r="AN214" s="98"/>
      <c r="AO214" s="98"/>
      <c r="AP214" s="98"/>
      <c r="AQ214" s="98"/>
      <c r="AR214" s="98"/>
      <c r="AS214" s="98"/>
      <c r="AT214" s="98"/>
    </row>
    <row r="215" spans="2:46" x14ac:dyDescent="0.25">
      <c r="B215" s="37"/>
      <c r="C215" s="37"/>
      <c r="D215" s="37"/>
      <c r="E215" s="101"/>
      <c r="F215" s="101"/>
      <c r="G215" s="101"/>
      <c r="H215" s="101"/>
      <c r="I215" s="101"/>
      <c r="J215" s="101"/>
      <c r="K215" s="101"/>
      <c r="L215" s="101"/>
      <c r="M215" s="101"/>
      <c r="N215" s="101"/>
      <c r="O215" s="101"/>
      <c r="P215" s="101"/>
      <c r="T215" s="98"/>
      <c r="U215" s="98"/>
      <c r="V215" s="98"/>
      <c r="W215" s="98"/>
      <c r="X215" s="98"/>
      <c r="Y215" s="98"/>
      <c r="Z215" s="98"/>
      <c r="AA215" s="98"/>
      <c r="AB215" s="98"/>
      <c r="AC215" s="98"/>
      <c r="AD215" s="98"/>
      <c r="AE215" s="98"/>
      <c r="AF215" s="98"/>
      <c r="AG215" s="98"/>
      <c r="AH215" s="98"/>
      <c r="AI215" s="98"/>
      <c r="AJ215" s="98"/>
      <c r="AK215" s="98"/>
      <c r="AL215" s="98"/>
      <c r="AM215" s="98"/>
      <c r="AN215" s="98"/>
      <c r="AO215" s="98"/>
      <c r="AP215" s="98"/>
      <c r="AQ215" s="98"/>
      <c r="AR215" s="98"/>
      <c r="AS215" s="98"/>
      <c r="AT215" s="98"/>
    </row>
    <row r="216" spans="2:46" x14ac:dyDescent="0.25">
      <c r="B216" s="37"/>
      <c r="C216" s="37"/>
      <c r="D216" s="37"/>
      <c r="E216" s="101"/>
      <c r="F216" s="101"/>
      <c r="G216" s="101"/>
      <c r="H216" s="101"/>
      <c r="I216" s="101"/>
      <c r="J216" s="101"/>
      <c r="K216" s="101"/>
      <c r="L216" s="101"/>
      <c r="M216" s="101"/>
      <c r="N216" s="101"/>
      <c r="O216" s="101"/>
      <c r="P216" s="101"/>
      <c r="T216" s="98"/>
      <c r="U216" s="98"/>
      <c r="V216" s="98"/>
      <c r="W216" s="98"/>
      <c r="X216" s="98"/>
      <c r="Y216" s="98"/>
      <c r="Z216" s="98"/>
      <c r="AA216" s="98"/>
      <c r="AB216" s="98"/>
      <c r="AC216" s="98"/>
      <c r="AD216" s="98"/>
      <c r="AE216" s="98"/>
      <c r="AF216" s="98"/>
      <c r="AG216" s="98"/>
      <c r="AH216" s="98"/>
      <c r="AI216" s="98"/>
      <c r="AJ216" s="98"/>
      <c r="AK216" s="98"/>
      <c r="AL216" s="98"/>
      <c r="AM216" s="98"/>
      <c r="AN216" s="98"/>
      <c r="AO216" s="98"/>
      <c r="AP216" s="98"/>
      <c r="AQ216" s="98"/>
      <c r="AR216" s="98"/>
      <c r="AS216" s="98"/>
      <c r="AT216" s="98"/>
    </row>
    <row r="217" spans="2:46" x14ac:dyDescent="0.25">
      <c r="B217" s="37"/>
      <c r="C217" s="37"/>
      <c r="D217" s="37"/>
      <c r="E217" s="101"/>
      <c r="F217" s="101"/>
      <c r="G217" s="101"/>
      <c r="H217" s="101"/>
      <c r="I217" s="101"/>
      <c r="J217" s="101"/>
      <c r="K217" s="101"/>
      <c r="L217" s="101"/>
      <c r="M217" s="101"/>
      <c r="N217" s="101"/>
      <c r="O217" s="101"/>
      <c r="P217" s="101"/>
      <c r="T217" s="98"/>
      <c r="U217" s="98"/>
      <c r="V217" s="98"/>
      <c r="W217" s="98"/>
      <c r="X217" s="98"/>
      <c r="Y217" s="98"/>
      <c r="Z217" s="98"/>
      <c r="AA217" s="98"/>
      <c r="AB217" s="98"/>
      <c r="AC217" s="98"/>
      <c r="AD217" s="98"/>
      <c r="AE217" s="98"/>
      <c r="AF217" s="98"/>
      <c r="AG217" s="98"/>
      <c r="AH217" s="98"/>
      <c r="AI217" s="98"/>
      <c r="AJ217" s="98"/>
      <c r="AK217" s="98"/>
      <c r="AL217" s="98"/>
      <c r="AM217" s="98"/>
      <c r="AN217" s="98"/>
      <c r="AO217" s="98"/>
      <c r="AP217" s="98"/>
      <c r="AQ217" s="98"/>
      <c r="AR217" s="98"/>
      <c r="AS217" s="98"/>
      <c r="AT217" s="98"/>
    </row>
    <row r="218" spans="2:46" x14ac:dyDescent="0.25">
      <c r="B218" s="37"/>
      <c r="C218" s="37"/>
      <c r="D218" s="37"/>
      <c r="E218" s="101"/>
      <c r="F218" s="101"/>
      <c r="G218" s="101"/>
      <c r="H218" s="101"/>
      <c r="I218" s="101"/>
      <c r="J218" s="101"/>
      <c r="K218" s="101"/>
      <c r="L218" s="101"/>
      <c r="M218" s="101"/>
      <c r="N218" s="101"/>
      <c r="O218" s="101"/>
      <c r="P218" s="101"/>
      <c r="T218" s="98"/>
      <c r="U218" s="98"/>
      <c r="V218" s="98"/>
      <c r="W218" s="98"/>
      <c r="X218" s="98"/>
      <c r="Y218" s="98"/>
      <c r="Z218" s="98"/>
      <c r="AA218" s="98"/>
      <c r="AB218" s="98"/>
      <c r="AC218" s="98"/>
      <c r="AD218" s="98"/>
      <c r="AE218" s="98"/>
      <c r="AF218" s="98"/>
      <c r="AG218" s="98"/>
      <c r="AH218" s="98"/>
      <c r="AI218" s="98"/>
      <c r="AJ218" s="98"/>
      <c r="AK218" s="98"/>
      <c r="AL218" s="98"/>
      <c r="AM218" s="98"/>
      <c r="AN218" s="98"/>
      <c r="AO218" s="98"/>
      <c r="AP218" s="98"/>
      <c r="AQ218" s="98"/>
      <c r="AR218" s="98"/>
      <c r="AS218" s="98"/>
      <c r="AT218" s="98"/>
    </row>
    <row r="219" spans="2:46" x14ac:dyDescent="0.25">
      <c r="B219" s="37"/>
      <c r="C219" s="37"/>
      <c r="D219" s="37"/>
      <c r="E219" s="101"/>
      <c r="F219" s="101"/>
      <c r="G219" s="101"/>
      <c r="H219" s="101"/>
      <c r="I219" s="101"/>
      <c r="J219" s="101"/>
      <c r="K219" s="101"/>
      <c r="L219" s="101"/>
      <c r="M219" s="101"/>
      <c r="N219" s="101"/>
      <c r="O219" s="101"/>
      <c r="P219" s="101"/>
      <c r="T219" s="98"/>
      <c r="U219" s="98"/>
      <c r="V219" s="98"/>
      <c r="W219" s="98"/>
      <c r="X219" s="98"/>
      <c r="Y219" s="98"/>
      <c r="Z219" s="98"/>
      <c r="AA219" s="98"/>
      <c r="AB219" s="98"/>
      <c r="AC219" s="98"/>
      <c r="AD219" s="98"/>
      <c r="AE219" s="98"/>
      <c r="AF219" s="98"/>
      <c r="AG219" s="98"/>
      <c r="AH219" s="98"/>
      <c r="AI219" s="98"/>
      <c r="AJ219" s="98"/>
      <c r="AK219" s="98"/>
      <c r="AL219" s="98"/>
      <c r="AM219" s="98"/>
      <c r="AN219" s="98"/>
      <c r="AO219" s="98"/>
      <c r="AP219" s="98"/>
      <c r="AQ219" s="98"/>
      <c r="AR219" s="98"/>
      <c r="AS219" s="98"/>
      <c r="AT219" s="98"/>
    </row>
    <row r="220" spans="2:46" x14ac:dyDescent="0.25">
      <c r="B220" s="37"/>
      <c r="C220" s="37"/>
      <c r="D220" s="37"/>
      <c r="E220" s="101"/>
      <c r="F220" s="101"/>
      <c r="G220" s="101"/>
      <c r="H220" s="101"/>
      <c r="I220" s="101"/>
      <c r="J220" s="101"/>
      <c r="K220" s="101"/>
      <c r="L220" s="101"/>
      <c r="M220" s="101"/>
      <c r="N220" s="101"/>
      <c r="O220" s="101"/>
      <c r="P220" s="101"/>
      <c r="T220" s="98"/>
      <c r="U220" s="98"/>
      <c r="V220" s="98"/>
      <c r="W220" s="98"/>
      <c r="X220" s="98"/>
      <c r="Y220" s="98"/>
      <c r="Z220" s="98"/>
      <c r="AA220" s="98"/>
      <c r="AB220" s="98"/>
      <c r="AC220" s="98"/>
      <c r="AD220" s="98"/>
      <c r="AE220" s="98"/>
      <c r="AF220" s="98"/>
      <c r="AG220" s="98"/>
      <c r="AH220" s="98"/>
      <c r="AI220" s="98"/>
      <c r="AJ220" s="98"/>
      <c r="AK220" s="98"/>
      <c r="AL220" s="98"/>
      <c r="AM220" s="98"/>
      <c r="AN220" s="98"/>
      <c r="AO220" s="98"/>
      <c r="AP220" s="98"/>
      <c r="AQ220" s="98"/>
      <c r="AR220" s="98"/>
      <c r="AS220" s="98"/>
      <c r="AT220" s="98"/>
    </row>
    <row r="221" spans="2:46" x14ac:dyDescent="0.25">
      <c r="B221" s="37"/>
      <c r="C221" s="37"/>
      <c r="D221" s="37"/>
      <c r="E221" s="101"/>
      <c r="F221" s="101"/>
      <c r="G221" s="101"/>
      <c r="H221" s="101"/>
      <c r="I221" s="101"/>
      <c r="J221" s="101"/>
      <c r="K221" s="101"/>
      <c r="L221" s="101"/>
      <c r="M221" s="101"/>
      <c r="N221" s="101"/>
      <c r="O221" s="101"/>
      <c r="P221" s="101"/>
      <c r="T221" s="98"/>
      <c r="U221" s="98"/>
      <c r="V221" s="98"/>
      <c r="W221" s="98"/>
      <c r="X221" s="98"/>
      <c r="Y221" s="98"/>
      <c r="Z221" s="98"/>
      <c r="AA221" s="98"/>
      <c r="AB221" s="98"/>
      <c r="AC221" s="98"/>
      <c r="AD221" s="98"/>
      <c r="AE221" s="98"/>
      <c r="AF221" s="98"/>
      <c r="AG221" s="98"/>
      <c r="AH221" s="98"/>
      <c r="AI221" s="98"/>
      <c r="AJ221" s="98"/>
      <c r="AK221" s="98"/>
      <c r="AL221" s="98"/>
      <c r="AM221" s="98"/>
      <c r="AN221" s="98"/>
      <c r="AO221" s="98"/>
      <c r="AP221" s="98"/>
      <c r="AQ221" s="98"/>
      <c r="AR221" s="98"/>
      <c r="AS221" s="98"/>
      <c r="AT221" s="98"/>
    </row>
    <row r="222" spans="2:46" x14ac:dyDescent="0.25">
      <c r="B222" s="37"/>
      <c r="C222" s="37"/>
      <c r="D222" s="37"/>
      <c r="E222" s="101"/>
      <c r="F222" s="101"/>
      <c r="G222" s="101"/>
      <c r="H222" s="101"/>
      <c r="I222" s="101"/>
      <c r="J222" s="101"/>
      <c r="K222" s="101"/>
      <c r="L222" s="101"/>
      <c r="M222" s="101"/>
      <c r="N222" s="101"/>
      <c r="O222" s="101"/>
      <c r="P222" s="101"/>
      <c r="T222" s="98"/>
      <c r="U222" s="98"/>
      <c r="V222" s="98"/>
      <c r="W222" s="98"/>
      <c r="X222" s="98"/>
      <c r="Y222" s="98"/>
      <c r="Z222" s="98"/>
      <c r="AA222" s="98"/>
      <c r="AB222" s="98"/>
      <c r="AC222" s="98"/>
      <c r="AD222" s="98"/>
      <c r="AE222" s="98"/>
      <c r="AF222" s="98"/>
      <c r="AG222" s="98"/>
      <c r="AH222" s="98"/>
      <c r="AI222" s="98"/>
      <c r="AJ222" s="98"/>
      <c r="AK222" s="98"/>
      <c r="AL222" s="98"/>
      <c r="AM222" s="98"/>
      <c r="AN222" s="98"/>
      <c r="AO222" s="98"/>
      <c r="AP222" s="98"/>
      <c r="AQ222" s="98"/>
      <c r="AR222" s="98"/>
      <c r="AS222" s="98"/>
      <c r="AT222" s="98"/>
    </row>
    <row r="223" spans="2:46" x14ac:dyDescent="0.25">
      <c r="B223" s="37"/>
      <c r="C223" s="37"/>
      <c r="D223" s="37"/>
      <c r="E223" s="101"/>
      <c r="F223" s="101"/>
      <c r="G223" s="101"/>
      <c r="H223" s="101"/>
      <c r="I223" s="101"/>
      <c r="J223" s="101"/>
      <c r="K223" s="101"/>
      <c r="L223" s="101"/>
      <c r="M223" s="101"/>
      <c r="N223" s="101"/>
      <c r="O223" s="101"/>
      <c r="P223" s="101"/>
      <c r="T223" s="98"/>
      <c r="U223" s="98"/>
      <c r="V223" s="98"/>
      <c r="W223" s="98"/>
      <c r="X223" s="98"/>
      <c r="Y223" s="98"/>
      <c r="Z223" s="98"/>
      <c r="AA223" s="98"/>
      <c r="AB223" s="98"/>
      <c r="AC223" s="98"/>
      <c r="AD223" s="98"/>
      <c r="AE223" s="98"/>
      <c r="AF223" s="98"/>
      <c r="AG223" s="98"/>
      <c r="AH223" s="98"/>
      <c r="AI223" s="98"/>
      <c r="AJ223" s="98"/>
      <c r="AK223" s="98"/>
      <c r="AL223" s="98"/>
      <c r="AM223" s="98"/>
      <c r="AN223" s="98"/>
      <c r="AO223" s="98"/>
      <c r="AP223" s="98"/>
      <c r="AQ223" s="98"/>
      <c r="AR223" s="98"/>
      <c r="AS223" s="98"/>
      <c r="AT223" s="98"/>
    </row>
    <row r="224" spans="2:46" x14ac:dyDescent="0.25">
      <c r="B224" s="37"/>
      <c r="C224" s="37"/>
      <c r="D224" s="37"/>
      <c r="E224" s="101"/>
      <c r="F224" s="101"/>
      <c r="G224" s="101"/>
      <c r="H224" s="101"/>
      <c r="I224" s="101"/>
      <c r="J224" s="101"/>
      <c r="K224" s="101"/>
      <c r="L224" s="101"/>
      <c r="M224" s="101"/>
      <c r="N224" s="101"/>
      <c r="O224" s="101"/>
      <c r="P224" s="101"/>
      <c r="T224" s="98"/>
      <c r="U224" s="98"/>
      <c r="V224" s="98"/>
      <c r="W224" s="98"/>
      <c r="X224" s="98"/>
      <c r="Y224" s="98"/>
      <c r="Z224" s="98"/>
      <c r="AA224" s="98"/>
      <c r="AB224" s="98"/>
      <c r="AC224" s="98"/>
      <c r="AD224" s="98"/>
      <c r="AE224" s="98"/>
      <c r="AF224" s="98"/>
      <c r="AG224" s="98"/>
      <c r="AH224" s="98"/>
      <c r="AI224" s="98"/>
      <c r="AJ224" s="98"/>
      <c r="AK224" s="98"/>
      <c r="AL224" s="98"/>
      <c r="AM224" s="98"/>
      <c r="AN224" s="98"/>
      <c r="AO224" s="98"/>
      <c r="AP224" s="98"/>
      <c r="AQ224" s="98"/>
      <c r="AR224" s="98"/>
      <c r="AS224" s="98"/>
      <c r="AT224" s="98"/>
    </row>
    <row r="225" spans="2:46" x14ac:dyDescent="0.25">
      <c r="B225" s="37"/>
      <c r="C225" s="37"/>
      <c r="D225" s="37"/>
      <c r="E225" s="101"/>
      <c r="F225" s="101"/>
      <c r="G225" s="101"/>
      <c r="H225" s="101"/>
      <c r="I225" s="101"/>
      <c r="J225" s="101"/>
      <c r="K225" s="101"/>
      <c r="L225" s="101"/>
      <c r="M225" s="101"/>
      <c r="N225" s="101"/>
      <c r="O225" s="101"/>
      <c r="P225" s="101"/>
      <c r="T225" s="98"/>
      <c r="U225" s="98"/>
      <c r="V225" s="98"/>
      <c r="W225" s="98"/>
      <c r="X225" s="98"/>
      <c r="Y225" s="98"/>
      <c r="Z225" s="98"/>
      <c r="AA225" s="98"/>
      <c r="AB225" s="98"/>
      <c r="AC225" s="98"/>
      <c r="AD225" s="98"/>
      <c r="AE225" s="98"/>
      <c r="AF225" s="98"/>
      <c r="AG225" s="98"/>
      <c r="AH225" s="98"/>
      <c r="AI225" s="98"/>
      <c r="AJ225" s="98"/>
      <c r="AK225" s="98"/>
      <c r="AL225" s="98"/>
      <c r="AM225" s="98"/>
      <c r="AN225" s="98"/>
      <c r="AO225" s="98"/>
      <c r="AP225" s="98"/>
      <c r="AQ225" s="98"/>
      <c r="AR225" s="98"/>
      <c r="AS225" s="98"/>
      <c r="AT225" s="98"/>
    </row>
    <row r="226" spans="2:46" x14ac:dyDescent="0.25">
      <c r="B226" s="37"/>
      <c r="C226" s="37"/>
      <c r="D226" s="37"/>
      <c r="E226" s="101"/>
      <c r="F226" s="101"/>
      <c r="G226" s="101"/>
      <c r="H226" s="101"/>
      <c r="I226" s="101"/>
      <c r="J226" s="101"/>
      <c r="K226" s="101"/>
      <c r="L226" s="101"/>
      <c r="M226" s="101"/>
      <c r="N226" s="101"/>
      <c r="O226" s="101"/>
      <c r="P226" s="101"/>
      <c r="T226" s="98"/>
      <c r="U226" s="98"/>
      <c r="V226" s="98"/>
      <c r="W226" s="98"/>
      <c r="X226" s="98"/>
      <c r="Y226" s="98"/>
      <c r="Z226" s="98"/>
      <c r="AA226" s="98"/>
      <c r="AB226" s="98"/>
      <c r="AC226" s="98"/>
      <c r="AD226" s="98"/>
      <c r="AE226" s="98"/>
      <c r="AF226" s="98"/>
      <c r="AG226" s="98"/>
      <c r="AH226" s="98"/>
      <c r="AI226" s="98"/>
      <c r="AJ226" s="98"/>
      <c r="AK226" s="98"/>
      <c r="AL226" s="98"/>
      <c r="AM226" s="98"/>
      <c r="AN226" s="98"/>
      <c r="AO226" s="98"/>
      <c r="AP226" s="98"/>
      <c r="AQ226" s="98"/>
      <c r="AR226" s="98"/>
      <c r="AS226" s="98"/>
      <c r="AT226" s="98"/>
    </row>
    <row r="227" spans="2:46" x14ac:dyDescent="0.25">
      <c r="B227" s="37"/>
      <c r="C227" s="37"/>
      <c r="D227" s="37"/>
      <c r="E227" s="101"/>
      <c r="F227" s="101"/>
      <c r="G227" s="101"/>
      <c r="H227" s="101"/>
      <c r="I227" s="101"/>
      <c r="J227" s="101"/>
      <c r="K227" s="101"/>
      <c r="L227" s="101"/>
      <c r="M227" s="101"/>
      <c r="N227" s="101"/>
      <c r="O227" s="101"/>
      <c r="P227" s="101"/>
      <c r="T227" s="98"/>
      <c r="U227" s="98"/>
      <c r="V227" s="98"/>
      <c r="W227" s="98"/>
      <c r="X227" s="98"/>
      <c r="Y227" s="98"/>
      <c r="Z227" s="98"/>
      <c r="AA227" s="98"/>
      <c r="AB227" s="98"/>
      <c r="AC227" s="98"/>
      <c r="AD227" s="98"/>
      <c r="AE227" s="98"/>
      <c r="AF227" s="98"/>
      <c r="AG227" s="98"/>
      <c r="AH227" s="98"/>
      <c r="AI227" s="98"/>
      <c r="AJ227" s="98"/>
      <c r="AK227" s="98"/>
      <c r="AL227" s="98"/>
      <c r="AM227" s="98"/>
      <c r="AN227" s="98"/>
      <c r="AO227" s="98"/>
      <c r="AP227" s="98"/>
      <c r="AQ227" s="98"/>
      <c r="AR227" s="98"/>
      <c r="AS227" s="98"/>
      <c r="AT227" s="98"/>
    </row>
    <row r="228" spans="2:46" x14ac:dyDescent="0.25">
      <c r="B228" s="37"/>
      <c r="C228" s="37"/>
      <c r="D228" s="37"/>
      <c r="E228" s="101"/>
      <c r="F228" s="101"/>
      <c r="G228" s="101"/>
      <c r="H228" s="101"/>
      <c r="I228" s="101"/>
      <c r="J228" s="101"/>
      <c r="K228" s="101"/>
      <c r="L228" s="101"/>
      <c r="M228" s="101"/>
      <c r="N228" s="101"/>
      <c r="O228" s="101"/>
      <c r="P228" s="101"/>
      <c r="T228" s="98"/>
      <c r="U228" s="98"/>
      <c r="V228" s="98"/>
      <c r="W228" s="98"/>
      <c r="X228" s="98"/>
      <c r="Y228" s="98"/>
      <c r="Z228" s="98"/>
      <c r="AA228" s="98"/>
      <c r="AB228" s="98"/>
      <c r="AC228" s="98"/>
      <c r="AD228" s="98"/>
      <c r="AE228" s="98"/>
      <c r="AF228" s="98"/>
      <c r="AG228" s="98"/>
      <c r="AH228" s="98"/>
      <c r="AI228" s="98"/>
      <c r="AJ228" s="98"/>
      <c r="AK228" s="98"/>
      <c r="AL228" s="98"/>
      <c r="AM228" s="98"/>
      <c r="AN228" s="98"/>
      <c r="AO228" s="98"/>
      <c r="AP228" s="98"/>
      <c r="AQ228" s="98"/>
      <c r="AR228" s="98"/>
      <c r="AS228" s="98"/>
      <c r="AT228" s="98"/>
    </row>
    <row r="229" spans="2:46" x14ac:dyDescent="0.25">
      <c r="B229" s="37"/>
      <c r="C229" s="37"/>
      <c r="D229" s="37"/>
      <c r="E229" s="101"/>
      <c r="F229" s="101"/>
      <c r="G229" s="101"/>
      <c r="H229" s="101"/>
      <c r="I229" s="101"/>
      <c r="J229" s="101"/>
      <c r="K229" s="101"/>
      <c r="L229" s="101"/>
      <c r="M229" s="101"/>
      <c r="N229" s="101"/>
      <c r="O229" s="101"/>
      <c r="P229" s="101"/>
      <c r="T229" s="98"/>
      <c r="U229" s="98"/>
      <c r="V229" s="98"/>
      <c r="W229" s="98"/>
      <c r="X229" s="98"/>
      <c r="Y229" s="98"/>
      <c r="Z229" s="98"/>
      <c r="AA229" s="98"/>
      <c r="AB229" s="98"/>
      <c r="AC229" s="98"/>
      <c r="AD229" s="98"/>
      <c r="AE229" s="98"/>
      <c r="AF229" s="98"/>
      <c r="AG229" s="98"/>
      <c r="AH229" s="98"/>
      <c r="AI229" s="98"/>
      <c r="AJ229" s="98"/>
      <c r="AK229" s="98"/>
      <c r="AL229" s="98"/>
      <c r="AM229" s="98"/>
      <c r="AN229" s="98"/>
      <c r="AO229" s="98"/>
      <c r="AP229" s="98"/>
      <c r="AQ229" s="98"/>
      <c r="AR229" s="98"/>
      <c r="AS229" s="98"/>
      <c r="AT229" s="98"/>
    </row>
    <row r="230" spans="2:46" x14ac:dyDescent="0.25">
      <c r="B230" s="37"/>
      <c r="C230" s="37"/>
      <c r="D230" s="37"/>
      <c r="E230" s="101"/>
      <c r="F230" s="101"/>
      <c r="G230" s="101"/>
      <c r="H230" s="101"/>
      <c r="I230" s="101"/>
      <c r="J230" s="101"/>
      <c r="K230" s="101"/>
      <c r="L230" s="101"/>
      <c r="M230" s="101"/>
      <c r="N230" s="101"/>
      <c r="O230" s="101"/>
      <c r="P230" s="101"/>
      <c r="T230" s="98"/>
      <c r="U230" s="98"/>
      <c r="V230" s="98"/>
      <c r="W230" s="98"/>
      <c r="X230" s="98"/>
      <c r="Y230" s="98"/>
      <c r="Z230" s="98"/>
      <c r="AA230" s="98"/>
      <c r="AB230" s="98"/>
      <c r="AC230" s="98"/>
      <c r="AD230" s="98"/>
      <c r="AE230" s="98"/>
      <c r="AF230" s="98"/>
      <c r="AG230" s="98"/>
      <c r="AH230" s="98"/>
      <c r="AI230" s="98"/>
      <c r="AJ230" s="98"/>
      <c r="AK230" s="98"/>
      <c r="AL230" s="98"/>
      <c r="AM230" s="98"/>
      <c r="AN230" s="98"/>
      <c r="AO230" s="98"/>
      <c r="AP230" s="98"/>
      <c r="AQ230" s="98"/>
      <c r="AR230" s="98"/>
      <c r="AS230" s="98"/>
      <c r="AT230" s="98"/>
    </row>
    <row r="231" spans="2:46" x14ac:dyDescent="0.25">
      <c r="B231" s="37"/>
      <c r="C231" s="37"/>
      <c r="D231" s="37"/>
      <c r="E231" s="101"/>
      <c r="F231" s="101"/>
      <c r="G231" s="101"/>
      <c r="H231" s="101"/>
      <c r="I231" s="101"/>
      <c r="J231" s="101"/>
      <c r="K231" s="101"/>
      <c r="L231" s="101"/>
      <c r="M231" s="101"/>
      <c r="N231" s="101"/>
      <c r="O231" s="101"/>
      <c r="P231" s="101"/>
      <c r="T231" s="98"/>
      <c r="U231" s="98"/>
      <c r="V231" s="98"/>
      <c r="W231" s="98"/>
      <c r="X231" s="98"/>
      <c r="Y231" s="98"/>
      <c r="Z231" s="98"/>
      <c r="AA231" s="98"/>
      <c r="AB231" s="98"/>
      <c r="AC231" s="98"/>
      <c r="AD231" s="98"/>
      <c r="AE231" s="98"/>
      <c r="AF231" s="98"/>
      <c r="AG231" s="98"/>
      <c r="AH231" s="98"/>
      <c r="AI231" s="98"/>
      <c r="AJ231" s="98"/>
      <c r="AK231" s="98"/>
      <c r="AL231" s="98"/>
      <c r="AM231" s="98"/>
      <c r="AN231" s="98"/>
      <c r="AO231" s="98"/>
      <c r="AP231" s="98"/>
      <c r="AQ231" s="98"/>
      <c r="AR231" s="98"/>
      <c r="AS231" s="98"/>
      <c r="AT231" s="98"/>
    </row>
    <row r="232" spans="2:46" x14ac:dyDescent="0.25">
      <c r="B232" s="37"/>
      <c r="C232" s="37"/>
      <c r="D232" s="37"/>
      <c r="E232" s="101"/>
      <c r="F232" s="101"/>
      <c r="G232" s="101"/>
      <c r="H232" s="101"/>
      <c r="I232" s="101"/>
      <c r="J232" s="101"/>
      <c r="K232" s="101"/>
      <c r="L232" s="101"/>
      <c r="M232" s="101"/>
      <c r="N232" s="101"/>
      <c r="O232" s="101"/>
      <c r="P232" s="101"/>
      <c r="T232" s="98"/>
      <c r="U232" s="98"/>
      <c r="V232" s="98"/>
      <c r="W232" s="98"/>
      <c r="X232" s="98"/>
      <c r="Y232" s="98"/>
      <c r="Z232" s="98"/>
      <c r="AA232" s="98"/>
      <c r="AB232" s="98"/>
      <c r="AC232" s="98"/>
      <c r="AD232" s="98"/>
      <c r="AE232" s="98"/>
      <c r="AF232" s="98"/>
      <c r="AG232" s="98"/>
      <c r="AH232" s="98"/>
      <c r="AI232" s="98"/>
      <c r="AJ232" s="98"/>
      <c r="AK232" s="98"/>
      <c r="AL232" s="98"/>
      <c r="AM232" s="98"/>
      <c r="AN232" s="98"/>
      <c r="AO232" s="98"/>
      <c r="AP232" s="98"/>
      <c r="AQ232" s="98"/>
      <c r="AR232" s="98"/>
      <c r="AS232" s="98"/>
      <c r="AT232" s="98"/>
    </row>
    <row r="233" spans="2:46" x14ac:dyDescent="0.25">
      <c r="B233" s="37"/>
      <c r="C233" s="37"/>
      <c r="D233" s="37"/>
      <c r="E233" s="101"/>
      <c r="F233" s="101"/>
      <c r="G233" s="101"/>
      <c r="H233" s="101"/>
      <c r="I233" s="101"/>
      <c r="J233" s="101"/>
      <c r="K233" s="101"/>
      <c r="L233" s="101"/>
      <c r="M233" s="101"/>
      <c r="N233" s="101"/>
      <c r="O233" s="101"/>
      <c r="P233" s="101"/>
      <c r="T233" s="98"/>
      <c r="U233" s="98"/>
      <c r="V233" s="98"/>
      <c r="W233" s="98"/>
      <c r="X233" s="98"/>
      <c r="Y233" s="98"/>
      <c r="Z233" s="98"/>
      <c r="AA233" s="98"/>
      <c r="AB233" s="98"/>
      <c r="AC233" s="98"/>
      <c r="AD233" s="98"/>
      <c r="AE233" s="98"/>
      <c r="AF233" s="98"/>
      <c r="AG233" s="98"/>
      <c r="AH233" s="98"/>
      <c r="AI233" s="98"/>
      <c r="AJ233" s="98"/>
      <c r="AK233" s="98"/>
      <c r="AL233" s="98"/>
      <c r="AM233" s="98"/>
      <c r="AN233" s="98"/>
      <c r="AO233" s="98"/>
      <c r="AP233" s="98"/>
      <c r="AQ233" s="98"/>
      <c r="AR233" s="98"/>
      <c r="AS233" s="98"/>
      <c r="AT233" s="98"/>
    </row>
    <row r="234" spans="2:46" x14ac:dyDescent="0.25">
      <c r="B234" s="37"/>
      <c r="C234" s="37"/>
      <c r="D234" s="37"/>
      <c r="E234" s="101"/>
      <c r="F234" s="101"/>
      <c r="G234" s="101"/>
      <c r="H234" s="101"/>
      <c r="I234" s="101"/>
      <c r="J234" s="101"/>
      <c r="K234" s="101"/>
      <c r="L234" s="101"/>
      <c r="M234" s="101"/>
      <c r="N234" s="101"/>
      <c r="O234" s="101"/>
      <c r="P234" s="101"/>
      <c r="T234" s="98"/>
      <c r="U234" s="98"/>
      <c r="V234" s="98"/>
      <c r="W234" s="98"/>
      <c r="X234" s="98"/>
      <c r="Y234" s="98"/>
      <c r="Z234" s="98"/>
      <c r="AA234" s="98"/>
      <c r="AB234" s="98"/>
      <c r="AC234" s="98"/>
      <c r="AD234" s="98"/>
      <c r="AE234" s="98"/>
      <c r="AF234" s="98"/>
      <c r="AG234" s="98"/>
      <c r="AH234" s="98"/>
      <c r="AI234" s="98"/>
      <c r="AJ234" s="98"/>
      <c r="AK234" s="98"/>
      <c r="AL234" s="98"/>
      <c r="AM234" s="98"/>
      <c r="AN234" s="98"/>
      <c r="AO234" s="98"/>
      <c r="AP234" s="98"/>
      <c r="AQ234" s="98"/>
      <c r="AR234" s="98"/>
      <c r="AS234" s="98"/>
      <c r="AT234" s="98"/>
    </row>
    <row r="235" spans="2:46" x14ac:dyDescent="0.25">
      <c r="B235" s="37"/>
      <c r="C235" s="37"/>
      <c r="D235" s="37"/>
      <c r="E235" s="101"/>
      <c r="F235" s="101"/>
      <c r="G235" s="101"/>
      <c r="H235" s="101"/>
      <c r="I235" s="101"/>
      <c r="J235" s="101"/>
      <c r="K235" s="101"/>
      <c r="L235" s="101"/>
      <c r="M235" s="101"/>
      <c r="N235" s="101"/>
      <c r="O235" s="101"/>
      <c r="P235" s="101"/>
      <c r="T235" s="98"/>
      <c r="U235" s="98"/>
      <c r="V235" s="98"/>
      <c r="W235" s="98"/>
      <c r="X235" s="98"/>
      <c r="Y235" s="98"/>
      <c r="Z235" s="98"/>
      <c r="AA235" s="98"/>
      <c r="AB235" s="98"/>
      <c r="AC235" s="98"/>
      <c r="AD235" s="98"/>
      <c r="AE235" s="98"/>
      <c r="AF235" s="98"/>
      <c r="AG235" s="98"/>
      <c r="AH235" s="98"/>
      <c r="AI235" s="98"/>
      <c r="AJ235" s="98"/>
      <c r="AK235" s="98"/>
      <c r="AL235" s="98"/>
      <c r="AM235" s="98"/>
      <c r="AN235" s="98"/>
      <c r="AO235" s="98"/>
      <c r="AP235" s="98"/>
      <c r="AQ235" s="98"/>
      <c r="AR235" s="98"/>
      <c r="AS235" s="98"/>
      <c r="AT235" s="98"/>
    </row>
    <row r="236" spans="2:46" x14ac:dyDescent="0.25">
      <c r="B236" s="37"/>
      <c r="C236" s="37"/>
      <c r="D236" s="37"/>
      <c r="E236" s="101"/>
      <c r="F236" s="101"/>
      <c r="G236" s="101"/>
      <c r="H236" s="101"/>
      <c r="I236" s="101"/>
      <c r="J236" s="101"/>
      <c r="K236" s="101"/>
      <c r="L236" s="101"/>
      <c r="M236" s="101"/>
      <c r="N236" s="101"/>
      <c r="O236" s="101"/>
      <c r="P236" s="101"/>
      <c r="T236" s="98"/>
      <c r="U236" s="98"/>
      <c r="V236" s="98"/>
      <c r="W236" s="98"/>
      <c r="X236" s="98"/>
      <c r="Y236" s="98"/>
      <c r="Z236" s="98"/>
      <c r="AA236" s="98"/>
      <c r="AB236" s="98"/>
      <c r="AC236" s="98"/>
      <c r="AD236" s="98"/>
      <c r="AE236" s="98"/>
      <c r="AF236" s="98"/>
      <c r="AG236" s="98"/>
      <c r="AH236" s="98"/>
      <c r="AI236" s="98"/>
      <c r="AJ236" s="98"/>
      <c r="AK236" s="98"/>
      <c r="AL236" s="98"/>
      <c r="AM236" s="98"/>
      <c r="AN236" s="98"/>
      <c r="AO236" s="98"/>
      <c r="AP236" s="98"/>
      <c r="AQ236" s="98"/>
      <c r="AR236" s="98"/>
      <c r="AS236" s="98"/>
      <c r="AT236" s="98"/>
    </row>
    <row r="237" spans="2:46" x14ac:dyDescent="0.25">
      <c r="B237" s="37"/>
      <c r="C237" s="37"/>
      <c r="D237" s="37"/>
      <c r="E237" s="101"/>
      <c r="F237" s="101"/>
      <c r="G237" s="101"/>
      <c r="H237" s="101"/>
      <c r="I237" s="101"/>
      <c r="J237" s="101"/>
      <c r="K237" s="101"/>
      <c r="L237" s="101"/>
      <c r="M237" s="101"/>
      <c r="N237" s="101"/>
      <c r="O237" s="101"/>
      <c r="P237" s="101"/>
      <c r="T237" s="98"/>
      <c r="U237" s="98"/>
      <c r="V237" s="98"/>
      <c r="W237" s="98"/>
      <c r="X237" s="98"/>
      <c r="Y237" s="98"/>
      <c r="Z237" s="98"/>
      <c r="AA237" s="98"/>
      <c r="AB237" s="98"/>
      <c r="AC237" s="98"/>
      <c r="AD237" s="98"/>
      <c r="AE237" s="98"/>
      <c r="AF237" s="98"/>
      <c r="AG237" s="98"/>
      <c r="AH237" s="98"/>
      <c r="AI237" s="98"/>
      <c r="AJ237" s="98"/>
      <c r="AK237" s="98"/>
      <c r="AL237" s="98"/>
      <c r="AM237" s="98"/>
      <c r="AN237" s="98"/>
      <c r="AO237" s="98"/>
      <c r="AP237" s="98"/>
      <c r="AQ237" s="98"/>
      <c r="AR237" s="98"/>
      <c r="AS237" s="98"/>
      <c r="AT237" s="98"/>
    </row>
    <row r="238" spans="2:46" x14ac:dyDescent="0.25">
      <c r="B238" s="37"/>
      <c r="C238" s="37"/>
      <c r="D238" s="37"/>
      <c r="E238" s="101"/>
      <c r="F238" s="101"/>
      <c r="G238" s="101"/>
      <c r="H238" s="101"/>
      <c r="I238" s="101"/>
      <c r="J238" s="101"/>
      <c r="K238" s="101"/>
      <c r="L238" s="101"/>
      <c r="M238" s="101"/>
      <c r="N238" s="101"/>
      <c r="O238" s="101"/>
      <c r="P238" s="101"/>
      <c r="T238" s="98"/>
      <c r="U238" s="98"/>
      <c r="V238" s="98"/>
      <c r="W238" s="98"/>
      <c r="X238" s="98"/>
      <c r="Y238" s="98"/>
      <c r="Z238" s="98"/>
      <c r="AA238" s="98"/>
      <c r="AB238" s="98"/>
      <c r="AC238" s="98"/>
      <c r="AD238" s="98"/>
      <c r="AE238" s="98"/>
      <c r="AF238" s="98"/>
      <c r="AG238" s="98"/>
      <c r="AH238" s="98"/>
      <c r="AI238" s="98"/>
      <c r="AJ238" s="98"/>
      <c r="AK238" s="98"/>
      <c r="AL238" s="98"/>
      <c r="AM238" s="98"/>
      <c r="AN238" s="98"/>
      <c r="AO238" s="98"/>
      <c r="AP238" s="98"/>
      <c r="AQ238" s="98"/>
      <c r="AR238" s="98"/>
      <c r="AS238" s="98"/>
      <c r="AT238" s="98"/>
    </row>
    <row r="239" spans="2:46" x14ac:dyDescent="0.25">
      <c r="B239" s="37"/>
      <c r="C239" s="37"/>
      <c r="D239" s="37"/>
      <c r="E239" s="101"/>
      <c r="F239" s="101"/>
      <c r="G239" s="101"/>
      <c r="H239" s="101"/>
      <c r="I239" s="101"/>
      <c r="J239" s="101"/>
      <c r="K239" s="101"/>
      <c r="L239" s="101"/>
      <c r="M239" s="101"/>
      <c r="N239" s="101"/>
      <c r="O239" s="101"/>
      <c r="P239" s="101"/>
      <c r="T239" s="98"/>
      <c r="U239" s="98"/>
      <c r="V239" s="98"/>
      <c r="W239" s="98"/>
      <c r="X239" s="98"/>
      <c r="Y239" s="98"/>
      <c r="Z239" s="98"/>
      <c r="AA239" s="98"/>
      <c r="AB239" s="98"/>
      <c r="AC239" s="98"/>
      <c r="AD239" s="98"/>
      <c r="AE239" s="98"/>
      <c r="AF239" s="98"/>
      <c r="AG239" s="98"/>
      <c r="AH239" s="98"/>
      <c r="AI239" s="98"/>
      <c r="AJ239" s="98"/>
      <c r="AK239" s="98"/>
      <c r="AL239" s="98"/>
      <c r="AM239" s="98"/>
      <c r="AN239" s="98"/>
      <c r="AO239" s="98"/>
      <c r="AP239" s="98"/>
      <c r="AQ239" s="98"/>
      <c r="AR239" s="98"/>
      <c r="AS239" s="98"/>
      <c r="AT239" s="98"/>
    </row>
    <row r="240" spans="2:46" x14ac:dyDescent="0.25">
      <c r="B240" s="37"/>
      <c r="C240" s="37"/>
      <c r="D240" s="37"/>
      <c r="E240" s="101"/>
      <c r="F240" s="101"/>
      <c r="G240" s="101"/>
      <c r="H240" s="101"/>
      <c r="I240" s="101"/>
      <c r="J240" s="101"/>
      <c r="K240" s="101"/>
      <c r="L240" s="101"/>
      <c r="M240" s="101"/>
      <c r="N240" s="101"/>
      <c r="O240" s="101"/>
      <c r="P240" s="101"/>
      <c r="T240" s="98"/>
      <c r="U240" s="98"/>
      <c r="V240" s="98"/>
      <c r="W240" s="98"/>
      <c r="X240" s="98"/>
      <c r="Y240" s="98"/>
      <c r="Z240" s="98"/>
      <c r="AA240" s="98"/>
      <c r="AB240" s="98"/>
      <c r="AC240" s="98"/>
      <c r="AD240" s="98"/>
      <c r="AE240" s="98"/>
      <c r="AF240" s="98"/>
      <c r="AG240" s="98"/>
      <c r="AH240" s="98"/>
      <c r="AI240" s="98"/>
      <c r="AJ240" s="98"/>
      <c r="AK240" s="98"/>
      <c r="AL240" s="98"/>
      <c r="AM240" s="98"/>
      <c r="AN240" s="98"/>
      <c r="AO240" s="98"/>
      <c r="AP240" s="98"/>
      <c r="AQ240" s="98"/>
      <c r="AR240" s="98"/>
      <c r="AS240" s="98"/>
      <c r="AT240" s="98"/>
    </row>
    <row r="241" spans="2:46" x14ac:dyDescent="0.25">
      <c r="B241" s="37"/>
      <c r="C241" s="37"/>
      <c r="D241" s="37"/>
      <c r="E241" s="101"/>
      <c r="F241" s="101"/>
      <c r="G241" s="101"/>
      <c r="H241" s="101"/>
      <c r="I241" s="101"/>
      <c r="J241" s="101"/>
      <c r="K241" s="101"/>
      <c r="L241" s="101"/>
      <c r="M241" s="101"/>
      <c r="N241" s="101"/>
      <c r="O241" s="101"/>
      <c r="P241" s="101"/>
      <c r="T241" s="98"/>
      <c r="U241" s="98"/>
      <c r="V241" s="98"/>
      <c r="W241" s="98"/>
      <c r="X241" s="98"/>
      <c r="Y241" s="98"/>
      <c r="Z241" s="98"/>
      <c r="AA241" s="98"/>
      <c r="AB241" s="98"/>
      <c r="AC241" s="98"/>
      <c r="AD241" s="98"/>
      <c r="AE241" s="98"/>
      <c r="AF241" s="98"/>
      <c r="AG241" s="98"/>
      <c r="AH241" s="98"/>
      <c r="AI241" s="98"/>
      <c r="AJ241" s="98"/>
      <c r="AK241" s="98"/>
      <c r="AL241" s="98"/>
      <c r="AM241" s="98"/>
      <c r="AN241" s="98"/>
      <c r="AO241" s="98"/>
      <c r="AP241" s="98"/>
      <c r="AQ241" s="98"/>
      <c r="AR241" s="98"/>
      <c r="AS241" s="98"/>
      <c r="AT241" s="98"/>
    </row>
    <row r="242" spans="2:46" x14ac:dyDescent="0.25">
      <c r="B242" s="37"/>
      <c r="C242" s="37"/>
      <c r="D242" s="37"/>
      <c r="E242" s="101"/>
      <c r="F242" s="101"/>
      <c r="G242" s="101"/>
      <c r="H242" s="101"/>
      <c r="I242" s="101"/>
      <c r="J242" s="101"/>
      <c r="K242" s="101"/>
      <c r="L242" s="101"/>
      <c r="M242" s="101"/>
      <c r="N242" s="101"/>
      <c r="O242" s="101"/>
      <c r="P242" s="101"/>
      <c r="T242" s="98"/>
      <c r="U242" s="98"/>
      <c r="V242" s="98"/>
      <c r="W242" s="98"/>
      <c r="X242" s="98"/>
      <c r="Y242" s="98"/>
      <c r="Z242" s="98"/>
      <c r="AA242" s="98"/>
      <c r="AB242" s="98"/>
      <c r="AC242" s="98"/>
      <c r="AD242" s="98"/>
      <c r="AE242" s="98"/>
      <c r="AF242" s="98"/>
      <c r="AG242" s="98"/>
      <c r="AH242" s="98"/>
      <c r="AI242" s="98"/>
      <c r="AJ242" s="98"/>
      <c r="AK242" s="98"/>
      <c r="AL242" s="98"/>
      <c r="AM242" s="98"/>
      <c r="AN242" s="98"/>
      <c r="AO242" s="98"/>
      <c r="AP242" s="98"/>
      <c r="AQ242" s="98"/>
      <c r="AR242" s="98"/>
      <c r="AS242" s="98"/>
      <c r="AT242" s="98"/>
    </row>
    <row r="243" spans="2:46" x14ac:dyDescent="0.25">
      <c r="B243" s="37"/>
      <c r="C243" s="37"/>
      <c r="D243" s="37"/>
      <c r="E243" s="101"/>
      <c r="F243" s="101"/>
      <c r="G243" s="101"/>
      <c r="H243" s="101"/>
      <c r="I243" s="101"/>
      <c r="J243" s="101"/>
      <c r="K243" s="101"/>
      <c r="L243" s="101"/>
      <c r="M243" s="101"/>
      <c r="N243" s="101"/>
      <c r="O243" s="101"/>
      <c r="P243" s="101"/>
      <c r="T243" s="98"/>
      <c r="U243" s="98"/>
      <c r="V243" s="98"/>
      <c r="W243" s="98"/>
      <c r="X243" s="98"/>
      <c r="Y243" s="98"/>
      <c r="Z243" s="98"/>
      <c r="AA243" s="98"/>
      <c r="AB243" s="98"/>
      <c r="AC243" s="98"/>
      <c r="AD243" s="98"/>
      <c r="AE243" s="98"/>
      <c r="AF243" s="98"/>
      <c r="AG243" s="98"/>
      <c r="AH243" s="98"/>
      <c r="AI243" s="98"/>
      <c r="AJ243" s="98"/>
      <c r="AK243" s="98"/>
      <c r="AL243" s="98"/>
      <c r="AM243" s="98"/>
      <c r="AN243" s="98"/>
      <c r="AO243" s="98"/>
      <c r="AP243" s="98"/>
      <c r="AQ243" s="98"/>
      <c r="AR243" s="98"/>
      <c r="AS243" s="98"/>
      <c r="AT243" s="98"/>
    </row>
    <row r="244" spans="2:46" x14ac:dyDescent="0.25">
      <c r="B244" s="37"/>
      <c r="C244" s="37"/>
      <c r="D244" s="37"/>
      <c r="E244" s="101"/>
      <c r="F244" s="101"/>
      <c r="G244" s="101"/>
      <c r="H244" s="101"/>
      <c r="I244" s="101"/>
      <c r="J244" s="101"/>
      <c r="K244" s="101"/>
      <c r="L244" s="101"/>
      <c r="M244" s="101"/>
      <c r="N244" s="101"/>
      <c r="O244" s="101"/>
      <c r="P244" s="101"/>
      <c r="T244" s="98"/>
      <c r="U244" s="98"/>
      <c r="V244" s="98"/>
      <c r="W244" s="98"/>
      <c r="X244" s="98"/>
      <c r="Y244" s="98"/>
      <c r="Z244" s="98"/>
      <c r="AA244" s="98"/>
      <c r="AB244" s="98"/>
      <c r="AC244" s="98"/>
      <c r="AD244" s="98"/>
      <c r="AE244" s="98"/>
      <c r="AF244" s="98"/>
      <c r="AG244" s="98"/>
      <c r="AH244" s="98"/>
      <c r="AI244" s="98"/>
      <c r="AJ244" s="98"/>
      <c r="AK244" s="98"/>
      <c r="AL244" s="98"/>
      <c r="AM244" s="98"/>
      <c r="AN244" s="98"/>
      <c r="AO244" s="98"/>
      <c r="AP244" s="98"/>
      <c r="AQ244" s="98"/>
      <c r="AR244" s="98"/>
      <c r="AS244" s="98"/>
      <c r="AT244" s="98"/>
    </row>
    <row r="245" spans="2:46" x14ac:dyDescent="0.25">
      <c r="B245" s="37"/>
      <c r="C245" s="37"/>
      <c r="D245" s="37"/>
      <c r="E245" s="101"/>
      <c r="F245" s="101"/>
      <c r="G245" s="101"/>
      <c r="H245" s="101"/>
      <c r="I245" s="101"/>
      <c r="J245" s="101"/>
      <c r="K245" s="101"/>
      <c r="L245" s="101"/>
      <c r="M245" s="101"/>
      <c r="N245" s="101"/>
      <c r="O245" s="101"/>
      <c r="P245" s="101"/>
      <c r="T245" s="98"/>
      <c r="U245" s="98"/>
      <c r="V245" s="98"/>
      <c r="W245" s="98"/>
      <c r="X245" s="98"/>
      <c r="Y245" s="98"/>
      <c r="Z245" s="98"/>
      <c r="AA245" s="98"/>
      <c r="AB245" s="98"/>
      <c r="AC245" s="98"/>
      <c r="AD245" s="98"/>
      <c r="AE245" s="98"/>
      <c r="AF245" s="98"/>
      <c r="AG245" s="98"/>
      <c r="AH245" s="98"/>
      <c r="AI245" s="98"/>
      <c r="AJ245" s="98"/>
      <c r="AK245" s="98"/>
      <c r="AL245" s="98"/>
      <c r="AM245" s="98"/>
      <c r="AN245" s="98"/>
      <c r="AO245" s="98"/>
      <c r="AP245" s="98"/>
      <c r="AQ245" s="98"/>
      <c r="AR245" s="98"/>
      <c r="AS245" s="98"/>
      <c r="AT245" s="98"/>
    </row>
    <row r="246" spans="2:46" x14ac:dyDescent="0.25">
      <c r="B246" s="37"/>
      <c r="C246" s="37"/>
      <c r="D246" s="37"/>
      <c r="E246" s="101"/>
      <c r="F246" s="101"/>
      <c r="G246" s="101"/>
      <c r="H246" s="101"/>
      <c r="I246" s="101"/>
      <c r="J246" s="101"/>
      <c r="K246" s="101"/>
      <c r="L246" s="101"/>
      <c r="M246" s="101"/>
      <c r="N246" s="101"/>
      <c r="O246" s="101"/>
      <c r="P246" s="101"/>
      <c r="T246" s="98"/>
      <c r="U246" s="98"/>
      <c r="V246" s="98"/>
      <c r="W246" s="98"/>
      <c r="X246" s="98"/>
      <c r="Y246" s="98"/>
      <c r="Z246" s="98"/>
      <c r="AA246" s="98"/>
      <c r="AB246" s="98"/>
      <c r="AC246" s="98"/>
      <c r="AD246" s="98"/>
      <c r="AE246" s="98"/>
      <c r="AF246" s="98"/>
      <c r="AG246" s="98"/>
      <c r="AH246" s="98"/>
      <c r="AI246" s="98"/>
      <c r="AJ246" s="98"/>
      <c r="AK246" s="98"/>
      <c r="AL246" s="98"/>
      <c r="AM246" s="98"/>
      <c r="AN246" s="98"/>
      <c r="AO246" s="98"/>
      <c r="AP246" s="98"/>
      <c r="AQ246" s="98"/>
      <c r="AR246" s="98"/>
      <c r="AS246" s="98"/>
      <c r="AT246" s="98"/>
    </row>
    <row r="247" spans="2:46" x14ac:dyDescent="0.25">
      <c r="B247" s="37"/>
      <c r="C247" s="37"/>
      <c r="D247" s="37"/>
      <c r="E247" s="101"/>
      <c r="F247" s="101"/>
      <c r="G247" s="101"/>
      <c r="H247" s="101"/>
      <c r="I247" s="101"/>
      <c r="J247" s="101"/>
      <c r="K247" s="101"/>
      <c r="L247" s="101"/>
      <c r="M247" s="101"/>
      <c r="N247" s="101"/>
      <c r="O247" s="101"/>
      <c r="P247" s="101"/>
      <c r="T247" s="98"/>
      <c r="U247" s="98"/>
      <c r="V247" s="98"/>
      <c r="W247" s="98"/>
      <c r="X247" s="98"/>
      <c r="Y247" s="98"/>
      <c r="Z247" s="98"/>
      <c r="AA247" s="98"/>
      <c r="AB247" s="98"/>
      <c r="AC247" s="98"/>
      <c r="AD247" s="98"/>
      <c r="AE247" s="98"/>
      <c r="AF247" s="98"/>
      <c r="AG247" s="98"/>
      <c r="AH247" s="98"/>
      <c r="AI247" s="98"/>
      <c r="AJ247" s="98"/>
      <c r="AK247" s="98"/>
      <c r="AL247" s="98"/>
      <c r="AM247" s="98"/>
      <c r="AN247" s="98"/>
      <c r="AO247" s="98"/>
      <c r="AP247" s="98"/>
      <c r="AQ247" s="98"/>
      <c r="AR247" s="98"/>
      <c r="AS247" s="98"/>
      <c r="AT247" s="98"/>
    </row>
    <row r="248" spans="2:46" x14ac:dyDescent="0.25">
      <c r="B248" s="37"/>
      <c r="C248" s="37"/>
      <c r="D248" s="37"/>
      <c r="E248" s="101"/>
      <c r="F248" s="101"/>
      <c r="G248" s="101"/>
      <c r="H248" s="101"/>
      <c r="I248" s="101"/>
      <c r="J248" s="101"/>
      <c r="K248" s="101"/>
      <c r="L248" s="101"/>
      <c r="M248" s="101"/>
      <c r="N248" s="101"/>
      <c r="O248" s="101"/>
      <c r="P248" s="101"/>
      <c r="T248" s="98"/>
      <c r="U248" s="98"/>
      <c r="V248" s="98"/>
      <c r="W248" s="98"/>
      <c r="X248" s="98"/>
      <c r="Y248" s="98"/>
      <c r="Z248" s="98"/>
      <c r="AA248" s="98"/>
      <c r="AB248" s="98"/>
      <c r="AC248" s="98"/>
      <c r="AD248" s="98"/>
      <c r="AE248" s="98"/>
      <c r="AF248" s="98"/>
      <c r="AG248" s="98"/>
      <c r="AH248" s="98"/>
      <c r="AI248" s="98"/>
      <c r="AJ248" s="98"/>
      <c r="AK248" s="98"/>
      <c r="AL248" s="98"/>
      <c r="AM248" s="98"/>
      <c r="AN248" s="98"/>
      <c r="AO248" s="98"/>
      <c r="AP248" s="98"/>
      <c r="AQ248" s="98"/>
      <c r="AR248" s="98"/>
      <c r="AS248" s="98"/>
      <c r="AT248" s="98"/>
    </row>
    <row r="249" spans="2:46" x14ac:dyDescent="0.25">
      <c r="B249" s="37"/>
      <c r="C249" s="37"/>
      <c r="D249" s="37"/>
      <c r="E249" s="101"/>
      <c r="F249" s="101"/>
      <c r="G249" s="101"/>
      <c r="H249" s="101"/>
      <c r="I249" s="101"/>
      <c r="J249" s="101"/>
      <c r="K249" s="101"/>
      <c r="L249" s="101"/>
      <c r="M249" s="101"/>
      <c r="N249" s="101"/>
      <c r="O249" s="101"/>
      <c r="P249" s="101"/>
      <c r="T249" s="98"/>
      <c r="U249" s="98"/>
      <c r="V249" s="98"/>
      <c r="W249" s="98"/>
      <c r="X249" s="98"/>
      <c r="Y249" s="98"/>
      <c r="Z249" s="98"/>
      <c r="AA249" s="98"/>
      <c r="AB249" s="98"/>
      <c r="AC249" s="98"/>
      <c r="AD249" s="98"/>
      <c r="AE249" s="98"/>
      <c r="AF249" s="98"/>
      <c r="AG249" s="98"/>
      <c r="AH249" s="98"/>
      <c r="AI249" s="98"/>
      <c r="AJ249" s="98"/>
      <c r="AK249" s="98"/>
      <c r="AL249" s="98"/>
      <c r="AM249" s="98"/>
      <c r="AN249" s="98"/>
      <c r="AO249" s="98"/>
      <c r="AP249" s="98"/>
      <c r="AQ249" s="98"/>
      <c r="AR249" s="98"/>
      <c r="AS249" s="98"/>
      <c r="AT249" s="98"/>
    </row>
    <row r="250" spans="2:46" x14ac:dyDescent="0.25">
      <c r="B250" s="37"/>
      <c r="C250" s="37"/>
      <c r="D250" s="37"/>
      <c r="E250" s="101"/>
      <c r="F250" s="101"/>
      <c r="G250" s="101"/>
      <c r="H250" s="101"/>
      <c r="I250" s="101"/>
      <c r="J250" s="101"/>
      <c r="K250" s="101"/>
      <c r="L250" s="101"/>
      <c r="M250" s="101"/>
      <c r="N250" s="101"/>
      <c r="O250" s="101"/>
      <c r="P250" s="101"/>
      <c r="T250" s="98"/>
      <c r="U250" s="98"/>
      <c r="V250" s="98"/>
      <c r="W250" s="98"/>
      <c r="X250" s="98"/>
      <c r="Y250" s="98"/>
      <c r="Z250" s="98"/>
      <c r="AA250" s="98"/>
      <c r="AB250" s="98"/>
      <c r="AC250" s="98"/>
      <c r="AD250" s="98"/>
      <c r="AE250" s="98"/>
      <c r="AF250" s="98"/>
      <c r="AG250" s="98"/>
      <c r="AH250" s="98"/>
      <c r="AI250" s="98"/>
      <c r="AJ250" s="98"/>
      <c r="AK250" s="98"/>
      <c r="AL250" s="98"/>
      <c r="AM250" s="98"/>
      <c r="AN250" s="98"/>
      <c r="AO250" s="98"/>
      <c r="AP250" s="98"/>
      <c r="AQ250" s="98"/>
      <c r="AR250" s="98"/>
      <c r="AS250" s="98"/>
      <c r="AT250" s="98"/>
    </row>
    <row r="251" spans="2:46" x14ac:dyDescent="0.25">
      <c r="B251" s="37"/>
      <c r="C251" s="37"/>
      <c r="D251" s="37"/>
      <c r="E251" s="101"/>
      <c r="F251" s="101"/>
      <c r="G251" s="101"/>
      <c r="H251" s="101"/>
      <c r="I251" s="101"/>
      <c r="J251" s="101"/>
      <c r="K251" s="101"/>
      <c r="L251" s="101"/>
      <c r="M251" s="101"/>
      <c r="N251" s="101"/>
      <c r="O251" s="101"/>
      <c r="P251" s="101"/>
      <c r="T251" s="98"/>
      <c r="U251" s="98"/>
      <c r="V251" s="98"/>
      <c r="W251" s="98"/>
      <c r="X251" s="98"/>
      <c r="Y251" s="98"/>
      <c r="Z251" s="98"/>
      <c r="AA251" s="98"/>
      <c r="AB251" s="98"/>
      <c r="AC251" s="98"/>
      <c r="AD251" s="98"/>
      <c r="AE251" s="98"/>
      <c r="AF251" s="98"/>
      <c r="AG251" s="98"/>
      <c r="AH251" s="98"/>
      <c r="AI251" s="98"/>
      <c r="AJ251" s="98"/>
      <c r="AK251" s="98"/>
      <c r="AL251" s="98"/>
      <c r="AM251" s="98"/>
      <c r="AN251" s="98"/>
      <c r="AO251" s="98"/>
      <c r="AP251" s="98"/>
      <c r="AQ251" s="98"/>
      <c r="AR251" s="98"/>
      <c r="AS251" s="98"/>
      <c r="AT251" s="98"/>
    </row>
    <row r="252" spans="2:46" x14ac:dyDescent="0.25">
      <c r="B252" s="37"/>
      <c r="C252" s="37"/>
      <c r="D252" s="37"/>
      <c r="E252" s="101"/>
      <c r="F252" s="101"/>
      <c r="G252" s="101"/>
      <c r="H252" s="101"/>
      <c r="I252" s="101"/>
      <c r="J252" s="101"/>
      <c r="K252" s="101"/>
      <c r="L252" s="101"/>
      <c r="M252" s="101"/>
      <c r="N252" s="101"/>
      <c r="O252" s="101"/>
      <c r="P252" s="101"/>
      <c r="T252" s="98"/>
      <c r="U252" s="98"/>
      <c r="V252" s="98"/>
      <c r="W252" s="98"/>
      <c r="X252" s="98"/>
      <c r="Y252" s="98"/>
      <c r="Z252" s="98"/>
      <c r="AA252" s="98"/>
      <c r="AB252" s="98"/>
      <c r="AC252" s="98"/>
      <c r="AD252" s="98"/>
      <c r="AE252" s="98"/>
      <c r="AF252" s="98"/>
      <c r="AG252" s="98"/>
      <c r="AH252" s="98"/>
      <c r="AI252" s="98"/>
      <c r="AJ252" s="98"/>
      <c r="AK252" s="98"/>
      <c r="AL252" s="98"/>
      <c r="AM252" s="98"/>
      <c r="AN252" s="98"/>
      <c r="AO252" s="98"/>
      <c r="AP252" s="98"/>
      <c r="AQ252" s="98"/>
      <c r="AR252" s="98"/>
      <c r="AS252" s="98"/>
      <c r="AT252" s="98"/>
    </row>
    <row r="253" spans="2:46" x14ac:dyDescent="0.25">
      <c r="B253" s="37"/>
      <c r="C253" s="37"/>
      <c r="D253" s="37"/>
      <c r="E253" s="101"/>
      <c r="F253" s="101"/>
      <c r="G253" s="101"/>
      <c r="H253" s="101"/>
      <c r="I253" s="101"/>
      <c r="J253" s="101"/>
      <c r="K253" s="101"/>
      <c r="L253" s="101"/>
      <c r="M253" s="101"/>
      <c r="N253" s="101"/>
      <c r="O253" s="101"/>
      <c r="P253" s="101"/>
      <c r="T253" s="98"/>
      <c r="U253" s="98"/>
      <c r="V253" s="98"/>
      <c r="W253" s="98"/>
      <c r="X253" s="98"/>
      <c r="Y253" s="98"/>
      <c r="Z253" s="98"/>
      <c r="AA253" s="98"/>
      <c r="AB253" s="98"/>
      <c r="AC253" s="98"/>
      <c r="AD253" s="98"/>
      <c r="AE253" s="98"/>
      <c r="AF253" s="98"/>
      <c r="AG253" s="98"/>
      <c r="AH253" s="98"/>
      <c r="AI253" s="98"/>
      <c r="AJ253" s="98"/>
      <c r="AK253" s="98"/>
      <c r="AL253" s="98"/>
      <c r="AM253" s="98"/>
      <c r="AN253" s="98"/>
      <c r="AO253" s="98"/>
      <c r="AP253" s="98"/>
      <c r="AQ253" s="98"/>
      <c r="AR253" s="98"/>
      <c r="AS253" s="98"/>
      <c r="AT253" s="98"/>
    </row>
    <row r="254" spans="2:46" x14ac:dyDescent="0.25">
      <c r="B254" s="37"/>
      <c r="C254" s="37"/>
      <c r="D254" s="37"/>
      <c r="E254" s="101"/>
      <c r="F254" s="101"/>
      <c r="G254" s="101"/>
      <c r="H254" s="101"/>
      <c r="I254" s="101"/>
      <c r="J254" s="101"/>
      <c r="K254" s="101"/>
      <c r="L254" s="101"/>
      <c r="M254" s="101"/>
      <c r="N254" s="101"/>
      <c r="O254" s="101"/>
      <c r="P254" s="101"/>
      <c r="T254" s="98"/>
      <c r="U254" s="98"/>
      <c r="V254" s="98"/>
      <c r="W254" s="98"/>
      <c r="X254" s="98"/>
      <c r="Y254" s="98"/>
      <c r="Z254" s="98"/>
      <c r="AA254" s="98"/>
      <c r="AB254" s="98"/>
      <c r="AC254" s="98"/>
      <c r="AD254" s="98"/>
      <c r="AE254" s="98"/>
      <c r="AF254" s="98"/>
      <c r="AG254" s="98"/>
      <c r="AH254" s="98"/>
      <c r="AI254" s="98"/>
      <c r="AJ254" s="98"/>
      <c r="AK254" s="98"/>
      <c r="AL254" s="98"/>
      <c r="AM254" s="98"/>
      <c r="AN254" s="98"/>
      <c r="AO254" s="98"/>
      <c r="AP254" s="98"/>
      <c r="AQ254" s="98"/>
      <c r="AR254" s="98"/>
      <c r="AS254" s="98"/>
      <c r="AT254" s="98"/>
    </row>
    <row r="255" spans="2:46" x14ac:dyDescent="0.25">
      <c r="B255" s="37"/>
      <c r="C255" s="37"/>
      <c r="D255" s="37"/>
      <c r="E255" s="101"/>
      <c r="F255" s="101"/>
      <c r="G255" s="101"/>
      <c r="H255" s="101"/>
      <c r="I255" s="101"/>
      <c r="J255" s="101"/>
      <c r="K255" s="101"/>
      <c r="L255" s="101"/>
      <c r="M255" s="101"/>
      <c r="N255" s="101"/>
      <c r="O255" s="101"/>
      <c r="P255" s="101"/>
      <c r="T255" s="98"/>
      <c r="U255" s="98"/>
      <c r="V255" s="98"/>
      <c r="W255" s="98"/>
      <c r="X255" s="98"/>
      <c r="Y255" s="98"/>
      <c r="Z255" s="98"/>
      <c r="AA255" s="98"/>
      <c r="AB255" s="98"/>
      <c r="AC255" s="98"/>
      <c r="AD255" s="98"/>
      <c r="AE255" s="98"/>
      <c r="AF255" s="98"/>
      <c r="AG255" s="98"/>
      <c r="AH255" s="98"/>
      <c r="AI255" s="98"/>
      <c r="AJ255" s="98"/>
      <c r="AK255" s="98"/>
      <c r="AL255" s="98"/>
      <c r="AM255" s="98"/>
      <c r="AN255" s="98"/>
      <c r="AO255" s="98"/>
      <c r="AP255" s="98"/>
      <c r="AQ255" s="98"/>
      <c r="AR255" s="98"/>
      <c r="AS255" s="98"/>
      <c r="AT255" s="98"/>
    </row>
    <row r="256" spans="2:46" x14ac:dyDescent="0.25">
      <c r="B256" s="37"/>
      <c r="C256" s="37"/>
      <c r="D256" s="37"/>
      <c r="E256" s="101"/>
      <c r="F256" s="101"/>
      <c r="G256" s="101"/>
      <c r="H256" s="101"/>
      <c r="I256" s="101"/>
      <c r="J256" s="101"/>
      <c r="K256" s="101"/>
      <c r="L256" s="101"/>
      <c r="M256" s="101"/>
      <c r="N256" s="101"/>
      <c r="O256" s="101"/>
      <c r="P256" s="101"/>
      <c r="T256" s="98"/>
      <c r="U256" s="98"/>
      <c r="V256" s="98"/>
      <c r="W256" s="98"/>
      <c r="X256" s="98"/>
      <c r="Y256" s="98"/>
      <c r="Z256" s="98"/>
      <c r="AA256" s="98"/>
      <c r="AB256" s="98"/>
      <c r="AC256" s="98"/>
      <c r="AD256" s="98"/>
      <c r="AE256" s="98"/>
      <c r="AF256" s="98"/>
      <c r="AG256" s="98"/>
      <c r="AH256" s="98"/>
      <c r="AI256" s="98"/>
      <c r="AJ256" s="98"/>
      <c r="AK256" s="98"/>
      <c r="AL256" s="98"/>
      <c r="AM256" s="98"/>
      <c r="AN256" s="98"/>
      <c r="AO256" s="98"/>
      <c r="AP256" s="98"/>
      <c r="AQ256" s="98"/>
      <c r="AR256" s="98"/>
      <c r="AS256" s="98"/>
      <c r="AT256" s="98"/>
    </row>
    <row r="257" spans="2:46" x14ac:dyDescent="0.25">
      <c r="B257" s="37"/>
      <c r="C257" s="37"/>
      <c r="D257" s="37"/>
      <c r="E257" s="101"/>
      <c r="F257" s="101"/>
      <c r="G257" s="101"/>
      <c r="H257" s="101"/>
      <c r="I257" s="101"/>
      <c r="J257" s="101"/>
      <c r="K257" s="101"/>
      <c r="L257" s="101"/>
      <c r="M257" s="101"/>
      <c r="N257" s="101"/>
      <c r="O257" s="101"/>
      <c r="P257" s="101"/>
      <c r="T257" s="98"/>
      <c r="U257" s="98"/>
      <c r="V257" s="98"/>
      <c r="W257" s="98"/>
      <c r="X257" s="98"/>
      <c r="Y257" s="98"/>
      <c r="Z257" s="98"/>
      <c r="AA257" s="98"/>
      <c r="AB257" s="98"/>
      <c r="AC257" s="98"/>
      <c r="AD257" s="98"/>
      <c r="AE257" s="98"/>
      <c r="AF257" s="98"/>
      <c r="AG257" s="98"/>
      <c r="AH257" s="98"/>
      <c r="AI257" s="98"/>
      <c r="AJ257" s="98"/>
      <c r="AK257" s="98"/>
      <c r="AL257" s="98"/>
      <c r="AM257" s="98"/>
      <c r="AN257" s="98"/>
      <c r="AO257" s="98"/>
      <c r="AP257" s="98"/>
      <c r="AQ257" s="98"/>
      <c r="AR257" s="98"/>
      <c r="AS257" s="98"/>
      <c r="AT257" s="98"/>
    </row>
    <row r="258" spans="2:46" x14ac:dyDescent="0.25">
      <c r="B258" s="37"/>
      <c r="C258" s="37"/>
      <c r="D258" s="37"/>
      <c r="E258" s="101"/>
      <c r="F258" s="101"/>
      <c r="G258" s="101"/>
      <c r="H258" s="101"/>
      <c r="I258" s="101"/>
      <c r="J258" s="101"/>
      <c r="K258" s="101"/>
      <c r="L258" s="101"/>
      <c r="M258" s="101"/>
      <c r="N258" s="101"/>
      <c r="O258" s="101"/>
      <c r="P258" s="101"/>
      <c r="T258" s="98"/>
      <c r="U258" s="98"/>
      <c r="V258" s="98"/>
      <c r="W258" s="98"/>
      <c r="X258" s="98"/>
      <c r="Y258" s="98"/>
      <c r="Z258" s="98"/>
      <c r="AA258" s="98"/>
      <c r="AB258" s="98"/>
      <c r="AC258" s="98"/>
      <c r="AD258" s="98"/>
      <c r="AE258" s="98"/>
      <c r="AF258" s="98"/>
      <c r="AG258" s="98"/>
      <c r="AH258" s="98"/>
      <c r="AI258" s="98"/>
      <c r="AJ258" s="98"/>
      <c r="AK258" s="98"/>
      <c r="AL258" s="98"/>
      <c r="AM258" s="98"/>
      <c r="AN258" s="98"/>
      <c r="AO258" s="98"/>
      <c r="AP258" s="98"/>
      <c r="AQ258" s="98"/>
      <c r="AR258" s="98"/>
      <c r="AS258" s="98"/>
      <c r="AT258" s="98"/>
    </row>
    <row r="259" spans="2:46" x14ac:dyDescent="0.25">
      <c r="B259" s="37"/>
      <c r="C259" s="37"/>
      <c r="D259" s="37"/>
      <c r="E259" s="101"/>
      <c r="F259" s="101"/>
      <c r="G259" s="101"/>
      <c r="H259" s="101"/>
      <c r="I259" s="101"/>
      <c r="J259" s="101"/>
      <c r="K259" s="101"/>
      <c r="L259" s="101"/>
      <c r="M259" s="101"/>
      <c r="N259" s="101"/>
      <c r="O259" s="101"/>
      <c r="P259" s="101"/>
      <c r="T259" s="98"/>
      <c r="U259" s="98"/>
      <c r="V259" s="98"/>
      <c r="W259" s="98"/>
      <c r="X259" s="98"/>
      <c r="Y259" s="98"/>
      <c r="Z259" s="98"/>
      <c r="AA259" s="98"/>
      <c r="AB259" s="98"/>
      <c r="AC259" s="98"/>
      <c r="AD259" s="98"/>
      <c r="AE259" s="98"/>
      <c r="AF259" s="98"/>
      <c r="AG259" s="98"/>
      <c r="AH259" s="98"/>
      <c r="AI259" s="98"/>
      <c r="AJ259" s="98"/>
      <c r="AK259" s="98"/>
      <c r="AL259" s="98"/>
      <c r="AM259" s="98"/>
      <c r="AN259" s="98"/>
      <c r="AO259" s="98"/>
      <c r="AP259" s="98"/>
      <c r="AQ259" s="98"/>
      <c r="AR259" s="98"/>
      <c r="AS259" s="98"/>
      <c r="AT259" s="98"/>
    </row>
    <row r="260" spans="2:46" x14ac:dyDescent="0.25">
      <c r="B260" s="37"/>
      <c r="C260" s="37"/>
      <c r="D260" s="37"/>
      <c r="E260" s="101"/>
      <c r="F260" s="101"/>
      <c r="G260" s="101"/>
      <c r="H260" s="101"/>
      <c r="I260" s="101"/>
      <c r="J260" s="101"/>
      <c r="K260" s="101"/>
      <c r="L260" s="101"/>
      <c r="M260" s="101"/>
      <c r="N260" s="101"/>
      <c r="O260" s="101"/>
      <c r="P260" s="101"/>
      <c r="T260" s="98"/>
      <c r="U260" s="98"/>
      <c r="V260" s="98"/>
      <c r="W260" s="98"/>
      <c r="X260" s="98"/>
      <c r="Y260" s="98"/>
      <c r="Z260" s="98"/>
      <c r="AA260" s="98"/>
      <c r="AB260" s="98"/>
      <c r="AC260" s="98"/>
      <c r="AD260" s="98"/>
      <c r="AE260" s="98"/>
      <c r="AF260" s="98"/>
      <c r="AG260" s="98"/>
      <c r="AH260" s="98"/>
      <c r="AI260" s="98"/>
      <c r="AJ260" s="98"/>
      <c r="AK260" s="98"/>
      <c r="AL260" s="98"/>
      <c r="AM260" s="98"/>
      <c r="AN260" s="98"/>
      <c r="AO260" s="98"/>
      <c r="AP260" s="98"/>
      <c r="AQ260" s="98"/>
      <c r="AR260" s="98"/>
      <c r="AS260" s="98"/>
      <c r="AT260" s="98"/>
    </row>
    <row r="261" spans="2:46" x14ac:dyDescent="0.25">
      <c r="B261" s="37"/>
      <c r="C261" s="37"/>
      <c r="D261" s="37"/>
      <c r="E261" s="101"/>
      <c r="F261" s="101"/>
      <c r="G261" s="101"/>
      <c r="H261" s="101"/>
      <c r="I261" s="101"/>
      <c r="J261" s="101"/>
      <c r="K261" s="101"/>
      <c r="L261" s="101"/>
      <c r="M261" s="101"/>
      <c r="N261" s="101"/>
      <c r="O261" s="101"/>
      <c r="P261" s="101"/>
      <c r="T261" s="98"/>
      <c r="U261" s="98"/>
      <c r="V261" s="98"/>
      <c r="W261" s="98"/>
      <c r="X261" s="98"/>
      <c r="Y261" s="98"/>
      <c r="Z261" s="98"/>
      <c r="AA261" s="98"/>
      <c r="AB261" s="98"/>
      <c r="AC261" s="98"/>
      <c r="AD261" s="98"/>
      <c r="AE261" s="98"/>
      <c r="AF261" s="98"/>
      <c r="AG261" s="98"/>
      <c r="AH261" s="98"/>
      <c r="AI261" s="98"/>
      <c r="AJ261" s="98"/>
      <c r="AK261" s="98"/>
      <c r="AL261" s="98"/>
      <c r="AM261" s="98"/>
      <c r="AN261" s="98"/>
      <c r="AO261" s="98"/>
      <c r="AP261" s="98"/>
      <c r="AQ261" s="98"/>
      <c r="AR261" s="98"/>
      <c r="AS261" s="98"/>
      <c r="AT261" s="98"/>
    </row>
    <row r="262" spans="2:46" x14ac:dyDescent="0.25">
      <c r="B262" s="37"/>
      <c r="C262" s="37"/>
      <c r="D262" s="37"/>
      <c r="E262" s="101"/>
      <c r="F262" s="101"/>
      <c r="G262" s="101"/>
      <c r="H262" s="101"/>
      <c r="I262" s="101"/>
      <c r="J262" s="101"/>
      <c r="K262" s="101"/>
      <c r="L262" s="101"/>
      <c r="M262" s="101"/>
      <c r="N262" s="101"/>
      <c r="O262" s="101"/>
      <c r="P262" s="101"/>
      <c r="T262" s="98"/>
      <c r="U262" s="98"/>
      <c r="V262" s="98"/>
      <c r="W262" s="98"/>
      <c r="X262" s="98"/>
      <c r="Y262" s="98"/>
      <c r="Z262" s="98"/>
      <c r="AA262" s="98"/>
      <c r="AB262" s="98"/>
      <c r="AC262" s="98"/>
      <c r="AD262" s="98"/>
      <c r="AE262" s="98"/>
      <c r="AF262" s="98"/>
      <c r="AG262" s="98"/>
      <c r="AH262" s="98"/>
      <c r="AI262" s="98"/>
      <c r="AJ262" s="98"/>
      <c r="AK262" s="98"/>
      <c r="AL262" s="98"/>
      <c r="AM262" s="98"/>
      <c r="AN262" s="98"/>
      <c r="AO262" s="98"/>
      <c r="AP262" s="98"/>
      <c r="AQ262" s="98"/>
      <c r="AR262" s="98"/>
      <c r="AS262" s="98"/>
      <c r="AT262" s="98"/>
    </row>
    <row r="263" spans="2:46" x14ac:dyDescent="0.25">
      <c r="B263" s="37"/>
      <c r="C263" s="37"/>
      <c r="D263" s="37"/>
      <c r="E263" s="101"/>
      <c r="F263" s="101"/>
      <c r="G263" s="101"/>
      <c r="H263" s="101"/>
      <c r="I263" s="101"/>
      <c r="J263" s="101"/>
      <c r="K263" s="101"/>
      <c r="L263" s="101"/>
      <c r="M263" s="101"/>
      <c r="N263" s="101"/>
      <c r="O263" s="101"/>
      <c r="P263" s="101"/>
      <c r="T263" s="98"/>
      <c r="U263" s="98"/>
      <c r="V263" s="98"/>
      <c r="W263" s="98"/>
      <c r="X263" s="98"/>
      <c r="Y263" s="98"/>
      <c r="Z263" s="98"/>
      <c r="AA263" s="98"/>
      <c r="AB263" s="98"/>
      <c r="AC263" s="98"/>
      <c r="AD263" s="98"/>
      <c r="AE263" s="98"/>
      <c r="AF263" s="98"/>
      <c r="AG263" s="98"/>
      <c r="AH263" s="98"/>
      <c r="AI263" s="98"/>
      <c r="AJ263" s="98"/>
      <c r="AK263" s="98"/>
      <c r="AL263" s="98"/>
      <c r="AM263" s="98"/>
      <c r="AN263" s="98"/>
      <c r="AO263" s="98"/>
      <c r="AP263" s="98"/>
      <c r="AQ263" s="98"/>
      <c r="AR263" s="98"/>
      <c r="AS263" s="98"/>
      <c r="AT263" s="98"/>
    </row>
    <row r="264" spans="2:46" x14ac:dyDescent="0.25">
      <c r="B264" s="37"/>
      <c r="C264" s="37"/>
      <c r="D264" s="37"/>
      <c r="E264" s="101"/>
      <c r="F264" s="101"/>
      <c r="G264" s="101"/>
      <c r="H264" s="101"/>
      <c r="I264" s="101"/>
      <c r="J264" s="101"/>
      <c r="K264" s="101"/>
      <c r="L264" s="101"/>
      <c r="M264" s="101"/>
      <c r="N264" s="101"/>
      <c r="O264" s="101"/>
      <c r="P264" s="101"/>
      <c r="T264" s="98"/>
      <c r="U264" s="98"/>
      <c r="V264" s="98"/>
      <c r="W264" s="98"/>
      <c r="X264" s="98"/>
      <c r="Y264" s="98"/>
      <c r="Z264" s="98"/>
      <c r="AA264" s="98"/>
      <c r="AB264" s="98"/>
      <c r="AC264" s="98"/>
      <c r="AD264" s="98"/>
      <c r="AE264" s="98"/>
      <c r="AF264" s="98"/>
      <c r="AG264" s="98"/>
      <c r="AH264" s="98"/>
      <c r="AI264" s="98"/>
      <c r="AJ264" s="98"/>
      <c r="AK264" s="98"/>
      <c r="AL264" s="98"/>
      <c r="AM264" s="98"/>
      <c r="AN264" s="98"/>
      <c r="AO264" s="98"/>
      <c r="AP264" s="98"/>
      <c r="AQ264" s="98"/>
      <c r="AR264" s="98"/>
      <c r="AS264" s="98"/>
      <c r="AT264" s="98"/>
    </row>
    <row r="265" spans="2:46" x14ac:dyDescent="0.25">
      <c r="B265" s="37"/>
      <c r="C265" s="37"/>
      <c r="D265" s="37"/>
      <c r="E265" s="101"/>
      <c r="F265" s="101"/>
      <c r="G265" s="101"/>
      <c r="H265" s="101"/>
      <c r="I265" s="101"/>
      <c r="J265" s="101"/>
      <c r="K265" s="101"/>
      <c r="L265" s="101"/>
      <c r="M265" s="101"/>
      <c r="N265" s="101"/>
      <c r="O265" s="101"/>
      <c r="P265" s="101"/>
      <c r="T265" s="98"/>
      <c r="U265" s="98"/>
      <c r="V265" s="98"/>
      <c r="W265" s="98"/>
      <c r="X265" s="98"/>
      <c r="Y265" s="98"/>
      <c r="Z265" s="98"/>
      <c r="AA265" s="98"/>
      <c r="AB265" s="98"/>
      <c r="AC265" s="98"/>
      <c r="AD265" s="98"/>
      <c r="AE265" s="98"/>
      <c r="AF265" s="98"/>
      <c r="AG265" s="98"/>
      <c r="AH265" s="98"/>
      <c r="AI265" s="98"/>
      <c r="AJ265" s="98"/>
      <c r="AK265" s="98"/>
      <c r="AL265" s="98"/>
      <c r="AM265" s="98"/>
      <c r="AN265" s="98"/>
      <c r="AO265" s="98"/>
      <c r="AP265" s="98"/>
      <c r="AQ265" s="98"/>
      <c r="AR265" s="98"/>
      <c r="AS265" s="98"/>
      <c r="AT265" s="98"/>
    </row>
    <row r="266" spans="2:46" x14ac:dyDescent="0.25">
      <c r="B266" s="37"/>
      <c r="C266" s="37"/>
      <c r="D266" s="37"/>
      <c r="E266" s="101"/>
      <c r="F266" s="101"/>
      <c r="G266" s="101"/>
      <c r="H266" s="101"/>
      <c r="I266" s="101"/>
      <c r="J266" s="101"/>
      <c r="K266" s="101"/>
      <c r="L266" s="101"/>
      <c r="M266" s="101"/>
      <c r="N266" s="101"/>
      <c r="O266" s="101"/>
      <c r="P266" s="101"/>
      <c r="T266" s="98"/>
      <c r="U266" s="98"/>
      <c r="V266" s="98"/>
      <c r="W266" s="98"/>
      <c r="X266" s="98"/>
      <c r="Y266" s="98"/>
      <c r="Z266" s="98"/>
      <c r="AA266" s="98"/>
      <c r="AB266" s="98"/>
      <c r="AC266" s="98"/>
      <c r="AD266" s="98"/>
      <c r="AE266" s="98"/>
      <c r="AF266" s="98"/>
      <c r="AG266" s="98"/>
      <c r="AH266" s="98"/>
      <c r="AI266" s="98"/>
      <c r="AJ266" s="98"/>
      <c r="AK266" s="98"/>
      <c r="AL266" s="98"/>
      <c r="AM266" s="98"/>
      <c r="AN266" s="98"/>
      <c r="AO266" s="98"/>
      <c r="AP266" s="98"/>
      <c r="AQ266" s="98"/>
      <c r="AR266" s="98"/>
      <c r="AS266" s="98"/>
      <c r="AT266" s="98"/>
    </row>
    <row r="267" spans="2:46" x14ac:dyDescent="0.25">
      <c r="B267" s="37"/>
      <c r="C267" s="37"/>
      <c r="D267" s="37"/>
      <c r="E267" s="101"/>
      <c r="F267" s="101"/>
      <c r="G267" s="101"/>
      <c r="H267" s="101"/>
      <c r="I267" s="101"/>
      <c r="J267" s="101"/>
      <c r="K267" s="101"/>
      <c r="L267" s="101"/>
      <c r="M267" s="101"/>
      <c r="N267" s="101"/>
      <c r="O267" s="101"/>
      <c r="P267" s="101"/>
      <c r="T267" s="98"/>
      <c r="U267" s="98"/>
      <c r="V267" s="98"/>
      <c r="W267" s="98"/>
      <c r="X267" s="98"/>
      <c r="Y267" s="98"/>
      <c r="Z267" s="98"/>
      <c r="AA267" s="98"/>
      <c r="AB267" s="98"/>
      <c r="AC267" s="98"/>
      <c r="AD267" s="98"/>
      <c r="AE267" s="98"/>
      <c r="AF267" s="98"/>
      <c r="AG267" s="98"/>
      <c r="AH267" s="98"/>
      <c r="AI267" s="98"/>
      <c r="AJ267" s="98"/>
      <c r="AK267" s="98"/>
      <c r="AL267" s="98"/>
      <c r="AM267" s="98"/>
      <c r="AN267" s="98"/>
      <c r="AO267" s="98"/>
      <c r="AP267" s="98"/>
      <c r="AQ267" s="98"/>
      <c r="AR267" s="98"/>
      <c r="AS267" s="98"/>
      <c r="AT267" s="98"/>
    </row>
    <row r="268" spans="2:46" x14ac:dyDescent="0.25">
      <c r="B268" s="37"/>
      <c r="C268" s="37"/>
      <c r="D268" s="37"/>
      <c r="E268" s="101"/>
      <c r="F268" s="101"/>
      <c r="G268" s="101"/>
      <c r="H268" s="101"/>
      <c r="I268" s="101"/>
      <c r="J268" s="101"/>
      <c r="K268" s="101"/>
      <c r="L268" s="101"/>
      <c r="M268" s="101"/>
      <c r="N268" s="101"/>
      <c r="O268" s="101"/>
      <c r="P268" s="101"/>
      <c r="T268" s="98"/>
      <c r="U268" s="98"/>
      <c r="V268" s="98"/>
      <c r="W268" s="98"/>
      <c r="X268" s="98"/>
      <c r="Y268" s="98"/>
      <c r="Z268" s="98"/>
      <c r="AA268" s="98"/>
      <c r="AB268" s="98"/>
      <c r="AC268" s="98"/>
      <c r="AD268" s="98"/>
      <c r="AE268" s="98"/>
      <c r="AF268" s="98"/>
      <c r="AG268" s="98"/>
      <c r="AH268" s="98"/>
      <c r="AI268" s="98"/>
      <c r="AJ268" s="98"/>
      <c r="AK268" s="98"/>
      <c r="AL268" s="98"/>
      <c r="AM268" s="98"/>
      <c r="AN268" s="98"/>
      <c r="AO268" s="98"/>
      <c r="AP268" s="98"/>
      <c r="AQ268" s="98"/>
      <c r="AR268" s="98"/>
      <c r="AS268" s="98"/>
      <c r="AT268" s="98"/>
    </row>
    <row r="269" spans="2:46" x14ac:dyDescent="0.25">
      <c r="B269" s="37"/>
      <c r="C269" s="37"/>
      <c r="D269" s="37"/>
      <c r="E269" s="101"/>
      <c r="F269" s="101"/>
      <c r="G269" s="101"/>
      <c r="H269" s="101"/>
      <c r="I269" s="101"/>
      <c r="J269" s="101"/>
      <c r="K269" s="101"/>
      <c r="L269" s="101"/>
      <c r="M269" s="101"/>
      <c r="N269" s="101"/>
      <c r="O269" s="101"/>
      <c r="P269" s="101"/>
      <c r="T269" s="98"/>
      <c r="U269" s="98"/>
      <c r="V269" s="98"/>
      <c r="W269" s="98"/>
      <c r="X269" s="98"/>
      <c r="Y269" s="98"/>
      <c r="Z269" s="98"/>
      <c r="AA269" s="98"/>
      <c r="AB269" s="98"/>
      <c r="AC269" s="98"/>
      <c r="AD269" s="98"/>
      <c r="AE269" s="98"/>
      <c r="AF269" s="98"/>
      <c r="AG269" s="98"/>
      <c r="AH269" s="98"/>
      <c r="AI269" s="98"/>
      <c r="AJ269" s="98"/>
      <c r="AK269" s="98"/>
      <c r="AL269" s="98"/>
      <c r="AM269" s="98"/>
      <c r="AN269" s="98"/>
      <c r="AO269" s="98"/>
      <c r="AP269" s="98"/>
      <c r="AQ269" s="98"/>
      <c r="AR269" s="98"/>
      <c r="AS269" s="98"/>
      <c r="AT269" s="98"/>
    </row>
    <row r="270" spans="2:46" x14ac:dyDescent="0.25">
      <c r="B270" s="37"/>
      <c r="C270" s="37"/>
      <c r="D270" s="37"/>
      <c r="E270" s="101"/>
      <c r="F270" s="101"/>
      <c r="G270" s="101"/>
      <c r="H270" s="101"/>
      <c r="I270" s="101"/>
      <c r="J270" s="101"/>
      <c r="K270" s="101"/>
      <c r="L270" s="101"/>
      <c r="M270" s="101"/>
      <c r="N270" s="101"/>
      <c r="O270" s="101"/>
      <c r="P270" s="101"/>
      <c r="T270" s="98"/>
      <c r="U270" s="98"/>
      <c r="V270" s="98"/>
      <c r="W270" s="98"/>
      <c r="X270" s="98"/>
      <c r="Y270" s="98"/>
      <c r="Z270" s="98"/>
      <c r="AA270" s="98"/>
      <c r="AB270" s="98"/>
      <c r="AC270" s="98"/>
      <c r="AD270" s="98"/>
      <c r="AE270" s="98"/>
      <c r="AF270" s="98"/>
      <c r="AG270" s="98"/>
      <c r="AH270" s="98"/>
      <c r="AI270" s="98"/>
      <c r="AJ270" s="98"/>
      <c r="AK270" s="98"/>
      <c r="AL270" s="98"/>
      <c r="AM270" s="98"/>
      <c r="AN270" s="98"/>
      <c r="AO270" s="98"/>
      <c r="AP270" s="98"/>
      <c r="AQ270" s="98"/>
      <c r="AR270" s="98"/>
      <c r="AS270" s="98"/>
      <c r="AT270" s="98"/>
    </row>
    <row r="271" spans="2:46" x14ac:dyDescent="0.25">
      <c r="B271" s="37"/>
      <c r="C271" s="37"/>
      <c r="D271" s="37"/>
      <c r="E271" s="101"/>
      <c r="F271" s="101"/>
      <c r="G271" s="101"/>
      <c r="H271" s="101"/>
      <c r="I271" s="101"/>
      <c r="J271" s="101"/>
      <c r="K271" s="101"/>
      <c r="L271" s="101"/>
      <c r="M271" s="101"/>
      <c r="N271" s="101"/>
      <c r="O271" s="101"/>
      <c r="P271" s="101"/>
      <c r="T271" s="98"/>
      <c r="U271" s="98"/>
      <c r="V271" s="98"/>
      <c r="W271" s="98"/>
      <c r="X271" s="98"/>
      <c r="Y271" s="98"/>
      <c r="Z271" s="98"/>
      <c r="AA271" s="98"/>
      <c r="AB271" s="98"/>
      <c r="AC271" s="98"/>
      <c r="AD271" s="98"/>
      <c r="AE271" s="98"/>
      <c r="AF271" s="98"/>
      <c r="AG271" s="98"/>
      <c r="AH271" s="98"/>
      <c r="AI271" s="98"/>
      <c r="AJ271" s="98"/>
      <c r="AK271" s="98"/>
      <c r="AL271" s="98"/>
      <c r="AM271" s="98"/>
      <c r="AN271" s="98"/>
      <c r="AO271" s="98"/>
      <c r="AP271" s="98"/>
      <c r="AQ271" s="98"/>
      <c r="AR271" s="98"/>
      <c r="AS271" s="98"/>
      <c r="AT271" s="98"/>
    </row>
    <row r="272" spans="2:46" x14ac:dyDescent="0.25">
      <c r="B272" s="37"/>
      <c r="C272" s="37"/>
      <c r="D272" s="37"/>
      <c r="E272" s="101"/>
      <c r="F272" s="101"/>
      <c r="G272" s="101"/>
      <c r="H272" s="101"/>
      <c r="I272" s="101"/>
      <c r="J272" s="101"/>
      <c r="K272" s="101"/>
      <c r="L272" s="101"/>
      <c r="M272" s="101"/>
      <c r="N272" s="101"/>
      <c r="O272" s="101"/>
      <c r="P272" s="101"/>
      <c r="T272" s="98"/>
      <c r="U272" s="98"/>
      <c r="V272" s="98"/>
      <c r="W272" s="98"/>
      <c r="X272" s="98"/>
      <c r="Y272" s="98"/>
      <c r="Z272" s="98"/>
      <c r="AA272" s="98"/>
      <c r="AB272" s="98"/>
      <c r="AC272" s="98"/>
      <c r="AD272" s="98"/>
      <c r="AE272" s="98"/>
      <c r="AF272" s="98"/>
      <c r="AG272" s="98"/>
      <c r="AH272" s="98"/>
      <c r="AI272" s="98"/>
      <c r="AJ272" s="98"/>
      <c r="AK272" s="98"/>
      <c r="AL272" s="98"/>
      <c r="AM272" s="98"/>
      <c r="AN272" s="98"/>
      <c r="AO272" s="98"/>
      <c r="AP272" s="98"/>
      <c r="AQ272" s="98"/>
      <c r="AR272" s="98"/>
      <c r="AS272" s="98"/>
      <c r="AT272" s="98"/>
    </row>
    <row r="273" spans="2:46" x14ac:dyDescent="0.25">
      <c r="B273" s="37"/>
      <c r="C273" s="37"/>
      <c r="D273" s="37"/>
      <c r="E273" s="101"/>
      <c r="F273" s="101"/>
      <c r="G273" s="101"/>
      <c r="H273" s="101"/>
      <c r="I273" s="101"/>
      <c r="J273" s="101"/>
      <c r="K273" s="101"/>
      <c r="L273" s="101"/>
      <c r="M273" s="101"/>
      <c r="N273" s="101"/>
      <c r="O273" s="101"/>
      <c r="P273" s="101"/>
      <c r="T273" s="98"/>
      <c r="U273" s="98"/>
      <c r="V273" s="98"/>
      <c r="W273" s="98"/>
      <c r="X273" s="98"/>
      <c r="Y273" s="98"/>
      <c r="Z273" s="98"/>
      <c r="AA273" s="98"/>
      <c r="AB273" s="98"/>
      <c r="AC273" s="98"/>
      <c r="AD273" s="98"/>
      <c r="AE273" s="98"/>
      <c r="AF273" s="98"/>
      <c r="AG273" s="98"/>
      <c r="AH273" s="98"/>
      <c r="AI273" s="98"/>
      <c r="AJ273" s="98"/>
      <c r="AK273" s="98"/>
      <c r="AL273" s="98"/>
      <c r="AM273" s="98"/>
      <c r="AN273" s="98"/>
      <c r="AO273" s="98"/>
      <c r="AP273" s="98"/>
      <c r="AQ273" s="98"/>
      <c r="AR273" s="98"/>
      <c r="AS273" s="98"/>
      <c r="AT273" s="98"/>
    </row>
    <row r="274" spans="2:46" x14ac:dyDescent="0.25">
      <c r="B274" s="37"/>
      <c r="C274" s="37"/>
      <c r="D274" s="37"/>
      <c r="E274" s="101"/>
      <c r="F274" s="101"/>
      <c r="G274" s="101"/>
      <c r="H274" s="101"/>
      <c r="I274" s="101"/>
      <c r="J274" s="101"/>
      <c r="K274" s="101"/>
      <c r="L274" s="101"/>
      <c r="M274" s="101"/>
      <c r="N274" s="101"/>
      <c r="O274" s="101"/>
      <c r="P274" s="101"/>
      <c r="T274" s="98"/>
      <c r="U274" s="98"/>
      <c r="V274" s="98"/>
      <c r="W274" s="98"/>
      <c r="X274" s="98"/>
      <c r="Y274" s="98"/>
      <c r="Z274" s="98"/>
      <c r="AA274" s="98"/>
      <c r="AB274" s="98"/>
      <c r="AC274" s="98"/>
      <c r="AD274" s="98"/>
      <c r="AE274" s="98"/>
      <c r="AF274" s="98"/>
      <c r="AG274" s="98"/>
      <c r="AH274" s="98"/>
      <c r="AI274" s="98"/>
      <c r="AJ274" s="98"/>
      <c r="AK274" s="98"/>
      <c r="AL274" s="98"/>
      <c r="AM274" s="98"/>
      <c r="AN274" s="98"/>
      <c r="AO274" s="98"/>
      <c r="AP274" s="98"/>
      <c r="AQ274" s="98"/>
      <c r="AR274" s="98"/>
      <c r="AS274" s="98"/>
      <c r="AT274" s="98"/>
    </row>
    <row r="275" spans="2:46" x14ac:dyDescent="0.25">
      <c r="B275" s="37"/>
      <c r="C275" s="37"/>
      <c r="D275" s="37"/>
      <c r="E275" s="101"/>
      <c r="F275" s="101"/>
      <c r="G275" s="101"/>
      <c r="H275" s="101"/>
      <c r="I275" s="101"/>
      <c r="J275" s="101"/>
      <c r="K275" s="101"/>
      <c r="L275" s="101"/>
      <c r="M275" s="101"/>
      <c r="N275" s="101"/>
      <c r="O275" s="101"/>
      <c r="P275" s="101"/>
      <c r="T275" s="98"/>
      <c r="U275" s="98"/>
      <c r="V275" s="98"/>
      <c r="W275" s="98"/>
      <c r="X275" s="98"/>
      <c r="Y275" s="98"/>
      <c r="Z275" s="98"/>
      <c r="AA275" s="98"/>
      <c r="AB275" s="98"/>
      <c r="AC275" s="98"/>
      <c r="AD275" s="98"/>
      <c r="AE275" s="98"/>
      <c r="AF275" s="98"/>
      <c r="AG275" s="98"/>
      <c r="AH275" s="98"/>
      <c r="AI275" s="98"/>
      <c r="AJ275" s="98"/>
      <c r="AK275" s="98"/>
      <c r="AL275" s="98"/>
      <c r="AM275" s="98"/>
      <c r="AN275" s="98"/>
      <c r="AO275" s="98"/>
      <c r="AP275" s="98"/>
      <c r="AQ275" s="98"/>
      <c r="AR275" s="98"/>
      <c r="AS275" s="98"/>
      <c r="AT275" s="98"/>
    </row>
    <row r="276" spans="2:46" x14ac:dyDescent="0.25">
      <c r="B276" s="37"/>
      <c r="C276" s="37"/>
      <c r="D276" s="37"/>
      <c r="E276" s="101"/>
      <c r="F276" s="101"/>
      <c r="G276" s="101"/>
      <c r="H276" s="101"/>
      <c r="I276" s="101"/>
      <c r="J276" s="101"/>
      <c r="K276" s="101"/>
      <c r="L276" s="101"/>
      <c r="M276" s="101"/>
      <c r="N276" s="101"/>
      <c r="O276" s="101"/>
      <c r="P276" s="101"/>
      <c r="T276" s="98"/>
      <c r="U276" s="98"/>
      <c r="V276" s="98"/>
      <c r="W276" s="98"/>
      <c r="X276" s="98"/>
      <c r="Y276" s="98"/>
      <c r="Z276" s="98"/>
      <c r="AA276" s="98"/>
      <c r="AB276" s="98"/>
      <c r="AC276" s="98"/>
      <c r="AD276" s="98"/>
      <c r="AE276" s="98"/>
      <c r="AF276" s="98"/>
      <c r="AG276" s="98"/>
      <c r="AH276" s="98"/>
      <c r="AI276" s="98"/>
      <c r="AJ276" s="98"/>
      <c r="AK276" s="98"/>
      <c r="AL276" s="98"/>
      <c r="AM276" s="98"/>
      <c r="AN276" s="98"/>
      <c r="AO276" s="98"/>
      <c r="AP276" s="98"/>
      <c r="AQ276" s="98"/>
      <c r="AR276" s="98"/>
      <c r="AS276" s="98"/>
      <c r="AT276" s="98"/>
    </row>
    <row r="277" spans="2:46" x14ac:dyDescent="0.25">
      <c r="B277" s="37"/>
      <c r="C277" s="37"/>
      <c r="D277" s="37"/>
      <c r="E277" s="101"/>
      <c r="F277" s="101"/>
      <c r="G277" s="101"/>
      <c r="H277" s="101"/>
      <c r="I277" s="101"/>
      <c r="J277" s="101"/>
      <c r="K277" s="101"/>
      <c r="L277" s="101"/>
      <c r="M277" s="101"/>
      <c r="N277" s="101"/>
      <c r="O277" s="101"/>
      <c r="P277" s="101"/>
      <c r="T277" s="98"/>
      <c r="U277" s="98"/>
      <c r="V277" s="98"/>
      <c r="W277" s="98"/>
      <c r="X277" s="98"/>
      <c r="Y277" s="98"/>
      <c r="Z277" s="98"/>
      <c r="AA277" s="98"/>
      <c r="AB277" s="98"/>
      <c r="AC277" s="98"/>
      <c r="AD277" s="98"/>
      <c r="AE277" s="98"/>
      <c r="AF277" s="98"/>
      <c r="AG277" s="98"/>
      <c r="AH277" s="98"/>
      <c r="AI277" s="98"/>
      <c r="AJ277" s="98"/>
      <c r="AK277" s="98"/>
      <c r="AL277" s="98"/>
      <c r="AM277" s="98"/>
      <c r="AN277" s="98"/>
      <c r="AO277" s="98"/>
      <c r="AP277" s="98"/>
      <c r="AQ277" s="98"/>
      <c r="AR277" s="98"/>
      <c r="AS277" s="98"/>
      <c r="AT277" s="98"/>
    </row>
    <row r="278" spans="2:46" x14ac:dyDescent="0.25">
      <c r="B278" s="37"/>
      <c r="C278" s="37"/>
      <c r="D278" s="37"/>
      <c r="E278" s="101"/>
      <c r="F278" s="101"/>
      <c r="G278" s="101"/>
      <c r="H278" s="101"/>
      <c r="I278" s="101"/>
      <c r="J278" s="101"/>
      <c r="K278" s="101"/>
      <c r="L278" s="101"/>
      <c r="M278" s="101"/>
      <c r="N278" s="101"/>
      <c r="O278" s="101"/>
      <c r="P278" s="101"/>
      <c r="T278" s="98"/>
      <c r="U278" s="98"/>
      <c r="V278" s="98"/>
      <c r="W278" s="98"/>
      <c r="X278" s="98"/>
      <c r="Y278" s="98"/>
      <c r="Z278" s="98"/>
      <c r="AA278" s="98"/>
      <c r="AB278" s="98"/>
      <c r="AC278" s="98"/>
      <c r="AD278" s="98"/>
      <c r="AE278" s="98"/>
      <c r="AF278" s="98"/>
      <c r="AG278" s="98"/>
      <c r="AH278" s="98"/>
      <c r="AI278" s="98"/>
      <c r="AJ278" s="98"/>
      <c r="AK278" s="98"/>
      <c r="AL278" s="98"/>
      <c r="AM278" s="98"/>
      <c r="AN278" s="98"/>
      <c r="AO278" s="98"/>
      <c r="AP278" s="98"/>
      <c r="AQ278" s="98"/>
      <c r="AR278" s="98"/>
      <c r="AS278" s="98"/>
      <c r="AT278" s="98"/>
    </row>
    <row r="279" spans="2:46" x14ac:dyDescent="0.25">
      <c r="B279" s="37"/>
      <c r="C279" s="37"/>
      <c r="D279" s="37"/>
      <c r="E279" s="101"/>
      <c r="F279" s="101"/>
      <c r="G279" s="101"/>
      <c r="H279" s="101"/>
      <c r="I279" s="101"/>
      <c r="J279" s="101"/>
      <c r="K279" s="101"/>
      <c r="L279" s="101"/>
      <c r="M279" s="101"/>
      <c r="N279" s="101"/>
      <c r="O279" s="101"/>
      <c r="P279" s="101"/>
      <c r="T279" s="98"/>
      <c r="U279" s="98"/>
      <c r="V279" s="98"/>
      <c r="W279" s="98"/>
      <c r="X279" s="98"/>
      <c r="Y279" s="98"/>
      <c r="Z279" s="98"/>
      <c r="AA279" s="98"/>
      <c r="AB279" s="98"/>
      <c r="AC279" s="98"/>
      <c r="AD279" s="98"/>
      <c r="AE279" s="98"/>
      <c r="AF279" s="98"/>
      <c r="AG279" s="98"/>
      <c r="AH279" s="98"/>
      <c r="AI279" s="98"/>
      <c r="AJ279" s="98"/>
      <c r="AK279" s="98"/>
      <c r="AL279" s="98"/>
      <c r="AM279" s="98"/>
      <c r="AN279" s="98"/>
      <c r="AO279" s="98"/>
      <c r="AP279" s="98"/>
      <c r="AQ279" s="98"/>
      <c r="AR279" s="98"/>
      <c r="AS279" s="98"/>
      <c r="AT279" s="98"/>
    </row>
    <row r="280" spans="2:46" x14ac:dyDescent="0.25">
      <c r="B280" s="37"/>
      <c r="C280" s="37"/>
      <c r="D280" s="37"/>
      <c r="E280" s="101"/>
      <c r="F280" s="101"/>
      <c r="G280" s="101"/>
      <c r="H280" s="101"/>
      <c r="I280" s="101"/>
      <c r="J280" s="101"/>
      <c r="K280" s="101"/>
      <c r="L280" s="101"/>
      <c r="M280" s="101"/>
      <c r="N280" s="101"/>
      <c r="O280" s="101"/>
      <c r="P280" s="101"/>
      <c r="T280" s="98"/>
      <c r="U280" s="98"/>
      <c r="V280" s="98"/>
      <c r="W280" s="98"/>
      <c r="X280" s="98"/>
      <c r="Y280" s="98"/>
      <c r="Z280" s="98"/>
      <c r="AA280" s="98"/>
      <c r="AB280" s="98"/>
      <c r="AC280" s="98"/>
      <c r="AD280" s="98"/>
      <c r="AE280" s="98"/>
      <c r="AF280" s="98"/>
      <c r="AG280" s="98"/>
      <c r="AH280" s="98"/>
      <c r="AI280" s="98"/>
      <c r="AJ280" s="98"/>
      <c r="AK280" s="98"/>
      <c r="AL280" s="98"/>
      <c r="AM280" s="98"/>
      <c r="AN280" s="98"/>
      <c r="AO280" s="98"/>
      <c r="AP280" s="98"/>
      <c r="AQ280" s="98"/>
      <c r="AR280" s="98"/>
      <c r="AS280" s="98"/>
      <c r="AT280" s="98"/>
    </row>
    <row r="281" spans="2:46" x14ac:dyDescent="0.25">
      <c r="B281" s="37"/>
      <c r="C281" s="37"/>
      <c r="D281" s="37"/>
      <c r="E281" s="101"/>
      <c r="F281" s="101"/>
      <c r="G281" s="101"/>
      <c r="H281" s="101"/>
      <c r="I281" s="101"/>
      <c r="J281" s="101"/>
      <c r="K281" s="101"/>
      <c r="L281" s="101"/>
      <c r="M281" s="101"/>
      <c r="N281" s="101"/>
      <c r="O281" s="101"/>
      <c r="P281" s="101"/>
      <c r="T281" s="98"/>
      <c r="U281" s="98"/>
      <c r="V281" s="98"/>
      <c r="W281" s="98"/>
      <c r="X281" s="98"/>
      <c r="Y281" s="98"/>
      <c r="Z281" s="98"/>
      <c r="AA281" s="98"/>
      <c r="AB281" s="98"/>
      <c r="AC281" s="98"/>
      <c r="AD281" s="98"/>
      <c r="AE281" s="98"/>
      <c r="AF281" s="98"/>
      <c r="AG281" s="98"/>
      <c r="AH281" s="98"/>
      <c r="AI281" s="98"/>
      <c r="AJ281" s="98"/>
      <c r="AK281" s="98"/>
      <c r="AL281" s="98"/>
      <c r="AM281" s="98"/>
      <c r="AN281" s="98"/>
      <c r="AO281" s="98"/>
      <c r="AP281" s="98"/>
      <c r="AQ281" s="98"/>
      <c r="AR281" s="98"/>
      <c r="AS281" s="98"/>
      <c r="AT281" s="98"/>
    </row>
    <row r="282" spans="2:46" x14ac:dyDescent="0.25">
      <c r="B282" s="37"/>
      <c r="C282" s="37"/>
      <c r="D282" s="37"/>
      <c r="E282" s="101"/>
      <c r="F282" s="101"/>
      <c r="G282" s="101"/>
      <c r="H282" s="101"/>
      <c r="I282" s="101"/>
      <c r="J282" s="101"/>
      <c r="K282" s="101"/>
      <c r="L282" s="101"/>
      <c r="M282" s="101"/>
      <c r="N282" s="101"/>
      <c r="O282" s="101"/>
      <c r="P282" s="101"/>
      <c r="T282" s="98"/>
      <c r="U282" s="98"/>
      <c r="V282" s="98"/>
      <c r="W282" s="98"/>
      <c r="X282" s="98"/>
      <c r="Y282" s="98"/>
      <c r="Z282" s="98"/>
      <c r="AA282" s="98"/>
      <c r="AB282" s="98"/>
      <c r="AC282" s="98"/>
      <c r="AD282" s="98"/>
      <c r="AE282" s="98"/>
      <c r="AF282" s="98"/>
      <c r="AG282" s="98"/>
      <c r="AH282" s="98"/>
      <c r="AI282" s="98"/>
      <c r="AJ282" s="98"/>
      <c r="AK282" s="98"/>
      <c r="AL282" s="98"/>
      <c r="AM282" s="98"/>
      <c r="AN282" s="98"/>
      <c r="AO282" s="98"/>
      <c r="AP282" s="98"/>
      <c r="AQ282" s="98"/>
      <c r="AR282" s="98"/>
      <c r="AS282" s="98"/>
      <c r="AT282" s="98"/>
    </row>
    <row r="283" spans="2:46" x14ac:dyDescent="0.25">
      <c r="B283" s="37"/>
      <c r="C283" s="37"/>
      <c r="D283" s="37"/>
      <c r="E283" s="101"/>
      <c r="F283" s="101"/>
      <c r="G283" s="101"/>
      <c r="H283" s="101"/>
      <c r="I283" s="101"/>
      <c r="J283" s="101"/>
      <c r="K283" s="101"/>
      <c r="L283" s="101"/>
      <c r="M283" s="101"/>
      <c r="N283" s="101"/>
      <c r="O283" s="101"/>
      <c r="P283" s="101"/>
      <c r="T283" s="98"/>
      <c r="U283" s="98"/>
      <c r="V283" s="98"/>
      <c r="W283" s="98"/>
      <c r="X283" s="98"/>
      <c r="Y283" s="98"/>
      <c r="Z283" s="98"/>
      <c r="AA283" s="98"/>
      <c r="AB283" s="98"/>
      <c r="AC283" s="98"/>
      <c r="AD283" s="98"/>
      <c r="AE283" s="98"/>
      <c r="AF283" s="98"/>
      <c r="AG283" s="98"/>
      <c r="AH283" s="98"/>
      <c r="AI283" s="98"/>
      <c r="AJ283" s="98"/>
      <c r="AK283" s="98"/>
      <c r="AL283" s="98"/>
      <c r="AM283" s="98"/>
      <c r="AN283" s="98"/>
      <c r="AO283" s="98"/>
      <c r="AP283" s="98"/>
      <c r="AQ283" s="98"/>
      <c r="AR283" s="98"/>
      <c r="AS283" s="98"/>
      <c r="AT283" s="98"/>
    </row>
    <row r="284" spans="2:46" x14ac:dyDescent="0.25">
      <c r="B284" s="37"/>
      <c r="C284" s="37"/>
      <c r="D284" s="37"/>
      <c r="E284" s="101"/>
      <c r="F284" s="101"/>
      <c r="G284" s="101"/>
      <c r="H284" s="101"/>
      <c r="I284" s="101"/>
      <c r="J284" s="101"/>
      <c r="K284" s="101"/>
      <c r="L284" s="101"/>
      <c r="M284" s="101"/>
      <c r="N284" s="101"/>
      <c r="O284" s="101"/>
      <c r="P284" s="101"/>
      <c r="T284" s="98"/>
      <c r="U284" s="98"/>
      <c r="V284" s="98"/>
      <c r="W284" s="98"/>
      <c r="X284" s="98"/>
      <c r="Y284" s="98"/>
      <c r="Z284" s="98"/>
      <c r="AA284" s="98"/>
      <c r="AB284" s="98"/>
      <c r="AC284" s="98"/>
      <c r="AD284" s="98"/>
      <c r="AE284" s="98"/>
      <c r="AF284" s="98"/>
      <c r="AG284" s="98"/>
      <c r="AH284" s="98"/>
      <c r="AI284" s="98"/>
      <c r="AJ284" s="98"/>
      <c r="AK284" s="98"/>
      <c r="AL284" s="98"/>
      <c r="AM284" s="98"/>
      <c r="AN284" s="98"/>
      <c r="AO284" s="98"/>
      <c r="AP284" s="98"/>
      <c r="AQ284" s="98"/>
      <c r="AR284" s="98"/>
      <c r="AS284" s="98"/>
      <c r="AT284" s="98"/>
    </row>
    <row r="285" spans="2:46" x14ac:dyDescent="0.25">
      <c r="B285" s="37"/>
      <c r="C285" s="37"/>
      <c r="D285" s="37"/>
      <c r="E285" s="101"/>
      <c r="F285" s="101"/>
      <c r="G285" s="101"/>
      <c r="H285" s="101"/>
      <c r="I285" s="101"/>
      <c r="J285" s="101"/>
      <c r="K285" s="101"/>
      <c r="L285" s="101"/>
      <c r="M285" s="101"/>
      <c r="N285" s="101"/>
      <c r="O285" s="101"/>
      <c r="P285" s="101"/>
      <c r="T285" s="98"/>
      <c r="U285" s="98"/>
      <c r="V285" s="98"/>
      <c r="W285" s="98"/>
      <c r="X285" s="98"/>
      <c r="Y285" s="98"/>
      <c r="Z285" s="98"/>
      <c r="AA285" s="98"/>
      <c r="AB285" s="98"/>
      <c r="AC285" s="98"/>
      <c r="AD285" s="98"/>
      <c r="AE285" s="98"/>
      <c r="AF285" s="98"/>
      <c r="AG285" s="98"/>
      <c r="AH285" s="98"/>
      <c r="AI285" s="98"/>
      <c r="AJ285" s="98"/>
      <c r="AK285" s="98"/>
      <c r="AL285" s="98"/>
      <c r="AM285" s="98"/>
      <c r="AN285" s="98"/>
      <c r="AO285" s="98"/>
      <c r="AP285" s="98"/>
      <c r="AQ285" s="98"/>
      <c r="AR285" s="98"/>
      <c r="AS285" s="98"/>
      <c r="AT285" s="98"/>
    </row>
    <row r="286" spans="2:46" x14ac:dyDescent="0.25">
      <c r="B286" s="37"/>
      <c r="C286" s="37"/>
      <c r="D286" s="37"/>
      <c r="E286" s="101"/>
      <c r="F286" s="101"/>
      <c r="G286" s="101"/>
      <c r="H286" s="101"/>
      <c r="I286" s="101"/>
      <c r="J286" s="101"/>
      <c r="K286" s="101"/>
      <c r="L286" s="101"/>
      <c r="M286" s="101"/>
      <c r="N286" s="101"/>
      <c r="O286" s="101"/>
      <c r="P286" s="101"/>
      <c r="T286" s="98"/>
      <c r="U286" s="98"/>
      <c r="V286" s="98"/>
      <c r="W286" s="98"/>
      <c r="X286" s="98"/>
      <c r="Y286" s="98"/>
      <c r="Z286" s="98"/>
      <c r="AA286" s="98"/>
      <c r="AB286" s="98"/>
      <c r="AC286" s="98"/>
      <c r="AD286" s="98"/>
      <c r="AE286" s="98"/>
      <c r="AF286" s="98"/>
      <c r="AG286" s="98"/>
      <c r="AH286" s="98"/>
      <c r="AI286" s="98"/>
      <c r="AJ286" s="98"/>
      <c r="AK286" s="98"/>
      <c r="AL286" s="98"/>
      <c r="AM286" s="98"/>
      <c r="AN286" s="98"/>
      <c r="AO286" s="98"/>
      <c r="AP286" s="98"/>
      <c r="AQ286" s="98"/>
      <c r="AR286" s="98"/>
      <c r="AS286" s="98"/>
      <c r="AT286" s="98"/>
    </row>
    <row r="287" spans="2:46" x14ac:dyDescent="0.25">
      <c r="B287" s="37"/>
      <c r="C287" s="37"/>
      <c r="D287" s="37"/>
      <c r="E287" s="101"/>
      <c r="F287" s="101"/>
      <c r="G287" s="101"/>
      <c r="H287" s="101"/>
      <c r="I287" s="101"/>
      <c r="J287" s="101"/>
      <c r="K287" s="101"/>
      <c r="L287" s="101"/>
      <c r="M287" s="101"/>
      <c r="N287" s="101"/>
      <c r="O287" s="101"/>
      <c r="P287" s="101"/>
      <c r="T287" s="98"/>
      <c r="U287" s="98"/>
      <c r="V287" s="98"/>
      <c r="W287" s="98"/>
      <c r="X287" s="98"/>
      <c r="Y287" s="98"/>
      <c r="Z287" s="98"/>
      <c r="AA287" s="98"/>
      <c r="AB287" s="98"/>
      <c r="AC287" s="98"/>
      <c r="AD287" s="98"/>
      <c r="AE287" s="98"/>
      <c r="AF287" s="98"/>
      <c r="AG287" s="98"/>
      <c r="AH287" s="98"/>
      <c r="AI287" s="98"/>
      <c r="AJ287" s="98"/>
      <c r="AK287" s="98"/>
      <c r="AL287" s="98"/>
      <c r="AM287" s="98"/>
      <c r="AN287" s="98"/>
      <c r="AO287" s="98"/>
      <c r="AP287" s="98"/>
      <c r="AQ287" s="98"/>
      <c r="AR287" s="98"/>
      <c r="AS287" s="98"/>
      <c r="AT287" s="98"/>
    </row>
    <row r="288" spans="2:46" x14ac:dyDescent="0.25">
      <c r="B288" s="37"/>
      <c r="C288" s="37"/>
      <c r="D288" s="37"/>
      <c r="E288" s="101"/>
      <c r="F288" s="101"/>
      <c r="G288" s="101"/>
      <c r="H288" s="101"/>
      <c r="I288" s="101"/>
      <c r="J288" s="101"/>
      <c r="K288" s="101"/>
      <c r="L288" s="101"/>
      <c r="M288" s="101"/>
      <c r="N288" s="101"/>
      <c r="O288" s="101"/>
      <c r="P288" s="101"/>
      <c r="T288" s="98"/>
      <c r="U288" s="98"/>
      <c r="V288" s="98"/>
      <c r="W288" s="98"/>
      <c r="X288" s="98"/>
      <c r="Y288" s="98"/>
      <c r="Z288" s="98"/>
      <c r="AA288" s="98"/>
      <c r="AB288" s="98"/>
      <c r="AC288" s="98"/>
      <c r="AD288" s="98"/>
      <c r="AE288" s="98"/>
      <c r="AF288" s="98"/>
      <c r="AG288" s="98"/>
      <c r="AH288" s="98"/>
      <c r="AI288" s="98"/>
      <c r="AJ288" s="98"/>
      <c r="AK288" s="98"/>
      <c r="AL288" s="98"/>
      <c r="AM288" s="98"/>
      <c r="AN288" s="98"/>
      <c r="AO288" s="98"/>
      <c r="AP288" s="98"/>
      <c r="AQ288" s="98"/>
      <c r="AR288" s="98"/>
      <c r="AS288" s="98"/>
      <c r="AT288" s="98"/>
    </row>
    <row r="289" spans="2:46" x14ac:dyDescent="0.25">
      <c r="B289" s="37"/>
      <c r="C289" s="37"/>
      <c r="D289" s="37"/>
      <c r="E289" s="101"/>
      <c r="F289" s="101"/>
      <c r="G289" s="101"/>
      <c r="H289" s="101"/>
      <c r="I289" s="101"/>
      <c r="J289" s="101"/>
      <c r="K289" s="101"/>
      <c r="L289" s="101"/>
      <c r="M289" s="101"/>
      <c r="N289" s="101"/>
      <c r="O289" s="101"/>
      <c r="P289" s="101"/>
      <c r="T289" s="98"/>
      <c r="U289" s="98"/>
      <c r="V289" s="98"/>
      <c r="W289" s="98"/>
      <c r="X289" s="98"/>
      <c r="Y289" s="98"/>
      <c r="Z289" s="98"/>
      <c r="AA289" s="98"/>
      <c r="AB289" s="98"/>
      <c r="AC289" s="98"/>
      <c r="AD289" s="98"/>
      <c r="AE289" s="98"/>
      <c r="AF289" s="98"/>
      <c r="AG289" s="98"/>
      <c r="AH289" s="98"/>
      <c r="AI289" s="98"/>
      <c r="AJ289" s="98"/>
      <c r="AK289" s="98"/>
      <c r="AL289" s="98"/>
      <c r="AM289" s="98"/>
      <c r="AN289" s="98"/>
      <c r="AO289" s="98"/>
      <c r="AP289" s="98"/>
      <c r="AQ289" s="98"/>
      <c r="AR289" s="98"/>
      <c r="AS289" s="98"/>
      <c r="AT289" s="98"/>
    </row>
    <row r="290" spans="2:46" x14ac:dyDescent="0.25">
      <c r="B290" s="37"/>
      <c r="C290" s="37"/>
      <c r="D290" s="37"/>
      <c r="E290" s="101"/>
      <c r="F290" s="101"/>
      <c r="G290" s="101"/>
      <c r="H290" s="101"/>
      <c r="I290" s="101"/>
      <c r="J290" s="101"/>
      <c r="K290" s="101"/>
      <c r="L290" s="101"/>
      <c r="M290" s="101"/>
      <c r="N290" s="101"/>
      <c r="O290" s="101"/>
      <c r="P290" s="101"/>
      <c r="T290" s="98"/>
      <c r="U290" s="98"/>
      <c r="V290" s="98"/>
      <c r="W290" s="98"/>
      <c r="X290" s="98"/>
      <c r="Y290" s="98"/>
      <c r="Z290" s="98"/>
      <c r="AA290" s="98"/>
      <c r="AB290" s="98"/>
      <c r="AC290" s="98"/>
      <c r="AD290" s="98"/>
      <c r="AE290" s="98"/>
      <c r="AF290" s="98"/>
      <c r="AG290" s="98"/>
      <c r="AH290" s="98"/>
      <c r="AI290" s="98"/>
      <c r="AJ290" s="98"/>
      <c r="AK290" s="98"/>
      <c r="AL290" s="98"/>
      <c r="AM290" s="98"/>
      <c r="AN290" s="98"/>
      <c r="AO290" s="98"/>
      <c r="AP290" s="98"/>
      <c r="AQ290" s="98"/>
      <c r="AR290" s="98"/>
      <c r="AS290" s="98"/>
      <c r="AT290" s="98"/>
    </row>
    <row r="291" spans="2:46" x14ac:dyDescent="0.25">
      <c r="B291" s="37"/>
      <c r="C291" s="37"/>
      <c r="D291" s="37"/>
      <c r="E291" s="101"/>
      <c r="F291" s="101"/>
      <c r="G291" s="101"/>
      <c r="H291" s="101"/>
      <c r="I291" s="101"/>
      <c r="J291" s="101"/>
      <c r="K291" s="101"/>
      <c r="L291" s="101"/>
      <c r="M291" s="101"/>
      <c r="N291" s="101"/>
      <c r="O291" s="101"/>
      <c r="P291" s="101"/>
      <c r="T291" s="98"/>
      <c r="U291" s="98"/>
      <c r="V291" s="98"/>
      <c r="W291" s="98"/>
      <c r="X291" s="98"/>
      <c r="Y291" s="98"/>
      <c r="Z291" s="98"/>
      <c r="AA291" s="98"/>
      <c r="AB291" s="98"/>
      <c r="AC291" s="98"/>
      <c r="AD291" s="98"/>
      <c r="AE291" s="98"/>
      <c r="AF291" s="98"/>
      <c r="AG291" s="98"/>
      <c r="AH291" s="98"/>
      <c r="AI291" s="98"/>
      <c r="AJ291" s="98"/>
      <c r="AK291" s="98"/>
      <c r="AL291" s="98"/>
      <c r="AM291" s="98"/>
      <c r="AN291" s="98"/>
      <c r="AO291" s="98"/>
      <c r="AP291" s="98"/>
      <c r="AQ291" s="98"/>
      <c r="AR291" s="98"/>
      <c r="AS291" s="98"/>
      <c r="AT291" s="98"/>
    </row>
    <row r="292" spans="2:46" x14ac:dyDescent="0.25">
      <c r="B292" s="37"/>
      <c r="C292" s="37"/>
      <c r="D292" s="37"/>
      <c r="E292" s="101"/>
      <c r="F292" s="101"/>
      <c r="G292" s="101"/>
      <c r="H292" s="101"/>
      <c r="I292" s="101"/>
      <c r="J292" s="101"/>
      <c r="K292" s="101"/>
      <c r="L292" s="101"/>
      <c r="M292" s="101"/>
      <c r="N292" s="101"/>
      <c r="O292" s="101"/>
      <c r="P292" s="101"/>
      <c r="T292" s="98"/>
      <c r="U292" s="98"/>
      <c r="V292" s="98"/>
      <c r="W292" s="98"/>
      <c r="X292" s="98"/>
      <c r="Y292" s="98"/>
      <c r="Z292" s="98"/>
      <c r="AA292" s="98"/>
      <c r="AB292" s="98"/>
      <c r="AC292" s="98"/>
      <c r="AD292" s="98"/>
      <c r="AE292" s="98"/>
      <c r="AF292" s="98"/>
      <c r="AG292" s="98"/>
      <c r="AH292" s="98"/>
      <c r="AI292" s="98"/>
      <c r="AJ292" s="98"/>
      <c r="AK292" s="98"/>
      <c r="AL292" s="98"/>
      <c r="AM292" s="98"/>
      <c r="AN292" s="98"/>
      <c r="AO292" s="98"/>
      <c r="AP292" s="98"/>
      <c r="AQ292" s="98"/>
      <c r="AR292" s="98"/>
      <c r="AS292" s="98"/>
      <c r="AT292" s="98"/>
    </row>
    <row r="293" spans="2:46" x14ac:dyDescent="0.25">
      <c r="B293" s="37"/>
      <c r="C293" s="37"/>
      <c r="D293" s="37"/>
      <c r="E293" s="101"/>
      <c r="F293" s="101"/>
      <c r="G293" s="101"/>
      <c r="H293" s="101"/>
      <c r="I293" s="101"/>
      <c r="J293" s="101"/>
      <c r="K293" s="101"/>
      <c r="L293" s="101"/>
      <c r="M293" s="101"/>
      <c r="N293" s="101"/>
      <c r="O293" s="101"/>
      <c r="P293" s="101"/>
      <c r="T293" s="98"/>
      <c r="U293" s="98"/>
      <c r="V293" s="98"/>
      <c r="W293" s="98"/>
      <c r="X293" s="98"/>
      <c r="Y293" s="98"/>
      <c r="Z293" s="98"/>
      <c r="AA293" s="98"/>
      <c r="AB293" s="98"/>
      <c r="AC293" s="98"/>
      <c r="AD293" s="98"/>
      <c r="AE293" s="98"/>
      <c r="AF293" s="98"/>
      <c r="AG293" s="98"/>
      <c r="AH293" s="98"/>
      <c r="AI293" s="98"/>
      <c r="AJ293" s="98"/>
      <c r="AK293" s="98"/>
      <c r="AL293" s="98"/>
      <c r="AM293" s="98"/>
      <c r="AN293" s="98"/>
      <c r="AO293" s="98"/>
      <c r="AP293" s="98"/>
      <c r="AQ293" s="98"/>
      <c r="AR293" s="98"/>
      <c r="AS293" s="98"/>
      <c r="AT293" s="98"/>
    </row>
    <row r="294" spans="2:46" x14ac:dyDescent="0.25">
      <c r="B294" s="37"/>
      <c r="C294" s="37"/>
      <c r="D294" s="37"/>
      <c r="E294" s="101"/>
      <c r="F294" s="101"/>
      <c r="G294" s="101"/>
      <c r="H294" s="101"/>
      <c r="I294" s="101"/>
      <c r="J294" s="101"/>
      <c r="K294" s="101"/>
      <c r="L294" s="101"/>
      <c r="M294" s="101"/>
      <c r="N294" s="101"/>
      <c r="O294" s="101"/>
      <c r="P294" s="101"/>
      <c r="T294" s="98"/>
      <c r="U294" s="98"/>
      <c r="V294" s="98"/>
      <c r="W294" s="98"/>
      <c r="X294" s="98"/>
      <c r="Y294" s="98"/>
      <c r="Z294" s="98"/>
      <c r="AA294" s="98"/>
      <c r="AB294" s="98"/>
      <c r="AC294" s="98"/>
      <c r="AD294" s="98"/>
      <c r="AE294" s="98"/>
      <c r="AF294" s="98"/>
      <c r="AG294" s="98"/>
      <c r="AH294" s="98"/>
      <c r="AI294" s="98"/>
      <c r="AJ294" s="98"/>
      <c r="AK294" s="98"/>
      <c r="AL294" s="98"/>
      <c r="AM294" s="98"/>
      <c r="AN294" s="98"/>
      <c r="AO294" s="98"/>
      <c r="AP294" s="98"/>
      <c r="AQ294" s="98"/>
      <c r="AR294" s="98"/>
      <c r="AS294" s="98"/>
      <c r="AT294" s="98"/>
    </row>
    <row r="295" spans="2:46" x14ac:dyDescent="0.25">
      <c r="B295" s="37"/>
      <c r="C295" s="37"/>
      <c r="D295" s="37"/>
      <c r="E295" s="101"/>
      <c r="F295" s="101"/>
      <c r="G295" s="101"/>
      <c r="H295" s="101"/>
      <c r="I295" s="101"/>
      <c r="J295" s="101"/>
      <c r="K295" s="101"/>
      <c r="L295" s="101"/>
      <c r="M295" s="101"/>
      <c r="N295" s="101"/>
      <c r="O295" s="101"/>
      <c r="P295" s="101"/>
      <c r="T295" s="98"/>
      <c r="U295" s="98"/>
      <c r="V295" s="98"/>
      <c r="W295" s="98"/>
      <c r="X295" s="98"/>
      <c r="Y295" s="98"/>
      <c r="Z295" s="98"/>
      <c r="AA295" s="98"/>
      <c r="AB295" s="98"/>
      <c r="AC295" s="98"/>
      <c r="AD295" s="98"/>
      <c r="AE295" s="98"/>
      <c r="AF295" s="98"/>
      <c r="AG295" s="98"/>
      <c r="AH295" s="98"/>
      <c r="AI295" s="98"/>
      <c r="AJ295" s="98"/>
      <c r="AK295" s="98"/>
      <c r="AL295" s="98"/>
      <c r="AM295" s="98"/>
      <c r="AN295" s="98"/>
      <c r="AO295" s="98"/>
      <c r="AP295" s="98"/>
      <c r="AQ295" s="98"/>
      <c r="AR295" s="98"/>
      <c r="AS295" s="98"/>
      <c r="AT295" s="98"/>
    </row>
    <row r="296" spans="2:46" x14ac:dyDescent="0.25">
      <c r="B296" s="37"/>
      <c r="C296" s="37"/>
      <c r="D296" s="37"/>
      <c r="E296" s="101"/>
      <c r="F296" s="101"/>
      <c r="G296" s="101"/>
      <c r="H296" s="101"/>
      <c r="I296" s="101"/>
      <c r="J296" s="101"/>
      <c r="K296" s="101"/>
      <c r="L296" s="101"/>
      <c r="M296" s="101"/>
      <c r="N296" s="101"/>
      <c r="O296" s="101"/>
      <c r="P296" s="101"/>
      <c r="T296" s="98"/>
      <c r="U296" s="98"/>
      <c r="V296" s="98"/>
      <c r="W296" s="98"/>
      <c r="X296" s="98"/>
      <c r="Y296" s="98"/>
      <c r="Z296" s="98"/>
      <c r="AA296" s="98"/>
      <c r="AB296" s="98"/>
      <c r="AC296" s="98"/>
      <c r="AD296" s="98"/>
      <c r="AE296" s="98"/>
      <c r="AF296" s="98"/>
      <c r="AG296" s="98"/>
      <c r="AH296" s="98"/>
      <c r="AI296" s="98"/>
      <c r="AJ296" s="98"/>
      <c r="AK296" s="98"/>
      <c r="AL296" s="98"/>
      <c r="AM296" s="98"/>
      <c r="AN296" s="98"/>
      <c r="AO296" s="98"/>
      <c r="AP296" s="98"/>
      <c r="AQ296" s="98"/>
      <c r="AR296" s="98"/>
      <c r="AS296" s="98"/>
      <c r="AT296" s="98"/>
    </row>
    <row r="297" spans="2:46" x14ac:dyDescent="0.25">
      <c r="B297" s="37"/>
      <c r="C297" s="37"/>
      <c r="D297" s="37"/>
      <c r="E297" s="101"/>
      <c r="F297" s="101"/>
      <c r="G297" s="101"/>
      <c r="H297" s="101"/>
      <c r="I297" s="101"/>
      <c r="J297" s="101"/>
      <c r="K297" s="101"/>
      <c r="L297" s="101"/>
      <c r="M297" s="101"/>
      <c r="N297" s="101"/>
      <c r="O297" s="101"/>
      <c r="P297" s="101"/>
      <c r="T297" s="98"/>
      <c r="U297" s="98"/>
      <c r="V297" s="98"/>
      <c r="W297" s="98"/>
      <c r="X297" s="98"/>
      <c r="Y297" s="98"/>
      <c r="Z297" s="98"/>
      <c r="AA297" s="98"/>
      <c r="AB297" s="98"/>
      <c r="AC297" s="98"/>
      <c r="AD297" s="98"/>
      <c r="AE297" s="98"/>
      <c r="AF297" s="98"/>
      <c r="AG297" s="98"/>
      <c r="AH297" s="98"/>
      <c r="AI297" s="98"/>
      <c r="AJ297" s="98"/>
      <c r="AK297" s="98"/>
      <c r="AL297" s="98"/>
      <c r="AM297" s="98"/>
      <c r="AN297" s="98"/>
      <c r="AO297" s="98"/>
      <c r="AP297" s="98"/>
      <c r="AQ297" s="98"/>
      <c r="AR297" s="98"/>
      <c r="AS297" s="98"/>
      <c r="AT297" s="98"/>
    </row>
    <row r="298" spans="2:46" x14ac:dyDescent="0.25">
      <c r="B298" s="37"/>
      <c r="C298" s="37"/>
      <c r="D298" s="37"/>
      <c r="E298" s="101"/>
      <c r="F298" s="101"/>
      <c r="G298" s="101"/>
      <c r="H298" s="101"/>
      <c r="I298" s="101"/>
      <c r="J298" s="101"/>
      <c r="K298" s="101"/>
      <c r="L298" s="101"/>
      <c r="M298" s="101"/>
      <c r="N298" s="101"/>
      <c r="O298" s="101"/>
      <c r="P298" s="101"/>
      <c r="T298" s="98"/>
      <c r="U298" s="98"/>
      <c r="V298" s="98"/>
      <c r="W298" s="98"/>
      <c r="X298" s="98"/>
      <c r="Y298" s="98"/>
      <c r="Z298" s="98"/>
      <c r="AA298" s="98"/>
      <c r="AB298" s="98"/>
      <c r="AC298" s="98"/>
      <c r="AD298" s="98"/>
      <c r="AE298" s="98"/>
      <c r="AF298" s="98"/>
      <c r="AG298" s="98"/>
      <c r="AH298" s="98"/>
      <c r="AI298" s="98"/>
      <c r="AJ298" s="98"/>
      <c r="AK298" s="98"/>
      <c r="AL298" s="98"/>
      <c r="AM298" s="98"/>
      <c r="AN298" s="98"/>
      <c r="AO298" s="98"/>
      <c r="AP298" s="98"/>
      <c r="AQ298" s="98"/>
      <c r="AR298" s="98"/>
      <c r="AS298" s="98"/>
      <c r="AT298" s="98"/>
    </row>
    <row r="299" spans="2:46" x14ac:dyDescent="0.25">
      <c r="B299" s="37"/>
      <c r="C299" s="37"/>
      <c r="D299" s="37"/>
      <c r="E299" s="101"/>
      <c r="F299" s="101"/>
      <c r="G299" s="101"/>
      <c r="H299" s="101"/>
      <c r="I299" s="101"/>
      <c r="J299" s="101"/>
      <c r="K299" s="101"/>
      <c r="L299" s="101"/>
      <c r="M299" s="101"/>
      <c r="N299" s="101"/>
      <c r="O299" s="101"/>
      <c r="P299" s="101"/>
      <c r="T299" s="98"/>
      <c r="U299" s="98"/>
      <c r="V299" s="98"/>
      <c r="W299" s="98"/>
      <c r="X299" s="98"/>
      <c r="Y299" s="98"/>
      <c r="Z299" s="98"/>
      <c r="AA299" s="98"/>
      <c r="AB299" s="98"/>
      <c r="AC299" s="98"/>
      <c r="AD299" s="98"/>
      <c r="AE299" s="98"/>
      <c r="AF299" s="98"/>
      <c r="AG299" s="98"/>
      <c r="AH299" s="98"/>
      <c r="AI299" s="98"/>
      <c r="AJ299" s="98"/>
      <c r="AK299" s="98"/>
      <c r="AL299" s="98"/>
      <c r="AM299" s="98"/>
      <c r="AN299" s="98"/>
      <c r="AO299" s="98"/>
      <c r="AP299" s="98"/>
      <c r="AQ299" s="98"/>
      <c r="AR299" s="98"/>
      <c r="AS299" s="98"/>
      <c r="AT299" s="98"/>
    </row>
    <row r="300" spans="2:46" x14ac:dyDescent="0.25">
      <c r="B300" s="37"/>
      <c r="C300" s="37"/>
      <c r="D300" s="37"/>
      <c r="E300" s="101"/>
      <c r="F300" s="101"/>
      <c r="G300" s="101"/>
      <c r="H300" s="101"/>
      <c r="I300" s="101"/>
      <c r="J300" s="101"/>
      <c r="K300" s="101"/>
      <c r="L300" s="101"/>
      <c r="M300" s="101"/>
      <c r="N300" s="101"/>
      <c r="O300" s="101"/>
      <c r="P300" s="101"/>
      <c r="T300" s="98"/>
      <c r="U300" s="98"/>
      <c r="V300" s="98"/>
      <c r="W300" s="98"/>
      <c r="X300" s="98"/>
      <c r="Y300" s="98"/>
      <c r="Z300" s="98"/>
      <c r="AA300" s="98"/>
      <c r="AB300" s="98"/>
      <c r="AC300" s="98"/>
      <c r="AD300" s="98"/>
      <c r="AE300" s="98"/>
      <c r="AF300" s="98"/>
      <c r="AG300" s="98"/>
      <c r="AH300" s="98"/>
      <c r="AI300" s="98"/>
      <c r="AJ300" s="98"/>
      <c r="AK300" s="98"/>
      <c r="AL300" s="98"/>
      <c r="AM300" s="98"/>
      <c r="AN300" s="98"/>
      <c r="AO300" s="98"/>
      <c r="AP300" s="98"/>
      <c r="AQ300" s="98"/>
      <c r="AR300" s="98"/>
      <c r="AS300" s="98"/>
      <c r="AT300" s="98"/>
    </row>
    <row r="301" spans="2:46" x14ac:dyDescent="0.25">
      <c r="B301" s="37"/>
      <c r="C301" s="37"/>
      <c r="D301" s="37"/>
      <c r="E301" s="101"/>
      <c r="F301" s="101"/>
      <c r="G301" s="101"/>
      <c r="H301" s="101"/>
      <c r="I301" s="101"/>
      <c r="J301" s="101"/>
      <c r="K301" s="101"/>
      <c r="L301" s="101"/>
      <c r="M301" s="101"/>
      <c r="N301" s="101"/>
      <c r="O301" s="101"/>
      <c r="P301" s="101"/>
      <c r="T301" s="98"/>
      <c r="U301" s="98"/>
      <c r="V301" s="98"/>
      <c r="W301" s="98"/>
      <c r="X301" s="98"/>
      <c r="Y301" s="98"/>
      <c r="Z301" s="98"/>
      <c r="AA301" s="98"/>
      <c r="AB301" s="98"/>
      <c r="AC301" s="98"/>
      <c r="AD301" s="98"/>
      <c r="AE301" s="98"/>
      <c r="AF301" s="98"/>
      <c r="AG301" s="98"/>
      <c r="AH301" s="98"/>
      <c r="AI301" s="98"/>
      <c r="AJ301" s="98"/>
      <c r="AK301" s="98"/>
      <c r="AL301" s="98"/>
      <c r="AM301" s="98"/>
      <c r="AN301" s="98"/>
      <c r="AO301" s="98"/>
      <c r="AP301" s="98"/>
      <c r="AQ301" s="98"/>
      <c r="AR301" s="98"/>
      <c r="AS301" s="98"/>
      <c r="AT301" s="98"/>
    </row>
    <row r="302" spans="2:46" x14ac:dyDescent="0.25">
      <c r="B302" s="37"/>
      <c r="C302" s="37"/>
      <c r="D302" s="37"/>
      <c r="E302" s="101"/>
      <c r="F302" s="101"/>
      <c r="G302" s="101"/>
      <c r="H302" s="101"/>
      <c r="I302" s="101"/>
      <c r="J302" s="101"/>
      <c r="K302" s="101"/>
      <c r="L302" s="101"/>
      <c r="M302" s="101"/>
      <c r="N302" s="101"/>
      <c r="O302" s="101"/>
      <c r="P302" s="101"/>
      <c r="T302" s="98"/>
      <c r="U302" s="98"/>
      <c r="V302" s="98"/>
      <c r="W302" s="98"/>
      <c r="X302" s="98"/>
      <c r="Y302" s="98"/>
      <c r="Z302" s="98"/>
      <c r="AA302" s="98"/>
      <c r="AB302" s="98"/>
      <c r="AC302" s="98"/>
      <c r="AD302" s="98"/>
      <c r="AE302" s="98"/>
      <c r="AF302" s="98"/>
      <c r="AG302" s="98"/>
      <c r="AH302" s="98"/>
      <c r="AI302" s="98"/>
      <c r="AJ302" s="98"/>
      <c r="AK302" s="98"/>
      <c r="AL302" s="98"/>
      <c r="AM302" s="98"/>
      <c r="AN302" s="98"/>
      <c r="AO302" s="98"/>
      <c r="AP302" s="98"/>
      <c r="AQ302" s="98"/>
      <c r="AR302" s="98"/>
      <c r="AS302" s="98"/>
      <c r="AT302" s="98"/>
    </row>
    <row r="303" spans="2:46" x14ac:dyDescent="0.25">
      <c r="B303" s="37"/>
      <c r="C303" s="37"/>
      <c r="D303" s="37"/>
      <c r="E303" s="101"/>
      <c r="F303" s="101"/>
      <c r="G303" s="101"/>
      <c r="H303" s="101"/>
      <c r="I303" s="101"/>
      <c r="J303" s="101"/>
      <c r="K303" s="101"/>
      <c r="L303" s="101"/>
      <c r="M303" s="101"/>
      <c r="N303" s="101"/>
      <c r="O303" s="101"/>
      <c r="P303" s="101"/>
      <c r="T303" s="98"/>
      <c r="U303" s="98"/>
      <c r="V303" s="98"/>
      <c r="W303" s="98"/>
      <c r="X303" s="98"/>
      <c r="Y303" s="98"/>
      <c r="Z303" s="98"/>
      <c r="AA303" s="98"/>
      <c r="AB303" s="98"/>
      <c r="AC303" s="98"/>
      <c r="AD303" s="98"/>
      <c r="AE303" s="98"/>
      <c r="AF303" s="98"/>
      <c r="AG303" s="98"/>
      <c r="AH303" s="98"/>
      <c r="AI303" s="98"/>
      <c r="AJ303" s="98"/>
      <c r="AK303" s="98"/>
      <c r="AL303" s="98"/>
      <c r="AM303" s="98"/>
      <c r="AN303" s="98"/>
      <c r="AO303" s="98"/>
      <c r="AP303" s="98"/>
      <c r="AQ303" s="98"/>
      <c r="AR303" s="98"/>
      <c r="AS303" s="98"/>
      <c r="AT303" s="98"/>
    </row>
    <row r="304" spans="2:46" x14ac:dyDescent="0.25">
      <c r="B304" s="37"/>
      <c r="C304" s="37"/>
      <c r="D304" s="37"/>
      <c r="E304" s="101"/>
      <c r="F304" s="101"/>
      <c r="G304" s="101"/>
      <c r="H304" s="101"/>
      <c r="I304" s="101"/>
      <c r="J304" s="101"/>
      <c r="K304" s="101"/>
      <c r="L304" s="101"/>
      <c r="M304" s="101"/>
      <c r="N304" s="101"/>
      <c r="O304" s="101"/>
      <c r="P304" s="101"/>
      <c r="T304" s="98"/>
      <c r="U304" s="98"/>
      <c r="V304" s="98"/>
      <c r="W304" s="98"/>
      <c r="X304" s="98"/>
      <c r="Y304" s="98"/>
      <c r="Z304" s="98"/>
      <c r="AA304" s="98"/>
      <c r="AB304" s="98"/>
      <c r="AC304" s="98"/>
      <c r="AD304" s="98"/>
      <c r="AE304" s="98"/>
      <c r="AF304" s="98"/>
      <c r="AG304" s="98"/>
      <c r="AH304" s="98"/>
      <c r="AI304" s="98"/>
      <c r="AJ304" s="98"/>
      <c r="AK304" s="98"/>
      <c r="AL304" s="98"/>
      <c r="AM304" s="98"/>
      <c r="AN304" s="98"/>
      <c r="AO304" s="98"/>
      <c r="AP304" s="98"/>
      <c r="AQ304" s="98"/>
      <c r="AR304" s="98"/>
      <c r="AS304" s="98"/>
      <c r="AT304" s="98"/>
    </row>
    <row r="305" spans="2:46" x14ac:dyDescent="0.25">
      <c r="B305" s="37"/>
      <c r="C305" s="37"/>
      <c r="D305" s="37"/>
      <c r="E305" s="101"/>
      <c r="F305" s="101"/>
      <c r="G305" s="101"/>
      <c r="H305" s="101"/>
      <c r="I305" s="101"/>
      <c r="J305" s="101"/>
      <c r="K305" s="101"/>
      <c r="L305" s="101"/>
      <c r="M305" s="101"/>
      <c r="N305" s="101"/>
      <c r="O305" s="101"/>
      <c r="P305" s="101"/>
      <c r="T305" s="98"/>
      <c r="U305" s="98"/>
      <c r="V305" s="98"/>
      <c r="W305" s="98"/>
      <c r="X305" s="98"/>
      <c r="Y305" s="98"/>
      <c r="Z305" s="98"/>
      <c r="AA305" s="98"/>
      <c r="AB305" s="98"/>
      <c r="AC305" s="98"/>
      <c r="AD305" s="98"/>
      <c r="AE305" s="98"/>
      <c r="AF305" s="98"/>
      <c r="AG305" s="98"/>
      <c r="AH305" s="98"/>
      <c r="AI305" s="98"/>
      <c r="AJ305" s="98"/>
      <c r="AK305" s="98"/>
      <c r="AL305" s="98"/>
      <c r="AM305" s="98"/>
      <c r="AN305" s="98"/>
      <c r="AO305" s="98"/>
      <c r="AP305" s="98"/>
      <c r="AQ305" s="98"/>
      <c r="AR305" s="98"/>
      <c r="AS305" s="98"/>
      <c r="AT305" s="98"/>
    </row>
    <row r="306" spans="2:46" x14ac:dyDescent="0.25">
      <c r="B306" s="37"/>
      <c r="C306" s="37"/>
      <c r="D306" s="37"/>
      <c r="E306" s="101"/>
      <c r="F306" s="101"/>
      <c r="G306" s="101"/>
      <c r="H306" s="101"/>
      <c r="I306" s="101"/>
      <c r="J306" s="101"/>
      <c r="K306" s="101"/>
      <c r="L306" s="101"/>
      <c r="M306" s="101"/>
      <c r="N306" s="101"/>
      <c r="O306" s="101"/>
      <c r="P306" s="101"/>
      <c r="T306" s="98"/>
      <c r="U306" s="98"/>
      <c r="V306" s="98"/>
      <c r="W306" s="98"/>
      <c r="X306" s="98"/>
      <c r="Y306" s="98"/>
      <c r="Z306" s="98"/>
      <c r="AA306" s="98"/>
      <c r="AB306" s="98"/>
      <c r="AC306" s="98"/>
      <c r="AD306" s="98"/>
      <c r="AE306" s="98"/>
      <c r="AF306" s="98"/>
      <c r="AG306" s="98"/>
      <c r="AH306" s="98"/>
      <c r="AI306" s="98"/>
      <c r="AJ306" s="98"/>
      <c r="AK306" s="98"/>
      <c r="AL306" s="98"/>
      <c r="AM306" s="98"/>
      <c r="AN306" s="98"/>
      <c r="AO306" s="98"/>
      <c r="AP306" s="98"/>
      <c r="AQ306" s="98"/>
      <c r="AR306" s="98"/>
      <c r="AS306" s="98"/>
      <c r="AT306" s="98"/>
    </row>
    <row r="307" spans="2:46" x14ac:dyDescent="0.25">
      <c r="B307" s="37"/>
      <c r="C307" s="37"/>
      <c r="D307" s="37"/>
      <c r="E307" s="101"/>
      <c r="F307" s="101"/>
      <c r="G307" s="101"/>
      <c r="H307" s="101"/>
      <c r="I307" s="101"/>
      <c r="J307" s="101"/>
      <c r="K307" s="101"/>
      <c r="L307" s="101"/>
      <c r="M307" s="101"/>
      <c r="N307" s="101"/>
      <c r="O307" s="101"/>
      <c r="P307" s="101"/>
      <c r="T307" s="98"/>
      <c r="U307" s="98"/>
      <c r="V307" s="98"/>
      <c r="W307" s="98"/>
      <c r="X307" s="98"/>
      <c r="Y307" s="98"/>
      <c r="Z307" s="98"/>
      <c r="AA307" s="98"/>
      <c r="AB307" s="98"/>
      <c r="AC307" s="98"/>
      <c r="AD307" s="98"/>
      <c r="AE307" s="98"/>
      <c r="AF307" s="98"/>
      <c r="AG307" s="98"/>
      <c r="AH307" s="98"/>
      <c r="AI307" s="98"/>
      <c r="AJ307" s="98"/>
      <c r="AK307" s="98"/>
      <c r="AL307" s="98"/>
      <c r="AM307" s="98"/>
      <c r="AN307" s="98"/>
      <c r="AO307" s="98"/>
      <c r="AP307" s="98"/>
      <c r="AQ307" s="98"/>
      <c r="AR307" s="98"/>
      <c r="AS307" s="98"/>
      <c r="AT307" s="98"/>
    </row>
    <row r="308" spans="2:46" x14ac:dyDescent="0.25">
      <c r="B308" s="37"/>
      <c r="C308" s="37"/>
      <c r="D308" s="37"/>
      <c r="E308" s="101"/>
      <c r="F308" s="101"/>
      <c r="G308" s="101"/>
      <c r="H308" s="101"/>
      <c r="I308" s="101"/>
      <c r="J308" s="101"/>
      <c r="K308" s="101"/>
      <c r="L308" s="101"/>
      <c r="M308" s="101"/>
      <c r="N308" s="101"/>
      <c r="O308" s="101"/>
      <c r="P308" s="101"/>
      <c r="T308" s="98"/>
      <c r="U308" s="98"/>
      <c r="V308" s="98"/>
      <c r="W308" s="98"/>
      <c r="X308" s="98"/>
      <c r="Y308" s="98"/>
      <c r="Z308" s="98"/>
      <c r="AA308" s="98"/>
      <c r="AB308" s="98"/>
      <c r="AC308" s="98"/>
      <c r="AD308" s="98"/>
      <c r="AE308" s="98"/>
      <c r="AF308" s="98"/>
      <c r="AG308" s="98"/>
      <c r="AH308" s="98"/>
      <c r="AI308" s="98"/>
      <c r="AJ308" s="98"/>
      <c r="AK308" s="98"/>
      <c r="AL308" s="98"/>
      <c r="AM308" s="98"/>
      <c r="AN308" s="98"/>
      <c r="AO308" s="98"/>
      <c r="AP308" s="98"/>
      <c r="AQ308" s="98"/>
      <c r="AR308" s="98"/>
      <c r="AS308" s="98"/>
      <c r="AT308" s="98"/>
    </row>
    <row r="309" spans="2:46" x14ac:dyDescent="0.25">
      <c r="B309" s="37"/>
      <c r="C309" s="37"/>
      <c r="D309" s="37"/>
      <c r="E309" s="101"/>
      <c r="F309" s="101"/>
      <c r="G309" s="101"/>
      <c r="H309" s="101"/>
      <c r="I309" s="101"/>
      <c r="J309" s="101"/>
      <c r="K309" s="101"/>
      <c r="L309" s="101"/>
      <c r="M309" s="101"/>
      <c r="N309" s="101"/>
      <c r="O309" s="101"/>
      <c r="P309" s="101"/>
      <c r="T309" s="98"/>
      <c r="U309" s="98"/>
      <c r="V309" s="98"/>
      <c r="W309" s="98"/>
      <c r="X309" s="98"/>
      <c r="Y309" s="98"/>
      <c r="Z309" s="98"/>
      <c r="AA309" s="98"/>
      <c r="AB309" s="98"/>
      <c r="AC309" s="98"/>
      <c r="AD309" s="98"/>
      <c r="AE309" s="98"/>
      <c r="AF309" s="98"/>
      <c r="AG309" s="98"/>
      <c r="AH309" s="98"/>
      <c r="AI309" s="98"/>
      <c r="AJ309" s="98"/>
      <c r="AK309" s="98"/>
      <c r="AL309" s="98"/>
      <c r="AM309" s="98"/>
      <c r="AN309" s="98"/>
      <c r="AO309" s="98"/>
      <c r="AP309" s="98"/>
      <c r="AQ309" s="98"/>
      <c r="AR309" s="98"/>
      <c r="AS309" s="98"/>
      <c r="AT309" s="98"/>
    </row>
    <row r="310" spans="2:46" x14ac:dyDescent="0.25">
      <c r="B310" s="37"/>
      <c r="C310" s="37"/>
      <c r="D310" s="37"/>
      <c r="E310" s="101"/>
      <c r="F310" s="101"/>
      <c r="G310" s="101"/>
      <c r="H310" s="101"/>
      <c r="I310" s="101"/>
      <c r="J310" s="101"/>
      <c r="K310" s="101"/>
      <c r="L310" s="101"/>
      <c r="M310" s="101"/>
      <c r="N310" s="101"/>
      <c r="O310" s="101"/>
      <c r="P310" s="101"/>
      <c r="T310" s="98"/>
      <c r="U310" s="98"/>
      <c r="V310" s="98"/>
      <c r="W310" s="98"/>
      <c r="X310" s="98"/>
      <c r="Y310" s="98"/>
      <c r="Z310" s="98"/>
      <c r="AA310" s="98"/>
      <c r="AB310" s="98"/>
      <c r="AC310" s="98"/>
      <c r="AD310" s="98"/>
      <c r="AE310" s="98"/>
      <c r="AF310" s="98"/>
      <c r="AG310" s="98"/>
      <c r="AH310" s="98"/>
      <c r="AI310" s="98"/>
      <c r="AJ310" s="98"/>
      <c r="AK310" s="98"/>
      <c r="AL310" s="98"/>
      <c r="AM310" s="98"/>
      <c r="AN310" s="98"/>
      <c r="AO310" s="98"/>
      <c r="AP310" s="98"/>
      <c r="AQ310" s="98"/>
      <c r="AR310" s="98"/>
      <c r="AS310" s="98"/>
      <c r="AT310" s="98"/>
    </row>
    <row r="311" spans="2:46" x14ac:dyDescent="0.25">
      <c r="B311" s="37"/>
      <c r="C311" s="37"/>
      <c r="D311" s="37"/>
      <c r="E311" s="101"/>
      <c r="F311" s="101"/>
      <c r="G311" s="101"/>
      <c r="H311" s="101"/>
      <c r="I311" s="101"/>
      <c r="J311" s="101"/>
      <c r="K311" s="101"/>
      <c r="L311" s="101"/>
      <c r="M311" s="101"/>
      <c r="N311" s="101"/>
      <c r="O311" s="101"/>
      <c r="P311" s="101"/>
      <c r="T311" s="98"/>
      <c r="U311" s="98"/>
      <c r="V311" s="98"/>
      <c r="W311" s="98"/>
      <c r="X311" s="98"/>
      <c r="Y311" s="98"/>
      <c r="Z311" s="98"/>
      <c r="AA311" s="98"/>
      <c r="AB311" s="98"/>
      <c r="AC311" s="98"/>
      <c r="AD311" s="98"/>
      <c r="AE311" s="98"/>
      <c r="AF311" s="98"/>
      <c r="AG311" s="98"/>
      <c r="AH311" s="98"/>
      <c r="AI311" s="98"/>
      <c r="AJ311" s="98"/>
      <c r="AK311" s="98"/>
      <c r="AL311" s="98"/>
      <c r="AM311" s="98"/>
      <c r="AN311" s="98"/>
      <c r="AO311" s="98"/>
      <c r="AP311" s="98"/>
      <c r="AQ311" s="98"/>
      <c r="AR311" s="98"/>
      <c r="AS311" s="98"/>
      <c r="AT311" s="98"/>
    </row>
    <row r="312" spans="2:46" x14ac:dyDescent="0.25">
      <c r="B312" s="37"/>
      <c r="C312" s="37"/>
      <c r="D312" s="37"/>
      <c r="E312" s="101"/>
      <c r="F312" s="101"/>
      <c r="G312" s="101"/>
      <c r="H312" s="101"/>
      <c r="I312" s="101"/>
      <c r="J312" s="101"/>
      <c r="K312" s="101"/>
      <c r="L312" s="101"/>
      <c r="M312" s="101"/>
      <c r="N312" s="101"/>
      <c r="O312" s="101"/>
      <c r="P312" s="101"/>
      <c r="T312" s="98"/>
      <c r="U312" s="98"/>
      <c r="V312" s="98"/>
      <c r="W312" s="98"/>
      <c r="X312" s="98"/>
      <c r="Y312" s="98"/>
      <c r="Z312" s="98"/>
      <c r="AA312" s="98"/>
      <c r="AB312" s="98"/>
      <c r="AC312" s="98"/>
      <c r="AD312" s="98"/>
      <c r="AE312" s="98"/>
      <c r="AF312" s="98"/>
      <c r="AG312" s="98"/>
      <c r="AH312" s="98"/>
      <c r="AI312" s="98"/>
      <c r="AJ312" s="98"/>
      <c r="AK312" s="98"/>
      <c r="AL312" s="98"/>
      <c r="AM312" s="98"/>
      <c r="AN312" s="98"/>
      <c r="AO312" s="98"/>
      <c r="AP312" s="98"/>
      <c r="AQ312" s="98"/>
      <c r="AR312" s="98"/>
      <c r="AS312" s="98"/>
      <c r="AT312" s="98"/>
    </row>
    <row r="313" spans="2:46" x14ac:dyDescent="0.25">
      <c r="B313" s="37"/>
      <c r="C313" s="37"/>
      <c r="D313" s="37"/>
      <c r="E313" s="101"/>
      <c r="F313" s="101"/>
      <c r="G313" s="101"/>
      <c r="H313" s="101"/>
      <c r="I313" s="101"/>
      <c r="J313" s="101"/>
      <c r="K313" s="101"/>
      <c r="L313" s="101"/>
      <c r="M313" s="101"/>
      <c r="N313" s="101"/>
      <c r="O313" s="101"/>
      <c r="P313" s="101"/>
      <c r="T313" s="98"/>
      <c r="U313" s="98"/>
      <c r="V313" s="98"/>
      <c r="W313" s="98"/>
      <c r="X313" s="98"/>
      <c r="Y313" s="98"/>
      <c r="Z313" s="98"/>
      <c r="AA313" s="98"/>
      <c r="AB313" s="98"/>
      <c r="AC313" s="98"/>
      <c r="AD313" s="98"/>
      <c r="AE313" s="98"/>
      <c r="AF313" s="98"/>
      <c r="AG313" s="98"/>
      <c r="AH313" s="98"/>
      <c r="AI313" s="98"/>
      <c r="AJ313" s="98"/>
      <c r="AK313" s="98"/>
      <c r="AL313" s="98"/>
      <c r="AM313" s="98"/>
      <c r="AN313" s="98"/>
      <c r="AO313" s="98"/>
      <c r="AP313" s="98"/>
      <c r="AQ313" s="98"/>
      <c r="AR313" s="98"/>
      <c r="AS313" s="98"/>
      <c r="AT313" s="98"/>
    </row>
    <row r="314" spans="2:46" x14ac:dyDescent="0.25">
      <c r="B314" s="37"/>
      <c r="C314" s="37"/>
      <c r="D314" s="37"/>
      <c r="E314" s="101"/>
      <c r="F314" s="101"/>
      <c r="G314" s="101"/>
      <c r="H314" s="101"/>
      <c r="I314" s="101"/>
      <c r="J314" s="101"/>
      <c r="K314" s="101"/>
      <c r="L314" s="101"/>
      <c r="M314" s="101"/>
      <c r="N314" s="101"/>
      <c r="O314" s="101"/>
      <c r="P314" s="101"/>
      <c r="T314" s="98"/>
      <c r="U314" s="98"/>
      <c r="V314" s="98"/>
      <c r="W314" s="98"/>
      <c r="X314" s="98"/>
      <c r="Y314" s="98"/>
      <c r="Z314" s="98"/>
      <c r="AA314" s="98"/>
      <c r="AB314" s="98"/>
      <c r="AC314" s="98"/>
      <c r="AD314" s="98"/>
      <c r="AE314" s="98"/>
      <c r="AF314" s="98"/>
      <c r="AG314" s="98"/>
      <c r="AH314" s="98"/>
      <c r="AI314" s="98"/>
      <c r="AJ314" s="98"/>
      <c r="AK314" s="98"/>
      <c r="AL314" s="98"/>
      <c r="AM314" s="98"/>
      <c r="AN314" s="98"/>
      <c r="AO314" s="98"/>
      <c r="AP314" s="98"/>
      <c r="AQ314" s="98"/>
      <c r="AR314" s="98"/>
      <c r="AS314" s="98"/>
      <c r="AT314" s="98"/>
    </row>
    <row r="315" spans="2:46" x14ac:dyDescent="0.25">
      <c r="B315" s="37"/>
      <c r="C315" s="37"/>
      <c r="D315" s="37"/>
      <c r="E315" s="101"/>
      <c r="F315" s="101"/>
      <c r="G315" s="101"/>
      <c r="H315" s="101"/>
      <c r="I315" s="101"/>
      <c r="J315" s="101"/>
      <c r="K315" s="101"/>
      <c r="L315" s="101"/>
      <c r="M315" s="101"/>
      <c r="N315" s="101"/>
      <c r="O315" s="101"/>
      <c r="P315" s="101"/>
      <c r="T315" s="98"/>
      <c r="U315" s="98"/>
      <c r="V315" s="98"/>
      <c r="W315" s="98"/>
      <c r="X315" s="98"/>
      <c r="Y315" s="98"/>
      <c r="Z315" s="98"/>
      <c r="AA315" s="98"/>
      <c r="AB315" s="98"/>
      <c r="AC315" s="98"/>
      <c r="AD315" s="98"/>
      <c r="AE315" s="98"/>
      <c r="AF315" s="98"/>
      <c r="AG315" s="98"/>
      <c r="AH315" s="98"/>
      <c r="AI315" s="98"/>
      <c r="AJ315" s="98"/>
      <c r="AK315" s="98"/>
      <c r="AL315" s="98"/>
      <c r="AM315" s="98"/>
      <c r="AN315" s="98"/>
      <c r="AO315" s="98"/>
      <c r="AP315" s="98"/>
      <c r="AQ315" s="98"/>
      <c r="AR315" s="98"/>
      <c r="AS315" s="98"/>
      <c r="AT315" s="98"/>
    </row>
    <row r="316" spans="2:46" x14ac:dyDescent="0.25">
      <c r="B316" s="37"/>
      <c r="C316" s="37"/>
      <c r="D316" s="37"/>
      <c r="E316" s="101"/>
      <c r="F316" s="101"/>
      <c r="G316" s="101"/>
      <c r="H316" s="101"/>
      <c r="I316" s="101"/>
      <c r="J316" s="101"/>
      <c r="K316" s="101"/>
      <c r="L316" s="101"/>
      <c r="M316" s="101"/>
      <c r="N316" s="101"/>
      <c r="O316" s="101"/>
      <c r="P316" s="101"/>
      <c r="T316" s="98"/>
      <c r="U316" s="98"/>
      <c r="V316" s="98"/>
      <c r="W316" s="98"/>
      <c r="X316" s="98"/>
      <c r="Y316" s="98"/>
      <c r="Z316" s="98"/>
      <c r="AA316" s="98"/>
      <c r="AB316" s="98"/>
      <c r="AC316" s="98"/>
      <c r="AD316" s="98"/>
      <c r="AE316" s="98"/>
      <c r="AF316" s="98"/>
      <c r="AG316" s="98"/>
      <c r="AH316" s="98"/>
      <c r="AI316" s="98"/>
      <c r="AJ316" s="98"/>
      <c r="AK316" s="98"/>
      <c r="AL316" s="98"/>
      <c r="AM316" s="98"/>
      <c r="AN316" s="98"/>
      <c r="AO316" s="98"/>
      <c r="AP316" s="98"/>
      <c r="AQ316" s="98"/>
      <c r="AR316" s="98"/>
      <c r="AS316" s="98"/>
      <c r="AT316" s="98"/>
    </row>
    <row r="317" spans="2:46" x14ac:dyDescent="0.25">
      <c r="B317" s="37"/>
      <c r="C317" s="37"/>
      <c r="D317" s="37"/>
      <c r="E317" s="101"/>
      <c r="F317" s="101"/>
      <c r="G317" s="101"/>
      <c r="H317" s="101"/>
      <c r="I317" s="101"/>
      <c r="J317" s="101"/>
      <c r="K317" s="101"/>
      <c r="L317" s="101"/>
      <c r="M317" s="101"/>
      <c r="N317" s="101"/>
      <c r="O317" s="101"/>
      <c r="P317" s="101"/>
      <c r="T317" s="98"/>
      <c r="U317" s="98"/>
      <c r="V317" s="98"/>
      <c r="W317" s="98"/>
      <c r="X317" s="98"/>
      <c r="Y317" s="98"/>
      <c r="Z317" s="98"/>
      <c r="AA317" s="98"/>
      <c r="AB317" s="98"/>
      <c r="AC317" s="98"/>
      <c r="AD317" s="98"/>
      <c r="AE317" s="98"/>
      <c r="AF317" s="98"/>
      <c r="AG317" s="98"/>
      <c r="AH317" s="98"/>
      <c r="AI317" s="98"/>
      <c r="AJ317" s="98"/>
      <c r="AK317" s="98"/>
      <c r="AL317" s="98"/>
      <c r="AM317" s="98"/>
      <c r="AN317" s="98"/>
      <c r="AO317" s="98"/>
      <c r="AP317" s="98"/>
      <c r="AQ317" s="98"/>
      <c r="AR317" s="98"/>
      <c r="AS317" s="98"/>
      <c r="AT317" s="98"/>
    </row>
    <row r="318" spans="2:46" x14ac:dyDescent="0.25">
      <c r="B318" s="37"/>
      <c r="C318" s="37"/>
      <c r="D318" s="37"/>
      <c r="E318" s="101"/>
      <c r="F318" s="101"/>
      <c r="G318" s="101"/>
      <c r="H318" s="101"/>
      <c r="I318" s="101"/>
      <c r="J318" s="101"/>
      <c r="K318" s="101"/>
      <c r="L318" s="101"/>
      <c r="M318" s="101"/>
      <c r="N318" s="101"/>
      <c r="O318" s="101"/>
      <c r="P318" s="101"/>
      <c r="T318" s="98"/>
      <c r="U318" s="98"/>
      <c r="V318" s="98"/>
      <c r="W318" s="98"/>
      <c r="X318" s="98"/>
      <c r="Y318" s="98"/>
      <c r="Z318" s="98"/>
      <c r="AA318" s="98"/>
      <c r="AB318" s="98"/>
      <c r="AC318" s="98"/>
      <c r="AD318" s="98"/>
      <c r="AE318" s="98"/>
      <c r="AF318" s="98"/>
      <c r="AG318" s="98"/>
      <c r="AH318" s="98"/>
      <c r="AI318" s="98"/>
      <c r="AJ318" s="98"/>
      <c r="AK318" s="98"/>
      <c r="AL318" s="98"/>
      <c r="AM318" s="98"/>
      <c r="AN318" s="98"/>
      <c r="AO318" s="98"/>
      <c r="AP318" s="98"/>
      <c r="AQ318" s="98"/>
      <c r="AR318" s="98"/>
      <c r="AS318" s="98"/>
      <c r="AT318" s="98"/>
    </row>
    <row r="319" spans="2:46" x14ac:dyDescent="0.25">
      <c r="B319" s="37"/>
      <c r="C319" s="37"/>
      <c r="D319" s="37"/>
      <c r="E319" s="101"/>
      <c r="F319" s="101"/>
      <c r="G319" s="101"/>
      <c r="H319" s="101"/>
      <c r="I319" s="101"/>
      <c r="J319" s="101"/>
      <c r="K319" s="101"/>
      <c r="L319" s="101"/>
      <c r="M319" s="101"/>
      <c r="N319" s="101"/>
      <c r="O319" s="101"/>
      <c r="P319" s="101"/>
      <c r="T319" s="98"/>
      <c r="U319" s="98"/>
      <c r="V319" s="98"/>
      <c r="W319" s="98"/>
      <c r="X319" s="98"/>
      <c r="Y319" s="98"/>
      <c r="Z319" s="98"/>
      <c r="AA319" s="98"/>
      <c r="AB319" s="98"/>
      <c r="AC319" s="98"/>
      <c r="AD319" s="98"/>
      <c r="AE319" s="98"/>
      <c r="AF319" s="98"/>
      <c r="AG319" s="98"/>
      <c r="AH319" s="98"/>
      <c r="AI319" s="98"/>
      <c r="AJ319" s="98"/>
      <c r="AK319" s="98"/>
      <c r="AL319" s="98"/>
      <c r="AM319" s="98"/>
      <c r="AN319" s="98"/>
      <c r="AO319" s="98"/>
      <c r="AP319" s="98"/>
      <c r="AQ319" s="98"/>
      <c r="AR319" s="98"/>
      <c r="AS319" s="98"/>
      <c r="AT319" s="98"/>
    </row>
    <row r="320" spans="2:46" x14ac:dyDescent="0.25">
      <c r="B320" s="37"/>
      <c r="C320" s="37"/>
      <c r="D320" s="37"/>
      <c r="E320" s="101"/>
      <c r="F320" s="101"/>
      <c r="G320" s="101"/>
      <c r="H320" s="101"/>
      <c r="I320" s="101"/>
      <c r="J320" s="101"/>
      <c r="K320" s="101"/>
      <c r="L320" s="101"/>
      <c r="M320" s="101"/>
      <c r="N320" s="101"/>
      <c r="O320" s="101"/>
      <c r="P320" s="101"/>
      <c r="T320" s="98"/>
      <c r="U320" s="98"/>
      <c r="V320" s="98"/>
      <c r="W320" s="98"/>
      <c r="X320" s="98"/>
      <c r="Y320" s="98"/>
      <c r="Z320" s="98"/>
      <c r="AA320" s="98"/>
      <c r="AB320" s="98"/>
      <c r="AC320" s="98"/>
      <c r="AD320" s="98"/>
      <c r="AE320" s="98"/>
      <c r="AF320" s="98"/>
      <c r="AG320" s="98"/>
      <c r="AH320" s="98"/>
      <c r="AI320" s="98"/>
      <c r="AJ320" s="98"/>
      <c r="AK320" s="98"/>
      <c r="AL320" s="98"/>
      <c r="AM320" s="98"/>
      <c r="AN320" s="98"/>
      <c r="AO320" s="98"/>
      <c r="AP320" s="98"/>
      <c r="AQ320" s="98"/>
      <c r="AR320" s="98"/>
      <c r="AS320" s="98"/>
      <c r="AT320" s="98"/>
    </row>
    <row r="321" spans="2:46" x14ac:dyDescent="0.25">
      <c r="B321" s="37"/>
      <c r="C321" s="37"/>
      <c r="D321" s="37"/>
      <c r="E321" s="101"/>
      <c r="F321" s="101"/>
      <c r="G321" s="101"/>
      <c r="H321" s="101"/>
      <c r="I321" s="101"/>
      <c r="J321" s="101"/>
      <c r="K321" s="101"/>
      <c r="L321" s="101"/>
      <c r="M321" s="101"/>
      <c r="N321" s="101"/>
      <c r="O321" s="101"/>
      <c r="P321" s="101"/>
      <c r="T321" s="98"/>
      <c r="U321" s="98"/>
      <c r="V321" s="98"/>
      <c r="W321" s="98"/>
      <c r="X321" s="98"/>
      <c r="Y321" s="98"/>
      <c r="Z321" s="98"/>
      <c r="AA321" s="98"/>
      <c r="AB321" s="98"/>
      <c r="AC321" s="98"/>
      <c r="AD321" s="98"/>
      <c r="AE321" s="98"/>
      <c r="AF321" s="98"/>
      <c r="AG321" s="98"/>
      <c r="AH321" s="98"/>
      <c r="AI321" s="98"/>
      <c r="AJ321" s="98"/>
      <c r="AK321" s="98"/>
      <c r="AL321" s="98"/>
      <c r="AM321" s="98"/>
      <c r="AN321" s="98"/>
      <c r="AO321" s="98"/>
      <c r="AP321" s="98"/>
      <c r="AQ321" s="98"/>
      <c r="AR321" s="98"/>
      <c r="AS321" s="98"/>
      <c r="AT321" s="98"/>
    </row>
    <row r="322" spans="2:46" x14ac:dyDescent="0.25">
      <c r="B322" s="37"/>
      <c r="C322" s="37"/>
      <c r="D322" s="37"/>
      <c r="E322" s="101"/>
      <c r="F322" s="101"/>
      <c r="G322" s="101"/>
      <c r="H322" s="101"/>
      <c r="I322" s="101"/>
      <c r="J322" s="101"/>
      <c r="K322" s="101"/>
      <c r="L322" s="101"/>
      <c r="M322" s="101"/>
      <c r="N322" s="101"/>
      <c r="O322" s="101"/>
      <c r="P322" s="101"/>
      <c r="T322" s="98"/>
      <c r="U322" s="98"/>
      <c r="V322" s="98"/>
      <c r="W322" s="98"/>
      <c r="X322" s="98"/>
      <c r="Y322" s="98"/>
      <c r="Z322" s="98"/>
      <c r="AA322" s="98"/>
      <c r="AB322" s="98"/>
      <c r="AC322" s="98"/>
      <c r="AD322" s="98"/>
      <c r="AE322" s="98"/>
      <c r="AF322" s="98"/>
      <c r="AG322" s="98"/>
      <c r="AH322" s="98"/>
      <c r="AI322" s="98"/>
      <c r="AJ322" s="98"/>
      <c r="AK322" s="98"/>
      <c r="AL322" s="98"/>
      <c r="AM322" s="98"/>
      <c r="AN322" s="98"/>
      <c r="AO322" s="98"/>
      <c r="AP322" s="98"/>
      <c r="AQ322" s="98"/>
      <c r="AR322" s="98"/>
      <c r="AS322" s="98"/>
      <c r="AT322" s="98"/>
    </row>
    <row r="323" spans="2:46" x14ac:dyDescent="0.25">
      <c r="B323" s="37"/>
      <c r="C323" s="37"/>
      <c r="D323" s="37"/>
      <c r="E323" s="101"/>
      <c r="F323" s="101"/>
      <c r="G323" s="101"/>
      <c r="H323" s="101"/>
      <c r="I323" s="101"/>
      <c r="J323" s="101"/>
      <c r="K323" s="101"/>
      <c r="L323" s="101"/>
      <c r="M323" s="101"/>
      <c r="N323" s="101"/>
      <c r="O323" s="101"/>
      <c r="P323" s="101"/>
      <c r="T323" s="98"/>
      <c r="U323" s="98"/>
      <c r="V323" s="98"/>
      <c r="W323" s="98"/>
      <c r="X323" s="98"/>
      <c r="Y323" s="98"/>
      <c r="Z323" s="98"/>
      <c r="AA323" s="98"/>
      <c r="AB323" s="98"/>
      <c r="AC323" s="98"/>
      <c r="AD323" s="98"/>
      <c r="AE323" s="98"/>
      <c r="AF323" s="98"/>
      <c r="AG323" s="98"/>
      <c r="AH323" s="98"/>
      <c r="AI323" s="98"/>
      <c r="AJ323" s="98"/>
      <c r="AK323" s="98"/>
      <c r="AL323" s="98"/>
      <c r="AM323" s="98"/>
      <c r="AN323" s="98"/>
      <c r="AO323" s="98"/>
      <c r="AP323" s="98"/>
      <c r="AQ323" s="98"/>
      <c r="AR323" s="98"/>
      <c r="AS323" s="98"/>
      <c r="AT323" s="98"/>
    </row>
    <row r="324" spans="2:46" x14ac:dyDescent="0.25">
      <c r="B324" s="37"/>
      <c r="C324" s="37"/>
      <c r="D324" s="37"/>
      <c r="E324" s="101"/>
      <c r="F324" s="101"/>
      <c r="G324" s="101"/>
      <c r="H324" s="101"/>
      <c r="I324" s="101"/>
      <c r="J324" s="101"/>
      <c r="K324" s="101"/>
      <c r="L324" s="101"/>
      <c r="M324" s="101"/>
      <c r="N324" s="101"/>
      <c r="O324" s="101"/>
      <c r="P324" s="101"/>
      <c r="T324" s="98"/>
      <c r="U324" s="98"/>
      <c r="V324" s="98"/>
      <c r="W324" s="98"/>
      <c r="X324" s="98"/>
      <c r="Y324" s="98"/>
      <c r="Z324" s="98"/>
      <c r="AA324" s="98"/>
      <c r="AB324" s="98"/>
      <c r="AC324" s="98"/>
      <c r="AD324" s="98"/>
      <c r="AE324" s="98"/>
      <c r="AF324" s="98"/>
      <c r="AG324" s="98"/>
      <c r="AH324" s="98"/>
      <c r="AI324" s="98"/>
      <c r="AJ324" s="98"/>
      <c r="AK324" s="98"/>
      <c r="AL324" s="98"/>
      <c r="AM324" s="98"/>
      <c r="AN324" s="98"/>
      <c r="AO324" s="98"/>
      <c r="AP324" s="98"/>
      <c r="AQ324" s="98"/>
      <c r="AR324" s="98"/>
      <c r="AS324" s="98"/>
      <c r="AT324" s="98"/>
    </row>
    <row r="325" spans="2:46" x14ac:dyDescent="0.25">
      <c r="B325" s="37"/>
      <c r="C325" s="37"/>
      <c r="D325" s="37"/>
      <c r="E325" s="101"/>
      <c r="F325" s="101"/>
      <c r="G325" s="101"/>
      <c r="H325" s="101"/>
      <c r="I325" s="101"/>
      <c r="J325" s="101"/>
      <c r="K325" s="101"/>
      <c r="L325" s="101"/>
      <c r="M325" s="101"/>
      <c r="N325" s="101"/>
      <c r="O325" s="101"/>
      <c r="P325" s="101"/>
      <c r="T325" s="98"/>
      <c r="U325" s="98"/>
      <c r="V325" s="98"/>
      <c r="W325" s="98"/>
      <c r="X325" s="98"/>
      <c r="Y325" s="98"/>
      <c r="Z325" s="98"/>
      <c r="AA325" s="98"/>
      <c r="AB325" s="98"/>
      <c r="AC325" s="98"/>
      <c r="AD325" s="98"/>
      <c r="AE325" s="98"/>
      <c r="AF325" s="98"/>
      <c r="AG325" s="98"/>
      <c r="AH325" s="98"/>
      <c r="AI325" s="98"/>
      <c r="AJ325" s="98"/>
      <c r="AK325" s="98"/>
      <c r="AL325" s="98"/>
      <c r="AM325" s="98"/>
      <c r="AN325" s="98"/>
      <c r="AO325" s="98"/>
      <c r="AP325" s="98"/>
      <c r="AQ325" s="98"/>
      <c r="AR325" s="98"/>
      <c r="AS325" s="98"/>
      <c r="AT325" s="98"/>
    </row>
    <row r="326" spans="2:46" x14ac:dyDescent="0.25">
      <c r="B326" s="37"/>
      <c r="C326" s="37"/>
      <c r="D326" s="37"/>
      <c r="E326" s="101"/>
      <c r="F326" s="101"/>
      <c r="G326" s="101"/>
      <c r="H326" s="101"/>
      <c r="I326" s="101"/>
      <c r="J326" s="101"/>
      <c r="K326" s="101"/>
      <c r="L326" s="101"/>
      <c r="M326" s="101"/>
      <c r="N326" s="101"/>
      <c r="O326" s="101"/>
      <c r="P326" s="101"/>
      <c r="T326" s="98"/>
      <c r="U326" s="98"/>
      <c r="V326" s="98"/>
      <c r="W326" s="98"/>
      <c r="X326" s="98"/>
      <c r="Y326" s="98"/>
      <c r="Z326" s="98"/>
      <c r="AA326" s="98"/>
      <c r="AB326" s="98"/>
      <c r="AC326" s="98"/>
      <c r="AD326" s="98"/>
      <c r="AE326" s="98"/>
      <c r="AF326" s="98"/>
      <c r="AG326" s="98"/>
      <c r="AH326" s="98"/>
      <c r="AI326" s="98"/>
      <c r="AJ326" s="98"/>
      <c r="AK326" s="98"/>
      <c r="AL326" s="98"/>
      <c r="AM326" s="98"/>
      <c r="AN326" s="98"/>
      <c r="AO326" s="98"/>
      <c r="AP326" s="98"/>
      <c r="AQ326" s="98"/>
      <c r="AR326" s="98"/>
      <c r="AS326" s="98"/>
      <c r="AT326" s="98"/>
    </row>
    <row r="327" spans="2:46" x14ac:dyDescent="0.25">
      <c r="B327" s="37"/>
      <c r="C327" s="37"/>
      <c r="D327" s="37"/>
      <c r="E327" s="101"/>
      <c r="F327" s="101"/>
      <c r="G327" s="101"/>
      <c r="H327" s="101"/>
      <c r="I327" s="101"/>
      <c r="J327" s="101"/>
      <c r="K327" s="101"/>
      <c r="L327" s="101"/>
      <c r="M327" s="101"/>
      <c r="N327" s="101"/>
      <c r="O327" s="101"/>
      <c r="P327" s="101"/>
      <c r="T327" s="98"/>
      <c r="U327" s="98"/>
      <c r="V327" s="98"/>
      <c r="W327" s="98"/>
      <c r="X327" s="98"/>
      <c r="Y327" s="98"/>
      <c r="Z327" s="98"/>
      <c r="AA327" s="98"/>
      <c r="AB327" s="98"/>
      <c r="AC327" s="98"/>
      <c r="AD327" s="98"/>
      <c r="AE327" s="98"/>
      <c r="AF327" s="98"/>
      <c r="AG327" s="98"/>
      <c r="AH327" s="98"/>
      <c r="AI327" s="98"/>
      <c r="AJ327" s="98"/>
      <c r="AK327" s="98"/>
      <c r="AL327" s="98"/>
      <c r="AM327" s="98"/>
      <c r="AN327" s="98"/>
      <c r="AO327" s="98"/>
      <c r="AP327" s="98"/>
      <c r="AQ327" s="98"/>
      <c r="AR327" s="98"/>
      <c r="AS327" s="98"/>
      <c r="AT327" s="98"/>
    </row>
    <row r="328" spans="2:46" x14ac:dyDescent="0.25">
      <c r="B328" s="37"/>
      <c r="C328" s="37"/>
      <c r="D328" s="37"/>
      <c r="E328" s="101"/>
      <c r="F328" s="101"/>
      <c r="G328" s="101"/>
      <c r="H328" s="101"/>
      <c r="I328" s="101"/>
      <c r="J328" s="101"/>
      <c r="K328" s="101"/>
      <c r="L328" s="101"/>
      <c r="M328" s="101"/>
      <c r="N328" s="101"/>
      <c r="O328" s="101"/>
      <c r="P328" s="101"/>
      <c r="T328" s="98"/>
      <c r="U328" s="98"/>
      <c r="V328" s="98"/>
      <c r="W328" s="98"/>
      <c r="X328" s="98"/>
      <c r="Y328" s="98"/>
      <c r="Z328" s="98"/>
      <c r="AA328" s="98"/>
      <c r="AB328" s="98"/>
      <c r="AC328" s="98"/>
      <c r="AD328" s="98"/>
      <c r="AE328" s="98"/>
      <c r="AF328" s="98"/>
      <c r="AG328" s="98"/>
      <c r="AH328" s="98"/>
      <c r="AI328" s="98"/>
      <c r="AJ328" s="98"/>
      <c r="AK328" s="98"/>
      <c r="AL328" s="98"/>
      <c r="AM328" s="98"/>
      <c r="AN328" s="98"/>
      <c r="AO328" s="98"/>
      <c r="AP328" s="98"/>
      <c r="AQ328" s="98"/>
      <c r="AR328" s="98"/>
      <c r="AS328" s="98"/>
      <c r="AT328" s="98"/>
    </row>
    <row r="329" spans="2:46" x14ac:dyDescent="0.25">
      <c r="B329" s="37"/>
      <c r="C329" s="37"/>
      <c r="D329" s="37"/>
      <c r="E329" s="101"/>
      <c r="F329" s="101"/>
      <c r="G329" s="101"/>
      <c r="H329" s="101"/>
      <c r="I329" s="101"/>
      <c r="J329" s="101"/>
      <c r="K329" s="101"/>
      <c r="L329" s="101"/>
      <c r="M329" s="101"/>
      <c r="N329" s="101"/>
      <c r="O329" s="101"/>
      <c r="P329" s="101"/>
      <c r="T329" s="98"/>
      <c r="U329" s="98"/>
      <c r="V329" s="98"/>
      <c r="W329" s="98"/>
      <c r="X329" s="98"/>
      <c r="Y329" s="98"/>
      <c r="Z329" s="98"/>
      <c r="AA329" s="98"/>
      <c r="AB329" s="98"/>
      <c r="AC329" s="98"/>
      <c r="AD329" s="98"/>
      <c r="AE329" s="98"/>
      <c r="AF329" s="98"/>
      <c r="AG329" s="98"/>
      <c r="AH329" s="98"/>
      <c r="AI329" s="98"/>
      <c r="AJ329" s="98"/>
      <c r="AK329" s="98"/>
      <c r="AL329" s="98"/>
      <c r="AM329" s="98"/>
      <c r="AN329" s="98"/>
      <c r="AO329" s="98"/>
      <c r="AP329" s="98"/>
      <c r="AQ329" s="98"/>
      <c r="AR329" s="98"/>
      <c r="AS329" s="98"/>
      <c r="AT329" s="98"/>
    </row>
    <row r="330" spans="2:46" x14ac:dyDescent="0.25">
      <c r="B330" s="37"/>
      <c r="C330" s="37"/>
      <c r="D330" s="37"/>
      <c r="E330" s="101"/>
      <c r="F330" s="101"/>
      <c r="G330" s="101"/>
      <c r="H330" s="101"/>
      <c r="I330" s="101"/>
      <c r="J330" s="101"/>
      <c r="K330" s="101"/>
      <c r="L330" s="101"/>
      <c r="M330" s="101"/>
      <c r="N330" s="101"/>
      <c r="O330" s="101"/>
      <c r="P330" s="101"/>
      <c r="T330" s="98"/>
      <c r="U330" s="98"/>
      <c r="V330" s="98"/>
      <c r="W330" s="98"/>
      <c r="X330" s="98"/>
      <c r="Y330" s="98"/>
      <c r="Z330" s="98"/>
      <c r="AA330" s="98"/>
      <c r="AB330" s="98"/>
      <c r="AC330" s="98"/>
      <c r="AD330" s="98"/>
      <c r="AE330" s="98"/>
      <c r="AF330" s="98"/>
      <c r="AG330" s="98"/>
      <c r="AH330" s="98"/>
      <c r="AI330" s="98"/>
      <c r="AJ330" s="98"/>
      <c r="AK330" s="98"/>
      <c r="AL330" s="98"/>
      <c r="AM330" s="98"/>
      <c r="AN330" s="98"/>
      <c r="AO330" s="98"/>
      <c r="AP330" s="98"/>
      <c r="AQ330" s="98"/>
      <c r="AR330" s="98"/>
      <c r="AS330" s="98"/>
      <c r="AT330" s="98"/>
    </row>
    <row r="331" spans="2:46" x14ac:dyDescent="0.25">
      <c r="B331" s="37"/>
      <c r="C331" s="37"/>
      <c r="D331" s="37"/>
      <c r="E331" s="101"/>
      <c r="F331" s="101"/>
      <c r="G331" s="101"/>
      <c r="H331" s="101"/>
      <c r="I331" s="101"/>
      <c r="J331" s="101"/>
      <c r="K331" s="101"/>
      <c r="L331" s="101"/>
      <c r="M331" s="101"/>
      <c r="N331" s="101"/>
      <c r="O331" s="101"/>
      <c r="P331" s="101"/>
      <c r="T331" s="98"/>
      <c r="U331" s="98"/>
      <c r="V331" s="98"/>
      <c r="W331" s="98"/>
      <c r="X331" s="98"/>
      <c r="Y331" s="98"/>
      <c r="Z331" s="98"/>
      <c r="AA331" s="98"/>
      <c r="AB331" s="98"/>
      <c r="AC331" s="98"/>
      <c r="AD331" s="98"/>
      <c r="AE331" s="98"/>
      <c r="AF331" s="98"/>
      <c r="AG331" s="98"/>
      <c r="AH331" s="98"/>
      <c r="AI331" s="98"/>
      <c r="AJ331" s="98"/>
      <c r="AK331" s="98"/>
      <c r="AL331" s="98"/>
      <c r="AM331" s="98"/>
      <c r="AN331" s="98"/>
      <c r="AO331" s="98"/>
      <c r="AP331" s="98"/>
      <c r="AQ331" s="98"/>
      <c r="AR331" s="98"/>
      <c r="AS331" s="98"/>
      <c r="AT331" s="98"/>
    </row>
    <row r="332" spans="2:46" x14ac:dyDescent="0.25">
      <c r="B332" s="37"/>
      <c r="C332" s="37"/>
      <c r="D332" s="37"/>
      <c r="E332" s="101"/>
      <c r="F332" s="101"/>
      <c r="G332" s="101"/>
      <c r="H332" s="101"/>
      <c r="I332" s="101"/>
      <c r="J332" s="101"/>
      <c r="K332" s="101"/>
      <c r="L332" s="101"/>
      <c r="M332" s="101"/>
      <c r="N332" s="101"/>
      <c r="O332" s="101"/>
      <c r="P332" s="101"/>
      <c r="T332" s="98"/>
      <c r="U332" s="98"/>
      <c r="V332" s="98"/>
      <c r="W332" s="98"/>
      <c r="X332" s="98"/>
      <c r="Y332" s="98"/>
      <c r="Z332" s="98"/>
      <c r="AA332" s="98"/>
      <c r="AB332" s="98"/>
      <c r="AC332" s="98"/>
      <c r="AD332" s="98"/>
      <c r="AE332" s="98"/>
      <c r="AF332" s="98"/>
      <c r="AG332" s="98"/>
      <c r="AH332" s="98"/>
      <c r="AI332" s="98"/>
      <c r="AJ332" s="98"/>
      <c r="AK332" s="98"/>
      <c r="AL332" s="98"/>
      <c r="AM332" s="98"/>
      <c r="AN332" s="98"/>
      <c r="AO332" s="98"/>
      <c r="AP332" s="98"/>
      <c r="AQ332" s="98"/>
      <c r="AR332" s="98"/>
      <c r="AS332" s="98"/>
      <c r="AT332" s="98"/>
    </row>
    <row r="333" spans="2:46" x14ac:dyDescent="0.25">
      <c r="B333" s="37"/>
      <c r="C333" s="37"/>
      <c r="D333" s="37"/>
      <c r="E333" s="101"/>
      <c r="F333" s="101"/>
      <c r="G333" s="101"/>
      <c r="H333" s="101"/>
      <c r="I333" s="101"/>
      <c r="J333" s="101"/>
      <c r="K333" s="101"/>
      <c r="L333" s="101"/>
      <c r="M333" s="101"/>
      <c r="N333" s="101"/>
      <c r="O333" s="101"/>
      <c r="P333" s="101"/>
      <c r="T333" s="98"/>
      <c r="U333" s="98"/>
      <c r="V333" s="98"/>
      <c r="W333" s="98"/>
      <c r="X333" s="98"/>
      <c r="Y333" s="98"/>
      <c r="Z333" s="98"/>
      <c r="AA333" s="98"/>
      <c r="AB333" s="98"/>
      <c r="AC333" s="98"/>
      <c r="AD333" s="98"/>
      <c r="AE333" s="98"/>
      <c r="AF333" s="98"/>
      <c r="AG333" s="98"/>
      <c r="AH333" s="98"/>
      <c r="AI333" s="98"/>
      <c r="AJ333" s="98"/>
      <c r="AK333" s="98"/>
      <c r="AL333" s="98"/>
      <c r="AM333" s="98"/>
      <c r="AN333" s="98"/>
      <c r="AO333" s="98"/>
      <c r="AP333" s="98"/>
      <c r="AQ333" s="98"/>
      <c r="AR333" s="98"/>
      <c r="AS333" s="98"/>
      <c r="AT333" s="98"/>
    </row>
    <row r="334" spans="2:46" x14ac:dyDescent="0.25">
      <c r="B334" s="37"/>
      <c r="C334" s="37"/>
      <c r="D334" s="37"/>
      <c r="E334" s="101"/>
      <c r="F334" s="101"/>
      <c r="G334" s="101"/>
      <c r="H334" s="101"/>
      <c r="I334" s="101"/>
      <c r="J334" s="101"/>
      <c r="K334" s="101"/>
      <c r="L334" s="101"/>
      <c r="M334" s="101"/>
      <c r="N334" s="101"/>
      <c r="O334" s="101"/>
      <c r="P334" s="101"/>
      <c r="T334" s="98"/>
      <c r="U334" s="98"/>
      <c r="V334" s="98"/>
      <c r="W334" s="98"/>
      <c r="X334" s="98"/>
      <c r="Y334" s="98"/>
      <c r="Z334" s="98"/>
      <c r="AA334" s="98"/>
      <c r="AB334" s="98"/>
      <c r="AC334" s="98"/>
      <c r="AD334" s="98"/>
      <c r="AE334" s="98"/>
      <c r="AF334" s="98"/>
      <c r="AG334" s="98"/>
      <c r="AH334" s="98"/>
      <c r="AI334" s="98"/>
      <c r="AJ334" s="98"/>
      <c r="AK334" s="98"/>
      <c r="AL334" s="98"/>
      <c r="AM334" s="98"/>
      <c r="AN334" s="98"/>
      <c r="AO334" s="98"/>
      <c r="AP334" s="98"/>
      <c r="AQ334" s="98"/>
      <c r="AR334" s="98"/>
      <c r="AS334" s="98"/>
      <c r="AT334" s="98"/>
    </row>
    <row r="335" spans="2:46" x14ac:dyDescent="0.25">
      <c r="B335" s="37"/>
      <c r="C335" s="37"/>
      <c r="D335" s="37"/>
      <c r="E335" s="101"/>
      <c r="F335" s="101"/>
      <c r="G335" s="101"/>
      <c r="H335" s="101"/>
      <c r="I335" s="101"/>
      <c r="J335" s="101"/>
      <c r="K335" s="101"/>
      <c r="L335" s="101"/>
      <c r="M335" s="101"/>
      <c r="N335" s="101"/>
      <c r="O335" s="101"/>
      <c r="P335" s="101"/>
      <c r="T335" s="98"/>
      <c r="U335" s="98"/>
      <c r="V335" s="98"/>
      <c r="W335" s="98"/>
      <c r="X335" s="98"/>
      <c r="Y335" s="98"/>
      <c r="Z335" s="98"/>
      <c r="AA335" s="98"/>
      <c r="AB335" s="98"/>
      <c r="AC335" s="98"/>
      <c r="AD335" s="98"/>
      <c r="AE335" s="98"/>
      <c r="AF335" s="98"/>
      <c r="AG335" s="98"/>
      <c r="AH335" s="98"/>
      <c r="AI335" s="98"/>
      <c r="AJ335" s="98"/>
      <c r="AK335" s="98"/>
      <c r="AL335" s="98"/>
      <c r="AM335" s="98"/>
      <c r="AN335" s="98"/>
      <c r="AO335" s="98"/>
      <c r="AP335" s="98"/>
      <c r="AQ335" s="98"/>
      <c r="AR335" s="98"/>
      <c r="AS335" s="98"/>
      <c r="AT335" s="98"/>
    </row>
    <row r="336" spans="2:46" x14ac:dyDescent="0.25">
      <c r="B336" s="37"/>
      <c r="C336" s="37"/>
      <c r="D336" s="37"/>
      <c r="E336" s="101"/>
      <c r="F336" s="101"/>
      <c r="G336" s="101"/>
      <c r="H336" s="101"/>
      <c r="I336" s="101"/>
      <c r="J336" s="101"/>
      <c r="K336" s="101"/>
      <c r="L336" s="101"/>
      <c r="M336" s="101"/>
      <c r="N336" s="101"/>
      <c r="O336" s="101"/>
      <c r="P336" s="101"/>
      <c r="T336" s="98"/>
      <c r="U336" s="98"/>
      <c r="V336" s="98"/>
      <c r="W336" s="98"/>
      <c r="X336" s="98"/>
      <c r="Y336" s="98"/>
      <c r="Z336" s="98"/>
      <c r="AA336" s="98"/>
      <c r="AB336" s="98"/>
      <c r="AC336" s="98"/>
      <c r="AD336" s="98"/>
      <c r="AE336" s="98"/>
      <c r="AF336" s="98"/>
      <c r="AG336" s="98"/>
      <c r="AH336" s="98"/>
      <c r="AI336" s="98"/>
      <c r="AJ336" s="98"/>
      <c r="AK336" s="98"/>
      <c r="AL336" s="98"/>
      <c r="AM336" s="98"/>
      <c r="AN336" s="98"/>
      <c r="AO336" s="98"/>
      <c r="AP336" s="98"/>
      <c r="AQ336" s="98"/>
      <c r="AR336" s="98"/>
      <c r="AS336" s="98"/>
      <c r="AT336" s="98"/>
    </row>
    <row r="337" spans="2:46" x14ac:dyDescent="0.25">
      <c r="B337" s="37"/>
      <c r="C337" s="37"/>
      <c r="D337" s="37"/>
      <c r="E337" s="101"/>
      <c r="F337" s="101"/>
      <c r="G337" s="101"/>
      <c r="H337" s="101"/>
      <c r="I337" s="101"/>
      <c r="J337" s="101"/>
      <c r="K337" s="101"/>
      <c r="L337" s="101"/>
      <c r="M337" s="101"/>
      <c r="N337" s="101"/>
      <c r="O337" s="101"/>
      <c r="P337" s="101"/>
      <c r="T337" s="98"/>
      <c r="U337" s="98"/>
      <c r="V337" s="98"/>
      <c r="W337" s="98"/>
      <c r="X337" s="98"/>
      <c r="Y337" s="98"/>
      <c r="Z337" s="98"/>
      <c r="AA337" s="98"/>
      <c r="AB337" s="98"/>
      <c r="AC337" s="98"/>
      <c r="AD337" s="98"/>
      <c r="AE337" s="98"/>
      <c r="AF337" s="98"/>
      <c r="AG337" s="98"/>
      <c r="AH337" s="98"/>
      <c r="AI337" s="98"/>
      <c r="AJ337" s="98"/>
      <c r="AK337" s="98"/>
      <c r="AL337" s="98"/>
      <c r="AM337" s="98"/>
      <c r="AN337" s="98"/>
      <c r="AO337" s="98"/>
      <c r="AP337" s="98"/>
      <c r="AQ337" s="98"/>
      <c r="AR337" s="98"/>
      <c r="AS337" s="98"/>
      <c r="AT337" s="98"/>
    </row>
    <row r="338" spans="2:46" x14ac:dyDescent="0.25">
      <c r="B338" s="37"/>
      <c r="C338" s="37"/>
      <c r="D338" s="37"/>
      <c r="E338" s="101"/>
      <c r="F338" s="101"/>
      <c r="G338" s="101"/>
      <c r="H338" s="101"/>
      <c r="I338" s="101"/>
      <c r="J338" s="101"/>
      <c r="K338" s="101"/>
      <c r="L338" s="101"/>
      <c r="M338" s="101"/>
      <c r="N338" s="101"/>
      <c r="O338" s="101"/>
      <c r="P338" s="101"/>
      <c r="T338" s="98"/>
      <c r="U338" s="98"/>
      <c r="V338" s="98"/>
      <c r="W338" s="98"/>
      <c r="X338" s="98"/>
      <c r="Y338" s="98"/>
      <c r="Z338" s="98"/>
      <c r="AA338" s="98"/>
      <c r="AB338" s="98"/>
      <c r="AC338" s="98"/>
      <c r="AD338" s="98"/>
      <c r="AE338" s="98"/>
      <c r="AF338" s="98"/>
      <c r="AG338" s="98"/>
      <c r="AH338" s="98"/>
      <c r="AI338" s="98"/>
      <c r="AJ338" s="98"/>
      <c r="AK338" s="98"/>
      <c r="AL338" s="98"/>
      <c r="AM338" s="98"/>
      <c r="AN338" s="98"/>
      <c r="AO338" s="98"/>
      <c r="AP338" s="98"/>
      <c r="AQ338" s="98"/>
      <c r="AR338" s="98"/>
      <c r="AS338" s="98"/>
      <c r="AT338" s="98"/>
    </row>
    <row r="339" spans="2:46" x14ac:dyDescent="0.25">
      <c r="B339" s="37"/>
      <c r="C339" s="37"/>
      <c r="D339" s="37"/>
      <c r="E339" s="101"/>
      <c r="F339" s="101"/>
      <c r="G339" s="101"/>
      <c r="H339" s="101"/>
      <c r="I339" s="101"/>
      <c r="J339" s="101"/>
      <c r="K339" s="101"/>
      <c r="L339" s="101"/>
      <c r="M339" s="101"/>
      <c r="N339" s="101"/>
      <c r="O339" s="101"/>
      <c r="P339" s="101"/>
      <c r="T339" s="98"/>
      <c r="U339" s="98"/>
      <c r="V339" s="98"/>
      <c r="W339" s="98"/>
      <c r="X339" s="98"/>
      <c r="Y339" s="98"/>
      <c r="Z339" s="98"/>
      <c r="AA339" s="98"/>
      <c r="AB339" s="98"/>
      <c r="AC339" s="98"/>
      <c r="AD339" s="98"/>
      <c r="AE339" s="98"/>
      <c r="AF339" s="98"/>
      <c r="AG339" s="98"/>
      <c r="AH339" s="98"/>
      <c r="AI339" s="98"/>
      <c r="AJ339" s="98"/>
      <c r="AK339" s="98"/>
      <c r="AL339" s="98"/>
      <c r="AM339" s="98"/>
      <c r="AN339" s="98"/>
      <c r="AO339" s="98"/>
      <c r="AP339" s="98"/>
      <c r="AQ339" s="98"/>
      <c r="AR339" s="98"/>
      <c r="AS339" s="98"/>
      <c r="AT339" s="98"/>
    </row>
    <row r="340" spans="2:46" x14ac:dyDescent="0.25">
      <c r="B340" s="37"/>
      <c r="C340" s="37"/>
      <c r="D340" s="37"/>
      <c r="E340" s="101"/>
      <c r="F340" s="101"/>
      <c r="G340" s="101"/>
      <c r="H340" s="101"/>
      <c r="I340" s="101"/>
      <c r="J340" s="101"/>
      <c r="K340" s="101"/>
      <c r="L340" s="101"/>
      <c r="M340" s="101"/>
      <c r="N340" s="101"/>
      <c r="O340" s="101"/>
      <c r="P340" s="101"/>
      <c r="T340" s="98"/>
      <c r="U340" s="98"/>
      <c r="V340" s="98"/>
      <c r="W340" s="98"/>
      <c r="X340" s="98"/>
      <c r="Y340" s="98"/>
      <c r="Z340" s="98"/>
      <c r="AA340" s="98"/>
      <c r="AB340" s="98"/>
      <c r="AC340" s="98"/>
      <c r="AD340" s="98"/>
      <c r="AE340" s="98"/>
      <c r="AF340" s="98"/>
      <c r="AG340" s="98"/>
      <c r="AH340" s="98"/>
      <c r="AI340" s="98"/>
      <c r="AJ340" s="98"/>
      <c r="AK340" s="98"/>
      <c r="AL340" s="98"/>
      <c r="AM340" s="98"/>
      <c r="AN340" s="98"/>
      <c r="AO340" s="98"/>
      <c r="AP340" s="98"/>
      <c r="AQ340" s="98"/>
      <c r="AR340" s="98"/>
      <c r="AS340" s="98"/>
      <c r="AT340" s="98"/>
    </row>
    <row r="341" spans="2:46" x14ac:dyDescent="0.25">
      <c r="B341" s="37"/>
      <c r="C341" s="37"/>
      <c r="D341" s="37"/>
      <c r="E341" s="101"/>
      <c r="F341" s="101"/>
      <c r="G341" s="101"/>
      <c r="H341" s="101"/>
      <c r="I341" s="101"/>
      <c r="J341" s="101"/>
      <c r="K341" s="101"/>
      <c r="L341" s="101"/>
      <c r="M341" s="101"/>
      <c r="N341" s="101"/>
      <c r="O341" s="101"/>
      <c r="P341" s="101"/>
      <c r="T341" s="98"/>
      <c r="U341" s="98"/>
      <c r="V341" s="98"/>
      <c r="W341" s="98"/>
      <c r="X341" s="98"/>
      <c r="Y341" s="98"/>
      <c r="Z341" s="98"/>
      <c r="AA341" s="98"/>
      <c r="AB341" s="98"/>
      <c r="AC341" s="98"/>
      <c r="AD341" s="98"/>
      <c r="AE341" s="98"/>
      <c r="AF341" s="98"/>
      <c r="AG341" s="98"/>
      <c r="AH341" s="98"/>
      <c r="AI341" s="98"/>
      <c r="AJ341" s="98"/>
      <c r="AK341" s="98"/>
      <c r="AL341" s="98"/>
      <c r="AM341" s="98"/>
      <c r="AN341" s="98"/>
      <c r="AO341" s="98"/>
      <c r="AP341" s="98"/>
      <c r="AQ341" s="98"/>
      <c r="AR341" s="98"/>
      <c r="AS341" s="98"/>
      <c r="AT341" s="98"/>
    </row>
    <row r="342" spans="2:46" x14ac:dyDescent="0.25">
      <c r="B342" s="37"/>
      <c r="C342" s="37"/>
      <c r="D342" s="37"/>
      <c r="E342" s="101"/>
      <c r="F342" s="101"/>
      <c r="G342" s="101"/>
      <c r="H342" s="101"/>
      <c r="I342" s="101"/>
      <c r="J342" s="101"/>
      <c r="K342" s="101"/>
      <c r="L342" s="101"/>
      <c r="M342" s="101"/>
      <c r="N342" s="101"/>
      <c r="O342" s="101"/>
      <c r="P342" s="101"/>
      <c r="T342" s="98"/>
      <c r="U342" s="98"/>
      <c r="V342" s="98"/>
      <c r="W342" s="98"/>
      <c r="X342" s="98"/>
      <c r="Y342" s="98"/>
      <c r="Z342" s="98"/>
      <c r="AA342" s="98"/>
      <c r="AB342" s="98"/>
      <c r="AC342" s="98"/>
      <c r="AD342" s="98"/>
      <c r="AE342" s="98"/>
      <c r="AF342" s="98"/>
      <c r="AG342" s="98"/>
      <c r="AH342" s="98"/>
      <c r="AI342" s="98"/>
      <c r="AJ342" s="98"/>
      <c r="AK342" s="98"/>
      <c r="AL342" s="98"/>
      <c r="AM342" s="98"/>
      <c r="AN342" s="98"/>
      <c r="AO342" s="98"/>
      <c r="AP342" s="98"/>
      <c r="AQ342" s="98"/>
      <c r="AR342" s="98"/>
      <c r="AS342" s="98"/>
      <c r="AT342" s="98"/>
    </row>
    <row r="343" spans="2:46" x14ac:dyDescent="0.25">
      <c r="B343" s="37"/>
      <c r="C343" s="37"/>
      <c r="D343" s="37"/>
      <c r="E343" s="101"/>
      <c r="F343" s="101"/>
      <c r="G343" s="101"/>
      <c r="H343" s="101"/>
      <c r="I343" s="101"/>
      <c r="J343" s="101"/>
      <c r="K343" s="101"/>
      <c r="L343" s="101"/>
      <c r="M343" s="101"/>
      <c r="N343" s="101"/>
      <c r="O343" s="101"/>
      <c r="P343" s="101"/>
      <c r="T343" s="98"/>
      <c r="U343" s="98"/>
      <c r="V343" s="98"/>
      <c r="W343" s="98"/>
      <c r="X343" s="98"/>
      <c r="Y343" s="98"/>
      <c r="Z343" s="98"/>
      <c r="AA343" s="98"/>
      <c r="AB343" s="98"/>
      <c r="AC343" s="98"/>
      <c r="AD343" s="98"/>
      <c r="AE343" s="98"/>
      <c r="AF343" s="98"/>
      <c r="AG343" s="98"/>
      <c r="AH343" s="98"/>
      <c r="AI343" s="98"/>
      <c r="AJ343" s="98"/>
      <c r="AK343" s="98"/>
      <c r="AL343" s="98"/>
      <c r="AM343" s="98"/>
      <c r="AN343" s="98"/>
      <c r="AO343" s="98"/>
      <c r="AP343" s="98"/>
      <c r="AQ343" s="98"/>
      <c r="AR343" s="98"/>
      <c r="AS343" s="98"/>
      <c r="AT343" s="98"/>
    </row>
    <row r="344" spans="2:46" x14ac:dyDescent="0.25">
      <c r="B344" s="37"/>
      <c r="C344" s="37"/>
      <c r="D344" s="37"/>
      <c r="E344" s="101"/>
      <c r="F344" s="101"/>
      <c r="G344" s="101"/>
      <c r="H344" s="101"/>
      <c r="I344" s="101"/>
      <c r="J344" s="101"/>
      <c r="K344" s="101"/>
      <c r="L344" s="101"/>
      <c r="M344" s="101"/>
      <c r="N344" s="101"/>
      <c r="O344" s="101"/>
      <c r="P344" s="101"/>
      <c r="T344" s="98"/>
      <c r="U344" s="98"/>
      <c r="V344" s="98"/>
      <c r="W344" s="98"/>
      <c r="X344" s="98"/>
      <c r="Y344" s="98"/>
      <c r="Z344" s="98"/>
      <c r="AA344" s="98"/>
      <c r="AB344" s="98"/>
      <c r="AC344" s="98"/>
      <c r="AD344" s="98"/>
      <c r="AE344" s="98"/>
      <c r="AF344" s="98"/>
      <c r="AG344" s="98"/>
      <c r="AH344" s="98"/>
      <c r="AI344" s="98"/>
      <c r="AJ344" s="98"/>
      <c r="AK344" s="98"/>
      <c r="AL344" s="98"/>
      <c r="AM344" s="98"/>
      <c r="AN344" s="98"/>
      <c r="AO344" s="98"/>
      <c r="AP344" s="98"/>
      <c r="AQ344" s="98"/>
      <c r="AR344" s="98"/>
      <c r="AS344" s="98"/>
      <c r="AT344" s="98"/>
    </row>
    <row r="345" spans="2:46" x14ac:dyDescent="0.25">
      <c r="B345" s="37"/>
      <c r="C345" s="37"/>
      <c r="D345" s="37"/>
      <c r="E345" s="101"/>
      <c r="F345" s="101"/>
      <c r="G345" s="101"/>
      <c r="H345" s="101"/>
      <c r="I345" s="101"/>
      <c r="J345" s="101"/>
      <c r="K345" s="101"/>
      <c r="L345" s="101"/>
      <c r="M345" s="101"/>
      <c r="N345" s="101"/>
      <c r="O345" s="101"/>
      <c r="P345" s="101"/>
      <c r="T345" s="98"/>
      <c r="U345" s="98"/>
      <c r="V345" s="98"/>
      <c r="W345" s="98"/>
      <c r="X345" s="98"/>
      <c r="Y345" s="98"/>
      <c r="Z345" s="98"/>
      <c r="AA345" s="98"/>
      <c r="AB345" s="98"/>
      <c r="AC345" s="98"/>
      <c r="AD345" s="98"/>
      <c r="AE345" s="98"/>
      <c r="AF345" s="98"/>
      <c r="AG345" s="98"/>
      <c r="AH345" s="98"/>
      <c r="AI345" s="98"/>
      <c r="AJ345" s="98"/>
      <c r="AK345" s="98"/>
      <c r="AL345" s="98"/>
      <c r="AM345" s="98"/>
      <c r="AN345" s="98"/>
      <c r="AO345" s="98"/>
      <c r="AP345" s="98"/>
      <c r="AQ345" s="98"/>
      <c r="AR345" s="98"/>
      <c r="AS345" s="98"/>
      <c r="AT345" s="98"/>
    </row>
    <row r="346" spans="2:46" x14ac:dyDescent="0.25">
      <c r="B346" s="37"/>
      <c r="C346" s="37"/>
      <c r="D346" s="37"/>
      <c r="E346" s="101"/>
      <c r="F346" s="101"/>
      <c r="G346" s="101"/>
      <c r="H346" s="101"/>
      <c r="I346" s="101"/>
      <c r="J346" s="101"/>
      <c r="K346" s="101"/>
      <c r="L346" s="101"/>
      <c r="M346" s="101"/>
      <c r="N346" s="101"/>
      <c r="O346" s="101"/>
      <c r="P346" s="101"/>
      <c r="T346" s="98"/>
      <c r="U346" s="98"/>
      <c r="V346" s="98"/>
      <c r="W346" s="98"/>
      <c r="X346" s="98"/>
      <c r="Y346" s="98"/>
      <c r="Z346" s="98"/>
      <c r="AA346" s="98"/>
      <c r="AB346" s="98"/>
      <c r="AC346" s="98"/>
      <c r="AD346" s="98"/>
      <c r="AE346" s="98"/>
      <c r="AF346" s="98"/>
      <c r="AG346" s="98"/>
      <c r="AH346" s="98"/>
      <c r="AI346" s="98"/>
      <c r="AJ346" s="98"/>
      <c r="AK346" s="98"/>
      <c r="AL346" s="98"/>
      <c r="AM346" s="98"/>
      <c r="AN346" s="98"/>
      <c r="AO346" s="98"/>
      <c r="AP346" s="98"/>
      <c r="AQ346" s="98"/>
      <c r="AR346" s="98"/>
      <c r="AS346" s="98"/>
      <c r="AT346" s="98"/>
    </row>
    <row r="347" spans="2:46" x14ac:dyDescent="0.25">
      <c r="B347" s="37"/>
      <c r="C347" s="37"/>
      <c r="D347" s="37"/>
      <c r="E347" s="101"/>
      <c r="F347" s="101"/>
      <c r="G347" s="101"/>
      <c r="H347" s="101"/>
      <c r="I347" s="101"/>
      <c r="J347" s="101"/>
      <c r="K347" s="101"/>
      <c r="L347" s="101"/>
      <c r="M347" s="101"/>
      <c r="N347" s="101"/>
      <c r="O347" s="101"/>
      <c r="P347" s="101"/>
      <c r="T347" s="98"/>
      <c r="U347" s="98"/>
      <c r="V347" s="98"/>
      <c r="W347" s="98"/>
      <c r="X347" s="98"/>
      <c r="Y347" s="98"/>
      <c r="Z347" s="98"/>
      <c r="AA347" s="98"/>
      <c r="AB347" s="98"/>
      <c r="AC347" s="98"/>
      <c r="AD347" s="98"/>
      <c r="AE347" s="98"/>
      <c r="AF347" s="98"/>
      <c r="AG347" s="98"/>
      <c r="AH347" s="98"/>
      <c r="AI347" s="98"/>
      <c r="AJ347" s="98"/>
      <c r="AK347" s="98"/>
      <c r="AL347" s="98"/>
      <c r="AM347" s="98"/>
      <c r="AN347" s="98"/>
      <c r="AO347" s="98"/>
      <c r="AP347" s="98"/>
      <c r="AQ347" s="98"/>
      <c r="AR347" s="98"/>
      <c r="AS347" s="98"/>
      <c r="AT347" s="98"/>
    </row>
    <row r="348" spans="2:46" x14ac:dyDescent="0.25">
      <c r="B348" s="37"/>
      <c r="C348" s="37"/>
      <c r="D348" s="37"/>
      <c r="E348" s="101"/>
      <c r="F348" s="101"/>
      <c r="G348" s="101"/>
      <c r="H348" s="101"/>
      <c r="I348" s="101"/>
      <c r="J348" s="101"/>
      <c r="K348" s="101"/>
      <c r="L348" s="101"/>
      <c r="M348" s="101"/>
      <c r="N348" s="101"/>
      <c r="O348" s="101"/>
      <c r="P348" s="101"/>
      <c r="T348" s="98"/>
      <c r="U348" s="98"/>
      <c r="V348" s="98"/>
      <c r="W348" s="98"/>
      <c r="X348" s="98"/>
      <c r="Y348" s="98"/>
      <c r="Z348" s="98"/>
      <c r="AA348" s="98"/>
      <c r="AB348" s="98"/>
      <c r="AC348" s="98"/>
      <c r="AD348" s="98"/>
      <c r="AE348" s="98"/>
      <c r="AF348" s="98"/>
      <c r="AG348" s="98"/>
      <c r="AH348" s="98"/>
      <c r="AI348" s="98"/>
      <c r="AJ348" s="98"/>
      <c r="AK348" s="98"/>
      <c r="AL348" s="98"/>
      <c r="AM348" s="98"/>
      <c r="AN348" s="98"/>
      <c r="AO348" s="98"/>
      <c r="AP348" s="98"/>
      <c r="AQ348" s="98"/>
      <c r="AR348" s="98"/>
      <c r="AS348" s="98"/>
      <c r="AT348" s="98"/>
    </row>
    <row r="349" spans="2:46" x14ac:dyDescent="0.25">
      <c r="B349" s="37"/>
      <c r="C349" s="37"/>
      <c r="D349" s="37"/>
      <c r="E349" s="101"/>
      <c r="F349" s="101"/>
      <c r="G349" s="101"/>
      <c r="H349" s="101"/>
      <c r="I349" s="101"/>
      <c r="J349" s="101"/>
      <c r="K349" s="101"/>
      <c r="L349" s="101"/>
      <c r="M349" s="101"/>
      <c r="N349" s="101"/>
      <c r="O349" s="101"/>
      <c r="P349" s="101"/>
      <c r="T349" s="98"/>
      <c r="U349" s="98"/>
      <c r="V349" s="98"/>
      <c r="W349" s="98"/>
      <c r="X349" s="98"/>
      <c r="Y349" s="98"/>
      <c r="Z349" s="98"/>
      <c r="AA349" s="98"/>
      <c r="AB349" s="98"/>
      <c r="AC349" s="98"/>
      <c r="AD349" s="98"/>
      <c r="AE349" s="98"/>
      <c r="AF349" s="98"/>
      <c r="AG349" s="98"/>
      <c r="AH349" s="98"/>
      <c r="AI349" s="98"/>
      <c r="AJ349" s="98"/>
      <c r="AK349" s="98"/>
      <c r="AL349" s="98"/>
      <c r="AM349" s="98"/>
      <c r="AN349" s="98"/>
      <c r="AO349" s="98"/>
      <c r="AP349" s="98"/>
      <c r="AQ349" s="98"/>
      <c r="AR349" s="98"/>
      <c r="AS349" s="98"/>
      <c r="AT349" s="98"/>
    </row>
    <row r="350" spans="2:46" x14ac:dyDescent="0.25">
      <c r="B350" s="37"/>
      <c r="C350" s="37"/>
      <c r="D350" s="37"/>
      <c r="E350" s="101"/>
      <c r="F350" s="101"/>
      <c r="G350" s="101"/>
      <c r="H350" s="101"/>
      <c r="I350" s="101"/>
      <c r="J350" s="101"/>
      <c r="K350" s="101"/>
      <c r="L350" s="101"/>
      <c r="M350" s="101"/>
      <c r="N350" s="101"/>
      <c r="O350" s="101"/>
      <c r="P350" s="101"/>
      <c r="T350" s="98"/>
      <c r="U350" s="98"/>
      <c r="V350" s="98"/>
      <c r="W350" s="98"/>
      <c r="X350" s="98"/>
      <c r="Y350" s="98"/>
      <c r="Z350" s="98"/>
      <c r="AA350" s="98"/>
      <c r="AB350" s="98"/>
      <c r="AC350" s="98"/>
      <c r="AD350" s="98"/>
      <c r="AE350" s="98"/>
      <c r="AF350" s="98"/>
      <c r="AG350" s="98"/>
      <c r="AH350" s="98"/>
      <c r="AI350" s="98"/>
      <c r="AJ350" s="98"/>
      <c r="AK350" s="98"/>
      <c r="AL350" s="98"/>
      <c r="AM350" s="98"/>
      <c r="AN350" s="98"/>
      <c r="AO350" s="98"/>
      <c r="AP350" s="98"/>
      <c r="AQ350" s="98"/>
      <c r="AR350" s="98"/>
      <c r="AS350" s="98"/>
      <c r="AT350" s="98"/>
    </row>
    <row r="351" spans="2:46" x14ac:dyDescent="0.25">
      <c r="B351" s="37"/>
      <c r="C351" s="37"/>
      <c r="D351" s="37"/>
      <c r="E351" s="101"/>
      <c r="F351" s="101"/>
      <c r="G351" s="101"/>
      <c r="H351" s="101"/>
      <c r="I351" s="101"/>
      <c r="J351" s="101"/>
      <c r="K351" s="101"/>
      <c r="L351" s="101"/>
      <c r="M351" s="101"/>
      <c r="N351" s="101"/>
      <c r="O351" s="101"/>
      <c r="P351" s="101"/>
      <c r="T351" s="98"/>
      <c r="U351" s="98"/>
      <c r="V351" s="98"/>
      <c r="W351" s="98"/>
      <c r="X351" s="98"/>
      <c r="Y351" s="98"/>
      <c r="Z351" s="98"/>
      <c r="AA351" s="98"/>
      <c r="AB351" s="98"/>
      <c r="AC351" s="98"/>
      <c r="AD351" s="98"/>
      <c r="AE351" s="98"/>
      <c r="AF351" s="98"/>
      <c r="AG351" s="98"/>
      <c r="AH351" s="98"/>
      <c r="AI351" s="98"/>
      <c r="AJ351" s="98"/>
      <c r="AK351" s="98"/>
      <c r="AL351" s="98"/>
      <c r="AM351" s="98"/>
      <c r="AN351" s="98"/>
      <c r="AO351" s="98"/>
      <c r="AP351" s="98"/>
      <c r="AQ351" s="98"/>
      <c r="AR351" s="98"/>
      <c r="AS351" s="98"/>
      <c r="AT351" s="98"/>
    </row>
    <row r="352" spans="2:46" x14ac:dyDescent="0.25">
      <c r="B352" s="37"/>
      <c r="C352" s="37"/>
      <c r="D352" s="37"/>
      <c r="E352" s="101"/>
      <c r="F352" s="101"/>
      <c r="G352" s="101"/>
      <c r="H352" s="101"/>
      <c r="I352" s="101"/>
      <c r="J352" s="101"/>
      <c r="K352" s="101"/>
      <c r="L352" s="101"/>
      <c r="M352" s="101"/>
      <c r="N352" s="101"/>
      <c r="O352" s="101"/>
      <c r="P352" s="101"/>
      <c r="T352" s="98"/>
      <c r="U352" s="98"/>
      <c r="V352" s="98"/>
      <c r="W352" s="98"/>
      <c r="X352" s="98"/>
      <c r="Y352" s="98"/>
      <c r="Z352" s="98"/>
      <c r="AA352" s="98"/>
      <c r="AB352" s="98"/>
      <c r="AC352" s="98"/>
      <c r="AD352" s="98"/>
      <c r="AE352" s="98"/>
      <c r="AF352" s="98"/>
      <c r="AG352" s="98"/>
      <c r="AH352" s="98"/>
      <c r="AI352" s="98"/>
      <c r="AJ352" s="98"/>
      <c r="AK352" s="98"/>
      <c r="AL352" s="98"/>
      <c r="AM352" s="98"/>
      <c r="AN352" s="98"/>
      <c r="AO352" s="98"/>
      <c r="AP352" s="98"/>
      <c r="AQ352" s="98"/>
      <c r="AR352" s="98"/>
      <c r="AS352" s="98"/>
      <c r="AT352" s="98"/>
    </row>
    <row r="353" spans="2:46" x14ac:dyDescent="0.25">
      <c r="B353" s="37"/>
      <c r="C353" s="37"/>
      <c r="D353" s="37"/>
      <c r="E353" s="101"/>
      <c r="F353" s="101"/>
      <c r="G353" s="101"/>
      <c r="H353" s="101"/>
      <c r="I353" s="101"/>
      <c r="J353" s="101"/>
      <c r="K353" s="101"/>
      <c r="L353" s="101"/>
      <c r="M353" s="101"/>
      <c r="N353" s="101"/>
      <c r="O353" s="101"/>
      <c r="P353" s="101"/>
      <c r="T353" s="98"/>
      <c r="U353" s="98"/>
      <c r="V353" s="98"/>
      <c r="W353" s="98"/>
      <c r="X353" s="98"/>
      <c r="Y353" s="98"/>
      <c r="Z353" s="98"/>
      <c r="AA353" s="98"/>
      <c r="AB353" s="98"/>
      <c r="AC353" s="98"/>
      <c r="AD353" s="98"/>
      <c r="AE353" s="98"/>
      <c r="AF353" s="98"/>
      <c r="AG353" s="98"/>
      <c r="AH353" s="98"/>
      <c r="AI353" s="98"/>
      <c r="AJ353" s="98"/>
      <c r="AK353" s="98"/>
      <c r="AL353" s="98"/>
      <c r="AM353" s="98"/>
      <c r="AN353" s="98"/>
      <c r="AO353" s="98"/>
      <c r="AP353" s="98"/>
      <c r="AQ353" s="98"/>
      <c r="AR353" s="98"/>
      <c r="AS353" s="98"/>
      <c r="AT353" s="98"/>
    </row>
    <row r="354" spans="2:46" x14ac:dyDescent="0.25">
      <c r="B354" s="37"/>
      <c r="C354" s="37"/>
      <c r="D354" s="37"/>
      <c r="E354" s="101"/>
      <c r="F354" s="101"/>
      <c r="G354" s="101"/>
      <c r="H354" s="101"/>
      <c r="I354" s="101"/>
      <c r="J354" s="101"/>
      <c r="K354" s="101"/>
      <c r="L354" s="101"/>
      <c r="M354" s="101"/>
      <c r="N354" s="101"/>
      <c r="O354" s="101"/>
      <c r="P354" s="101"/>
      <c r="T354" s="98"/>
      <c r="U354" s="98"/>
      <c r="V354" s="98"/>
      <c r="W354" s="98"/>
      <c r="X354" s="98"/>
      <c r="Y354" s="98"/>
      <c r="Z354" s="98"/>
      <c r="AA354" s="98"/>
      <c r="AB354" s="98"/>
      <c r="AC354" s="98"/>
      <c r="AD354" s="98"/>
      <c r="AE354" s="98"/>
      <c r="AF354" s="98"/>
      <c r="AG354" s="98"/>
      <c r="AH354" s="98"/>
      <c r="AI354" s="98"/>
      <c r="AJ354" s="98"/>
      <c r="AK354" s="98"/>
      <c r="AL354" s="98"/>
      <c r="AM354" s="98"/>
      <c r="AN354" s="98"/>
      <c r="AO354" s="98"/>
      <c r="AP354" s="98"/>
      <c r="AQ354" s="98"/>
      <c r="AR354" s="98"/>
      <c r="AS354" s="98"/>
      <c r="AT354" s="98"/>
    </row>
    <row r="355" spans="2:46" x14ac:dyDescent="0.25">
      <c r="B355" s="37"/>
      <c r="C355" s="37"/>
      <c r="D355" s="37"/>
      <c r="E355" s="101"/>
      <c r="F355" s="101"/>
      <c r="G355" s="101"/>
      <c r="H355" s="101"/>
      <c r="I355" s="101"/>
      <c r="J355" s="101"/>
      <c r="K355" s="101"/>
      <c r="L355" s="101"/>
      <c r="M355" s="101"/>
      <c r="N355" s="101"/>
      <c r="O355" s="101"/>
      <c r="P355" s="101"/>
      <c r="T355" s="98"/>
      <c r="U355" s="98"/>
      <c r="V355" s="98"/>
      <c r="W355" s="98"/>
      <c r="X355" s="98"/>
      <c r="Y355" s="98"/>
      <c r="Z355" s="98"/>
      <c r="AA355" s="98"/>
      <c r="AB355" s="98"/>
      <c r="AC355" s="98"/>
      <c r="AD355" s="98"/>
      <c r="AE355" s="98"/>
      <c r="AF355" s="98"/>
      <c r="AG355" s="98"/>
      <c r="AH355" s="98"/>
      <c r="AI355" s="98"/>
      <c r="AJ355" s="98"/>
      <c r="AK355" s="98"/>
      <c r="AL355" s="98"/>
      <c r="AM355" s="98"/>
      <c r="AN355" s="98"/>
      <c r="AO355" s="98"/>
      <c r="AP355" s="98"/>
      <c r="AQ355" s="98"/>
      <c r="AR355" s="98"/>
      <c r="AS355" s="98"/>
      <c r="AT355" s="98"/>
    </row>
    <row r="356" spans="2:46" x14ac:dyDescent="0.25">
      <c r="B356" s="37"/>
      <c r="C356" s="37"/>
      <c r="D356" s="37"/>
      <c r="E356" s="101"/>
      <c r="F356" s="101"/>
      <c r="G356" s="101"/>
      <c r="H356" s="101"/>
      <c r="I356" s="101"/>
      <c r="J356" s="101"/>
      <c r="K356" s="101"/>
      <c r="L356" s="101"/>
      <c r="M356" s="101"/>
      <c r="N356" s="101"/>
      <c r="O356" s="101"/>
      <c r="P356" s="101"/>
      <c r="T356" s="98"/>
      <c r="U356" s="98"/>
      <c r="V356" s="98"/>
      <c r="W356" s="98"/>
      <c r="X356" s="98"/>
      <c r="Y356" s="98"/>
      <c r="Z356" s="98"/>
      <c r="AA356" s="98"/>
      <c r="AB356" s="98"/>
      <c r="AC356" s="98"/>
      <c r="AD356" s="98"/>
      <c r="AE356" s="98"/>
      <c r="AF356" s="98"/>
      <c r="AG356" s="98"/>
      <c r="AH356" s="98"/>
      <c r="AI356" s="98"/>
      <c r="AJ356" s="98"/>
      <c r="AK356" s="98"/>
      <c r="AL356" s="98"/>
      <c r="AM356" s="98"/>
      <c r="AN356" s="98"/>
      <c r="AO356" s="98"/>
      <c r="AP356" s="98"/>
      <c r="AQ356" s="98"/>
      <c r="AR356" s="98"/>
      <c r="AS356" s="98"/>
      <c r="AT356" s="98"/>
    </row>
    <row r="357" spans="2:46" x14ac:dyDescent="0.25">
      <c r="B357" s="37"/>
      <c r="C357" s="37"/>
      <c r="D357" s="37"/>
      <c r="E357" s="101"/>
      <c r="F357" s="101"/>
      <c r="G357" s="101"/>
      <c r="H357" s="101"/>
      <c r="I357" s="101"/>
      <c r="J357" s="101"/>
      <c r="K357" s="101"/>
      <c r="L357" s="101"/>
      <c r="M357" s="101"/>
      <c r="N357" s="101"/>
      <c r="O357" s="101"/>
      <c r="P357" s="101"/>
      <c r="T357" s="98"/>
      <c r="U357" s="98"/>
      <c r="V357" s="98"/>
      <c r="W357" s="98"/>
      <c r="X357" s="98"/>
      <c r="Y357" s="98"/>
      <c r="Z357" s="98"/>
      <c r="AA357" s="98"/>
      <c r="AB357" s="98"/>
      <c r="AC357" s="98"/>
      <c r="AD357" s="98"/>
      <c r="AE357" s="98"/>
      <c r="AF357" s="98"/>
      <c r="AG357" s="98"/>
      <c r="AH357" s="98"/>
      <c r="AI357" s="98"/>
      <c r="AJ357" s="98"/>
      <c r="AK357" s="98"/>
      <c r="AL357" s="98"/>
      <c r="AM357" s="98"/>
      <c r="AN357" s="98"/>
      <c r="AO357" s="98"/>
      <c r="AP357" s="98"/>
      <c r="AQ357" s="98"/>
      <c r="AR357" s="98"/>
      <c r="AS357" s="98"/>
      <c r="AT357" s="98"/>
    </row>
    <row r="358" spans="2:46" x14ac:dyDescent="0.25">
      <c r="B358" s="37"/>
      <c r="C358" s="37"/>
      <c r="D358" s="37"/>
      <c r="E358" s="101"/>
      <c r="F358" s="101"/>
      <c r="G358" s="101"/>
      <c r="H358" s="101"/>
      <c r="I358" s="101"/>
      <c r="J358" s="101"/>
      <c r="K358" s="101"/>
      <c r="L358" s="101"/>
      <c r="M358" s="101"/>
      <c r="N358" s="101"/>
      <c r="O358" s="101"/>
      <c r="P358" s="101"/>
      <c r="T358" s="98"/>
      <c r="U358" s="98"/>
      <c r="V358" s="98"/>
      <c r="W358" s="98"/>
      <c r="X358" s="98"/>
      <c r="Y358" s="98"/>
      <c r="Z358" s="98"/>
      <c r="AA358" s="98"/>
      <c r="AB358" s="98"/>
      <c r="AC358" s="98"/>
      <c r="AD358" s="98"/>
      <c r="AE358" s="98"/>
      <c r="AF358" s="98"/>
      <c r="AG358" s="98"/>
      <c r="AH358" s="98"/>
      <c r="AI358" s="98"/>
      <c r="AJ358" s="98"/>
      <c r="AK358" s="98"/>
      <c r="AL358" s="98"/>
      <c r="AM358" s="98"/>
      <c r="AN358" s="98"/>
      <c r="AO358" s="98"/>
      <c r="AP358" s="98"/>
      <c r="AQ358" s="98"/>
      <c r="AR358" s="98"/>
      <c r="AS358" s="98"/>
      <c r="AT358" s="98"/>
    </row>
    <row r="359" spans="2:46" x14ac:dyDescent="0.25">
      <c r="B359" s="37"/>
      <c r="C359" s="37"/>
      <c r="D359" s="37"/>
      <c r="E359" s="101"/>
      <c r="F359" s="101"/>
      <c r="G359" s="101"/>
      <c r="H359" s="101"/>
      <c r="I359" s="101"/>
      <c r="J359" s="101"/>
      <c r="K359" s="101"/>
      <c r="L359" s="101"/>
      <c r="M359" s="101"/>
      <c r="N359" s="101"/>
      <c r="O359" s="101"/>
      <c r="P359" s="101"/>
      <c r="T359" s="98"/>
      <c r="U359" s="98"/>
      <c r="V359" s="98"/>
      <c r="W359" s="98"/>
      <c r="X359" s="98"/>
      <c r="Y359" s="98"/>
      <c r="Z359" s="98"/>
      <c r="AA359" s="98"/>
      <c r="AB359" s="98"/>
      <c r="AC359" s="98"/>
      <c r="AD359" s="98"/>
      <c r="AE359" s="98"/>
      <c r="AF359" s="98"/>
      <c r="AG359" s="98"/>
      <c r="AH359" s="98"/>
      <c r="AI359" s="98"/>
      <c r="AJ359" s="98"/>
      <c r="AK359" s="98"/>
      <c r="AL359" s="98"/>
      <c r="AM359" s="98"/>
      <c r="AN359" s="98"/>
      <c r="AO359" s="98"/>
      <c r="AP359" s="98"/>
      <c r="AQ359" s="98"/>
      <c r="AR359" s="98"/>
      <c r="AS359" s="98"/>
      <c r="AT359" s="98"/>
    </row>
    <row r="360" spans="2:46" x14ac:dyDescent="0.25">
      <c r="B360" s="37"/>
      <c r="C360" s="37"/>
      <c r="D360" s="37"/>
      <c r="E360" s="101"/>
      <c r="F360" s="101"/>
      <c r="G360" s="101"/>
      <c r="H360" s="101"/>
      <c r="I360" s="101"/>
      <c r="J360" s="101"/>
      <c r="K360" s="101"/>
      <c r="L360" s="101"/>
      <c r="M360" s="101"/>
      <c r="N360" s="101"/>
      <c r="O360" s="101"/>
      <c r="P360" s="101"/>
      <c r="T360" s="98"/>
      <c r="U360" s="98"/>
      <c r="V360" s="98"/>
      <c r="W360" s="98"/>
      <c r="X360" s="98"/>
      <c r="Y360" s="98"/>
      <c r="Z360" s="98"/>
      <c r="AA360" s="98"/>
      <c r="AB360" s="98"/>
      <c r="AC360" s="98"/>
      <c r="AD360" s="98"/>
      <c r="AE360" s="98"/>
      <c r="AF360" s="98"/>
      <c r="AG360" s="98"/>
      <c r="AH360" s="98"/>
      <c r="AI360" s="98"/>
      <c r="AJ360" s="98"/>
      <c r="AK360" s="98"/>
      <c r="AL360" s="98"/>
      <c r="AM360" s="98"/>
      <c r="AN360" s="98"/>
      <c r="AO360" s="98"/>
      <c r="AP360" s="98"/>
      <c r="AQ360" s="98"/>
      <c r="AR360" s="98"/>
      <c r="AS360" s="98"/>
      <c r="AT360" s="98"/>
    </row>
    <row r="361" spans="2:46" x14ac:dyDescent="0.25">
      <c r="B361" s="37"/>
      <c r="C361" s="37"/>
      <c r="D361" s="37"/>
      <c r="E361" s="101"/>
      <c r="F361" s="101"/>
      <c r="G361" s="101"/>
      <c r="H361" s="101"/>
      <c r="I361" s="101"/>
      <c r="J361" s="101"/>
      <c r="K361" s="101"/>
      <c r="L361" s="101"/>
      <c r="M361" s="101"/>
      <c r="N361" s="101"/>
      <c r="O361" s="101"/>
      <c r="P361" s="101"/>
      <c r="T361" s="98"/>
      <c r="U361" s="98"/>
      <c r="V361" s="98"/>
      <c r="W361" s="98"/>
      <c r="X361" s="98"/>
      <c r="Y361" s="98"/>
      <c r="Z361" s="98"/>
      <c r="AA361" s="98"/>
      <c r="AB361" s="98"/>
      <c r="AC361" s="98"/>
      <c r="AD361" s="98"/>
      <c r="AE361" s="98"/>
      <c r="AF361" s="98"/>
      <c r="AG361" s="98"/>
      <c r="AH361" s="98"/>
      <c r="AI361" s="98"/>
      <c r="AJ361" s="98"/>
      <c r="AK361" s="98"/>
      <c r="AL361" s="98"/>
      <c r="AM361" s="98"/>
      <c r="AN361" s="98"/>
      <c r="AO361" s="98"/>
      <c r="AP361" s="98"/>
      <c r="AQ361" s="98"/>
      <c r="AR361" s="98"/>
      <c r="AS361" s="98"/>
      <c r="AT361" s="98"/>
    </row>
    <row r="362" spans="2:46" x14ac:dyDescent="0.25">
      <c r="B362" s="37"/>
      <c r="C362" s="37"/>
      <c r="D362" s="37"/>
      <c r="E362" s="101"/>
      <c r="F362" s="101"/>
      <c r="G362" s="101"/>
      <c r="H362" s="101"/>
      <c r="I362" s="101"/>
      <c r="J362" s="101"/>
      <c r="K362" s="101"/>
      <c r="L362" s="101"/>
      <c r="M362" s="101"/>
      <c r="N362" s="101"/>
      <c r="O362" s="101"/>
      <c r="P362" s="101"/>
      <c r="T362" s="98"/>
      <c r="U362" s="98"/>
      <c r="V362" s="98"/>
      <c r="W362" s="98"/>
      <c r="X362" s="98"/>
      <c r="Y362" s="98"/>
      <c r="Z362" s="98"/>
      <c r="AA362" s="98"/>
      <c r="AB362" s="98"/>
      <c r="AC362" s="98"/>
      <c r="AD362" s="98"/>
      <c r="AE362" s="98"/>
      <c r="AF362" s="98"/>
      <c r="AG362" s="98"/>
      <c r="AH362" s="98"/>
      <c r="AI362" s="98"/>
      <c r="AJ362" s="98"/>
      <c r="AK362" s="98"/>
      <c r="AL362" s="98"/>
      <c r="AM362" s="98"/>
      <c r="AN362" s="98"/>
      <c r="AO362" s="98"/>
      <c r="AP362" s="98"/>
      <c r="AQ362" s="98"/>
      <c r="AR362" s="98"/>
      <c r="AS362" s="98"/>
      <c r="AT362" s="98"/>
    </row>
    <row r="363" spans="2:46" x14ac:dyDescent="0.25">
      <c r="B363" s="37"/>
      <c r="C363" s="37"/>
      <c r="D363" s="37"/>
      <c r="E363" s="101"/>
      <c r="F363" s="101"/>
      <c r="G363" s="101"/>
      <c r="H363" s="101"/>
      <c r="I363" s="101"/>
      <c r="J363" s="101"/>
      <c r="K363" s="101"/>
      <c r="L363" s="101"/>
      <c r="M363" s="101"/>
      <c r="N363" s="101"/>
      <c r="O363" s="101"/>
      <c r="P363" s="101"/>
      <c r="T363" s="98"/>
      <c r="U363" s="98"/>
      <c r="V363" s="98"/>
      <c r="W363" s="98"/>
      <c r="X363" s="98"/>
      <c r="Y363" s="98"/>
      <c r="Z363" s="98"/>
      <c r="AA363" s="98"/>
      <c r="AB363" s="98"/>
      <c r="AC363" s="98"/>
      <c r="AD363" s="98"/>
      <c r="AE363" s="98"/>
      <c r="AF363" s="98"/>
      <c r="AG363" s="98"/>
      <c r="AH363" s="98"/>
      <c r="AI363" s="98"/>
      <c r="AJ363" s="98"/>
      <c r="AK363" s="98"/>
      <c r="AL363" s="98"/>
      <c r="AM363" s="98"/>
      <c r="AN363" s="98"/>
      <c r="AO363" s="98"/>
      <c r="AP363" s="98"/>
      <c r="AQ363" s="98"/>
      <c r="AR363" s="98"/>
      <c r="AS363" s="98"/>
      <c r="AT363" s="98"/>
    </row>
    <row r="364" spans="2:46" x14ac:dyDescent="0.25">
      <c r="B364" s="37"/>
      <c r="C364" s="37"/>
      <c r="D364" s="37"/>
      <c r="E364" s="101"/>
      <c r="F364" s="101"/>
      <c r="G364" s="101"/>
      <c r="H364" s="101"/>
      <c r="I364" s="101"/>
      <c r="J364" s="101"/>
      <c r="K364" s="101"/>
      <c r="L364" s="101"/>
      <c r="M364" s="101"/>
      <c r="N364" s="101"/>
      <c r="O364" s="101"/>
      <c r="P364" s="101"/>
      <c r="T364" s="98"/>
      <c r="U364" s="98"/>
      <c r="V364" s="98"/>
      <c r="W364" s="98"/>
      <c r="X364" s="98"/>
      <c r="Y364" s="98"/>
      <c r="Z364" s="98"/>
      <c r="AA364" s="98"/>
      <c r="AB364" s="98"/>
      <c r="AC364" s="98"/>
      <c r="AD364" s="98"/>
      <c r="AE364" s="98"/>
      <c r="AF364" s="98"/>
      <c r="AG364" s="98"/>
      <c r="AH364" s="98"/>
      <c r="AI364" s="98"/>
      <c r="AJ364" s="98"/>
      <c r="AK364" s="98"/>
      <c r="AL364" s="98"/>
      <c r="AM364" s="98"/>
      <c r="AN364" s="98"/>
      <c r="AO364" s="98"/>
      <c r="AP364" s="98"/>
      <c r="AQ364" s="98"/>
      <c r="AR364" s="98"/>
      <c r="AS364" s="98"/>
      <c r="AT364" s="98"/>
    </row>
    <row r="365" spans="2:46" x14ac:dyDescent="0.25">
      <c r="B365" s="37"/>
      <c r="C365" s="37"/>
      <c r="D365" s="37"/>
      <c r="E365" s="101"/>
      <c r="F365" s="101"/>
      <c r="G365" s="101"/>
      <c r="H365" s="101"/>
      <c r="I365" s="101"/>
      <c r="J365" s="101"/>
      <c r="K365" s="101"/>
      <c r="L365" s="101"/>
      <c r="M365" s="101"/>
      <c r="N365" s="101"/>
      <c r="O365" s="101"/>
      <c r="P365" s="101"/>
      <c r="T365" s="98"/>
      <c r="U365" s="98"/>
      <c r="V365" s="98"/>
      <c r="W365" s="98"/>
      <c r="X365" s="98"/>
      <c r="Y365" s="98"/>
      <c r="Z365" s="98"/>
      <c r="AA365" s="98"/>
      <c r="AB365" s="98"/>
      <c r="AC365" s="98"/>
      <c r="AD365" s="98"/>
      <c r="AE365" s="98"/>
      <c r="AF365" s="98"/>
      <c r="AG365" s="98"/>
      <c r="AH365" s="98"/>
      <c r="AI365" s="98"/>
      <c r="AJ365" s="98"/>
      <c r="AK365" s="98"/>
      <c r="AL365" s="98"/>
      <c r="AM365" s="98"/>
      <c r="AN365" s="98"/>
      <c r="AO365" s="98"/>
      <c r="AP365" s="98"/>
      <c r="AQ365" s="98"/>
      <c r="AR365" s="98"/>
      <c r="AS365" s="98"/>
      <c r="AT365" s="98"/>
    </row>
    <row r="366" spans="2:46" x14ac:dyDescent="0.25">
      <c r="B366" s="37"/>
      <c r="C366" s="37"/>
      <c r="D366" s="37"/>
      <c r="E366" s="101"/>
      <c r="F366" s="101"/>
      <c r="G366" s="101"/>
      <c r="H366" s="101"/>
      <c r="I366" s="101"/>
      <c r="J366" s="101"/>
      <c r="K366" s="101"/>
      <c r="L366" s="101"/>
      <c r="M366" s="101"/>
      <c r="N366" s="101"/>
      <c r="O366" s="101"/>
      <c r="P366" s="101"/>
      <c r="T366" s="98"/>
      <c r="U366" s="98"/>
      <c r="V366" s="98"/>
      <c r="W366" s="98"/>
      <c r="X366" s="98"/>
      <c r="Y366" s="98"/>
      <c r="Z366" s="98"/>
      <c r="AA366" s="98"/>
      <c r="AB366" s="98"/>
      <c r="AC366" s="98"/>
      <c r="AD366" s="98"/>
      <c r="AE366" s="98"/>
      <c r="AF366" s="98"/>
      <c r="AG366" s="98"/>
      <c r="AH366" s="98"/>
      <c r="AI366" s="98"/>
      <c r="AJ366" s="98"/>
      <c r="AK366" s="98"/>
      <c r="AL366" s="98"/>
      <c r="AM366" s="98"/>
      <c r="AN366" s="98"/>
      <c r="AO366" s="98"/>
      <c r="AP366" s="98"/>
      <c r="AQ366" s="98"/>
      <c r="AR366" s="98"/>
      <c r="AS366" s="98"/>
      <c r="AT366" s="98"/>
    </row>
    <row r="367" spans="2:46" x14ac:dyDescent="0.25">
      <c r="B367" s="37"/>
      <c r="C367" s="37"/>
      <c r="D367" s="37"/>
      <c r="E367" s="101"/>
      <c r="F367" s="101"/>
      <c r="G367" s="101"/>
      <c r="H367" s="101"/>
      <c r="I367" s="101"/>
      <c r="J367" s="101"/>
      <c r="K367" s="101"/>
      <c r="L367" s="101"/>
      <c r="M367" s="101"/>
      <c r="N367" s="101"/>
      <c r="O367" s="101"/>
      <c r="P367" s="101"/>
      <c r="T367" s="98"/>
      <c r="U367" s="98"/>
      <c r="V367" s="98"/>
      <c r="W367" s="98"/>
      <c r="X367" s="98"/>
      <c r="Y367" s="98"/>
      <c r="Z367" s="98"/>
      <c r="AA367" s="98"/>
      <c r="AB367" s="98"/>
      <c r="AC367" s="98"/>
      <c r="AD367" s="98"/>
      <c r="AE367" s="98"/>
      <c r="AF367" s="98"/>
      <c r="AG367" s="98"/>
      <c r="AH367" s="98"/>
      <c r="AI367" s="98"/>
      <c r="AJ367" s="98"/>
      <c r="AK367" s="98"/>
      <c r="AL367" s="98"/>
      <c r="AM367" s="98"/>
      <c r="AN367" s="98"/>
      <c r="AO367" s="98"/>
      <c r="AP367" s="98"/>
      <c r="AQ367" s="98"/>
      <c r="AR367" s="98"/>
      <c r="AS367" s="98"/>
      <c r="AT367" s="98"/>
    </row>
    <row r="368" spans="2:46" x14ac:dyDescent="0.25">
      <c r="B368" s="37"/>
      <c r="C368" s="37"/>
      <c r="D368" s="37"/>
      <c r="E368" s="101"/>
      <c r="F368" s="101"/>
      <c r="G368" s="101"/>
      <c r="H368" s="101"/>
      <c r="I368" s="101"/>
      <c r="J368" s="101"/>
      <c r="K368" s="101"/>
      <c r="L368" s="101"/>
      <c r="M368" s="101"/>
      <c r="N368" s="101"/>
      <c r="O368" s="101"/>
      <c r="P368" s="101"/>
      <c r="T368" s="98"/>
      <c r="U368" s="98"/>
      <c r="V368" s="98"/>
      <c r="W368" s="98"/>
      <c r="X368" s="98"/>
      <c r="Y368" s="98"/>
      <c r="Z368" s="98"/>
      <c r="AA368" s="98"/>
      <c r="AB368" s="98"/>
      <c r="AC368" s="98"/>
      <c r="AD368" s="98"/>
      <c r="AE368" s="98"/>
      <c r="AF368" s="98"/>
      <c r="AG368" s="98"/>
      <c r="AH368" s="98"/>
      <c r="AI368" s="98"/>
      <c r="AJ368" s="98"/>
      <c r="AK368" s="98"/>
      <c r="AL368" s="98"/>
      <c r="AM368" s="98"/>
      <c r="AN368" s="98"/>
      <c r="AO368" s="98"/>
      <c r="AP368" s="98"/>
      <c r="AQ368" s="98"/>
      <c r="AR368" s="98"/>
      <c r="AS368" s="98"/>
      <c r="AT368" s="98"/>
    </row>
    <row r="369" spans="2:46" x14ac:dyDescent="0.25">
      <c r="B369" s="37"/>
      <c r="C369" s="37"/>
      <c r="D369" s="37"/>
      <c r="E369" s="101"/>
      <c r="F369" s="101"/>
      <c r="G369" s="101"/>
      <c r="H369" s="101"/>
      <c r="I369" s="101"/>
      <c r="J369" s="101"/>
      <c r="K369" s="101"/>
      <c r="L369" s="101"/>
      <c r="M369" s="101"/>
      <c r="N369" s="101"/>
      <c r="O369" s="101"/>
      <c r="P369" s="101"/>
      <c r="T369" s="98"/>
      <c r="U369" s="98"/>
      <c r="V369" s="98"/>
      <c r="W369" s="98"/>
      <c r="X369" s="98"/>
      <c r="Y369" s="98"/>
      <c r="Z369" s="98"/>
      <c r="AA369" s="98"/>
      <c r="AB369" s="98"/>
      <c r="AC369" s="98"/>
      <c r="AD369" s="98"/>
      <c r="AE369" s="98"/>
      <c r="AF369" s="98"/>
      <c r="AG369" s="98"/>
      <c r="AH369" s="98"/>
      <c r="AI369" s="98"/>
      <c r="AJ369" s="98"/>
      <c r="AK369" s="98"/>
      <c r="AL369" s="98"/>
      <c r="AM369" s="98"/>
      <c r="AN369" s="98"/>
      <c r="AO369" s="98"/>
      <c r="AP369" s="98"/>
      <c r="AQ369" s="98"/>
      <c r="AR369" s="98"/>
      <c r="AS369" s="98"/>
      <c r="AT369" s="98"/>
    </row>
    <row r="370" spans="2:46" x14ac:dyDescent="0.25">
      <c r="B370" s="37"/>
      <c r="C370" s="37"/>
      <c r="D370" s="37"/>
      <c r="E370" s="101"/>
      <c r="F370" s="101"/>
      <c r="G370" s="101"/>
      <c r="H370" s="101"/>
      <c r="I370" s="101"/>
      <c r="J370" s="101"/>
      <c r="K370" s="101"/>
      <c r="L370" s="101"/>
      <c r="M370" s="101"/>
      <c r="N370" s="101"/>
      <c r="O370" s="101"/>
      <c r="P370" s="101"/>
      <c r="T370" s="98"/>
      <c r="U370" s="98"/>
      <c r="V370" s="98"/>
      <c r="W370" s="98"/>
      <c r="X370" s="98"/>
      <c r="Y370" s="98"/>
      <c r="Z370" s="98"/>
      <c r="AA370" s="98"/>
      <c r="AB370" s="98"/>
      <c r="AC370" s="98"/>
      <c r="AD370" s="98"/>
      <c r="AE370" s="98"/>
      <c r="AF370" s="98"/>
      <c r="AG370" s="98"/>
      <c r="AH370" s="98"/>
      <c r="AI370" s="98"/>
      <c r="AJ370" s="98"/>
      <c r="AK370" s="98"/>
      <c r="AL370" s="98"/>
      <c r="AM370" s="98"/>
      <c r="AN370" s="98"/>
      <c r="AO370" s="98"/>
      <c r="AP370" s="98"/>
      <c r="AQ370" s="98"/>
      <c r="AR370" s="98"/>
      <c r="AS370" s="98"/>
      <c r="AT370" s="98"/>
    </row>
    <row r="371" spans="2:46" x14ac:dyDescent="0.25">
      <c r="B371" s="37"/>
      <c r="C371" s="37"/>
      <c r="D371" s="37"/>
      <c r="E371" s="101"/>
      <c r="F371" s="101"/>
      <c r="G371" s="101"/>
      <c r="H371" s="101"/>
      <c r="I371" s="101"/>
      <c r="J371" s="101"/>
      <c r="K371" s="101"/>
      <c r="L371" s="101"/>
      <c r="M371" s="101"/>
      <c r="N371" s="101"/>
      <c r="O371" s="101"/>
      <c r="P371" s="101"/>
      <c r="T371" s="98"/>
      <c r="U371" s="98"/>
      <c r="V371" s="98"/>
      <c r="W371" s="98"/>
      <c r="X371" s="98"/>
      <c r="Y371" s="98"/>
      <c r="Z371" s="98"/>
      <c r="AA371" s="98"/>
      <c r="AB371" s="98"/>
      <c r="AC371" s="98"/>
      <c r="AD371" s="98"/>
      <c r="AE371" s="98"/>
      <c r="AF371" s="98"/>
      <c r="AG371" s="98"/>
      <c r="AH371" s="98"/>
      <c r="AI371" s="98"/>
      <c r="AJ371" s="98"/>
      <c r="AK371" s="98"/>
      <c r="AL371" s="98"/>
      <c r="AM371" s="98"/>
      <c r="AN371" s="98"/>
      <c r="AO371" s="98"/>
      <c r="AP371" s="98"/>
      <c r="AQ371" s="98"/>
      <c r="AR371" s="98"/>
      <c r="AS371" s="98"/>
      <c r="AT371" s="98"/>
    </row>
    <row r="372" spans="2:46" x14ac:dyDescent="0.25">
      <c r="B372" s="37"/>
      <c r="C372" s="37"/>
      <c r="D372" s="37"/>
      <c r="E372" s="101"/>
      <c r="F372" s="101"/>
      <c r="G372" s="101"/>
      <c r="H372" s="101"/>
      <c r="I372" s="101"/>
      <c r="J372" s="101"/>
      <c r="K372" s="101"/>
      <c r="L372" s="101"/>
      <c r="M372" s="101"/>
      <c r="N372" s="101"/>
      <c r="O372" s="101"/>
      <c r="P372" s="101"/>
      <c r="T372" s="98"/>
      <c r="U372" s="98"/>
      <c r="V372" s="98"/>
      <c r="W372" s="98"/>
      <c r="X372" s="98"/>
      <c r="Y372" s="98"/>
      <c r="Z372" s="98"/>
      <c r="AA372" s="98"/>
      <c r="AB372" s="98"/>
      <c r="AC372" s="98"/>
      <c r="AD372" s="98"/>
      <c r="AE372" s="98"/>
      <c r="AF372" s="98"/>
      <c r="AG372" s="98"/>
      <c r="AH372" s="98"/>
      <c r="AI372" s="98"/>
      <c r="AJ372" s="98"/>
      <c r="AK372" s="98"/>
      <c r="AL372" s="98"/>
      <c r="AM372" s="98"/>
      <c r="AN372" s="98"/>
      <c r="AO372" s="98"/>
      <c r="AP372" s="98"/>
      <c r="AQ372" s="98"/>
      <c r="AR372" s="98"/>
      <c r="AS372" s="98"/>
      <c r="AT372" s="98"/>
    </row>
    <row r="373" spans="2:46" x14ac:dyDescent="0.25">
      <c r="B373" s="37"/>
      <c r="C373" s="37"/>
      <c r="D373" s="37"/>
      <c r="E373" s="101"/>
      <c r="F373" s="101"/>
      <c r="G373" s="101"/>
      <c r="H373" s="101"/>
      <c r="I373" s="101"/>
      <c r="J373" s="101"/>
      <c r="K373" s="101"/>
      <c r="L373" s="101"/>
      <c r="M373" s="101"/>
      <c r="N373" s="101"/>
      <c r="O373" s="101"/>
      <c r="P373" s="101"/>
      <c r="T373" s="98"/>
      <c r="U373" s="98"/>
      <c r="V373" s="98"/>
      <c r="W373" s="98"/>
      <c r="X373" s="98"/>
      <c r="Y373" s="98"/>
      <c r="Z373" s="98"/>
      <c r="AA373" s="98"/>
      <c r="AB373" s="98"/>
      <c r="AC373" s="98"/>
      <c r="AD373" s="98"/>
      <c r="AE373" s="98"/>
      <c r="AF373" s="98"/>
      <c r="AG373" s="98"/>
      <c r="AH373" s="98"/>
      <c r="AI373" s="98"/>
      <c r="AJ373" s="98"/>
      <c r="AK373" s="98"/>
      <c r="AL373" s="98"/>
      <c r="AM373" s="98"/>
      <c r="AN373" s="98"/>
      <c r="AO373" s="98"/>
      <c r="AP373" s="98"/>
      <c r="AQ373" s="98"/>
      <c r="AR373" s="98"/>
      <c r="AS373" s="98"/>
      <c r="AT373" s="98"/>
    </row>
    <row r="374" spans="2:46" x14ac:dyDescent="0.25">
      <c r="B374" s="37"/>
      <c r="C374" s="37"/>
      <c r="D374" s="37"/>
      <c r="E374" s="101"/>
      <c r="F374" s="101"/>
      <c r="G374" s="101"/>
      <c r="H374" s="101"/>
      <c r="I374" s="101"/>
      <c r="J374" s="101"/>
      <c r="K374" s="101"/>
      <c r="L374" s="101"/>
      <c r="M374" s="101"/>
      <c r="N374" s="101"/>
      <c r="O374" s="101"/>
      <c r="P374" s="101"/>
      <c r="T374" s="98"/>
      <c r="U374" s="98"/>
      <c r="V374" s="98"/>
      <c r="W374" s="98"/>
      <c r="X374" s="98"/>
      <c r="Y374" s="98"/>
      <c r="Z374" s="98"/>
      <c r="AA374" s="98"/>
      <c r="AB374" s="98"/>
      <c r="AC374" s="98"/>
      <c r="AD374" s="98"/>
      <c r="AE374" s="98"/>
      <c r="AF374" s="98"/>
      <c r="AG374" s="98"/>
      <c r="AH374" s="98"/>
      <c r="AI374" s="98"/>
      <c r="AJ374" s="98"/>
      <c r="AK374" s="98"/>
      <c r="AL374" s="98"/>
      <c r="AM374" s="98"/>
      <c r="AN374" s="98"/>
      <c r="AO374" s="98"/>
      <c r="AP374" s="98"/>
      <c r="AQ374" s="98"/>
      <c r="AR374" s="98"/>
      <c r="AS374" s="98"/>
      <c r="AT374" s="98"/>
    </row>
    <row r="375" spans="2:46" x14ac:dyDescent="0.25">
      <c r="B375" s="37"/>
      <c r="C375" s="37"/>
      <c r="D375" s="37"/>
      <c r="E375" s="101"/>
      <c r="F375" s="101"/>
      <c r="G375" s="101"/>
      <c r="H375" s="101"/>
      <c r="I375" s="101"/>
      <c r="J375" s="101"/>
      <c r="K375" s="101"/>
      <c r="L375" s="101"/>
      <c r="M375" s="101"/>
      <c r="N375" s="101"/>
      <c r="O375" s="101"/>
      <c r="P375" s="101"/>
      <c r="T375" s="98"/>
      <c r="U375" s="98"/>
      <c r="V375" s="98"/>
      <c r="W375" s="98"/>
      <c r="X375" s="98"/>
      <c r="Y375" s="98"/>
      <c r="Z375" s="98"/>
      <c r="AA375" s="98"/>
      <c r="AB375" s="98"/>
      <c r="AC375" s="98"/>
      <c r="AD375" s="98"/>
      <c r="AE375" s="98"/>
      <c r="AF375" s="98"/>
      <c r="AG375" s="98"/>
      <c r="AH375" s="98"/>
      <c r="AI375" s="98"/>
      <c r="AJ375" s="98"/>
      <c r="AK375" s="98"/>
      <c r="AL375" s="98"/>
      <c r="AM375" s="98"/>
      <c r="AN375" s="98"/>
      <c r="AO375" s="98"/>
      <c r="AP375" s="98"/>
      <c r="AQ375" s="98"/>
      <c r="AR375" s="98"/>
      <c r="AS375" s="98"/>
      <c r="AT375" s="98"/>
    </row>
    <row r="376" spans="2:46" x14ac:dyDescent="0.25">
      <c r="B376" s="37"/>
      <c r="C376" s="37"/>
      <c r="D376" s="37"/>
      <c r="E376" s="101"/>
      <c r="F376" s="101"/>
      <c r="G376" s="101"/>
      <c r="H376" s="101"/>
      <c r="I376" s="101"/>
      <c r="J376" s="101"/>
      <c r="K376" s="101"/>
      <c r="L376" s="101"/>
      <c r="M376" s="101"/>
      <c r="N376" s="101"/>
      <c r="O376" s="101"/>
      <c r="P376" s="101"/>
      <c r="T376" s="98"/>
      <c r="U376" s="98"/>
      <c r="V376" s="98"/>
      <c r="W376" s="98"/>
      <c r="X376" s="98"/>
      <c r="Y376" s="98"/>
      <c r="Z376" s="98"/>
      <c r="AA376" s="98"/>
      <c r="AB376" s="98"/>
      <c r="AC376" s="98"/>
      <c r="AD376" s="98"/>
      <c r="AE376" s="98"/>
      <c r="AF376" s="98"/>
      <c r="AG376" s="98"/>
      <c r="AH376" s="98"/>
      <c r="AI376" s="98"/>
      <c r="AJ376" s="98"/>
      <c r="AK376" s="98"/>
      <c r="AL376" s="98"/>
      <c r="AM376" s="98"/>
      <c r="AN376" s="98"/>
      <c r="AO376" s="98"/>
      <c r="AP376" s="98"/>
      <c r="AQ376" s="98"/>
      <c r="AR376" s="98"/>
      <c r="AS376" s="98"/>
      <c r="AT376" s="98"/>
    </row>
    <row r="377" spans="2:46" x14ac:dyDescent="0.25">
      <c r="B377" s="37"/>
      <c r="C377" s="37"/>
      <c r="D377" s="37"/>
      <c r="E377" s="101"/>
      <c r="F377" s="101"/>
      <c r="G377" s="101"/>
      <c r="H377" s="101"/>
      <c r="I377" s="101"/>
      <c r="J377" s="101"/>
      <c r="K377" s="101"/>
      <c r="L377" s="101"/>
      <c r="M377" s="101"/>
      <c r="N377" s="101"/>
      <c r="O377" s="101"/>
      <c r="P377" s="101"/>
      <c r="T377" s="98"/>
      <c r="U377" s="98"/>
      <c r="V377" s="98"/>
      <c r="W377" s="98"/>
      <c r="X377" s="98"/>
      <c r="Y377" s="98"/>
      <c r="Z377" s="98"/>
      <c r="AA377" s="98"/>
      <c r="AB377" s="98"/>
      <c r="AC377" s="98"/>
      <c r="AD377" s="98"/>
      <c r="AE377" s="98"/>
      <c r="AF377" s="98"/>
      <c r="AG377" s="98"/>
      <c r="AH377" s="98"/>
      <c r="AI377" s="98"/>
      <c r="AJ377" s="98"/>
      <c r="AK377" s="98"/>
      <c r="AL377" s="98"/>
      <c r="AM377" s="98"/>
      <c r="AN377" s="98"/>
      <c r="AO377" s="98"/>
      <c r="AP377" s="98"/>
      <c r="AQ377" s="98"/>
      <c r="AR377" s="98"/>
      <c r="AS377" s="98"/>
      <c r="AT377" s="98"/>
    </row>
    <row r="378" spans="2:46" x14ac:dyDescent="0.25">
      <c r="B378" s="37"/>
      <c r="C378" s="37"/>
      <c r="D378" s="37"/>
      <c r="E378" s="101"/>
      <c r="F378" s="101"/>
      <c r="G378" s="101"/>
      <c r="H378" s="101"/>
      <c r="I378" s="101"/>
      <c r="J378" s="101"/>
      <c r="K378" s="101"/>
      <c r="L378" s="101"/>
      <c r="M378" s="101"/>
      <c r="N378" s="101"/>
      <c r="O378" s="101"/>
      <c r="P378" s="101"/>
      <c r="T378" s="98"/>
      <c r="U378" s="98"/>
      <c r="V378" s="98"/>
      <c r="W378" s="98"/>
      <c r="X378" s="98"/>
      <c r="Y378" s="98"/>
      <c r="Z378" s="98"/>
      <c r="AA378" s="98"/>
      <c r="AB378" s="98"/>
      <c r="AC378" s="98"/>
      <c r="AD378" s="98"/>
      <c r="AE378" s="98"/>
      <c r="AF378" s="98"/>
      <c r="AG378" s="98"/>
      <c r="AH378" s="98"/>
      <c r="AI378" s="98"/>
      <c r="AJ378" s="98"/>
      <c r="AK378" s="98"/>
      <c r="AL378" s="98"/>
      <c r="AM378" s="98"/>
      <c r="AN378" s="98"/>
      <c r="AO378" s="98"/>
      <c r="AP378" s="98"/>
      <c r="AQ378" s="98"/>
      <c r="AR378" s="98"/>
      <c r="AS378" s="98"/>
      <c r="AT378" s="98"/>
    </row>
    <row r="379" spans="2:46" x14ac:dyDescent="0.25">
      <c r="B379" s="37"/>
      <c r="C379" s="37"/>
      <c r="D379" s="37"/>
      <c r="E379" s="101"/>
      <c r="F379" s="101"/>
      <c r="G379" s="101"/>
      <c r="H379" s="101"/>
      <c r="I379" s="101"/>
      <c r="J379" s="101"/>
      <c r="K379" s="101"/>
      <c r="L379" s="101"/>
      <c r="M379" s="101"/>
      <c r="N379" s="101"/>
      <c r="O379" s="101"/>
      <c r="P379" s="101"/>
      <c r="T379" s="98"/>
      <c r="U379" s="98"/>
      <c r="V379" s="98"/>
      <c r="W379" s="98"/>
      <c r="X379" s="98"/>
      <c r="Y379" s="98"/>
      <c r="Z379" s="98"/>
      <c r="AA379" s="98"/>
      <c r="AB379" s="98"/>
      <c r="AC379" s="98"/>
      <c r="AD379" s="98"/>
      <c r="AE379" s="98"/>
      <c r="AF379" s="98"/>
      <c r="AG379" s="98"/>
      <c r="AH379" s="98"/>
      <c r="AI379" s="98"/>
      <c r="AJ379" s="98"/>
      <c r="AK379" s="98"/>
      <c r="AL379" s="98"/>
      <c r="AM379" s="98"/>
      <c r="AN379" s="98"/>
      <c r="AO379" s="98"/>
      <c r="AP379" s="98"/>
      <c r="AQ379" s="98"/>
      <c r="AR379" s="98"/>
      <c r="AS379" s="98"/>
      <c r="AT379" s="98"/>
    </row>
    <row r="380" spans="2:46" x14ac:dyDescent="0.25">
      <c r="B380" s="37"/>
      <c r="C380" s="37"/>
      <c r="D380" s="37"/>
      <c r="E380" s="101"/>
      <c r="F380" s="101"/>
      <c r="G380" s="101"/>
      <c r="H380" s="101"/>
      <c r="I380" s="101"/>
      <c r="J380" s="101"/>
      <c r="K380" s="101"/>
      <c r="L380" s="101"/>
      <c r="M380" s="101"/>
      <c r="N380" s="101"/>
      <c r="O380" s="101"/>
      <c r="P380" s="101"/>
      <c r="T380" s="98"/>
      <c r="U380" s="98"/>
      <c r="V380" s="98"/>
      <c r="W380" s="98"/>
      <c r="X380" s="98"/>
      <c r="Y380" s="98"/>
      <c r="Z380" s="98"/>
      <c r="AA380" s="98"/>
      <c r="AB380" s="98"/>
      <c r="AC380" s="98"/>
      <c r="AD380" s="98"/>
      <c r="AE380" s="98"/>
      <c r="AF380" s="98"/>
      <c r="AG380" s="98"/>
      <c r="AH380" s="98"/>
      <c r="AI380" s="98"/>
      <c r="AJ380" s="98"/>
      <c r="AK380" s="98"/>
      <c r="AL380" s="98"/>
      <c r="AM380" s="98"/>
      <c r="AN380" s="98"/>
      <c r="AO380" s="98"/>
      <c r="AP380" s="98"/>
      <c r="AQ380" s="98"/>
      <c r="AR380" s="98"/>
      <c r="AS380" s="98"/>
      <c r="AT380" s="98"/>
    </row>
    <row r="381" spans="2:46" x14ac:dyDescent="0.25">
      <c r="B381" s="37"/>
      <c r="C381" s="37"/>
      <c r="D381" s="37"/>
      <c r="E381" s="101"/>
      <c r="F381" s="101"/>
      <c r="G381" s="101"/>
      <c r="H381" s="101"/>
      <c r="I381" s="101"/>
      <c r="J381" s="101"/>
      <c r="K381" s="101"/>
      <c r="L381" s="101"/>
      <c r="M381" s="101"/>
      <c r="N381" s="101"/>
      <c r="O381" s="101"/>
      <c r="P381" s="101"/>
      <c r="T381" s="98"/>
      <c r="U381" s="98"/>
      <c r="V381" s="98"/>
      <c r="W381" s="98"/>
      <c r="X381" s="98"/>
      <c r="Y381" s="98"/>
      <c r="Z381" s="98"/>
      <c r="AA381" s="98"/>
      <c r="AB381" s="98"/>
      <c r="AC381" s="98"/>
      <c r="AD381" s="98"/>
      <c r="AE381" s="98"/>
      <c r="AF381" s="98"/>
      <c r="AG381" s="98"/>
      <c r="AH381" s="98"/>
      <c r="AI381" s="98"/>
      <c r="AJ381" s="98"/>
      <c r="AK381" s="98"/>
      <c r="AL381" s="98"/>
      <c r="AM381" s="98"/>
      <c r="AN381" s="98"/>
      <c r="AO381" s="98"/>
      <c r="AP381" s="98"/>
      <c r="AQ381" s="98"/>
      <c r="AR381" s="98"/>
      <c r="AS381" s="98"/>
      <c r="AT381" s="98"/>
    </row>
    <row r="382" spans="2:46" x14ac:dyDescent="0.25">
      <c r="B382" s="37"/>
      <c r="C382" s="37"/>
      <c r="D382" s="37"/>
      <c r="E382" s="101"/>
      <c r="F382" s="101"/>
      <c r="G382" s="101"/>
      <c r="H382" s="101"/>
      <c r="I382" s="101"/>
      <c r="J382" s="101"/>
      <c r="K382" s="101"/>
      <c r="L382" s="101"/>
      <c r="M382" s="101"/>
      <c r="N382" s="101"/>
      <c r="O382" s="101"/>
      <c r="P382" s="101"/>
      <c r="T382" s="98"/>
      <c r="U382" s="98"/>
      <c r="V382" s="98"/>
      <c r="W382" s="98"/>
      <c r="X382" s="98"/>
      <c r="Y382" s="98"/>
      <c r="Z382" s="98"/>
      <c r="AA382" s="98"/>
      <c r="AB382" s="98"/>
      <c r="AC382" s="98"/>
      <c r="AD382" s="98"/>
      <c r="AE382" s="98"/>
      <c r="AF382" s="98"/>
      <c r="AG382" s="98"/>
      <c r="AH382" s="98"/>
      <c r="AI382" s="98"/>
      <c r="AJ382" s="98"/>
      <c r="AK382" s="98"/>
      <c r="AL382" s="98"/>
      <c r="AM382" s="98"/>
      <c r="AN382" s="98"/>
      <c r="AO382" s="98"/>
      <c r="AP382" s="98"/>
      <c r="AQ382" s="98"/>
      <c r="AR382" s="98"/>
      <c r="AS382" s="98"/>
      <c r="AT382" s="98"/>
    </row>
    <row r="383" spans="2:46" x14ac:dyDescent="0.25">
      <c r="B383" s="37"/>
      <c r="C383" s="37"/>
      <c r="D383" s="37"/>
      <c r="E383" s="101"/>
      <c r="F383" s="101"/>
      <c r="G383" s="101"/>
      <c r="H383" s="101"/>
      <c r="I383" s="101"/>
      <c r="J383" s="101"/>
      <c r="K383" s="101"/>
      <c r="L383" s="101"/>
      <c r="M383" s="101"/>
      <c r="N383" s="101"/>
      <c r="O383" s="101"/>
      <c r="P383" s="101"/>
      <c r="T383" s="98"/>
      <c r="U383" s="98"/>
      <c r="V383" s="98"/>
      <c r="W383" s="98"/>
      <c r="X383" s="98"/>
      <c r="Y383" s="98"/>
      <c r="Z383" s="98"/>
      <c r="AA383" s="98"/>
      <c r="AB383" s="98"/>
      <c r="AC383" s="98"/>
      <c r="AD383" s="98"/>
      <c r="AE383" s="98"/>
      <c r="AF383" s="98"/>
      <c r="AG383" s="98"/>
      <c r="AH383" s="98"/>
      <c r="AI383" s="98"/>
      <c r="AJ383" s="98"/>
      <c r="AK383" s="98"/>
      <c r="AL383" s="98"/>
      <c r="AM383" s="98"/>
      <c r="AN383" s="98"/>
      <c r="AO383" s="98"/>
      <c r="AP383" s="98"/>
      <c r="AQ383" s="98"/>
      <c r="AR383" s="98"/>
      <c r="AS383" s="98"/>
      <c r="AT383" s="98"/>
    </row>
    <row r="384" spans="2:46" x14ac:dyDescent="0.25">
      <c r="B384" s="37"/>
      <c r="C384" s="37"/>
      <c r="D384" s="37"/>
      <c r="E384" s="101"/>
      <c r="F384" s="101"/>
      <c r="G384" s="101"/>
      <c r="H384" s="101"/>
      <c r="I384" s="101"/>
      <c r="J384" s="101"/>
      <c r="K384" s="101"/>
      <c r="L384" s="101"/>
      <c r="M384" s="101"/>
      <c r="N384" s="101"/>
      <c r="O384" s="101"/>
      <c r="P384" s="101"/>
      <c r="T384" s="98"/>
      <c r="U384" s="98"/>
      <c r="V384" s="98"/>
      <c r="W384" s="98"/>
      <c r="X384" s="98"/>
      <c r="Y384" s="98"/>
      <c r="Z384" s="98"/>
      <c r="AA384" s="98"/>
      <c r="AB384" s="98"/>
      <c r="AC384" s="98"/>
      <c r="AD384" s="98"/>
      <c r="AE384" s="98"/>
      <c r="AF384" s="98"/>
      <c r="AG384" s="98"/>
      <c r="AH384" s="98"/>
      <c r="AI384" s="98"/>
      <c r="AJ384" s="98"/>
      <c r="AK384" s="98"/>
      <c r="AL384" s="98"/>
      <c r="AM384" s="98"/>
      <c r="AN384" s="98"/>
      <c r="AO384" s="98"/>
      <c r="AP384" s="98"/>
      <c r="AQ384" s="98"/>
      <c r="AR384" s="98"/>
      <c r="AS384" s="98"/>
      <c r="AT384" s="98"/>
    </row>
    <row r="385" spans="2:46" x14ac:dyDescent="0.25">
      <c r="B385" s="37"/>
      <c r="C385" s="37"/>
      <c r="D385" s="37"/>
      <c r="E385" s="101"/>
      <c r="F385" s="101"/>
      <c r="G385" s="101"/>
      <c r="H385" s="101"/>
      <c r="I385" s="101"/>
      <c r="J385" s="101"/>
      <c r="K385" s="101"/>
      <c r="L385" s="101"/>
      <c r="M385" s="101"/>
      <c r="N385" s="101"/>
      <c r="O385" s="101"/>
      <c r="P385" s="101"/>
      <c r="T385" s="98"/>
      <c r="U385" s="98"/>
      <c r="V385" s="98"/>
      <c r="W385" s="98"/>
      <c r="X385" s="98"/>
      <c r="Y385" s="98"/>
      <c r="Z385" s="98"/>
      <c r="AA385" s="98"/>
      <c r="AB385" s="98"/>
      <c r="AC385" s="98"/>
      <c r="AD385" s="98"/>
      <c r="AE385" s="98"/>
      <c r="AF385" s="98"/>
      <c r="AG385" s="98"/>
      <c r="AH385" s="98"/>
      <c r="AI385" s="98"/>
      <c r="AJ385" s="98"/>
      <c r="AK385" s="98"/>
      <c r="AL385" s="98"/>
      <c r="AM385" s="98"/>
      <c r="AN385" s="98"/>
      <c r="AO385" s="98"/>
      <c r="AP385" s="98"/>
      <c r="AQ385" s="98"/>
      <c r="AR385" s="98"/>
      <c r="AS385" s="98"/>
      <c r="AT385" s="98"/>
    </row>
    <row r="386" spans="2:46" x14ac:dyDescent="0.25">
      <c r="B386" s="37"/>
      <c r="C386" s="37"/>
      <c r="D386" s="37"/>
      <c r="E386" s="101"/>
      <c r="F386" s="101"/>
      <c r="G386" s="101"/>
      <c r="H386" s="101"/>
      <c r="I386" s="101"/>
      <c r="J386" s="101"/>
      <c r="K386" s="101"/>
      <c r="L386" s="101"/>
      <c r="M386" s="101"/>
      <c r="N386" s="101"/>
      <c r="O386" s="101"/>
      <c r="P386" s="101"/>
      <c r="T386" s="98"/>
      <c r="U386" s="98"/>
      <c r="V386" s="98"/>
      <c r="W386" s="98"/>
      <c r="X386" s="98"/>
      <c r="Y386" s="98"/>
      <c r="Z386" s="98"/>
      <c r="AA386" s="98"/>
      <c r="AB386" s="98"/>
      <c r="AC386" s="98"/>
      <c r="AD386" s="98"/>
      <c r="AE386" s="98"/>
      <c r="AF386" s="98"/>
      <c r="AG386" s="98"/>
      <c r="AH386" s="98"/>
      <c r="AI386" s="98"/>
      <c r="AJ386" s="98"/>
      <c r="AK386" s="98"/>
      <c r="AL386" s="98"/>
      <c r="AM386" s="98"/>
      <c r="AN386" s="98"/>
      <c r="AO386" s="98"/>
      <c r="AP386" s="98"/>
      <c r="AQ386" s="98"/>
      <c r="AR386" s="98"/>
      <c r="AS386" s="98"/>
      <c r="AT386" s="98"/>
    </row>
    <row r="387" spans="2:46" x14ac:dyDescent="0.25">
      <c r="B387" s="37"/>
      <c r="C387" s="37"/>
      <c r="D387" s="37"/>
      <c r="E387" s="101"/>
      <c r="F387" s="101"/>
      <c r="G387" s="101"/>
      <c r="H387" s="101"/>
      <c r="I387" s="101"/>
      <c r="J387" s="101"/>
      <c r="K387" s="101"/>
      <c r="L387" s="101"/>
      <c r="M387" s="101"/>
      <c r="N387" s="101"/>
      <c r="O387" s="101"/>
      <c r="P387" s="101"/>
      <c r="T387" s="98"/>
      <c r="U387" s="98"/>
      <c r="V387" s="98"/>
      <c r="W387" s="98"/>
      <c r="X387" s="98"/>
      <c r="Y387" s="98"/>
      <c r="Z387" s="98"/>
      <c r="AA387" s="98"/>
      <c r="AB387" s="98"/>
      <c r="AC387" s="98"/>
      <c r="AD387" s="98"/>
      <c r="AE387" s="98"/>
      <c r="AF387" s="98"/>
      <c r="AG387" s="98"/>
      <c r="AH387" s="98"/>
      <c r="AI387" s="98"/>
      <c r="AJ387" s="98"/>
      <c r="AK387" s="98"/>
      <c r="AL387" s="98"/>
      <c r="AM387" s="98"/>
      <c r="AN387" s="98"/>
      <c r="AO387" s="98"/>
      <c r="AP387" s="98"/>
      <c r="AQ387" s="98"/>
      <c r="AR387" s="98"/>
      <c r="AS387" s="98"/>
      <c r="AT387" s="98"/>
    </row>
    <row r="388" spans="2:46" x14ac:dyDescent="0.25">
      <c r="B388" s="37"/>
      <c r="C388" s="37"/>
      <c r="D388" s="37"/>
      <c r="E388" s="101"/>
      <c r="F388" s="101"/>
      <c r="G388" s="101"/>
      <c r="H388" s="101"/>
      <c r="I388" s="101"/>
      <c r="J388" s="101"/>
      <c r="K388" s="101"/>
      <c r="L388" s="101"/>
      <c r="M388" s="101"/>
      <c r="N388" s="101"/>
      <c r="O388" s="101"/>
      <c r="P388" s="101"/>
      <c r="T388" s="98"/>
      <c r="U388" s="98"/>
      <c r="V388" s="98"/>
      <c r="W388" s="98"/>
      <c r="X388" s="98"/>
      <c r="Y388" s="98"/>
      <c r="Z388" s="98"/>
      <c r="AA388" s="98"/>
      <c r="AB388" s="98"/>
      <c r="AC388" s="98"/>
      <c r="AD388" s="98"/>
      <c r="AE388" s="98"/>
      <c r="AF388" s="98"/>
      <c r="AG388" s="98"/>
      <c r="AH388" s="98"/>
      <c r="AI388" s="98"/>
      <c r="AJ388" s="98"/>
      <c r="AK388" s="98"/>
      <c r="AL388" s="98"/>
      <c r="AM388" s="98"/>
      <c r="AN388" s="98"/>
      <c r="AO388" s="98"/>
      <c r="AP388" s="98"/>
      <c r="AQ388" s="98"/>
      <c r="AR388" s="98"/>
      <c r="AS388" s="98"/>
      <c r="AT388" s="98"/>
    </row>
    <row r="389" spans="2:46" x14ac:dyDescent="0.25">
      <c r="B389" s="37"/>
      <c r="C389" s="37"/>
      <c r="D389" s="37"/>
      <c r="E389" s="101"/>
      <c r="F389" s="101"/>
      <c r="G389" s="101"/>
      <c r="H389" s="101"/>
      <c r="I389" s="101"/>
      <c r="J389" s="101"/>
      <c r="K389" s="101"/>
      <c r="L389" s="101"/>
      <c r="M389" s="101"/>
      <c r="N389" s="101"/>
      <c r="O389" s="101"/>
      <c r="P389" s="101"/>
      <c r="T389" s="98"/>
      <c r="U389" s="98"/>
      <c r="V389" s="98"/>
      <c r="W389" s="98"/>
      <c r="X389" s="98"/>
      <c r="Y389" s="98"/>
      <c r="Z389" s="98"/>
      <c r="AA389" s="98"/>
      <c r="AB389" s="98"/>
      <c r="AC389" s="98"/>
      <c r="AD389" s="98"/>
      <c r="AE389" s="98"/>
      <c r="AF389" s="98"/>
      <c r="AG389" s="98"/>
      <c r="AH389" s="98"/>
      <c r="AI389" s="98"/>
      <c r="AJ389" s="98"/>
      <c r="AK389" s="98"/>
      <c r="AL389" s="98"/>
      <c r="AM389" s="98"/>
      <c r="AN389" s="98"/>
      <c r="AO389" s="98"/>
      <c r="AP389" s="98"/>
      <c r="AQ389" s="98"/>
      <c r="AR389" s="98"/>
      <c r="AS389" s="98"/>
      <c r="AT389" s="98"/>
    </row>
    <row r="390" spans="2:46" x14ac:dyDescent="0.25">
      <c r="B390" s="37"/>
      <c r="C390" s="37"/>
      <c r="D390" s="37"/>
      <c r="E390" s="101"/>
      <c r="F390" s="101"/>
      <c r="G390" s="101"/>
      <c r="H390" s="101"/>
      <c r="I390" s="101"/>
      <c r="J390" s="101"/>
      <c r="K390" s="101"/>
      <c r="L390" s="101"/>
      <c r="M390" s="101"/>
      <c r="N390" s="101"/>
      <c r="O390" s="101"/>
      <c r="P390" s="101"/>
      <c r="T390" s="98"/>
      <c r="U390" s="98"/>
      <c r="V390" s="98"/>
      <c r="W390" s="98"/>
      <c r="X390" s="98"/>
      <c r="Y390" s="98"/>
      <c r="Z390" s="98"/>
      <c r="AA390" s="98"/>
      <c r="AB390" s="98"/>
      <c r="AC390" s="98"/>
      <c r="AD390" s="98"/>
      <c r="AE390" s="98"/>
      <c r="AF390" s="98"/>
      <c r="AG390" s="98"/>
      <c r="AH390" s="98"/>
      <c r="AI390" s="98"/>
      <c r="AJ390" s="98"/>
      <c r="AK390" s="98"/>
      <c r="AL390" s="98"/>
      <c r="AM390" s="98"/>
      <c r="AN390" s="98"/>
      <c r="AO390" s="98"/>
      <c r="AP390" s="98"/>
      <c r="AQ390" s="98"/>
      <c r="AR390" s="98"/>
      <c r="AS390" s="98"/>
      <c r="AT390" s="98"/>
    </row>
    <row r="391" spans="2:46" x14ac:dyDescent="0.25">
      <c r="B391" s="37"/>
      <c r="C391" s="37"/>
      <c r="D391" s="37"/>
      <c r="E391" s="101"/>
      <c r="F391" s="101"/>
      <c r="G391" s="101"/>
      <c r="H391" s="101"/>
      <c r="I391" s="101"/>
      <c r="J391" s="101"/>
      <c r="K391" s="101"/>
      <c r="L391" s="101"/>
      <c r="M391" s="101"/>
      <c r="N391" s="101"/>
      <c r="O391" s="101"/>
      <c r="P391" s="101"/>
      <c r="T391" s="98"/>
      <c r="U391" s="98"/>
      <c r="V391" s="98"/>
      <c r="W391" s="98"/>
      <c r="X391" s="98"/>
      <c r="Y391" s="98"/>
      <c r="Z391" s="98"/>
      <c r="AA391" s="98"/>
      <c r="AB391" s="98"/>
      <c r="AC391" s="98"/>
      <c r="AD391" s="98"/>
      <c r="AE391" s="98"/>
      <c r="AF391" s="98"/>
      <c r="AG391" s="98"/>
      <c r="AH391" s="98"/>
      <c r="AI391" s="98"/>
      <c r="AJ391" s="98"/>
      <c r="AK391" s="98"/>
      <c r="AL391" s="98"/>
      <c r="AM391" s="98"/>
      <c r="AN391" s="98"/>
      <c r="AO391" s="98"/>
      <c r="AP391" s="98"/>
      <c r="AQ391" s="98"/>
      <c r="AR391" s="98"/>
      <c r="AS391" s="98"/>
      <c r="AT391" s="98"/>
    </row>
    <row r="392" spans="2:46" x14ac:dyDescent="0.25">
      <c r="B392" s="37"/>
      <c r="C392" s="37"/>
      <c r="D392" s="37"/>
      <c r="E392" s="101"/>
      <c r="F392" s="101"/>
      <c r="G392" s="101"/>
      <c r="H392" s="101"/>
      <c r="I392" s="101"/>
      <c r="J392" s="101"/>
      <c r="K392" s="101"/>
      <c r="L392" s="101"/>
      <c r="M392" s="101"/>
      <c r="N392" s="101"/>
      <c r="O392" s="101"/>
      <c r="P392" s="101"/>
      <c r="T392" s="98"/>
      <c r="U392" s="98"/>
      <c r="V392" s="98"/>
      <c r="W392" s="98"/>
      <c r="X392" s="98"/>
      <c r="Y392" s="98"/>
      <c r="Z392" s="98"/>
      <c r="AA392" s="98"/>
      <c r="AB392" s="98"/>
      <c r="AC392" s="98"/>
      <c r="AD392" s="98"/>
      <c r="AE392" s="98"/>
      <c r="AF392" s="98"/>
      <c r="AG392" s="98"/>
      <c r="AH392" s="98"/>
      <c r="AI392" s="98"/>
      <c r="AJ392" s="98"/>
      <c r="AK392" s="98"/>
      <c r="AL392" s="98"/>
      <c r="AM392" s="98"/>
      <c r="AN392" s="98"/>
      <c r="AO392" s="98"/>
      <c r="AP392" s="98"/>
      <c r="AQ392" s="98"/>
      <c r="AR392" s="98"/>
      <c r="AS392" s="98"/>
      <c r="AT392" s="98"/>
    </row>
    <row r="393" spans="2:46" x14ac:dyDescent="0.25">
      <c r="B393" s="37"/>
      <c r="C393" s="37"/>
      <c r="D393" s="37"/>
      <c r="E393" s="101"/>
      <c r="F393" s="101"/>
      <c r="G393" s="101"/>
      <c r="H393" s="101"/>
      <c r="I393" s="101"/>
      <c r="J393" s="101"/>
      <c r="K393" s="101"/>
      <c r="L393" s="101"/>
      <c r="M393" s="101"/>
      <c r="N393" s="101"/>
      <c r="O393" s="101"/>
      <c r="P393" s="101"/>
      <c r="T393" s="98"/>
      <c r="U393" s="98"/>
      <c r="V393" s="98"/>
      <c r="W393" s="98"/>
      <c r="X393" s="98"/>
      <c r="Y393" s="98"/>
      <c r="Z393" s="98"/>
      <c r="AA393" s="98"/>
      <c r="AB393" s="98"/>
      <c r="AC393" s="98"/>
      <c r="AD393" s="98"/>
      <c r="AE393" s="98"/>
      <c r="AF393" s="98"/>
      <c r="AG393" s="98"/>
      <c r="AH393" s="98"/>
      <c r="AI393" s="98"/>
      <c r="AJ393" s="98"/>
      <c r="AK393" s="98"/>
      <c r="AL393" s="98"/>
      <c r="AM393" s="98"/>
      <c r="AN393" s="98"/>
      <c r="AO393" s="98"/>
      <c r="AP393" s="98"/>
      <c r="AQ393" s="98"/>
      <c r="AR393" s="98"/>
      <c r="AS393" s="98"/>
      <c r="AT393" s="98"/>
    </row>
    <row r="394" spans="2:46" x14ac:dyDescent="0.25">
      <c r="B394" s="37"/>
      <c r="C394" s="37"/>
      <c r="D394" s="37"/>
      <c r="E394" s="101"/>
      <c r="F394" s="101"/>
      <c r="G394" s="101"/>
      <c r="H394" s="101"/>
      <c r="I394" s="101"/>
      <c r="J394" s="101"/>
      <c r="K394" s="101"/>
      <c r="L394" s="101"/>
      <c r="M394" s="101"/>
      <c r="N394" s="101"/>
      <c r="O394" s="101"/>
      <c r="P394" s="101"/>
      <c r="T394" s="98"/>
      <c r="U394" s="98"/>
      <c r="V394" s="98"/>
      <c r="W394" s="98"/>
      <c r="X394" s="98"/>
      <c r="Y394" s="98"/>
      <c r="Z394" s="98"/>
      <c r="AA394" s="98"/>
      <c r="AB394" s="98"/>
      <c r="AC394" s="98"/>
      <c r="AD394" s="98"/>
      <c r="AE394" s="98"/>
      <c r="AF394" s="98"/>
      <c r="AG394" s="98"/>
      <c r="AH394" s="98"/>
      <c r="AI394" s="98"/>
      <c r="AJ394" s="98"/>
      <c r="AK394" s="98"/>
      <c r="AL394" s="98"/>
      <c r="AM394" s="98"/>
      <c r="AN394" s="98"/>
      <c r="AO394" s="98"/>
      <c r="AP394" s="98"/>
      <c r="AQ394" s="98"/>
      <c r="AR394" s="98"/>
      <c r="AS394" s="98"/>
      <c r="AT394" s="98"/>
    </row>
    <row r="395" spans="2:46" x14ac:dyDescent="0.25">
      <c r="B395" s="37"/>
      <c r="C395" s="37"/>
      <c r="D395" s="37"/>
      <c r="E395" s="101"/>
      <c r="F395" s="101"/>
      <c r="G395" s="101"/>
      <c r="H395" s="101"/>
      <c r="I395" s="101"/>
      <c r="J395" s="101"/>
      <c r="K395" s="101"/>
      <c r="L395" s="101"/>
      <c r="M395" s="101"/>
      <c r="N395" s="101"/>
      <c r="O395" s="101"/>
      <c r="P395" s="101"/>
      <c r="T395" s="98"/>
      <c r="U395" s="98"/>
      <c r="V395" s="98"/>
      <c r="W395" s="98"/>
      <c r="X395" s="98"/>
      <c r="Y395" s="98"/>
      <c r="Z395" s="98"/>
      <c r="AA395" s="98"/>
      <c r="AB395" s="98"/>
      <c r="AC395" s="98"/>
      <c r="AD395" s="98"/>
      <c r="AE395" s="98"/>
      <c r="AF395" s="98"/>
      <c r="AG395" s="98"/>
      <c r="AH395" s="98"/>
      <c r="AI395" s="98"/>
      <c r="AJ395" s="98"/>
      <c r="AK395" s="98"/>
      <c r="AL395" s="98"/>
      <c r="AM395" s="98"/>
      <c r="AN395" s="98"/>
      <c r="AO395" s="98"/>
      <c r="AP395" s="98"/>
      <c r="AQ395" s="98"/>
      <c r="AR395" s="98"/>
      <c r="AS395" s="98"/>
      <c r="AT395" s="98"/>
    </row>
    <row r="396" spans="2:46" x14ac:dyDescent="0.25">
      <c r="B396" s="37"/>
      <c r="C396" s="37"/>
      <c r="D396" s="37"/>
      <c r="E396" s="101"/>
      <c r="F396" s="101"/>
      <c r="G396" s="101"/>
      <c r="H396" s="101"/>
      <c r="I396" s="101"/>
      <c r="J396" s="101"/>
      <c r="K396" s="101"/>
      <c r="L396" s="101"/>
      <c r="M396" s="101"/>
      <c r="N396" s="101"/>
      <c r="O396" s="101"/>
      <c r="P396" s="101"/>
      <c r="T396" s="98"/>
      <c r="U396" s="98"/>
      <c r="V396" s="98"/>
      <c r="W396" s="98"/>
      <c r="X396" s="98"/>
      <c r="Y396" s="98"/>
      <c r="Z396" s="98"/>
      <c r="AA396" s="98"/>
      <c r="AB396" s="98"/>
      <c r="AC396" s="98"/>
      <c r="AD396" s="98"/>
      <c r="AE396" s="98"/>
      <c r="AF396" s="98"/>
      <c r="AG396" s="98"/>
      <c r="AH396" s="98"/>
      <c r="AI396" s="98"/>
      <c r="AJ396" s="98"/>
      <c r="AK396" s="98"/>
      <c r="AL396" s="98"/>
      <c r="AM396" s="98"/>
      <c r="AN396" s="98"/>
      <c r="AO396" s="98"/>
      <c r="AP396" s="98"/>
      <c r="AQ396" s="98"/>
      <c r="AR396" s="98"/>
      <c r="AS396" s="98"/>
      <c r="AT396" s="98"/>
    </row>
    <row r="397" spans="2:46" x14ac:dyDescent="0.25">
      <c r="B397" s="37"/>
      <c r="C397" s="37"/>
      <c r="D397" s="37"/>
      <c r="E397" s="101"/>
      <c r="F397" s="101"/>
      <c r="G397" s="101"/>
      <c r="H397" s="101"/>
      <c r="I397" s="101"/>
      <c r="J397" s="101"/>
      <c r="K397" s="101"/>
      <c r="L397" s="101"/>
      <c r="M397" s="101"/>
      <c r="N397" s="101"/>
      <c r="O397" s="101"/>
      <c r="P397" s="101"/>
      <c r="T397" s="98"/>
      <c r="U397" s="98"/>
      <c r="V397" s="98"/>
      <c r="W397" s="98"/>
      <c r="X397" s="98"/>
      <c r="Y397" s="98"/>
      <c r="Z397" s="98"/>
      <c r="AA397" s="98"/>
      <c r="AB397" s="98"/>
      <c r="AC397" s="98"/>
      <c r="AD397" s="98"/>
      <c r="AE397" s="98"/>
      <c r="AF397" s="98"/>
      <c r="AG397" s="98"/>
      <c r="AH397" s="98"/>
      <c r="AI397" s="98"/>
      <c r="AJ397" s="98"/>
      <c r="AK397" s="98"/>
      <c r="AL397" s="98"/>
      <c r="AM397" s="98"/>
      <c r="AN397" s="98"/>
      <c r="AO397" s="98"/>
      <c r="AP397" s="98"/>
      <c r="AQ397" s="98"/>
      <c r="AR397" s="98"/>
      <c r="AS397" s="98"/>
      <c r="AT397" s="98"/>
    </row>
    <row r="398" spans="2:46" x14ac:dyDescent="0.25">
      <c r="B398" s="37"/>
      <c r="C398" s="37"/>
      <c r="D398" s="37"/>
      <c r="E398" s="101"/>
      <c r="F398" s="101"/>
      <c r="G398" s="101"/>
      <c r="H398" s="101"/>
      <c r="I398" s="101"/>
      <c r="J398" s="101"/>
      <c r="K398" s="101"/>
      <c r="L398" s="101"/>
      <c r="M398" s="101"/>
      <c r="N398" s="101"/>
      <c r="O398" s="101"/>
      <c r="P398" s="101"/>
      <c r="T398" s="98"/>
      <c r="U398" s="98"/>
      <c r="V398" s="98"/>
      <c r="W398" s="98"/>
      <c r="X398" s="98"/>
      <c r="Y398" s="98"/>
      <c r="Z398" s="98"/>
      <c r="AA398" s="98"/>
      <c r="AB398" s="98"/>
      <c r="AC398" s="98"/>
      <c r="AD398" s="98"/>
      <c r="AE398" s="98"/>
      <c r="AF398" s="98"/>
      <c r="AG398" s="98"/>
      <c r="AH398" s="98"/>
      <c r="AI398" s="98"/>
      <c r="AJ398" s="98"/>
      <c r="AK398" s="98"/>
      <c r="AL398" s="98"/>
      <c r="AM398" s="98"/>
      <c r="AN398" s="98"/>
      <c r="AO398" s="98"/>
      <c r="AP398" s="98"/>
      <c r="AQ398" s="98"/>
      <c r="AR398" s="98"/>
      <c r="AS398" s="98"/>
      <c r="AT398" s="98"/>
    </row>
    <row r="399" spans="2:46" x14ac:dyDescent="0.25">
      <c r="B399" s="37"/>
      <c r="C399" s="37"/>
      <c r="D399" s="37"/>
      <c r="E399" s="101"/>
      <c r="F399" s="101"/>
      <c r="G399" s="101"/>
      <c r="H399" s="101"/>
      <c r="I399" s="101"/>
      <c r="J399" s="101"/>
      <c r="K399" s="101"/>
      <c r="L399" s="101"/>
      <c r="M399" s="101"/>
      <c r="N399" s="101"/>
      <c r="O399" s="101"/>
      <c r="P399" s="101"/>
      <c r="T399" s="98"/>
      <c r="U399" s="98"/>
      <c r="V399" s="98"/>
      <c r="W399" s="98"/>
      <c r="X399" s="98"/>
      <c r="Y399" s="98"/>
      <c r="Z399" s="98"/>
      <c r="AA399" s="98"/>
      <c r="AB399" s="98"/>
      <c r="AC399" s="98"/>
      <c r="AD399" s="98"/>
      <c r="AE399" s="98"/>
      <c r="AF399" s="98"/>
      <c r="AG399" s="98"/>
      <c r="AH399" s="98"/>
      <c r="AI399" s="98"/>
      <c r="AJ399" s="98"/>
      <c r="AK399" s="98"/>
      <c r="AL399" s="98"/>
      <c r="AM399" s="98"/>
      <c r="AN399" s="98"/>
      <c r="AO399" s="98"/>
      <c r="AP399" s="98"/>
      <c r="AQ399" s="98"/>
      <c r="AR399" s="98"/>
      <c r="AS399" s="98"/>
      <c r="AT399" s="98"/>
    </row>
    <row r="400" spans="2:46" x14ac:dyDescent="0.25">
      <c r="B400" s="37"/>
      <c r="C400" s="37"/>
      <c r="D400" s="37"/>
      <c r="E400" s="101"/>
      <c r="F400" s="101"/>
      <c r="G400" s="101"/>
      <c r="H400" s="101"/>
      <c r="I400" s="101"/>
      <c r="J400" s="101"/>
      <c r="K400" s="101"/>
      <c r="L400" s="101"/>
      <c r="M400" s="101"/>
      <c r="N400" s="101"/>
      <c r="O400" s="101"/>
      <c r="P400" s="101"/>
      <c r="T400" s="98"/>
      <c r="U400" s="98"/>
      <c r="V400" s="98"/>
      <c r="W400" s="98"/>
      <c r="X400" s="98"/>
      <c r="Y400" s="98"/>
      <c r="Z400" s="98"/>
      <c r="AA400" s="98"/>
      <c r="AB400" s="98"/>
      <c r="AC400" s="98"/>
      <c r="AD400" s="98"/>
      <c r="AE400" s="98"/>
      <c r="AF400" s="98"/>
      <c r="AG400" s="98"/>
      <c r="AH400" s="98"/>
      <c r="AI400" s="98"/>
      <c r="AJ400" s="98"/>
      <c r="AK400" s="98"/>
      <c r="AL400" s="98"/>
      <c r="AM400" s="98"/>
      <c r="AN400" s="98"/>
      <c r="AO400" s="98"/>
      <c r="AP400" s="98"/>
      <c r="AQ400" s="98"/>
      <c r="AR400" s="98"/>
      <c r="AS400" s="98"/>
      <c r="AT400" s="98"/>
    </row>
    <row r="401" spans="2:46" x14ac:dyDescent="0.25">
      <c r="B401" s="37"/>
      <c r="C401" s="37"/>
      <c r="D401" s="37"/>
      <c r="E401" s="101"/>
      <c r="F401" s="101"/>
      <c r="G401" s="101"/>
      <c r="H401" s="101"/>
      <c r="I401" s="101"/>
      <c r="J401" s="101"/>
      <c r="K401" s="101"/>
      <c r="L401" s="101"/>
      <c r="M401" s="101"/>
      <c r="N401" s="101"/>
      <c r="O401" s="101"/>
      <c r="P401" s="101"/>
      <c r="T401" s="98"/>
      <c r="U401" s="98"/>
      <c r="V401" s="98"/>
      <c r="W401" s="98"/>
      <c r="X401" s="98"/>
      <c r="Y401" s="98"/>
      <c r="Z401" s="98"/>
      <c r="AA401" s="98"/>
      <c r="AB401" s="98"/>
      <c r="AC401" s="98"/>
      <c r="AD401" s="98"/>
      <c r="AE401" s="98"/>
      <c r="AF401" s="98"/>
      <c r="AG401" s="98"/>
      <c r="AH401" s="98"/>
      <c r="AI401" s="98"/>
      <c r="AJ401" s="98"/>
      <c r="AK401" s="98"/>
      <c r="AL401" s="98"/>
      <c r="AM401" s="98"/>
      <c r="AN401" s="98"/>
      <c r="AO401" s="98"/>
      <c r="AP401" s="98"/>
      <c r="AQ401" s="98"/>
      <c r="AR401" s="98"/>
      <c r="AS401" s="98"/>
      <c r="AT401" s="98"/>
    </row>
    <row r="402" spans="2:46" x14ac:dyDescent="0.25">
      <c r="B402" s="37"/>
      <c r="C402" s="37"/>
      <c r="D402" s="37"/>
      <c r="E402" s="101"/>
      <c r="F402" s="101"/>
      <c r="G402" s="101"/>
      <c r="H402" s="101"/>
      <c r="I402" s="101"/>
      <c r="J402" s="101"/>
      <c r="K402" s="101"/>
      <c r="L402" s="101"/>
      <c r="M402" s="101"/>
      <c r="N402" s="101"/>
      <c r="O402" s="101"/>
      <c r="P402" s="101"/>
      <c r="T402" s="98"/>
      <c r="U402" s="98"/>
      <c r="V402" s="98"/>
      <c r="W402" s="98"/>
      <c r="X402" s="98"/>
      <c r="Y402" s="98"/>
      <c r="Z402" s="98"/>
      <c r="AA402" s="98"/>
      <c r="AB402" s="98"/>
      <c r="AC402" s="98"/>
      <c r="AD402" s="98"/>
      <c r="AE402" s="98"/>
      <c r="AF402" s="98"/>
      <c r="AG402" s="98"/>
      <c r="AH402" s="98"/>
      <c r="AI402" s="98"/>
      <c r="AJ402" s="98"/>
      <c r="AK402" s="98"/>
      <c r="AL402" s="98"/>
      <c r="AM402" s="98"/>
      <c r="AN402" s="98"/>
      <c r="AO402" s="98"/>
      <c r="AP402" s="98"/>
      <c r="AQ402" s="98"/>
      <c r="AR402" s="98"/>
      <c r="AS402" s="98"/>
      <c r="AT402" s="98"/>
    </row>
    <row r="403" spans="2:46" x14ac:dyDescent="0.25">
      <c r="B403" s="37"/>
      <c r="C403" s="37"/>
      <c r="D403" s="37"/>
      <c r="E403" s="101"/>
      <c r="F403" s="101"/>
      <c r="G403" s="101"/>
      <c r="H403" s="101"/>
      <c r="I403" s="101"/>
      <c r="J403" s="101"/>
      <c r="K403" s="101"/>
      <c r="L403" s="101"/>
      <c r="M403" s="101"/>
      <c r="N403" s="101"/>
      <c r="O403" s="101"/>
      <c r="P403" s="101"/>
      <c r="T403" s="98"/>
      <c r="U403" s="98"/>
      <c r="V403" s="98"/>
      <c r="W403" s="98"/>
      <c r="X403" s="98"/>
      <c r="Y403" s="98"/>
      <c r="Z403" s="98"/>
      <c r="AA403" s="98"/>
      <c r="AB403" s="98"/>
      <c r="AC403" s="98"/>
      <c r="AD403" s="98"/>
      <c r="AE403" s="98"/>
      <c r="AF403" s="98"/>
      <c r="AG403" s="98"/>
      <c r="AH403" s="98"/>
      <c r="AI403" s="98"/>
      <c r="AJ403" s="98"/>
      <c r="AK403" s="98"/>
      <c r="AL403" s="98"/>
      <c r="AM403" s="98"/>
      <c r="AN403" s="98"/>
      <c r="AO403" s="98"/>
      <c r="AP403" s="98"/>
      <c r="AQ403" s="98"/>
      <c r="AR403" s="98"/>
      <c r="AS403" s="98"/>
      <c r="AT403" s="98"/>
    </row>
    <row r="404" spans="2:46" x14ac:dyDescent="0.25">
      <c r="B404" s="37"/>
      <c r="C404" s="37"/>
      <c r="D404" s="37"/>
      <c r="E404" s="101"/>
      <c r="F404" s="101"/>
      <c r="G404" s="101"/>
      <c r="H404" s="101"/>
      <c r="I404" s="101"/>
      <c r="J404" s="101"/>
      <c r="K404" s="101"/>
      <c r="L404" s="101"/>
      <c r="M404" s="101"/>
      <c r="N404" s="101"/>
      <c r="O404" s="101"/>
      <c r="P404" s="101"/>
      <c r="T404" s="98"/>
      <c r="U404" s="98"/>
      <c r="V404" s="98"/>
      <c r="W404" s="98"/>
      <c r="X404" s="98"/>
      <c r="Y404" s="98"/>
      <c r="Z404" s="98"/>
      <c r="AA404" s="98"/>
      <c r="AB404" s="98"/>
      <c r="AC404" s="98"/>
      <c r="AD404" s="98"/>
      <c r="AE404" s="98"/>
      <c r="AF404" s="98"/>
      <c r="AG404" s="98"/>
      <c r="AH404" s="98"/>
      <c r="AI404" s="98"/>
      <c r="AJ404" s="98"/>
      <c r="AK404" s="98"/>
      <c r="AL404" s="98"/>
      <c r="AM404" s="98"/>
      <c r="AN404" s="98"/>
      <c r="AO404" s="98"/>
      <c r="AP404" s="98"/>
      <c r="AQ404" s="98"/>
      <c r="AR404" s="98"/>
      <c r="AS404" s="98"/>
      <c r="AT404" s="98"/>
    </row>
    <row r="405" spans="2:46" x14ac:dyDescent="0.25">
      <c r="B405" s="37"/>
      <c r="C405" s="37"/>
      <c r="D405" s="37"/>
      <c r="E405" s="101"/>
      <c r="F405" s="101"/>
      <c r="G405" s="101"/>
      <c r="H405" s="101"/>
      <c r="I405" s="101"/>
      <c r="J405" s="101"/>
      <c r="K405" s="101"/>
      <c r="L405" s="101"/>
      <c r="M405" s="101"/>
      <c r="N405" s="101"/>
      <c r="O405" s="101"/>
      <c r="P405" s="101"/>
      <c r="T405" s="98"/>
      <c r="U405" s="98"/>
      <c r="V405" s="98"/>
      <c r="W405" s="98"/>
      <c r="X405" s="98"/>
      <c r="Y405" s="98"/>
      <c r="Z405" s="98"/>
      <c r="AA405" s="98"/>
      <c r="AB405" s="98"/>
      <c r="AC405" s="98"/>
      <c r="AD405" s="98"/>
      <c r="AE405" s="98"/>
      <c r="AF405" s="98"/>
      <c r="AG405" s="98"/>
      <c r="AH405" s="98"/>
      <c r="AI405" s="98"/>
      <c r="AJ405" s="98"/>
      <c r="AK405" s="98"/>
      <c r="AL405" s="98"/>
      <c r="AM405" s="98"/>
      <c r="AN405" s="98"/>
      <c r="AO405" s="98"/>
      <c r="AP405" s="98"/>
      <c r="AQ405" s="98"/>
      <c r="AR405" s="98"/>
      <c r="AS405" s="98"/>
      <c r="AT405" s="98"/>
    </row>
    <row r="406" spans="2:46" x14ac:dyDescent="0.25">
      <c r="B406" s="37"/>
      <c r="C406" s="37"/>
      <c r="D406" s="37"/>
      <c r="E406" s="101"/>
      <c r="F406" s="101"/>
      <c r="G406" s="101"/>
      <c r="H406" s="101"/>
      <c r="I406" s="101"/>
      <c r="J406" s="101"/>
      <c r="K406" s="101"/>
      <c r="L406" s="101"/>
      <c r="M406" s="101"/>
      <c r="N406" s="101"/>
      <c r="O406" s="101"/>
      <c r="P406" s="101"/>
      <c r="T406" s="98"/>
      <c r="U406" s="98"/>
      <c r="V406" s="98"/>
      <c r="W406" s="98"/>
      <c r="X406" s="98"/>
      <c r="Y406" s="98"/>
      <c r="Z406" s="98"/>
      <c r="AA406" s="98"/>
      <c r="AB406" s="98"/>
      <c r="AC406" s="98"/>
      <c r="AD406" s="98"/>
      <c r="AE406" s="98"/>
      <c r="AF406" s="98"/>
      <c r="AG406" s="98"/>
      <c r="AH406" s="98"/>
      <c r="AI406" s="98"/>
      <c r="AJ406" s="98"/>
      <c r="AK406" s="98"/>
      <c r="AL406" s="98"/>
      <c r="AM406" s="98"/>
      <c r="AN406" s="98"/>
      <c r="AO406" s="98"/>
      <c r="AP406" s="98"/>
      <c r="AQ406" s="98"/>
      <c r="AR406" s="98"/>
      <c r="AS406" s="98"/>
      <c r="AT406" s="98"/>
    </row>
    <row r="407" spans="2:46" x14ac:dyDescent="0.25">
      <c r="B407" s="37"/>
      <c r="C407" s="37"/>
      <c r="D407" s="37"/>
      <c r="E407" s="101"/>
      <c r="F407" s="101"/>
      <c r="G407" s="101"/>
      <c r="H407" s="101"/>
      <c r="I407" s="101"/>
      <c r="J407" s="101"/>
      <c r="K407" s="101"/>
      <c r="L407" s="101"/>
      <c r="M407" s="101"/>
      <c r="N407" s="101"/>
      <c r="O407" s="101"/>
      <c r="P407" s="101"/>
      <c r="T407" s="98"/>
      <c r="U407" s="98"/>
      <c r="V407" s="98"/>
      <c r="W407" s="98"/>
      <c r="X407" s="98"/>
      <c r="Y407" s="98"/>
      <c r="Z407" s="98"/>
      <c r="AA407" s="98"/>
      <c r="AB407" s="98"/>
      <c r="AC407" s="98"/>
      <c r="AD407" s="98"/>
      <c r="AE407" s="98"/>
      <c r="AF407" s="98"/>
      <c r="AG407" s="98"/>
      <c r="AH407" s="98"/>
      <c r="AI407" s="98"/>
      <c r="AJ407" s="98"/>
      <c r="AK407" s="98"/>
      <c r="AL407" s="98"/>
      <c r="AM407" s="98"/>
      <c r="AN407" s="98"/>
      <c r="AO407" s="98"/>
      <c r="AP407" s="98"/>
      <c r="AQ407" s="98"/>
      <c r="AR407" s="98"/>
      <c r="AS407" s="98"/>
      <c r="AT407" s="98"/>
    </row>
    <row r="408" spans="2:46" x14ac:dyDescent="0.25">
      <c r="B408" s="37"/>
      <c r="C408" s="37"/>
      <c r="D408" s="37"/>
      <c r="E408" s="101"/>
      <c r="F408" s="101"/>
      <c r="G408" s="101"/>
      <c r="H408" s="101"/>
      <c r="I408" s="101"/>
      <c r="J408" s="101"/>
      <c r="K408" s="101"/>
      <c r="L408" s="101"/>
      <c r="M408" s="101"/>
      <c r="N408" s="101"/>
      <c r="O408" s="101"/>
      <c r="P408" s="101"/>
      <c r="T408" s="98"/>
      <c r="U408" s="98"/>
      <c r="V408" s="98"/>
      <c r="W408" s="98"/>
      <c r="X408" s="98"/>
      <c r="Y408" s="98"/>
      <c r="Z408" s="98"/>
      <c r="AA408" s="98"/>
      <c r="AB408" s="98"/>
      <c r="AC408" s="98"/>
      <c r="AD408" s="98"/>
      <c r="AE408" s="98"/>
      <c r="AF408" s="98"/>
      <c r="AG408" s="98"/>
      <c r="AH408" s="98"/>
      <c r="AI408" s="98"/>
      <c r="AJ408" s="98"/>
      <c r="AK408" s="98"/>
      <c r="AL408" s="98"/>
      <c r="AM408" s="98"/>
      <c r="AN408" s="98"/>
      <c r="AO408" s="98"/>
      <c r="AP408" s="98"/>
      <c r="AQ408" s="98"/>
      <c r="AR408" s="98"/>
      <c r="AS408" s="98"/>
      <c r="AT408" s="98"/>
    </row>
    <row r="409" spans="2:46" x14ac:dyDescent="0.25">
      <c r="B409" s="37"/>
      <c r="C409" s="37"/>
      <c r="D409" s="37"/>
      <c r="E409" s="101"/>
      <c r="F409" s="101"/>
      <c r="G409" s="101"/>
      <c r="H409" s="101"/>
      <c r="I409" s="101"/>
      <c r="J409" s="101"/>
      <c r="K409" s="101"/>
      <c r="L409" s="101"/>
      <c r="M409" s="101"/>
      <c r="N409" s="101"/>
      <c r="O409" s="101"/>
      <c r="P409" s="101"/>
      <c r="T409" s="98"/>
      <c r="U409" s="98"/>
      <c r="V409" s="98"/>
      <c r="W409" s="98"/>
      <c r="X409" s="98"/>
      <c r="Y409" s="98"/>
      <c r="Z409" s="98"/>
      <c r="AA409" s="98"/>
      <c r="AB409" s="98"/>
      <c r="AC409" s="98"/>
      <c r="AD409" s="98"/>
      <c r="AE409" s="98"/>
      <c r="AF409" s="98"/>
      <c r="AG409" s="98"/>
      <c r="AH409" s="98"/>
      <c r="AI409" s="98"/>
      <c r="AJ409" s="98"/>
      <c r="AK409" s="98"/>
      <c r="AL409" s="98"/>
      <c r="AM409" s="98"/>
      <c r="AN409" s="98"/>
      <c r="AO409" s="98"/>
      <c r="AP409" s="98"/>
      <c r="AQ409" s="98"/>
      <c r="AR409" s="98"/>
      <c r="AS409" s="98"/>
      <c r="AT409" s="98"/>
    </row>
    <row r="410" spans="2:46" x14ac:dyDescent="0.25">
      <c r="B410" s="37"/>
      <c r="C410" s="37"/>
      <c r="D410" s="37"/>
      <c r="E410" s="101"/>
      <c r="F410" s="101"/>
      <c r="G410" s="101"/>
      <c r="H410" s="101"/>
      <c r="I410" s="101"/>
      <c r="J410" s="101"/>
      <c r="K410" s="101"/>
      <c r="L410" s="101"/>
      <c r="M410" s="101"/>
      <c r="N410" s="101"/>
      <c r="O410" s="101"/>
      <c r="P410" s="101"/>
      <c r="T410" s="98"/>
      <c r="U410" s="98"/>
      <c r="V410" s="98"/>
      <c r="W410" s="98"/>
      <c r="X410" s="98"/>
      <c r="Y410" s="98"/>
      <c r="Z410" s="98"/>
      <c r="AA410" s="98"/>
      <c r="AB410" s="98"/>
      <c r="AC410" s="98"/>
      <c r="AD410" s="98"/>
      <c r="AE410" s="98"/>
      <c r="AF410" s="98"/>
      <c r="AG410" s="98"/>
      <c r="AH410" s="98"/>
      <c r="AI410" s="98"/>
      <c r="AJ410" s="98"/>
      <c r="AK410" s="98"/>
      <c r="AL410" s="98"/>
      <c r="AM410" s="98"/>
      <c r="AN410" s="98"/>
      <c r="AO410" s="98"/>
      <c r="AP410" s="98"/>
      <c r="AQ410" s="98"/>
      <c r="AR410" s="98"/>
      <c r="AS410" s="98"/>
      <c r="AT410" s="98"/>
    </row>
    <row r="411" spans="2:46" x14ac:dyDescent="0.25">
      <c r="B411" s="37"/>
      <c r="C411" s="37"/>
      <c r="D411" s="37"/>
      <c r="E411" s="101"/>
      <c r="F411" s="101"/>
      <c r="G411" s="101"/>
      <c r="H411" s="101"/>
      <c r="I411" s="101"/>
      <c r="J411" s="101"/>
      <c r="K411" s="101"/>
      <c r="L411" s="101"/>
      <c r="M411" s="101"/>
      <c r="N411" s="101"/>
      <c r="O411" s="101"/>
      <c r="P411" s="101"/>
      <c r="T411" s="98"/>
      <c r="U411" s="98"/>
      <c r="V411" s="98"/>
      <c r="W411" s="98"/>
      <c r="X411" s="98"/>
      <c r="Y411" s="98"/>
      <c r="Z411" s="98"/>
      <c r="AA411" s="98"/>
      <c r="AB411" s="98"/>
      <c r="AC411" s="98"/>
      <c r="AD411" s="98"/>
      <c r="AE411" s="98"/>
      <c r="AF411" s="98"/>
      <c r="AG411" s="98"/>
      <c r="AH411" s="98"/>
      <c r="AI411" s="98"/>
      <c r="AJ411" s="98"/>
      <c r="AK411" s="98"/>
      <c r="AL411" s="98"/>
      <c r="AM411" s="98"/>
      <c r="AN411" s="98"/>
      <c r="AO411" s="98"/>
      <c r="AP411" s="98"/>
      <c r="AQ411" s="98"/>
      <c r="AR411" s="98"/>
      <c r="AS411" s="98"/>
      <c r="AT411" s="98"/>
    </row>
    <row r="412" spans="2:46" x14ac:dyDescent="0.25">
      <c r="B412" s="37"/>
      <c r="C412" s="37"/>
      <c r="D412" s="37"/>
      <c r="E412" s="101"/>
      <c r="F412" s="101"/>
      <c r="G412" s="101"/>
      <c r="H412" s="101"/>
      <c r="I412" s="101"/>
      <c r="J412" s="101"/>
      <c r="K412" s="101"/>
      <c r="L412" s="101"/>
      <c r="M412" s="101"/>
      <c r="N412" s="101"/>
      <c r="O412" s="101"/>
      <c r="P412" s="101"/>
      <c r="T412" s="98"/>
      <c r="U412" s="98"/>
      <c r="V412" s="98"/>
      <c r="W412" s="98"/>
      <c r="X412" s="98"/>
      <c r="Y412" s="98"/>
      <c r="Z412" s="98"/>
      <c r="AA412" s="98"/>
      <c r="AB412" s="98"/>
      <c r="AC412" s="98"/>
      <c r="AD412" s="98"/>
      <c r="AE412" s="98"/>
      <c r="AF412" s="98"/>
      <c r="AG412" s="98"/>
      <c r="AH412" s="98"/>
      <c r="AI412" s="98"/>
      <c r="AJ412" s="98"/>
      <c r="AK412" s="98"/>
      <c r="AL412" s="98"/>
      <c r="AM412" s="98"/>
      <c r="AN412" s="98"/>
      <c r="AO412" s="98"/>
      <c r="AP412" s="98"/>
      <c r="AQ412" s="98"/>
      <c r="AR412" s="98"/>
      <c r="AS412" s="98"/>
      <c r="AT412" s="98"/>
    </row>
    <row r="413" spans="2:46" x14ac:dyDescent="0.25">
      <c r="B413" s="37"/>
      <c r="C413" s="37"/>
      <c r="D413" s="37"/>
      <c r="E413" s="101"/>
      <c r="F413" s="101"/>
      <c r="G413" s="101"/>
      <c r="H413" s="101"/>
      <c r="I413" s="101"/>
      <c r="J413" s="101"/>
      <c r="K413" s="101"/>
      <c r="L413" s="101"/>
      <c r="M413" s="101"/>
      <c r="N413" s="101"/>
      <c r="O413" s="101"/>
      <c r="P413" s="101"/>
      <c r="T413" s="98"/>
      <c r="U413" s="98"/>
      <c r="V413" s="98"/>
      <c r="W413" s="98"/>
      <c r="X413" s="98"/>
      <c r="Y413" s="98"/>
      <c r="Z413" s="98"/>
      <c r="AA413" s="98"/>
      <c r="AB413" s="98"/>
      <c r="AC413" s="98"/>
      <c r="AD413" s="98"/>
      <c r="AE413" s="98"/>
      <c r="AF413" s="98"/>
      <c r="AG413" s="98"/>
      <c r="AH413" s="98"/>
      <c r="AI413" s="98"/>
      <c r="AJ413" s="98"/>
      <c r="AK413" s="98"/>
      <c r="AL413" s="98"/>
      <c r="AM413" s="98"/>
      <c r="AN413" s="98"/>
      <c r="AO413" s="98"/>
      <c r="AP413" s="98"/>
      <c r="AQ413" s="98"/>
      <c r="AR413" s="98"/>
      <c r="AS413" s="98"/>
      <c r="AT413" s="98"/>
    </row>
    <row r="414" spans="2:46" x14ac:dyDescent="0.25">
      <c r="B414" s="37"/>
      <c r="C414" s="37"/>
      <c r="D414" s="37"/>
      <c r="E414" s="101"/>
      <c r="F414" s="101"/>
      <c r="G414" s="101"/>
      <c r="H414" s="101"/>
      <c r="I414" s="101"/>
      <c r="J414" s="101"/>
      <c r="K414" s="101"/>
      <c r="L414" s="101"/>
      <c r="M414" s="101"/>
      <c r="N414" s="101"/>
      <c r="O414" s="101"/>
      <c r="P414" s="101"/>
      <c r="T414" s="98"/>
      <c r="U414" s="98"/>
      <c r="V414" s="98"/>
      <c r="W414" s="98"/>
      <c r="X414" s="98"/>
      <c r="Y414" s="98"/>
      <c r="Z414" s="98"/>
      <c r="AA414" s="98"/>
      <c r="AB414" s="98"/>
      <c r="AC414" s="98"/>
      <c r="AD414" s="98"/>
      <c r="AE414" s="98"/>
      <c r="AF414" s="98"/>
      <c r="AG414" s="98"/>
      <c r="AH414" s="98"/>
      <c r="AI414" s="98"/>
      <c r="AJ414" s="98"/>
      <c r="AK414" s="98"/>
      <c r="AL414" s="98"/>
      <c r="AM414" s="98"/>
      <c r="AN414" s="98"/>
      <c r="AO414" s="98"/>
      <c r="AP414" s="98"/>
      <c r="AQ414" s="98"/>
      <c r="AR414" s="98"/>
      <c r="AS414" s="98"/>
      <c r="AT414" s="98"/>
    </row>
    <row r="415" spans="2:46" x14ac:dyDescent="0.25">
      <c r="B415" s="37"/>
      <c r="C415" s="37"/>
      <c r="D415" s="37"/>
      <c r="E415" s="101"/>
      <c r="F415" s="101"/>
      <c r="G415" s="101"/>
      <c r="H415" s="101"/>
      <c r="I415" s="101"/>
      <c r="J415" s="101"/>
      <c r="K415" s="101"/>
      <c r="L415" s="101"/>
      <c r="M415" s="101"/>
      <c r="N415" s="101"/>
      <c r="O415" s="101"/>
      <c r="P415" s="101"/>
      <c r="T415" s="98"/>
      <c r="U415" s="98"/>
      <c r="V415" s="98"/>
      <c r="W415" s="98"/>
      <c r="X415" s="98"/>
      <c r="Y415" s="98"/>
      <c r="Z415" s="98"/>
      <c r="AA415" s="98"/>
      <c r="AB415" s="98"/>
      <c r="AC415" s="98"/>
      <c r="AD415" s="98"/>
      <c r="AE415" s="98"/>
      <c r="AF415" s="98"/>
      <c r="AG415" s="98"/>
      <c r="AH415" s="98"/>
      <c r="AI415" s="98"/>
      <c r="AJ415" s="98"/>
      <c r="AK415" s="98"/>
      <c r="AL415" s="98"/>
      <c r="AM415" s="98"/>
      <c r="AN415" s="98"/>
      <c r="AO415" s="98"/>
      <c r="AP415" s="98"/>
      <c r="AQ415" s="98"/>
      <c r="AR415" s="98"/>
      <c r="AS415" s="98"/>
      <c r="AT415" s="98"/>
    </row>
    <row r="416" spans="2:46" x14ac:dyDescent="0.25">
      <c r="B416" s="37"/>
      <c r="C416" s="37"/>
      <c r="D416" s="37"/>
      <c r="E416" s="101"/>
      <c r="F416" s="101"/>
      <c r="G416" s="101"/>
      <c r="H416" s="101"/>
      <c r="I416" s="101"/>
      <c r="J416" s="101"/>
      <c r="K416" s="101"/>
      <c r="L416" s="101"/>
      <c r="M416" s="101"/>
      <c r="N416" s="101"/>
      <c r="O416" s="101"/>
      <c r="P416" s="101"/>
      <c r="T416" s="98"/>
      <c r="U416" s="98"/>
      <c r="V416" s="98"/>
      <c r="W416" s="98"/>
      <c r="X416" s="98"/>
      <c r="Y416" s="98"/>
      <c r="Z416" s="98"/>
      <c r="AA416" s="98"/>
      <c r="AB416" s="98"/>
      <c r="AC416" s="98"/>
      <c r="AD416" s="98"/>
      <c r="AE416" s="98"/>
      <c r="AF416" s="98"/>
      <c r="AG416" s="98"/>
      <c r="AH416" s="98"/>
      <c r="AI416" s="98"/>
      <c r="AJ416" s="98"/>
      <c r="AK416" s="98"/>
      <c r="AL416" s="98"/>
      <c r="AM416" s="98"/>
      <c r="AN416" s="98"/>
      <c r="AO416" s="98"/>
      <c r="AP416" s="98"/>
      <c r="AQ416" s="98"/>
      <c r="AR416" s="98"/>
      <c r="AS416" s="98"/>
      <c r="AT416" s="98"/>
    </row>
    <row r="417" spans="2:46" x14ac:dyDescent="0.25">
      <c r="B417" s="37"/>
      <c r="C417" s="37"/>
      <c r="D417" s="37"/>
      <c r="E417" s="101"/>
      <c r="F417" s="101"/>
      <c r="G417" s="101"/>
      <c r="H417" s="101"/>
      <c r="I417" s="101"/>
      <c r="J417" s="101"/>
      <c r="K417" s="101"/>
      <c r="L417" s="101"/>
      <c r="M417" s="101"/>
      <c r="N417" s="101"/>
      <c r="O417" s="101"/>
      <c r="P417" s="101"/>
      <c r="T417" s="98"/>
      <c r="U417" s="98"/>
      <c r="V417" s="98"/>
      <c r="W417" s="98"/>
      <c r="X417" s="98"/>
      <c r="Y417" s="98"/>
      <c r="Z417" s="98"/>
      <c r="AA417" s="98"/>
      <c r="AB417" s="98"/>
      <c r="AC417" s="98"/>
      <c r="AD417" s="98"/>
      <c r="AE417" s="98"/>
      <c r="AF417" s="98"/>
      <c r="AG417" s="98"/>
      <c r="AH417" s="98"/>
      <c r="AI417" s="98"/>
      <c r="AJ417" s="98"/>
      <c r="AK417" s="98"/>
      <c r="AL417" s="98"/>
      <c r="AM417" s="98"/>
      <c r="AN417" s="98"/>
      <c r="AO417" s="98"/>
      <c r="AP417" s="98"/>
      <c r="AQ417" s="98"/>
      <c r="AR417" s="98"/>
      <c r="AS417" s="98"/>
      <c r="AT417" s="98"/>
    </row>
    <row r="418" spans="2:46" x14ac:dyDescent="0.25">
      <c r="B418" s="37"/>
      <c r="C418" s="37"/>
      <c r="D418" s="37"/>
      <c r="E418" s="101"/>
      <c r="F418" s="101"/>
      <c r="G418" s="101"/>
      <c r="H418" s="101"/>
      <c r="I418" s="101"/>
      <c r="J418" s="101"/>
      <c r="K418" s="101"/>
      <c r="L418" s="101"/>
      <c r="M418" s="101"/>
      <c r="N418" s="101"/>
      <c r="O418" s="101"/>
      <c r="P418" s="101"/>
      <c r="T418" s="98"/>
      <c r="U418" s="98"/>
      <c r="V418" s="98"/>
      <c r="W418" s="98"/>
      <c r="X418" s="98"/>
      <c r="Y418" s="98"/>
      <c r="Z418" s="98"/>
      <c r="AA418" s="98"/>
      <c r="AB418" s="98"/>
      <c r="AC418" s="98"/>
      <c r="AD418" s="98"/>
      <c r="AE418" s="98"/>
      <c r="AF418" s="98"/>
      <c r="AG418" s="98"/>
      <c r="AH418" s="98"/>
      <c r="AI418" s="98"/>
      <c r="AJ418" s="98"/>
      <c r="AK418" s="98"/>
      <c r="AL418" s="98"/>
      <c r="AM418" s="98"/>
      <c r="AN418" s="98"/>
      <c r="AO418" s="98"/>
      <c r="AP418" s="98"/>
      <c r="AQ418" s="98"/>
      <c r="AR418" s="98"/>
      <c r="AS418" s="98"/>
      <c r="AT418" s="98"/>
    </row>
    <row r="419" spans="2:46" x14ac:dyDescent="0.25">
      <c r="B419" s="37"/>
      <c r="C419" s="37"/>
      <c r="D419" s="37"/>
      <c r="E419" s="101"/>
      <c r="F419" s="101"/>
      <c r="G419" s="101"/>
      <c r="H419" s="101"/>
      <c r="I419" s="101"/>
      <c r="J419" s="101"/>
      <c r="K419" s="101"/>
      <c r="L419" s="101"/>
      <c r="M419" s="101"/>
      <c r="N419" s="101"/>
      <c r="O419" s="101"/>
      <c r="P419" s="101"/>
      <c r="T419" s="98"/>
      <c r="U419" s="98"/>
      <c r="V419" s="98"/>
      <c r="W419" s="98"/>
      <c r="X419" s="98"/>
      <c r="Y419" s="98"/>
      <c r="Z419" s="98"/>
      <c r="AA419" s="98"/>
      <c r="AB419" s="98"/>
      <c r="AC419" s="98"/>
      <c r="AD419" s="98"/>
      <c r="AE419" s="98"/>
      <c r="AF419" s="98"/>
      <c r="AG419" s="98"/>
      <c r="AH419" s="98"/>
      <c r="AI419" s="98"/>
      <c r="AJ419" s="98"/>
      <c r="AK419" s="98"/>
      <c r="AL419" s="98"/>
      <c r="AM419" s="98"/>
      <c r="AN419" s="98"/>
      <c r="AO419" s="98"/>
      <c r="AP419" s="98"/>
      <c r="AQ419" s="98"/>
      <c r="AR419" s="98"/>
      <c r="AS419" s="98"/>
      <c r="AT419" s="98"/>
    </row>
    <row r="420" spans="2:46" x14ac:dyDescent="0.25">
      <c r="B420" s="37"/>
      <c r="C420" s="37"/>
      <c r="D420" s="37"/>
      <c r="E420" s="101"/>
      <c r="F420" s="101"/>
      <c r="G420" s="101"/>
      <c r="H420" s="101"/>
      <c r="I420" s="101"/>
      <c r="J420" s="101"/>
      <c r="K420" s="101"/>
      <c r="L420" s="101"/>
      <c r="M420" s="101"/>
      <c r="N420" s="101"/>
      <c r="O420" s="101"/>
      <c r="P420" s="101"/>
      <c r="T420" s="98"/>
      <c r="U420" s="98"/>
      <c r="V420" s="98"/>
      <c r="W420" s="98"/>
      <c r="X420" s="98"/>
      <c r="Y420" s="98"/>
      <c r="Z420" s="98"/>
      <c r="AA420" s="98"/>
      <c r="AB420" s="98"/>
      <c r="AC420" s="98"/>
      <c r="AD420" s="98"/>
      <c r="AE420" s="98"/>
      <c r="AF420" s="98"/>
      <c r="AG420" s="98"/>
      <c r="AH420" s="98"/>
      <c r="AI420" s="98"/>
      <c r="AJ420" s="98"/>
      <c r="AK420" s="98"/>
      <c r="AL420" s="98"/>
      <c r="AM420" s="98"/>
      <c r="AN420" s="98"/>
      <c r="AO420" s="98"/>
      <c r="AP420" s="98"/>
      <c r="AQ420" s="98"/>
      <c r="AR420" s="98"/>
      <c r="AS420" s="98"/>
      <c r="AT420" s="98"/>
    </row>
    <row r="421" spans="2:46" x14ac:dyDescent="0.25">
      <c r="B421" s="37"/>
      <c r="C421" s="37"/>
      <c r="D421" s="37"/>
      <c r="E421" s="101"/>
      <c r="F421" s="101"/>
      <c r="G421" s="101"/>
      <c r="H421" s="101"/>
      <c r="I421" s="101"/>
      <c r="J421" s="101"/>
      <c r="K421" s="101"/>
      <c r="L421" s="101"/>
      <c r="M421" s="101"/>
      <c r="N421" s="101"/>
      <c r="O421" s="101"/>
      <c r="P421" s="101"/>
      <c r="T421" s="98"/>
      <c r="U421" s="98"/>
      <c r="V421" s="98"/>
      <c r="W421" s="98"/>
      <c r="X421" s="98"/>
      <c r="Y421" s="98"/>
      <c r="Z421" s="98"/>
      <c r="AA421" s="98"/>
      <c r="AB421" s="98"/>
      <c r="AC421" s="98"/>
      <c r="AD421" s="98"/>
      <c r="AE421" s="98"/>
      <c r="AF421" s="98"/>
      <c r="AG421" s="98"/>
      <c r="AH421" s="98"/>
      <c r="AI421" s="98"/>
      <c r="AJ421" s="98"/>
      <c r="AK421" s="98"/>
      <c r="AL421" s="98"/>
      <c r="AM421" s="98"/>
      <c r="AN421" s="98"/>
      <c r="AO421" s="98"/>
      <c r="AP421" s="98"/>
      <c r="AQ421" s="98"/>
      <c r="AR421" s="98"/>
      <c r="AS421" s="98"/>
      <c r="AT421" s="98"/>
    </row>
    <row r="422" spans="2:46" x14ac:dyDescent="0.25">
      <c r="B422" s="37"/>
      <c r="C422" s="37"/>
      <c r="D422" s="37"/>
      <c r="E422" s="101"/>
      <c r="F422" s="101"/>
      <c r="G422" s="101"/>
      <c r="H422" s="101"/>
      <c r="I422" s="101"/>
      <c r="J422" s="101"/>
      <c r="K422" s="101"/>
      <c r="L422" s="101"/>
      <c r="M422" s="101"/>
      <c r="N422" s="101"/>
      <c r="O422" s="101"/>
      <c r="P422" s="101"/>
      <c r="T422" s="98"/>
      <c r="U422" s="98"/>
      <c r="V422" s="98"/>
      <c r="W422" s="98"/>
      <c r="X422" s="98"/>
      <c r="Y422" s="98"/>
      <c r="Z422" s="98"/>
      <c r="AA422" s="98"/>
      <c r="AB422" s="98"/>
      <c r="AC422" s="98"/>
      <c r="AD422" s="98"/>
      <c r="AE422" s="98"/>
      <c r="AF422" s="98"/>
      <c r="AG422" s="98"/>
      <c r="AH422" s="98"/>
      <c r="AI422" s="98"/>
      <c r="AJ422" s="98"/>
      <c r="AK422" s="98"/>
      <c r="AL422" s="98"/>
      <c r="AM422" s="98"/>
      <c r="AN422" s="98"/>
      <c r="AO422" s="98"/>
      <c r="AP422" s="98"/>
      <c r="AQ422" s="98"/>
      <c r="AR422" s="98"/>
      <c r="AS422" s="98"/>
      <c r="AT422" s="98"/>
    </row>
    <row r="423" spans="2:46" x14ac:dyDescent="0.25">
      <c r="B423" s="37"/>
      <c r="C423" s="37"/>
      <c r="D423" s="37"/>
      <c r="E423" s="101"/>
      <c r="F423" s="101"/>
      <c r="G423" s="101"/>
      <c r="H423" s="101"/>
      <c r="I423" s="101"/>
      <c r="J423" s="101"/>
      <c r="K423" s="101"/>
      <c r="L423" s="101"/>
      <c r="M423" s="101"/>
      <c r="N423" s="101"/>
      <c r="O423" s="101"/>
      <c r="P423" s="101"/>
      <c r="T423" s="98"/>
      <c r="U423" s="98"/>
      <c r="V423" s="98"/>
      <c r="W423" s="98"/>
      <c r="X423" s="98"/>
      <c r="Y423" s="98"/>
      <c r="Z423" s="98"/>
      <c r="AA423" s="98"/>
      <c r="AB423" s="98"/>
      <c r="AC423" s="98"/>
      <c r="AD423" s="98"/>
      <c r="AE423" s="98"/>
      <c r="AF423" s="98"/>
      <c r="AG423" s="98"/>
      <c r="AH423" s="98"/>
      <c r="AI423" s="98"/>
      <c r="AJ423" s="98"/>
      <c r="AK423" s="98"/>
      <c r="AL423" s="98"/>
      <c r="AM423" s="98"/>
      <c r="AN423" s="98"/>
      <c r="AO423" s="98"/>
      <c r="AP423" s="98"/>
      <c r="AQ423" s="98"/>
      <c r="AR423" s="98"/>
      <c r="AS423" s="98"/>
      <c r="AT423" s="98"/>
    </row>
    <row r="424" spans="2:46" x14ac:dyDescent="0.25">
      <c r="B424" s="37"/>
      <c r="C424" s="37"/>
      <c r="D424" s="37"/>
      <c r="E424" s="101"/>
      <c r="F424" s="101"/>
      <c r="G424" s="101"/>
      <c r="H424" s="101"/>
      <c r="I424" s="101"/>
      <c r="J424" s="101"/>
      <c r="K424" s="101"/>
      <c r="L424" s="101"/>
      <c r="M424" s="101"/>
      <c r="N424" s="101"/>
      <c r="O424" s="101"/>
      <c r="P424" s="101"/>
      <c r="T424" s="98"/>
      <c r="U424" s="98"/>
      <c r="V424" s="98"/>
      <c r="W424" s="98"/>
      <c r="X424" s="98"/>
      <c r="Y424" s="98"/>
      <c r="Z424" s="98"/>
      <c r="AA424" s="98"/>
      <c r="AB424" s="98"/>
      <c r="AC424" s="98"/>
      <c r="AD424" s="98"/>
      <c r="AE424" s="98"/>
      <c r="AF424" s="98"/>
      <c r="AG424" s="98"/>
      <c r="AH424" s="98"/>
      <c r="AI424" s="98"/>
      <c r="AJ424" s="98"/>
      <c r="AK424" s="98"/>
      <c r="AL424" s="98"/>
      <c r="AM424" s="98"/>
      <c r="AN424" s="98"/>
      <c r="AO424" s="98"/>
      <c r="AP424" s="98"/>
      <c r="AQ424" s="98"/>
      <c r="AR424" s="98"/>
      <c r="AS424" s="98"/>
      <c r="AT424" s="98"/>
    </row>
    <row r="425" spans="2:46" x14ac:dyDescent="0.25">
      <c r="B425" s="37"/>
      <c r="C425" s="37"/>
      <c r="D425" s="37"/>
      <c r="E425" s="101"/>
      <c r="F425" s="101"/>
      <c r="G425" s="101"/>
      <c r="H425" s="101"/>
      <c r="I425" s="101"/>
      <c r="J425" s="101"/>
      <c r="K425" s="101"/>
      <c r="L425" s="101"/>
      <c r="M425" s="101"/>
      <c r="N425" s="101"/>
      <c r="O425" s="101"/>
      <c r="P425" s="101"/>
      <c r="T425" s="98"/>
      <c r="U425" s="98"/>
      <c r="V425" s="98"/>
      <c r="W425" s="98"/>
      <c r="X425" s="98"/>
      <c r="Y425" s="98"/>
      <c r="Z425" s="98"/>
      <c r="AA425" s="98"/>
      <c r="AB425" s="98"/>
      <c r="AC425" s="98"/>
      <c r="AD425" s="98"/>
      <c r="AE425" s="98"/>
      <c r="AF425" s="98"/>
      <c r="AG425" s="98"/>
      <c r="AH425" s="98"/>
      <c r="AI425" s="98"/>
      <c r="AJ425" s="98"/>
      <c r="AK425" s="98"/>
      <c r="AL425" s="98"/>
      <c r="AM425" s="98"/>
      <c r="AN425" s="98"/>
      <c r="AO425" s="98"/>
      <c r="AP425" s="98"/>
      <c r="AQ425" s="98"/>
      <c r="AR425" s="98"/>
      <c r="AS425" s="98"/>
      <c r="AT425" s="98"/>
    </row>
    <row r="426" spans="2:46" x14ac:dyDescent="0.25">
      <c r="B426" s="37"/>
      <c r="C426" s="37"/>
      <c r="D426" s="37"/>
      <c r="E426" s="101"/>
      <c r="F426" s="101"/>
      <c r="G426" s="101"/>
      <c r="H426" s="101"/>
      <c r="I426" s="101"/>
      <c r="J426" s="101"/>
      <c r="K426" s="101"/>
      <c r="L426" s="101"/>
      <c r="M426" s="101"/>
      <c r="N426" s="101"/>
      <c r="O426" s="101"/>
      <c r="P426" s="101"/>
      <c r="T426" s="98"/>
      <c r="U426" s="98"/>
      <c r="V426" s="98"/>
      <c r="W426" s="98"/>
      <c r="X426" s="98"/>
      <c r="Y426" s="98"/>
      <c r="Z426" s="98"/>
      <c r="AA426" s="98"/>
      <c r="AB426" s="98"/>
      <c r="AC426" s="98"/>
      <c r="AD426" s="98"/>
      <c r="AE426" s="98"/>
      <c r="AF426" s="98"/>
      <c r="AG426" s="98"/>
      <c r="AH426" s="98"/>
      <c r="AI426" s="98"/>
      <c r="AJ426" s="98"/>
      <c r="AK426" s="98"/>
      <c r="AL426" s="98"/>
      <c r="AM426" s="98"/>
      <c r="AN426" s="98"/>
      <c r="AO426" s="98"/>
      <c r="AP426" s="98"/>
      <c r="AQ426" s="98"/>
      <c r="AR426" s="98"/>
      <c r="AS426" s="98"/>
      <c r="AT426" s="98"/>
    </row>
    <row r="427" spans="2:46" x14ac:dyDescent="0.25">
      <c r="B427" s="37"/>
      <c r="C427" s="37"/>
      <c r="D427" s="37"/>
      <c r="E427" s="101"/>
      <c r="F427" s="101"/>
      <c r="G427" s="101"/>
      <c r="H427" s="101"/>
      <c r="I427" s="101"/>
      <c r="J427" s="101"/>
      <c r="K427" s="101"/>
      <c r="L427" s="101"/>
      <c r="M427" s="101"/>
      <c r="N427" s="101"/>
      <c r="O427" s="101"/>
      <c r="P427" s="101"/>
      <c r="T427" s="98"/>
      <c r="U427" s="98"/>
      <c r="V427" s="98"/>
      <c r="W427" s="98"/>
      <c r="X427" s="98"/>
      <c r="Y427" s="98"/>
      <c r="Z427" s="98"/>
      <c r="AA427" s="98"/>
      <c r="AB427" s="98"/>
      <c r="AC427" s="98"/>
      <c r="AD427" s="98"/>
      <c r="AE427" s="98"/>
      <c r="AF427" s="98"/>
      <c r="AG427" s="98"/>
      <c r="AH427" s="98"/>
      <c r="AI427" s="98"/>
      <c r="AJ427" s="98"/>
      <c r="AK427" s="98"/>
      <c r="AL427" s="98"/>
      <c r="AM427" s="98"/>
      <c r="AN427" s="98"/>
      <c r="AO427" s="98"/>
      <c r="AP427" s="98"/>
      <c r="AQ427" s="98"/>
      <c r="AR427" s="98"/>
      <c r="AS427" s="98"/>
      <c r="AT427" s="98"/>
    </row>
    <row r="428" spans="2:46" x14ac:dyDescent="0.25">
      <c r="B428" s="37"/>
      <c r="C428" s="37"/>
      <c r="D428" s="37"/>
      <c r="E428" s="101"/>
      <c r="F428" s="101"/>
      <c r="G428" s="101"/>
      <c r="H428" s="101"/>
      <c r="I428" s="101"/>
      <c r="J428" s="101"/>
      <c r="K428" s="101"/>
      <c r="L428" s="101"/>
      <c r="M428" s="101"/>
      <c r="N428" s="101"/>
      <c r="O428" s="101"/>
      <c r="P428" s="101"/>
      <c r="T428" s="98"/>
      <c r="U428" s="98"/>
      <c r="V428" s="98"/>
      <c r="W428" s="98"/>
      <c r="X428" s="98"/>
      <c r="Y428" s="98"/>
      <c r="Z428" s="98"/>
      <c r="AA428" s="98"/>
      <c r="AB428" s="98"/>
      <c r="AC428" s="98"/>
      <c r="AD428" s="98"/>
      <c r="AE428" s="98"/>
      <c r="AF428" s="98"/>
      <c r="AG428" s="98"/>
      <c r="AH428" s="98"/>
      <c r="AI428" s="98"/>
      <c r="AJ428" s="98"/>
      <c r="AK428" s="98"/>
      <c r="AL428" s="98"/>
      <c r="AM428" s="98"/>
      <c r="AN428" s="98"/>
      <c r="AO428" s="98"/>
      <c r="AP428" s="98"/>
      <c r="AQ428" s="98"/>
      <c r="AR428" s="98"/>
      <c r="AS428" s="98"/>
      <c r="AT428" s="98"/>
    </row>
    <row r="429" spans="2:46" x14ac:dyDescent="0.25">
      <c r="B429" s="37"/>
      <c r="C429" s="37"/>
      <c r="D429" s="37"/>
      <c r="E429" s="101"/>
      <c r="F429" s="101"/>
      <c r="G429" s="101"/>
      <c r="H429" s="101"/>
      <c r="I429" s="101"/>
      <c r="J429" s="101"/>
      <c r="K429" s="101"/>
      <c r="L429" s="101"/>
      <c r="M429" s="101"/>
      <c r="N429" s="101"/>
      <c r="O429" s="101"/>
      <c r="P429" s="101"/>
      <c r="T429" s="98"/>
      <c r="U429" s="98"/>
      <c r="V429" s="98"/>
      <c r="W429" s="98"/>
      <c r="X429" s="98"/>
      <c r="Y429" s="98"/>
      <c r="Z429" s="98"/>
      <c r="AA429" s="98"/>
      <c r="AB429" s="98"/>
      <c r="AC429" s="98"/>
      <c r="AD429" s="98"/>
      <c r="AE429" s="98"/>
      <c r="AF429" s="98"/>
      <c r="AG429" s="98"/>
      <c r="AH429" s="98"/>
      <c r="AI429" s="98"/>
      <c r="AJ429" s="98"/>
      <c r="AK429" s="98"/>
      <c r="AL429" s="98"/>
      <c r="AM429" s="98"/>
      <c r="AN429" s="98"/>
      <c r="AO429" s="98"/>
      <c r="AP429" s="98"/>
      <c r="AQ429" s="98"/>
      <c r="AR429" s="98"/>
      <c r="AS429" s="98"/>
      <c r="AT429" s="98"/>
    </row>
    <row r="430" spans="2:46" x14ac:dyDescent="0.25">
      <c r="B430" s="37"/>
      <c r="C430" s="37"/>
      <c r="D430" s="37"/>
      <c r="E430" s="101"/>
      <c r="F430" s="101"/>
      <c r="G430" s="101"/>
      <c r="H430" s="101"/>
      <c r="I430" s="101"/>
      <c r="J430" s="101"/>
      <c r="K430" s="101"/>
      <c r="L430" s="101"/>
      <c r="M430" s="101"/>
      <c r="N430" s="101"/>
      <c r="O430" s="101"/>
      <c r="P430" s="101"/>
      <c r="T430" s="98"/>
      <c r="U430" s="98"/>
      <c r="V430" s="98"/>
      <c r="W430" s="98"/>
      <c r="X430" s="98"/>
      <c r="Y430" s="98"/>
      <c r="Z430" s="98"/>
      <c r="AA430" s="98"/>
      <c r="AB430" s="98"/>
      <c r="AC430" s="98"/>
      <c r="AD430" s="98"/>
      <c r="AE430" s="98"/>
      <c r="AF430" s="98"/>
      <c r="AG430" s="98"/>
      <c r="AH430" s="98"/>
      <c r="AI430" s="98"/>
      <c r="AJ430" s="98"/>
      <c r="AK430" s="98"/>
      <c r="AL430" s="98"/>
      <c r="AM430" s="98"/>
      <c r="AN430" s="98"/>
      <c r="AO430" s="98"/>
      <c r="AP430" s="98"/>
      <c r="AQ430" s="98"/>
      <c r="AR430" s="98"/>
      <c r="AS430" s="98"/>
      <c r="AT430" s="98"/>
    </row>
    <row r="431" spans="2:46" x14ac:dyDescent="0.25">
      <c r="B431" s="37"/>
      <c r="C431" s="37"/>
      <c r="D431" s="37"/>
      <c r="E431" s="101"/>
      <c r="F431" s="101"/>
      <c r="G431" s="101"/>
      <c r="H431" s="101"/>
      <c r="I431" s="101"/>
      <c r="J431" s="101"/>
      <c r="K431" s="101"/>
      <c r="L431" s="101"/>
      <c r="M431" s="101"/>
      <c r="N431" s="101"/>
      <c r="O431" s="101"/>
      <c r="P431" s="101"/>
      <c r="T431" s="98"/>
      <c r="U431" s="98"/>
      <c r="V431" s="98"/>
      <c r="W431" s="98"/>
      <c r="X431" s="98"/>
      <c r="Y431" s="98"/>
      <c r="Z431" s="98"/>
      <c r="AA431" s="98"/>
      <c r="AB431" s="98"/>
      <c r="AC431" s="98"/>
      <c r="AD431" s="98"/>
      <c r="AE431" s="98"/>
      <c r="AF431" s="98"/>
      <c r="AG431" s="98"/>
      <c r="AH431" s="98"/>
      <c r="AI431" s="98"/>
      <c r="AJ431" s="98"/>
      <c r="AK431" s="98"/>
      <c r="AL431" s="98"/>
      <c r="AM431" s="98"/>
      <c r="AN431" s="98"/>
      <c r="AO431" s="98"/>
      <c r="AP431" s="98"/>
      <c r="AQ431" s="98"/>
      <c r="AR431" s="98"/>
      <c r="AS431" s="98"/>
      <c r="AT431" s="98"/>
    </row>
    <row r="432" spans="2:46" x14ac:dyDescent="0.25">
      <c r="B432" s="37"/>
      <c r="C432" s="37"/>
      <c r="D432" s="37"/>
      <c r="E432" s="101"/>
      <c r="F432" s="101"/>
      <c r="G432" s="101"/>
      <c r="H432" s="101"/>
      <c r="I432" s="101"/>
      <c r="J432" s="101"/>
      <c r="K432" s="101"/>
      <c r="L432" s="101"/>
      <c r="M432" s="101"/>
      <c r="N432" s="101"/>
      <c r="O432" s="101"/>
      <c r="P432" s="101"/>
      <c r="T432" s="98"/>
      <c r="U432" s="98"/>
      <c r="V432" s="98"/>
      <c r="W432" s="98"/>
      <c r="X432" s="98"/>
      <c r="Y432" s="98"/>
      <c r="Z432" s="98"/>
      <c r="AA432" s="98"/>
      <c r="AB432" s="98"/>
      <c r="AC432" s="98"/>
      <c r="AD432" s="98"/>
      <c r="AE432" s="98"/>
      <c r="AF432" s="98"/>
      <c r="AG432" s="98"/>
      <c r="AH432" s="98"/>
      <c r="AI432" s="98"/>
      <c r="AJ432" s="98"/>
      <c r="AK432" s="98"/>
      <c r="AL432" s="98"/>
      <c r="AM432" s="98"/>
      <c r="AN432" s="98"/>
      <c r="AO432" s="98"/>
      <c r="AP432" s="98"/>
      <c r="AQ432" s="98"/>
      <c r="AR432" s="98"/>
      <c r="AS432" s="98"/>
      <c r="AT432" s="98"/>
    </row>
    <row r="433" spans="2:46" x14ac:dyDescent="0.25">
      <c r="B433" s="37"/>
      <c r="C433" s="37"/>
      <c r="D433" s="37"/>
      <c r="E433" s="101"/>
      <c r="F433" s="101"/>
      <c r="G433" s="101"/>
      <c r="H433" s="101"/>
      <c r="I433" s="101"/>
      <c r="J433" s="101"/>
      <c r="K433" s="101"/>
      <c r="L433" s="101"/>
      <c r="M433" s="101"/>
      <c r="N433" s="101"/>
      <c r="O433" s="101"/>
      <c r="P433" s="101"/>
      <c r="T433" s="98"/>
      <c r="U433" s="98"/>
      <c r="V433" s="98"/>
      <c r="W433" s="98"/>
      <c r="X433" s="98"/>
      <c r="Y433" s="98"/>
      <c r="Z433" s="98"/>
      <c r="AA433" s="98"/>
      <c r="AB433" s="98"/>
      <c r="AC433" s="98"/>
      <c r="AD433" s="98"/>
      <c r="AE433" s="98"/>
      <c r="AF433" s="98"/>
      <c r="AG433" s="98"/>
      <c r="AH433" s="98"/>
      <c r="AI433" s="98"/>
      <c r="AJ433" s="98"/>
      <c r="AK433" s="98"/>
      <c r="AL433" s="98"/>
      <c r="AM433" s="98"/>
      <c r="AN433" s="98"/>
      <c r="AO433" s="98"/>
      <c r="AP433" s="98"/>
      <c r="AQ433" s="98"/>
      <c r="AR433" s="98"/>
      <c r="AS433" s="98"/>
      <c r="AT433" s="98"/>
    </row>
    <row r="434" spans="2:46" x14ac:dyDescent="0.25">
      <c r="B434" s="37"/>
      <c r="C434" s="37"/>
      <c r="D434" s="37"/>
      <c r="E434" s="101"/>
      <c r="F434" s="101"/>
      <c r="G434" s="101"/>
      <c r="H434" s="101"/>
      <c r="I434" s="101"/>
      <c r="J434" s="101"/>
      <c r="K434" s="101"/>
      <c r="L434" s="101"/>
      <c r="M434" s="101"/>
      <c r="N434" s="101"/>
      <c r="O434" s="101"/>
      <c r="P434" s="101"/>
      <c r="T434" s="98"/>
      <c r="U434" s="98"/>
      <c r="V434" s="98"/>
      <c r="W434" s="98"/>
      <c r="X434" s="98"/>
      <c r="Y434" s="98"/>
      <c r="Z434" s="98"/>
      <c r="AA434" s="98"/>
      <c r="AB434" s="98"/>
      <c r="AC434" s="98"/>
      <c r="AD434" s="98"/>
      <c r="AE434" s="98"/>
      <c r="AF434" s="98"/>
      <c r="AG434" s="98"/>
      <c r="AH434" s="98"/>
      <c r="AI434" s="98"/>
      <c r="AJ434" s="98"/>
      <c r="AK434" s="98"/>
      <c r="AL434" s="98"/>
      <c r="AM434" s="98"/>
      <c r="AN434" s="98"/>
      <c r="AO434" s="98"/>
      <c r="AP434" s="98"/>
      <c r="AQ434" s="98"/>
      <c r="AR434" s="98"/>
      <c r="AS434" s="98"/>
      <c r="AT434" s="98"/>
    </row>
    <row r="435" spans="2:46" x14ac:dyDescent="0.25">
      <c r="B435" s="37"/>
      <c r="C435" s="37"/>
      <c r="D435" s="37"/>
      <c r="E435" s="101"/>
      <c r="F435" s="101"/>
      <c r="G435" s="101"/>
      <c r="H435" s="101"/>
      <c r="I435" s="101"/>
      <c r="J435" s="101"/>
      <c r="K435" s="101"/>
      <c r="L435" s="101"/>
      <c r="M435" s="101"/>
      <c r="N435" s="101"/>
      <c r="O435" s="101"/>
      <c r="P435" s="101"/>
      <c r="T435" s="98"/>
      <c r="U435" s="98"/>
      <c r="V435" s="98"/>
      <c r="W435" s="98"/>
      <c r="X435" s="98"/>
      <c r="Y435" s="98"/>
      <c r="Z435" s="98"/>
      <c r="AA435" s="98"/>
      <c r="AB435" s="98"/>
      <c r="AC435" s="98"/>
      <c r="AD435" s="98"/>
      <c r="AE435" s="98"/>
      <c r="AF435" s="98"/>
      <c r="AG435" s="98"/>
      <c r="AH435" s="98"/>
      <c r="AI435" s="98"/>
      <c r="AJ435" s="98"/>
      <c r="AK435" s="98"/>
      <c r="AL435" s="98"/>
      <c r="AM435" s="98"/>
      <c r="AN435" s="98"/>
      <c r="AO435" s="98"/>
      <c r="AP435" s="98"/>
      <c r="AQ435" s="98"/>
      <c r="AR435" s="98"/>
      <c r="AS435" s="98"/>
      <c r="AT435" s="98"/>
    </row>
    <row r="436" spans="2:46" x14ac:dyDescent="0.25">
      <c r="B436" s="37"/>
      <c r="C436" s="37"/>
      <c r="D436" s="37"/>
      <c r="E436" s="101"/>
      <c r="F436" s="101"/>
      <c r="G436" s="101"/>
      <c r="H436" s="101"/>
      <c r="I436" s="101"/>
      <c r="J436" s="101"/>
      <c r="K436" s="101"/>
      <c r="L436" s="101"/>
      <c r="M436" s="101"/>
      <c r="N436" s="101"/>
      <c r="O436" s="101"/>
      <c r="P436" s="101"/>
      <c r="T436" s="98"/>
      <c r="U436" s="98"/>
      <c r="V436" s="98"/>
      <c r="W436" s="98"/>
      <c r="X436" s="98"/>
      <c r="Y436" s="98"/>
      <c r="Z436" s="98"/>
      <c r="AA436" s="98"/>
      <c r="AB436" s="98"/>
      <c r="AC436" s="98"/>
      <c r="AD436" s="98"/>
      <c r="AE436" s="98"/>
      <c r="AF436" s="98"/>
      <c r="AG436" s="98"/>
      <c r="AH436" s="98"/>
      <c r="AI436" s="98"/>
      <c r="AJ436" s="98"/>
      <c r="AK436" s="98"/>
      <c r="AL436" s="98"/>
      <c r="AM436" s="98"/>
      <c r="AN436" s="98"/>
      <c r="AO436" s="98"/>
      <c r="AP436" s="98"/>
      <c r="AQ436" s="98"/>
      <c r="AR436" s="98"/>
      <c r="AS436" s="98"/>
      <c r="AT436" s="98"/>
    </row>
    <row r="437" spans="2:46" x14ac:dyDescent="0.25">
      <c r="B437" s="37"/>
      <c r="C437" s="37"/>
      <c r="D437" s="37"/>
      <c r="E437" s="101"/>
      <c r="F437" s="101"/>
      <c r="G437" s="101"/>
      <c r="H437" s="101"/>
      <c r="I437" s="101"/>
      <c r="J437" s="101"/>
      <c r="K437" s="101"/>
      <c r="L437" s="101"/>
      <c r="M437" s="101"/>
      <c r="N437" s="101"/>
      <c r="O437" s="101"/>
      <c r="P437" s="101"/>
      <c r="T437" s="98"/>
      <c r="U437" s="98"/>
      <c r="V437" s="98"/>
      <c r="W437" s="98"/>
      <c r="X437" s="98"/>
      <c r="Y437" s="98"/>
      <c r="Z437" s="98"/>
      <c r="AA437" s="98"/>
      <c r="AB437" s="98"/>
      <c r="AC437" s="98"/>
      <c r="AD437" s="98"/>
      <c r="AE437" s="98"/>
      <c r="AF437" s="98"/>
      <c r="AG437" s="98"/>
      <c r="AH437" s="98"/>
      <c r="AI437" s="98"/>
      <c r="AJ437" s="98"/>
      <c r="AK437" s="98"/>
      <c r="AL437" s="98"/>
      <c r="AM437" s="98"/>
      <c r="AN437" s="98"/>
      <c r="AO437" s="98"/>
      <c r="AP437" s="98"/>
      <c r="AQ437" s="98"/>
      <c r="AR437" s="98"/>
      <c r="AS437" s="98"/>
      <c r="AT437" s="98"/>
    </row>
    <row r="438" spans="2:46" x14ac:dyDescent="0.25">
      <c r="B438" s="37"/>
      <c r="C438" s="37"/>
      <c r="D438" s="37"/>
      <c r="E438" s="101"/>
      <c r="F438" s="101"/>
      <c r="G438" s="101"/>
      <c r="H438" s="101"/>
      <c r="I438" s="101"/>
      <c r="J438" s="101"/>
      <c r="K438" s="101"/>
      <c r="L438" s="101"/>
      <c r="M438" s="101"/>
      <c r="N438" s="101"/>
      <c r="O438" s="101"/>
      <c r="P438" s="101"/>
      <c r="T438" s="98"/>
      <c r="U438" s="98"/>
      <c r="V438" s="98"/>
      <c r="W438" s="98"/>
      <c r="X438" s="98"/>
      <c r="Y438" s="98"/>
      <c r="Z438" s="98"/>
      <c r="AA438" s="98"/>
      <c r="AB438" s="98"/>
      <c r="AC438" s="98"/>
      <c r="AD438" s="98"/>
      <c r="AE438" s="98"/>
      <c r="AF438" s="98"/>
      <c r="AG438" s="98"/>
      <c r="AH438" s="98"/>
      <c r="AI438" s="98"/>
      <c r="AJ438" s="98"/>
      <c r="AK438" s="98"/>
      <c r="AL438" s="98"/>
      <c r="AM438" s="98"/>
      <c r="AN438" s="98"/>
      <c r="AO438" s="98"/>
      <c r="AP438" s="98"/>
      <c r="AQ438" s="98"/>
      <c r="AR438" s="98"/>
      <c r="AS438" s="98"/>
      <c r="AT438" s="98"/>
    </row>
    <row r="439" spans="2:46" x14ac:dyDescent="0.25">
      <c r="B439" s="37"/>
      <c r="C439" s="37"/>
      <c r="D439" s="37"/>
      <c r="E439" s="101"/>
      <c r="F439" s="101"/>
      <c r="G439" s="101"/>
      <c r="H439" s="101"/>
      <c r="I439" s="101"/>
      <c r="J439" s="101"/>
      <c r="K439" s="101"/>
      <c r="L439" s="101"/>
      <c r="M439" s="101"/>
      <c r="N439" s="101"/>
      <c r="O439" s="101"/>
      <c r="P439" s="101"/>
      <c r="T439" s="98"/>
      <c r="U439" s="98"/>
      <c r="V439" s="98"/>
      <c r="W439" s="98"/>
      <c r="X439" s="98"/>
      <c r="Y439" s="98"/>
      <c r="Z439" s="98"/>
      <c r="AA439" s="98"/>
      <c r="AB439" s="98"/>
      <c r="AC439" s="98"/>
      <c r="AD439" s="98"/>
      <c r="AE439" s="98"/>
      <c r="AF439" s="98"/>
      <c r="AG439" s="98"/>
      <c r="AH439" s="98"/>
      <c r="AI439" s="98"/>
      <c r="AJ439" s="98"/>
      <c r="AK439" s="98"/>
      <c r="AL439" s="98"/>
      <c r="AM439" s="98"/>
      <c r="AN439" s="98"/>
      <c r="AO439" s="98"/>
      <c r="AP439" s="98"/>
      <c r="AQ439" s="98"/>
      <c r="AR439" s="98"/>
      <c r="AS439" s="98"/>
      <c r="AT439" s="98"/>
    </row>
    <row r="440" spans="2:46" x14ac:dyDescent="0.25">
      <c r="B440" s="37"/>
      <c r="C440" s="37"/>
      <c r="D440" s="37"/>
      <c r="E440" s="101"/>
      <c r="F440" s="101"/>
      <c r="G440" s="101"/>
      <c r="H440" s="101"/>
      <c r="I440" s="101"/>
      <c r="J440" s="101"/>
      <c r="K440" s="101"/>
      <c r="L440" s="101"/>
      <c r="M440" s="101"/>
      <c r="N440" s="101"/>
      <c r="O440" s="101"/>
      <c r="P440" s="101"/>
      <c r="T440" s="98"/>
      <c r="U440" s="98"/>
      <c r="V440" s="98"/>
      <c r="W440" s="98"/>
      <c r="X440" s="98"/>
      <c r="Y440" s="98"/>
      <c r="Z440" s="98"/>
      <c r="AA440" s="98"/>
      <c r="AB440" s="98"/>
      <c r="AC440" s="98"/>
      <c r="AD440" s="98"/>
      <c r="AE440" s="98"/>
      <c r="AF440" s="98"/>
      <c r="AG440" s="98"/>
      <c r="AH440" s="98"/>
      <c r="AI440" s="98"/>
      <c r="AJ440" s="98"/>
      <c r="AK440" s="98"/>
      <c r="AL440" s="98"/>
      <c r="AM440" s="98"/>
      <c r="AN440" s="98"/>
      <c r="AO440" s="98"/>
      <c r="AP440" s="98"/>
      <c r="AQ440" s="98"/>
      <c r="AR440" s="98"/>
      <c r="AS440" s="98"/>
      <c r="AT440" s="98"/>
    </row>
    <row r="441" spans="2:46" x14ac:dyDescent="0.25">
      <c r="B441" s="37"/>
      <c r="C441" s="37"/>
      <c r="D441" s="37"/>
      <c r="E441" s="101"/>
      <c r="F441" s="101"/>
      <c r="G441" s="101"/>
      <c r="H441" s="101"/>
      <c r="I441" s="101"/>
      <c r="J441" s="101"/>
      <c r="K441" s="101"/>
      <c r="L441" s="101"/>
      <c r="M441" s="101"/>
      <c r="N441" s="101"/>
      <c r="O441" s="101"/>
      <c r="P441" s="101"/>
      <c r="T441" s="98"/>
      <c r="U441" s="98"/>
      <c r="V441" s="98"/>
      <c r="W441" s="98"/>
      <c r="X441" s="98"/>
      <c r="Y441" s="98"/>
      <c r="Z441" s="98"/>
      <c r="AA441" s="98"/>
      <c r="AB441" s="98"/>
      <c r="AC441" s="98"/>
      <c r="AD441" s="98"/>
      <c r="AE441" s="98"/>
      <c r="AF441" s="98"/>
      <c r="AG441" s="98"/>
      <c r="AH441" s="98"/>
      <c r="AI441" s="98"/>
      <c r="AJ441" s="98"/>
      <c r="AK441" s="98"/>
      <c r="AL441" s="98"/>
      <c r="AM441" s="98"/>
      <c r="AN441" s="98"/>
      <c r="AO441" s="98"/>
      <c r="AP441" s="98"/>
      <c r="AQ441" s="98"/>
      <c r="AR441" s="98"/>
      <c r="AS441" s="98"/>
      <c r="AT441" s="98"/>
    </row>
    <row r="442" spans="2:46" x14ac:dyDescent="0.25">
      <c r="B442" s="37"/>
      <c r="C442" s="37"/>
      <c r="D442" s="37"/>
      <c r="E442" s="101"/>
      <c r="F442" s="101"/>
      <c r="G442" s="101"/>
      <c r="H442" s="101"/>
      <c r="I442" s="101"/>
      <c r="J442" s="101"/>
      <c r="K442" s="101"/>
      <c r="L442" s="101"/>
      <c r="M442" s="101"/>
      <c r="N442" s="101"/>
      <c r="O442" s="101"/>
      <c r="P442" s="101"/>
      <c r="T442" s="98"/>
      <c r="U442" s="98"/>
      <c r="V442" s="98"/>
      <c r="W442" s="98"/>
      <c r="X442" s="98"/>
      <c r="Y442" s="98"/>
      <c r="Z442" s="98"/>
      <c r="AA442" s="98"/>
      <c r="AB442" s="98"/>
      <c r="AC442" s="98"/>
      <c r="AD442" s="98"/>
      <c r="AE442" s="98"/>
      <c r="AF442" s="98"/>
      <c r="AG442" s="98"/>
      <c r="AH442" s="98"/>
      <c r="AI442" s="98"/>
      <c r="AJ442" s="98"/>
      <c r="AK442" s="98"/>
      <c r="AL442" s="98"/>
      <c r="AM442" s="98"/>
      <c r="AN442" s="98"/>
      <c r="AO442" s="98"/>
      <c r="AP442" s="98"/>
      <c r="AQ442" s="98"/>
      <c r="AR442" s="98"/>
      <c r="AS442" s="98"/>
      <c r="AT442" s="98"/>
    </row>
    <row r="443" spans="2:46" x14ac:dyDescent="0.25">
      <c r="B443" s="37"/>
      <c r="C443" s="37"/>
      <c r="D443" s="37"/>
      <c r="E443" s="101"/>
      <c r="F443" s="101"/>
      <c r="G443" s="101"/>
      <c r="H443" s="101"/>
      <c r="I443" s="101"/>
      <c r="J443" s="101"/>
      <c r="K443" s="101"/>
      <c r="L443" s="101"/>
      <c r="M443" s="101"/>
      <c r="N443" s="101"/>
      <c r="O443" s="101"/>
      <c r="P443" s="101"/>
      <c r="T443" s="98"/>
      <c r="U443" s="98"/>
      <c r="V443" s="98"/>
      <c r="W443" s="98"/>
      <c r="X443" s="98"/>
      <c r="Y443" s="98"/>
      <c r="Z443" s="98"/>
      <c r="AA443" s="98"/>
      <c r="AB443" s="98"/>
      <c r="AC443" s="98"/>
      <c r="AD443" s="98"/>
      <c r="AE443" s="98"/>
      <c r="AF443" s="98"/>
      <c r="AG443" s="98"/>
      <c r="AH443" s="98"/>
      <c r="AI443" s="98"/>
      <c r="AJ443" s="98"/>
      <c r="AK443" s="98"/>
      <c r="AL443" s="98"/>
      <c r="AM443" s="98"/>
      <c r="AN443" s="98"/>
      <c r="AO443" s="98"/>
      <c r="AP443" s="98"/>
      <c r="AQ443" s="98"/>
      <c r="AR443" s="98"/>
      <c r="AS443" s="98"/>
      <c r="AT443" s="98"/>
    </row>
    <row r="444" spans="2:46" x14ac:dyDescent="0.25">
      <c r="B444" s="37"/>
      <c r="C444" s="37"/>
      <c r="D444" s="37"/>
      <c r="E444" s="101"/>
      <c r="F444" s="101"/>
      <c r="G444" s="101"/>
      <c r="H444" s="101"/>
      <c r="I444" s="101"/>
      <c r="J444" s="101"/>
      <c r="K444" s="101"/>
      <c r="L444" s="101"/>
      <c r="M444" s="101"/>
      <c r="N444" s="101"/>
      <c r="O444" s="101"/>
      <c r="P444" s="101"/>
      <c r="T444" s="98"/>
      <c r="U444" s="98"/>
      <c r="V444" s="98"/>
      <c r="W444" s="98"/>
      <c r="X444" s="98"/>
      <c r="Y444" s="98"/>
      <c r="Z444" s="98"/>
      <c r="AA444" s="98"/>
      <c r="AB444" s="98"/>
      <c r="AC444" s="98"/>
      <c r="AD444" s="98"/>
      <c r="AE444" s="98"/>
      <c r="AF444" s="98"/>
      <c r="AG444" s="98"/>
      <c r="AH444" s="98"/>
      <c r="AI444" s="98"/>
      <c r="AJ444" s="98"/>
      <c r="AK444" s="98"/>
      <c r="AL444" s="98"/>
      <c r="AM444" s="98"/>
      <c r="AN444" s="98"/>
      <c r="AO444" s="98"/>
      <c r="AP444" s="98"/>
      <c r="AQ444" s="98"/>
      <c r="AR444" s="98"/>
      <c r="AS444" s="98"/>
      <c r="AT444" s="98"/>
    </row>
    <row r="445" spans="2:46" x14ac:dyDescent="0.25">
      <c r="B445" s="37"/>
      <c r="C445" s="37"/>
      <c r="D445" s="37"/>
      <c r="E445" s="101"/>
      <c r="F445" s="101"/>
      <c r="G445" s="101"/>
      <c r="H445" s="101"/>
      <c r="I445" s="101"/>
      <c r="J445" s="101"/>
      <c r="K445" s="101"/>
      <c r="L445" s="101"/>
      <c r="M445" s="101"/>
      <c r="N445" s="101"/>
      <c r="O445" s="101"/>
      <c r="P445" s="101"/>
      <c r="T445" s="98"/>
      <c r="U445" s="98"/>
      <c r="V445" s="98"/>
      <c r="W445" s="98"/>
      <c r="X445" s="98"/>
      <c r="Y445" s="98"/>
      <c r="Z445" s="98"/>
      <c r="AA445" s="98"/>
      <c r="AB445" s="98"/>
      <c r="AC445" s="98"/>
      <c r="AD445" s="98"/>
      <c r="AE445" s="98"/>
      <c r="AF445" s="98"/>
      <c r="AG445" s="98"/>
      <c r="AH445" s="98"/>
      <c r="AI445" s="98"/>
      <c r="AJ445" s="98"/>
      <c r="AK445" s="98"/>
      <c r="AL445" s="98"/>
      <c r="AM445" s="98"/>
      <c r="AN445" s="98"/>
      <c r="AO445" s="98"/>
      <c r="AP445" s="98"/>
      <c r="AQ445" s="98"/>
      <c r="AR445" s="98"/>
      <c r="AS445" s="98"/>
      <c r="AT445" s="98"/>
    </row>
    <row r="446" spans="2:46" x14ac:dyDescent="0.25">
      <c r="B446" s="37"/>
      <c r="C446" s="37"/>
      <c r="D446" s="37"/>
      <c r="E446" s="101"/>
      <c r="F446" s="101"/>
      <c r="G446" s="101"/>
      <c r="H446" s="101"/>
      <c r="I446" s="101"/>
      <c r="J446" s="101"/>
      <c r="K446" s="101"/>
      <c r="L446" s="101"/>
      <c r="M446" s="101"/>
      <c r="N446" s="101"/>
      <c r="O446" s="101"/>
      <c r="P446" s="101"/>
      <c r="T446" s="98"/>
      <c r="U446" s="98"/>
      <c r="V446" s="98"/>
      <c r="W446" s="98"/>
      <c r="X446" s="98"/>
      <c r="Y446" s="98"/>
      <c r="Z446" s="98"/>
      <c r="AA446" s="98"/>
      <c r="AB446" s="98"/>
      <c r="AC446" s="98"/>
      <c r="AD446" s="98"/>
      <c r="AE446" s="98"/>
      <c r="AF446" s="98"/>
      <c r="AG446" s="98"/>
      <c r="AH446" s="98"/>
      <c r="AI446" s="98"/>
      <c r="AJ446" s="98"/>
      <c r="AK446" s="98"/>
      <c r="AL446" s="98"/>
      <c r="AM446" s="98"/>
      <c r="AN446" s="98"/>
      <c r="AO446" s="98"/>
      <c r="AP446" s="98"/>
      <c r="AQ446" s="98"/>
      <c r="AR446" s="98"/>
      <c r="AS446" s="98"/>
      <c r="AT446" s="98"/>
    </row>
    <row r="447" spans="2:46" x14ac:dyDescent="0.25">
      <c r="B447" s="37"/>
      <c r="C447" s="37"/>
      <c r="D447" s="37"/>
      <c r="E447" s="101"/>
      <c r="F447" s="101"/>
      <c r="G447" s="101"/>
      <c r="H447" s="101"/>
      <c r="I447" s="101"/>
      <c r="J447" s="101"/>
      <c r="K447" s="101"/>
      <c r="L447" s="101"/>
      <c r="M447" s="101"/>
      <c r="N447" s="101"/>
      <c r="O447" s="101"/>
      <c r="P447" s="101"/>
      <c r="T447" s="98"/>
      <c r="U447" s="98"/>
      <c r="V447" s="98"/>
      <c r="W447" s="98"/>
      <c r="X447" s="98"/>
      <c r="Y447" s="98"/>
      <c r="Z447" s="98"/>
      <c r="AA447" s="98"/>
      <c r="AB447" s="98"/>
      <c r="AC447" s="98"/>
      <c r="AD447" s="98"/>
      <c r="AE447" s="98"/>
      <c r="AF447" s="98"/>
      <c r="AG447" s="98"/>
      <c r="AH447" s="98"/>
      <c r="AI447" s="98"/>
      <c r="AJ447" s="98"/>
      <c r="AK447" s="98"/>
      <c r="AL447" s="98"/>
      <c r="AM447" s="98"/>
      <c r="AN447" s="98"/>
      <c r="AO447" s="98"/>
      <c r="AP447" s="98"/>
      <c r="AQ447" s="98"/>
      <c r="AR447" s="98"/>
      <c r="AS447" s="98"/>
      <c r="AT447" s="98"/>
    </row>
    <row r="448" spans="2:46" x14ac:dyDescent="0.25">
      <c r="B448" s="37"/>
      <c r="C448" s="37"/>
      <c r="D448" s="37"/>
      <c r="E448" s="101"/>
      <c r="F448" s="101"/>
      <c r="G448" s="101"/>
      <c r="H448" s="101"/>
      <c r="I448" s="101"/>
      <c r="J448" s="101"/>
      <c r="K448" s="101"/>
      <c r="L448" s="101"/>
      <c r="M448" s="101"/>
      <c r="N448" s="101"/>
      <c r="O448" s="101"/>
      <c r="P448" s="101"/>
      <c r="T448" s="98"/>
      <c r="U448" s="98"/>
      <c r="V448" s="98"/>
      <c r="W448" s="98"/>
      <c r="X448" s="98"/>
      <c r="Y448" s="98"/>
      <c r="Z448" s="98"/>
      <c r="AA448" s="98"/>
      <c r="AB448" s="98"/>
      <c r="AC448" s="98"/>
      <c r="AD448" s="98"/>
      <c r="AE448" s="98"/>
      <c r="AF448" s="98"/>
      <c r="AG448" s="98"/>
      <c r="AH448" s="98"/>
      <c r="AI448" s="98"/>
      <c r="AJ448" s="98"/>
      <c r="AK448" s="98"/>
      <c r="AL448" s="98"/>
      <c r="AM448" s="98"/>
      <c r="AN448" s="98"/>
      <c r="AO448" s="98"/>
      <c r="AP448" s="98"/>
      <c r="AQ448" s="98"/>
      <c r="AR448" s="98"/>
      <c r="AS448" s="98"/>
      <c r="AT448" s="98"/>
    </row>
    <row r="449" spans="2:46" x14ac:dyDescent="0.25">
      <c r="B449" s="37"/>
      <c r="C449" s="37"/>
      <c r="D449" s="37"/>
      <c r="E449" s="101"/>
      <c r="F449" s="101"/>
      <c r="G449" s="101"/>
      <c r="H449" s="101"/>
      <c r="I449" s="101"/>
      <c r="J449" s="101"/>
      <c r="K449" s="101"/>
      <c r="L449" s="101"/>
      <c r="M449" s="101"/>
      <c r="N449" s="101"/>
      <c r="O449" s="101"/>
      <c r="P449" s="101"/>
      <c r="T449" s="98"/>
      <c r="U449" s="98"/>
      <c r="V449" s="98"/>
      <c r="W449" s="98"/>
      <c r="X449" s="98"/>
      <c r="Y449" s="98"/>
      <c r="Z449" s="98"/>
      <c r="AA449" s="98"/>
      <c r="AB449" s="98"/>
      <c r="AC449" s="98"/>
      <c r="AD449" s="98"/>
      <c r="AE449" s="98"/>
      <c r="AF449" s="98"/>
      <c r="AG449" s="98"/>
      <c r="AH449" s="98"/>
      <c r="AI449" s="98"/>
      <c r="AJ449" s="98"/>
      <c r="AK449" s="98"/>
      <c r="AL449" s="98"/>
      <c r="AM449" s="98"/>
      <c r="AN449" s="98"/>
      <c r="AO449" s="98"/>
      <c r="AP449" s="98"/>
      <c r="AQ449" s="98"/>
      <c r="AR449" s="98"/>
      <c r="AS449" s="98"/>
      <c r="AT449" s="98"/>
    </row>
    <row r="450" spans="2:46" x14ac:dyDescent="0.25">
      <c r="B450" s="37"/>
      <c r="C450" s="37"/>
      <c r="D450" s="37"/>
      <c r="E450" s="101"/>
      <c r="F450" s="101"/>
      <c r="G450" s="101"/>
      <c r="H450" s="101"/>
      <c r="I450" s="101"/>
      <c r="J450" s="101"/>
      <c r="K450" s="101"/>
      <c r="L450" s="101"/>
      <c r="M450" s="101"/>
      <c r="N450" s="101"/>
      <c r="O450" s="101"/>
      <c r="P450" s="101"/>
      <c r="T450" s="98"/>
      <c r="U450" s="98"/>
      <c r="V450" s="98"/>
      <c r="W450" s="98"/>
      <c r="X450" s="98"/>
      <c r="Y450" s="98"/>
      <c r="Z450" s="98"/>
      <c r="AA450" s="98"/>
      <c r="AB450" s="98"/>
      <c r="AC450" s="98"/>
      <c r="AD450" s="98"/>
      <c r="AE450" s="98"/>
      <c r="AF450" s="98"/>
      <c r="AG450" s="98"/>
      <c r="AH450" s="98"/>
      <c r="AI450" s="98"/>
      <c r="AJ450" s="98"/>
      <c r="AK450" s="98"/>
      <c r="AL450" s="98"/>
      <c r="AM450" s="98"/>
      <c r="AN450" s="98"/>
      <c r="AO450" s="98"/>
      <c r="AP450" s="98"/>
      <c r="AQ450" s="98"/>
      <c r="AR450" s="98"/>
      <c r="AS450" s="98"/>
      <c r="AT450" s="98"/>
    </row>
    <row r="451" spans="2:46" x14ac:dyDescent="0.25">
      <c r="B451" s="37"/>
      <c r="C451" s="37"/>
      <c r="D451" s="37"/>
      <c r="E451" s="101"/>
      <c r="F451" s="101"/>
      <c r="G451" s="101"/>
      <c r="H451" s="101"/>
      <c r="I451" s="101"/>
      <c r="J451" s="101"/>
      <c r="K451" s="101"/>
      <c r="L451" s="101"/>
      <c r="M451" s="101"/>
      <c r="N451" s="101"/>
      <c r="O451" s="101"/>
      <c r="P451" s="101"/>
      <c r="T451" s="98"/>
      <c r="U451" s="98"/>
      <c r="V451" s="98"/>
      <c r="W451" s="98"/>
      <c r="X451" s="98"/>
      <c r="Y451" s="98"/>
      <c r="Z451" s="98"/>
      <c r="AA451" s="98"/>
      <c r="AB451" s="98"/>
      <c r="AC451" s="98"/>
      <c r="AD451" s="98"/>
      <c r="AE451" s="98"/>
      <c r="AF451" s="98"/>
      <c r="AG451" s="98"/>
      <c r="AH451" s="98"/>
      <c r="AI451" s="98"/>
      <c r="AJ451" s="98"/>
      <c r="AK451" s="98"/>
      <c r="AL451" s="98"/>
      <c r="AM451" s="98"/>
      <c r="AN451" s="98"/>
      <c r="AO451" s="98"/>
      <c r="AP451" s="98"/>
      <c r="AQ451" s="98"/>
      <c r="AR451" s="98"/>
      <c r="AS451" s="98"/>
      <c r="AT451" s="98"/>
    </row>
    <row r="452" spans="2:46" x14ac:dyDescent="0.25">
      <c r="B452" s="37"/>
      <c r="C452" s="37"/>
      <c r="D452" s="37"/>
      <c r="E452" s="101"/>
      <c r="F452" s="101"/>
      <c r="G452" s="101"/>
      <c r="H452" s="101"/>
      <c r="I452" s="101"/>
      <c r="J452" s="101"/>
      <c r="K452" s="101"/>
      <c r="L452" s="101"/>
      <c r="M452" s="101"/>
      <c r="N452" s="101"/>
      <c r="O452" s="101"/>
      <c r="P452" s="101"/>
      <c r="T452" s="98"/>
      <c r="U452" s="98"/>
      <c r="V452" s="98"/>
      <c r="W452" s="98"/>
      <c r="X452" s="98"/>
      <c r="Y452" s="98"/>
      <c r="Z452" s="98"/>
      <c r="AA452" s="98"/>
      <c r="AB452" s="98"/>
      <c r="AC452" s="98"/>
      <c r="AD452" s="98"/>
      <c r="AE452" s="98"/>
      <c r="AF452" s="98"/>
      <c r="AG452" s="98"/>
      <c r="AH452" s="98"/>
      <c r="AI452" s="98"/>
      <c r="AJ452" s="98"/>
      <c r="AK452" s="98"/>
      <c r="AL452" s="98"/>
      <c r="AM452" s="98"/>
      <c r="AN452" s="98"/>
      <c r="AO452" s="98"/>
      <c r="AP452" s="98"/>
      <c r="AQ452" s="98"/>
      <c r="AR452" s="98"/>
      <c r="AS452" s="98"/>
      <c r="AT452" s="98"/>
    </row>
    <row r="453" spans="2:46" x14ac:dyDescent="0.25">
      <c r="B453" s="37"/>
      <c r="C453" s="37"/>
      <c r="D453" s="37"/>
      <c r="E453" s="101"/>
      <c r="F453" s="101"/>
      <c r="G453" s="101"/>
      <c r="H453" s="101"/>
      <c r="I453" s="101"/>
      <c r="J453" s="101"/>
      <c r="K453" s="101"/>
      <c r="L453" s="101"/>
      <c r="M453" s="101"/>
      <c r="N453" s="101"/>
      <c r="O453" s="101"/>
      <c r="P453" s="101"/>
      <c r="T453" s="98"/>
      <c r="U453" s="98"/>
      <c r="V453" s="98"/>
      <c r="W453" s="98"/>
      <c r="X453" s="98"/>
      <c r="Y453" s="98"/>
      <c r="Z453" s="98"/>
      <c r="AA453" s="98"/>
      <c r="AB453" s="98"/>
      <c r="AC453" s="98"/>
      <c r="AD453" s="98"/>
      <c r="AE453" s="98"/>
      <c r="AF453" s="98"/>
      <c r="AG453" s="98"/>
      <c r="AH453" s="98"/>
      <c r="AI453" s="98"/>
      <c r="AJ453" s="98"/>
      <c r="AK453" s="98"/>
      <c r="AL453" s="98"/>
      <c r="AM453" s="98"/>
      <c r="AN453" s="98"/>
      <c r="AO453" s="98"/>
      <c r="AP453" s="98"/>
      <c r="AQ453" s="98"/>
      <c r="AR453" s="98"/>
      <c r="AS453" s="98"/>
      <c r="AT453" s="98"/>
    </row>
    <row r="454" spans="2:46" x14ac:dyDescent="0.25">
      <c r="B454" s="37"/>
      <c r="C454" s="37"/>
      <c r="D454" s="37"/>
      <c r="E454" s="101"/>
      <c r="F454" s="101"/>
      <c r="G454" s="101"/>
      <c r="H454" s="101"/>
      <c r="I454" s="101"/>
      <c r="J454" s="101"/>
      <c r="K454" s="101"/>
      <c r="L454" s="101"/>
      <c r="M454" s="101"/>
      <c r="N454" s="101"/>
      <c r="O454" s="101"/>
      <c r="P454" s="101"/>
      <c r="T454" s="98"/>
      <c r="U454" s="98"/>
      <c r="V454" s="98"/>
      <c r="W454" s="98"/>
      <c r="X454" s="98"/>
      <c r="Y454" s="98"/>
      <c r="Z454" s="98"/>
      <c r="AA454" s="98"/>
      <c r="AB454" s="98"/>
      <c r="AC454" s="98"/>
      <c r="AD454" s="98"/>
      <c r="AE454" s="98"/>
      <c r="AF454" s="98"/>
      <c r="AG454" s="98"/>
      <c r="AH454" s="98"/>
      <c r="AI454" s="98"/>
      <c r="AJ454" s="98"/>
      <c r="AK454" s="98"/>
      <c r="AL454" s="98"/>
      <c r="AM454" s="98"/>
      <c r="AN454" s="98"/>
      <c r="AO454" s="98"/>
      <c r="AP454" s="98"/>
      <c r="AQ454" s="98"/>
      <c r="AR454" s="98"/>
      <c r="AS454" s="98"/>
      <c r="AT454" s="98"/>
    </row>
    <row r="455" spans="2:46" x14ac:dyDescent="0.25">
      <c r="B455" s="37"/>
      <c r="C455" s="37"/>
      <c r="D455" s="37"/>
      <c r="E455" s="101"/>
      <c r="F455" s="101"/>
      <c r="G455" s="101"/>
      <c r="H455" s="101"/>
      <c r="I455" s="101"/>
      <c r="J455" s="101"/>
      <c r="K455" s="101"/>
      <c r="L455" s="101"/>
      <c r="M455" s="101"/>
      <c r="N455" s="101"/>
      <c r="O455" s="101"/>
      <c r="P455" s="101"/>
      <c r="T455" s="98"/>
      <c r="U455" s="98"/>
      <c r="V455" s="98"/>
      <c r="W455" s="98"/>
      <c r="X455" s="98"/>
      <c r="Y455" s="98"/>
      <c r="Z455" s="98"/>
      <c r="AA455" s="98"/>
      <c r="AB455" s="98"/>
      <c r="AC455" s="98"/>
      <c r="AD455" s="98"/>
      <c r="AE455" s="98"/>
      <c r="AF455" s="98"/>
      <c r="AG455" s="98"/>
      <c r="AH455" s="98"/>
      <c r="AI455" s="98"/>
      <c r="AJ455" s="98"/>
      <c r="AK455" s="98"/>
      <c r="AL455" s="98"/>
      <c r="AM455" s="98"/>
      <c r="AN455" s="98"/>
      <c r="AO455" s="98"/>
      <c r="AP455" s="98"/>
      <c r="AQ455" s="98"/>
      <c r="AR455" s="98"/>
      <c r="AS455" s="98"/>
      <c r="AT455" s="98"/>
    </row>
    <row r="456" spans="2:46" x14ac:dyDescent="0.25">
      <c r="B456" s="37"/>
      <c r="C456" s="37"/>
      <c r="D456" s="37"/>
      <c r="E456" s="101"/>
      <c r="F456" s="101"/>
      <c r="G456" s="101"/>
      <c r="H456" s="101"/>
      <c r="I456" s="101"/>
      <c r="J456" s="101"/>
      <c r="K456" s="101"/>
      <c r="L456" s="101"/>
      <c r="M456" s="101"/>
      <c r="N456" s="101"/>
      <c r="O456" s="101"/>
      <c r="P456" s="101"/>
      <c r="T456" s="98"/>
      <c r="U456" s="98"/>
      <c r="V456" s="98"/>
      <c r="W456" s="98"/>
      <c r="X456" s="98"/>
      <c r="Y456" s="98"/>
      <c r="Z456" s="98"/>
      <c r="AA456" s="98"/>
      <c r="AB456" s="98"/>
      <c r="AC456" s="98"/>
      <c r="AD456" s="98"/>
      <c r="AE456" s="98"/>
      <c r="AF456" s="98"/>
      <c r="AG456" s="98"/>
      <c r="AH456" s="98"/>
      <c r="AI456" s="98"/>
      <c r="AJ456" s="98"/>
      <c r="AK456" s="98"/>
      <c r="AL456" s="98"/>
      <c r="AM456" s="98"/>
      <c r="AN456" s="98"/>
      <c r="AO456" s="98"/>
      <c r="AP456" s="98"/>
      <c r="AQ456" s="98"/>
      <c r="AR456" s="98"/>
      <c r="AS456" s="98"/>
      <c r="AT456" s="98"/>
    </row>
    <row r="457" spans="2:46" x14ac:dyDescent="0.25">
      <c r="B457" s="37"/>
      <c r="C457" s="37"/>
      <c r="D457" s="37"/>
      <c r="E457" s="101"/>
      <c r="F457" s="101"/>
      <c r="G457" s="101"/>
      <c r="H457" s="101"/>
      <c r="I457" s="101"/>
      <c r="J457" s="101"/>
      <c r="K457" s="101"/>
      <c r="L457" s="101"/>
      <c r="M457" s="101"/>
      <c r="N457" s="101"/>
      <c r="O457" s="101"/>
      <c r="P457" s="101"/>
      <c r="T457" s="98"/>
      <c r="U457" s="98"/>
      <c r="V457" s="98"/>
      <c r="W457" s="98"/>
      <c r="X457" s="98"/>
      <c r="Y457" s="98"/>
      <c r="Z457" s="98"/>
      <c r="AA457" s="98"/>
      <c r="AB457" s="98"/>
      <c r="AC457" s="98"/>
      <c r="AD457" s="98"/>
      <c r="AE457" s="98"/>
      <c r="AF457" s="98"/>
      <c r="AG457" s="98"/>
      <c r="AH457" s="98"/>
      <c r="AI457" s="98"/>
      <c r="AJ457" s="98"/>
      <c r="AK457" s="98"/>
      <c r="AL457" s="98"/>
      <c r="AM457" s="98"/>
      <c r="AN457" s="98"/>
      <c r="AO457" s="98"/>
      <c r="AP457" s="98"/>
      <c r="AQ457" s="98"/>
      <c r="AR457" s="98"/>
      <c r="AS457" s="98"/>
      <c r="AT457" s="98"/>
    </row>
    <row r="458" spans="2:46" x14ac:dyDescent="0.25">
      <c r="B458" s="37"/>
      <c r="C458" s="37"/>
      <c r="D458" s="37"/>
      <c r="E458" s="101"/>
      <c r="F458" s="101"/>
      <c r="G458" s="101"/>
      <c r="H458" s="101"/>
      <c r="I458" s="101"/>
      <c r="J458" s="101"/>
      <c r="K458" s="101"/>
      <c r="L458" s="101"/>
      <c r="M458" s="101"/>
      <c r="N458" s="101"/>
      <c r="O458" s="101"/>
      <c r="P458" s="101"/>
      <c r="T458" s="98"/>
      <c r="U458" s="98"/>
      <c r="V458" s="98"/>
      <c r="W458" s="98"/>
      <c r="X458" s="98"/>
      <c r="Y458" s="98"/>
      <c r="Z458" s="98"/>
      <c r="AA458" s="98"/>
      <c r="AB458" s="98"/>
      <c r="AC458" s="98"/>
      <c r="AD458" s="98"/>
      <c r="AE458" s="98"/>
      <c r="AF458" s="98"/>
      <c r="AG458" s="98"/>
      <c r="AH458" s="98"/>
      <c r="AI458" s="98"/>
      <c r="AJ458" s="98"/>
      <c r="AK458" s="98"/>
      <c r="AL458" s="98"/>
      <c r="AM458" s="98"/>
      <c r="AN458" s="98"/>
      <c r="AO458" s="98"/>
      <c r="AP458" s="98"/>
      <c r="AQ458" s="98"/>
      <c r="AR458" s="98"/>
      <c r="AS458" s="98"/>
      <c r="AT458" s="98"/>
    </row>
    <row r="459" spans="2:46" x14ac:dyDescent="0.25">
      <c r="B459" s="37"/>
      <c r="C459" s="37"/>
      <c r="D459" s="37"/>
      <c r="E459" s="101"/>
      <c r="F459" s="101"/>
      <c r="G459" s="101"/>
      <c r="H459" s="101"/>
      <c r="I459" s="101"/>
      <c r="J459" s="101"/>
      <c r="K459" s="101"/>
      <c r="L459" s="101"/>
      <c r="M459" s="101"/>
      <c r="N459" s="101"/>
      <c r="O459" s="101"/>
      <c r="P459" s="101"/>
      <c r="T459" s="98"/>
      <c r="U459" s="98"/>
      <c r="V459" s="98"/>
      <c r="W459" s="98"/>
      <c r="X459" s="98"/>
      <c r="Y459" s="98"/>
      <c r="Z459" s="98"/>
      <c r="AA459" s="98"/>
      <c r="AB459" s="98"/>
      <c r="AC459" s="98"/>
      <c r="AD459" s="98"/>
      <c r="AE459" s="98"/>
      <c r="AF459" s="98"/>
      <c r="AG459" s="98"/>
      <c r="AH459" s="98"/>
      <c r="AI459" s="98"/>
      <c r="AJ459" s="98"/>
      <c r="AK459" s="98"/>
      <c r="AL459" s="98"/>
      <c r="AM459" s="98"/>
      <c r="AN459" s="98"/>
      <c r="AO459" s="98"/>
      <c r="AP459" s="98"/>
      <c r="AQ459" s="98"/>
      <c r="AR459" s="98"/>
      <c r="AS459" s="98"/>
      <c r="AT459" s="98"/>
    </row>
    <row r="460" spans="2:46" x14ac:dyDescent="0.25">
      <c r="B460" s="37"/>
      <c r="C460" s="37"/>
      <c r="D460" s="37"/>
      <c r="E460" s="101"/>
      <c r="F460" s="101"/>
      <c r="G460" s="101"/>
      <c r="H460" s="101"/>
      <c r="I460" s="101"/>
      <c r="J460" s="101"/>
      <c r="K460" s="101"/>
      <c r="L460" s="101"/>
      <c r="M460" s="101"/>
      <c r="N460" s="101"/>
      <c r="O460" s="101"/>
      <c r="P460" s="101"/>
      <c r="T460" s="98"/>
      <c r="U460" s="98"/>
      <c r="V460" s="98"/>
      <c r="W460" s="98"/>
      <c r="X460" s="98"/>
      <c r="Y460" s="98"/>
      <c r="Z460" s="98"/>
      <c r="AA460" s="98"/>
      <c r="AB460" s="98"/>
      <c r="AC460" s="98"/>
      <c r="AD460" s="98"/>
      <c r="AE460" s="98"/>
      <c r="AF460" s="98"/>
      <c r="AG460" s="98"/>
      <c r="AH460" s="98"/>
      <c r="AI460" s="98"/>
      <c r="AJ460" s="98"/>
      <c r="AK460" s="98"/>
      <c r="AL460" s="98"/>
      <c r="AM460" s="98"/>
      <c r="AN460" s="98"/>
      <c r="AO460" s="98"/>
      <c r="AP460" s="98"/>
      <c r="AQ460" s="98"/>
      <c r="AR460" s="98"/>
      <c r="AS460" s="98"/>
      <c r="AT460" s="98"/>
    </row>
    <row r="461" spans="2:46" x14ac:dyDescent="0.25">
      <c r="B461" s="37"/>
      <c r="C461" s="37"/>
      <c r="D461" s="37"/>
      <c r="E461" s="101"/>
      <c r="F461" s="101"/>
      <c r="G461" s="101"/>
      <c r="H461" s="101"/>
      <c r="I461" s="101"/>
      <c r="J461" s="101"/>
      <c r="K461" s="101"/>
      <c r="L461" s="101"/>
      <c r="M461" s="101"/>
      <c r="N461" s="101"/>
      <c r="O461" s="101"/>
      <c r="P461" s="101"/>
      <c r="T461" s="98"/>
      <c r="U461" s="98"/>
      <c r="V461" s="98"/>
      <c r="W461" s="98"/>
      <c r="X461" s="98"/>
      <c r="Y461" s="98"/>
      <c r="Z461" s="98"/>
      <c r="AA461" s="98"/>
      <c r="AB461" s="98"/>
      <c r="AC461" s="98"/>
      <c r="AD461" s="98"/>
      <c r="AE461" s="98"/>
      <c r="AF461" s="98"/>
      <c r="AG461" s="98"/>
      <c r="AH461" s="98"/>
      <c r="AI461" s="98"/>
      <c r="AJ461" s="98"/>
      <c r="AK461" s="98"/>
      <c r="AL461" s="98"/>
      <c r="AM461" s="98"/>
      <c r="AN461" s="98"/>
      <c r="AO461" s="98"/>
      <c r="AP461" s="98"/>
      <c r="AQ461" s="98"/>
      <c r="AR461" s="98"/>
      <c r="AS461" s="98"/>
      <c r="AT461" s="98"/>
    </row>
    <row r="462" spans="2:46" x14ac:dyDescent="0.25">
      <c r="B462" s="37"/>
      <c r="C462" s="37"/>
      <c r="D462" s="37"/>
      <c r="E462" s="101"/>
      <c r="F462" s="101"/>
      <c r="G462" s="101"/>
      <c r="H462" s="101"/>
      <c r="I462" s="101"/>
      <c r="J462" s="101"/>
      <c r="K462" s="101"/>
      <c r="L462" s="101"/>
      <c r="M462" s="101"/>
      <c r="N462" s="101"/>
      <c r="O462" s="101"/>
      <c r="P462" s="101"/>
      <c r="T462" s="98"/>
      <c r="U462" s="98"/>
      <c r="V462" s="98"/>
      <c r="W462" s="98"/>
      <c r="X462" s="98"/>
      <c r="Y462" s="98"/>
      <c r="Z462" s="98"/>
      <c r="AA462" s="98"/>
      <c r="AB462" s="98"/>
      <c r="AC462" s="98"/>
      <c r="AD462" s="98"/>
      <c r="AE462" s="98"/>
      <c r="AF462" s="98"/>
      <c r="AG462" s="98"/>
      <c r="AH462" s="98"/>
      <c r="AI462" s="98"/>
      <c r="AJ462" s="98"/>
      <c r="AK462" s="98"/>
      <c r="AL462" s="98"/>
      <c r="AM462" s="98"/>
      <c r="AN462" s="98"/>
      <c r="AO462" s="98"/>
      <c r="AP462" s="98"/>
      <c r="AQ462" s="98"/>
      <c r="AR462" s="98"/>
      <c r="AS462" s="98"/>
      <c r="AT462" s="98"/>
    </row>
    <row r="463" spans="2:46" x14ac:dyDescent="0.25">
      <c r="B463" s="37"/>
      <c r="C463" s="37"/>
      <c r="D463" s="37"/>
      <c r="E463" s="101"/>
      <c r="F463" s="101"/>
      <c r="G463" s="101"/>
      <c r="H463" s="101"/>
      <c r="I463" s="101"/>
      <c r="J463" s="101"/>
      <c r="K463" s="101"/>
      <c r="L463" s="101"/>
      <c r="M463" s="101"/>
      <c r="N463" s="101"/>
      <c r="O463" s="101"/>
      <c r="P463" s="101"/>
      <c r="T463" s="98"/>
      <c r="U463" s="98"/>
      <c r="V463" s="98"/>
      <c r="W463" s="98"/>
      <c r="X463" s="98"/>
      <c r="Y463" s="98"/>
      <c r="Z463" s="98"/>
      <c r="AA463" s="98"/>
      <c r="AB463" s="98"/>
      <c r="AC463" s="98"/>
      <c r="AD463" s="98"/>
      <c r="AE463" s="98"/>
      <c r="AF463" s="98"/>
      <c r="AG463" s="98"/>
      <c r="AH463" s="98"/>
      <c r="AI463" s="98"/>
      <c r="AJ463" s="98"/>
      <c r="AK463" s="98"/>
      <c r="AL463" s="98"/>
      <c r="AM463" s="98"/>
      <c r="AN463" s="98"/>
      <c r="AO463" s="98"/>
      <c r="AP463" s="98"/>
      <c r="AQ463" s="98"/>
      <c r="AR463" s="98"/>
      <c r="AS463" s="98"/>
      <c r="AT463" s="98"/>
    </row>
    <row r="464" spans="2:46" x14ac:dyDescent="0.25">
      <c r="B464" s="37"/>
      <c r="C464" s="37"/>
      <c r="D464" s="37"/>
      <c r="E464" s="101"/>
      <c r="F464" s="101"/>
      <c r="G464" s="101"/>
      <c r="H464" s="101"/>
      <c r="I464" s="101"/>
      <c r="J464" s="101"/>
      <c r="K464" s="101"/>
      <c r="L464" s="101"/>
      <c r="M464" s="101"/>
      <c r="N464" s="101"/>
      <c r="O464" s="101"/>
      <c r="P464" s="101"/>
      <c r="T464" s="98"/>
      <c r="U464" s="98"/>
      <c r="V464" s="98"/>
      <c r="W464" s="98"/>
      <c r="X464" s="98"/>
      <c r="Y464" s="98"/>
      <c r="Z464" s="98"/>
      <c r="AA464" s="98"/>
      <c r="AB464" s="98"/>
      <c r="AC464" s="98"/>
      <c r="AD464" s="98"/>
      <c r="AE464" s="98"/>
      <c r="AF464" s="98"/>
      <c r="AG464" s="98"/>
      <c r="AH464" s="98"/>
      <c r="AI464" s="98"/>
      <c r="AJ464" s="98"/>
      <c r="AK464" s="98"/>
      <c r="AL464" s="98"/>
      <c r="AM464" s="98"/>
      <c r="AN464" s="98"/>
      <c r="AO464" s="98"/>
      <c r="AP464" s="98"/>
      <c r="AQ464" s="98"/>
      <c r="AR464" s="98"/>
      <c r="AS464" s="98"/>
      <c r="AT464" s="98"/>
    </row>
    <row r="465" spans="2:46" x14ac:dyDescent="0.25">
      <c r="B465" s="37"/>
      <c r="C465" s="37"/>
      <c r="D465" s="37"/>
      <c r="E465" s="101"/>
      <c r="F465" s="101"/>
      <c r="G465" s="101"/>
      <c r="H465" s="101"/>
      <c r="I465" s="101"/>
      <c r="J465" s="101"/>
      <c r="K465" s="101"/>
      <c r="L465" s="101"/>
      <c r="M465" s="101"/>
      <c r="N465" s="101"/>
      <c r="O465" s="101"/>
      <c r="P465" s="101"/>
      <c r="T465" s="98"/>
      <c r="U465" s="98"/>
      <c r="V465" s="98"/>
      <c r="W465" s="98"/>
      <c r="X465" s="98"/>
      <c r="Y465" s="98"/>
      <c r="Z465" s="98"/>
      <c r="AA465" s="98"/>
      <c r="AB465" s="98"/>
      <c r="AC465" s="98"/>
      <c r="AD465" s="98"/>
      <c r="AE465" s="98"/>
      <c r="AF465" s="98"/>
      <c r="AG465" s="98"/>
      <c r="AH465" s="98"/>
      <c r="AI465" s="98"/>
      <c r="AJ465" s="98"/>
      <c r="AK465" s="98"/>
      <c r="AL465" s="98"/>
      <c r="AM465" s="98"/>
      <c r="AN465" s="98"/>
      <c r="AO465" s="98"/>
      <c r="AP465" s="98"/>
      <c r="AQ465" s="98"/>
      <c r="AR465" s="98"/>
      <c r="AS465" s="98"/>
      <c r="AT465" s="98"/>
    </row>
    <row r="466" spans="2:46" x14ac:dyDescent="0.25">
      <c r="B466" s="37"/>
      <c r="C466" s="37"/>
      <c r="D466" s="37"/>
      <c r="E466" s="101"/>
      <c r="F466" s="101"/>
      <c r="G466" s="101"/>
      <c r="H466" s="101"/>
      <c r="I466" s="101"/>
      <c r="J466" s="101"/>
      <c r="K466" s="101"/>
      <c r="L466" s="101"/>
      <c r="M466" s="101"/>
      <c r="N466" s="101"/>
      <c r="O466" s="101"/>
      <c r="P466" s="101"/>
      <c r="T466" s="98"/>
      <c r="U466" s="98"/>
      <c r="V466" s="98"/>
      <c r="W466" s="98"/>
      <c r="X466" s="98"/>
      <c r="Y466" s="98"/>
      <c r="Z466" s="98"/>
      <c r="AA466" s="98"/>
      <c r="AB466" s="98"/>
      <c r="AC466" s="98"/>
      <c r="AD466" s="98"/>
      <c r="AE466" s="98"/>
      <c r="AF466" s="98"/>
      <c r="AG466" s="98"/>
      <c r="AH466" s="98"/>
      <c r="AI466" s="98"/>
      <c r="AJ466" s="98"/>
      <c r="AK466" s="98"/>
      <c r="AL466" s="98"/>
      <c r="AM466" s="98"/>
      <c r="AN466" s="98"/>
      <c r="AO466" s="98"/>
      <c r="AP466" s="98"/>
      <c r="AQ466" s="98"/>
      <c r="AR466" s="98"/>
      <c r="AS466" s="98"/>
      <c r="AT466" s="98"/>
    </row>
    <row r="467" spans="2:46" x14ac:dyDescent="0.25">
      <c r="B467" s="37"/>
      <c r="C467" s="37"/>
      <c r="D467" s="37"/>
      <c r="E467" s="101"/>
      <c r="F467" s="101"/>
      <c r="G467" s="101"/>
      <c r="H467" s="101"/>
      <c r="I467" s="101"/>
      <c r="J467" s="101"/>
      <c r="K467" s="101"/>
      <c r="L467" s="101"/>
      <c r="M467" s="101"/>
      <c r="N467" s="101"/>
      <c r="O467" s="101"/>
      <c r="P467" s="101"/>
      <c r="T467" s="98"/>
      <c r="U467" s="98"/>
      <c r="V467" s="98"/>
      <c r="W467" s="98"/>
      <c r="X467" s="98"/>
      <c r="Y467" s="98"/>
      <c r="Z467" s="98"/>
      <c r="AA467" s="98"/>
      <c r="AB467" s="98"/>
      <c r="AC467" s="98"/>
      <c r="AD467" s="98"/>
      <c r="AE467" s="98"/>
      <c r="AF467" s="98"/>
      <c r="AG467" s="98"/>
      <c r="AH467" s="98"/>
      <c r="AI467" s="98"/>
      <c r="AJ467" s="98"/>
      <c r="AK467" s="98"/>
      <c r="AL467" s="98"/>
      <c r="AM467" s="98"/>
      <c r="AN467" s="98"/>
      <c r="AO467" s="98"/>
      <c r="AP467" s="98"/>
      <c r="AQ467" s="98"/>
      <c r="AR467" s="98"/>
      <c r="AS467" s="98"/>
      <c r="AT467" s="98"/>
    </row>
    <row r="468" spans="2:46" x14ac:dyDescent="0.25">
      <c r="B468" s="37"/>
      <c r="C468" s="37"/>
      <c r="D468" s="37"/>
      <c r="E468" s="101"/>
      <c r="F468" s="101"/>
      <c r="G468" s="101"/>
      <c r="H468" s="101"/>
      <c r="I468" s="101"/>
      <c r="J468" s="101"/>
      <c r="K468" s="101"/>
      <c r="L468" s="101"/>
      <c r="M468" s="101"/>
      <c r="N468" s="101"/>
      <c r="O468" s="101"/>
      <c r="P468" s="101"/>
      <c r="T468" s="98"/>
      <c r="U468" s="98"/>
      <c r="V468" s="98"/>
      <c r="W468" s="98"/>
      <c r="X468" s="98"/>
      <c r="Y468" s="98"/>
      <c r="Z468" s="98"/>
      <c r="AA468" s="98"/>
      <c r="AB468" s="98"/>
      <c r="AC468" s="98"/>
      <c r="AD468" s="98"/>
      <c r="AE468" s="98"/>
      <c r="AF468" s="98"/>
      <c r="AG468" s="98"/>
      <c r="AH468" s="98"/>
      <c r="AI468" s="98"/>
      <c r="AJ468" s="98"/>
      <c r="AK468" s="98"/>
      <c r="AL468" s="98"/>
      <c r="AM468" s="98"/>
      <c r="AN468" s="98"/>
      <c r="AO468" s="98"/>
      <c r="AP468" s="98"/>
      <c r="AQ468" s="98"/>
      <c r="AR468" s="98"/>
      <c r="AS468" s="98"/>
      <c r="AT468" s="98"/>
    </row>
    <row r="469" spans="2:46" x14ac:dyDescent="0.25">
      <c r="B469" s="37"/>
      <c r="C469" s="37"/>
      <c r="D469" s="37"/>
      <c r="E469" s="101"/>
      <c r="F469" s="101"/>
      <c r="G469" s="101"/>
      <c r="H469" s="101"/>
      <c r="I469" s="101"/>
      <c r="J469" s="101"/>
      <c r="K469" s="101"/>
      <c r="L469" s="101"/>
      <c r="M469" s="101"/>
      <c r="N469" s="101"/>
      <c r="O469" s="101"/>
      <c r="P469" s="101"/>
      <c r="T469" s="98"/>
      <c r="U469" s="98"/>
      <c r="V469" s="98"/>
      <c r="W469" s="98"/>
      <c r="X469" s="98"/>
      <c r="Y469" s="98"/>
      <c r="Z469" s="98"/>
      <c r="AA469" s="98"/>
      <c r="AB469" s="98"/>
      <c r="AC469" s="98"/>
      <c r="AD469" s="98"/>
      <c r="AE469" s="98"/>
      <c r="AF469" s="98"/>
      <c r="AG469" s="98"/>
      <c r="AH469" s="98"/>
      <c r="AI469" s="98"/>
      <c r="AJ469" s="98"/>
      <c r="AK469" s="98"/>
      <c r="AL469" s="98"/>
      <c r="AM469" s="98"/>
      <c r="AN469" s="98"/>
      <c r="AO469" s="98"/>
      <c r="AP469" s="98"/>
      <c r="AQ469" s="98"/>
      <c r="AR469" s="98"/>
      <c r="AS469" s="98"/>
      <c r="AT469" s="98"/>
    </row>
    <row r="470" spans="2:46" x14ac:dyDescent="0.25">
      <c r="B470" s="37"/>
      <c r="C470" s="37"/>
      <c r="D470" s="37"/>
      <c r="E470" s="101"/>
      <c r="F470" s="101"/>
      <c r="G470" s="101"/>
      <c r="H470" s="101"/>
      <c r="I470" s="101"/>
      <c r="J470" s="101"/>
      <c r="K470" s="101"/>
      <c r="L470" s="101"/>
      <c r="M470" s="101"/>
      <c r="N470" s="101"/>
      <c r="O470" s="101"/>
      <c r="P470" s="101"/>
      <c r="T470" s="98"/>
      <c r="U470" s="98"/>
      <c r="V470" s="98"/>
      <c r="W470" s="98"/>
      <c r="X470" s="98"/>
      <c r="Y470" s="98"/>
      <c r="Z470" s="98"/>
      <c r="AA470" s="98"/>
      <c r="AB470" s="98"/>
      <c r="AC470" s="98"/>
      <c r="AD470" s="98"/>
      <c r="AE470" s="98"/>
      <c r="AF470" s="98"/>
      <c r="AG470" s="98"/>
      <c r="AH470" s="98"/>
      <c r="AI470" s="98"/>
      <c r="AJ470" s="98"/>
      <c r="AK470" s="98"/>
      <c r="AL470" s="98"/>
      <c r="AM470" s="98"/>
      <c r="AN470" s="98"/>
      <c r="AO470" s="98"/>
      <c r="AP470" s="98"/>
      <c r="AQ470" s="98"/>
      <c r="AR470" s="98"/>
      <c r="AS470" s="98"/>
      <c r="AT470" s="98"/>
    </row>
    <row r="471" spans="2:46" x14ac:dyDescent="0.25">
      <c r="B471" s="37"/>
      <c r="C471" s="37"/>
      <c r="D471" s="37"/>
      <c r="E471" s="101"/>
      <c r="F471" s="101"/>
      <c r="G471" s="101"/>
      <c r="H471" s="101"/>
      <c r="I471" s="101"/>
      <c r="J471" s="101"/>
      <c r="K471" s="101"/>
      <c r="L471" s="101"/>
      <c r="M471" s="101"/>
      <c r="N471" s="101"/>
      <c r="O471" s="101"/>
      <c r="P471" s="101"/>
      <c r="T471" s="98"/>
      <c r="U471" s="98"/>
      <c r="V471" s="98"/>
      <c r="W471" s="98"/>
      <c r="X471" s="98"/>
      <c r="Y471" s="98"/>
      <c r="Z471" s="98"/>
      <c r="AA471" s="98"/>
      <c r="AB471" s="98"/>
      <c r="AC471" s="98"/>
      <c r="AD471" s="98"/>
      <c r="AE471" s="98"/>
      <c r="AF471" s="98"/>
      <c r="AG471" s="98"/>
      <c r="AH471" s="98"/>
      <c r="AI471" s="98"/>
      <c r="AJ471" s="98"/>
      <c r="AK471" s="98"/>
      <c r="AL471" s="98"/>
      <c r="AM471" s="98"/>
      <c r="AN471" s="98"/>
      <c r="AO471" s="98"/>
      <c r="AP471" s="98"/>
      <c r="AQ471" s="98"/>
      <c r="AR471" s="98"/>
      <c r="AS471" s="98"/>
      <c r="AT471" s="98"/>
    </row>
    <row r="472" spans="2:46" x14ac:dyDescent="0.25">
      <c r="B472" s="37"/>
      <c r="C472" s="37"/>
      <c r="D472" s="37"/>
      <c r="E472" s="101"/>
      <c r="F472" s="101"/>
      <c r="G472" s="101"/>
      <c r="H472" s="101"/>
      <c r="I472" s="101"/>
      <c r="J472" s="101"/>
      <c r="K472" s="101"/>
      <c r="L472" s="101"/>
      <c r="M472" s="101"/>
      <c r="N472" s="101"/>
      <c r="O472" s="101"/>
      <c r="P472" s="101"/>
      <c r="T472" s="98"/>
      <c r="U472" s="98"/>
      <c r="V472" s="98"/>
      <c r="W472" s="98"/>
      <c r="X472" s="98"/>
      <c r="Y472" s="98"/>
      <c r="Z472" s="98"/>
      <c r="AA472" s="98"/>
      <c r="AB472" s="98"/>
      <c r="AC472" s="98"/>
      <c r="AD472" s="98"/>
      <c r="AE472" s="98"/>
      <c r="AF472" s="98"/>
      <c r="AG472" s="98"/>
      <c r="AH472" s="98"/>
      <c r="AI472" s="98"/>
      <c r="AJ472" s="98"/>
      <c r="AK472" s="98"/>
      <c r="AL472" s="98"/>
      <c r="AM472" s="98"/>
      <c r="AN472" s="98"/>
      <c r="AO472" s="98"/>
      <c r="AP472" s="98"/>
      <c r="AQ472" s="98"/>
      <c r="AR472" s="98"/>
      <c r="AS472" s="98"/>
      <c r="AT472" s="98"/>
    </row>
    <row r="473" spans="2:46" x14ac:dyDescent="0.25">
      <c r="B473" s="37"/>
      <c r="C473" s="37"/>
      <c r="D473" s="37"/>
      <c r="E473" s="101"/>
      <c r="F473" s="101"/>
      <c r="G473" s="101"/>
      <c r="H473" s="101"/>
      <c r="I473" s="101"/>
      <c r="J473" s="101"/>
      <c r="K473" s="101"/>
      <c r="L473" s="101"/>
      <c r="M473" s="101"/>
      <c r="N473" s="101"/>
      <c r="O473" s="101"/>
      <c r="P473" s="101"/>
      <c r="T473" s="98"/>
      <c r="U473" s="98"/>
      <c r="V473" s="98"/>
      <c r="W473" s="98"/>
      <c r="X473" s="98"/>
      <c r="Y473" s="98"/>
      <c r="Z473" s="98"/>
      <c r="AA473" s="98"/>
      <c r="AB473" s="98"/>
      <c r="AC473" s="98"/>
      <c r="AD473" s="98"/>
      <c r="AE473" s="98"/>
      <c r="AF473" s="98"/>
      <c r="AG473" s="98"/>
      <c r="AH473" s="98"/>
      <c r="AI473" s="98"/>
      <c r="AJ473" s="98"/>
      <c r="AK473" s="98"/>
      <c r="AL473" s="98"/>
      <c r="AM473" s="98"/>
      <c r="AN473" s="98"/>
      <c r="AO473" s="98"/>
      <c r="AP473" s="98"/>
      <c r="AQ473" s="98"/>
      <c r="AR473" s="98"/>
      <c r="AS473" s="98"/>
      <c r="AT473" s="98"/>
    </row>
    <row r="474" spans="2:46" x14ac:dyDescent="0.25">
      <c r="B474" s="37"/>
      <c r="C474" s="37"/>
      <c r="D474" s="37"/>
      <c r="E474" s="101"/>
      <c r="F474" s="101"/>
      <c r="G474" s="101"/>
      <c r="H474" s="101"/>
      <c r="I474" s="101"/>
      <c r="J474" s="101"/>
      <c r="K474" s="101"/>
      <c r="L474" s="101"/>
      <c r="M474" s="101"/>
      <c r="N474" s="101"/>
      <c r="O474" s="101"/>
      <c r="P474" s="101"/>
      <c r="T474" s="98"/>
      <c r="U474" s="98"/>
      <c r="V474" s="98"/>
      <c r="W474" s="98"/>
      <c r="X474" s="98"/>
      <c r="Y474" s="98"/>
      <c r="Z474" s="98"/>
      <c r="AA474" s="98"/>
      <c r="AB474" s="98"/>
      <c r="AC474" s="98"/>
      <c r="AD474" s="98"/>
      <c r="AE474" s="98"/>
      <c r="AF474" s="98"/>
      <c r="AG474" s="98"/>
      <c r="AH474" s="98"/>
      <c r="AI474" s="98"/>
      <c r="AJ474" s="98"/>
      <c r="AK474" s="98"/>
      <c r="AL474" s="98"/>
      <c r="AM474" s="98"/>
      <c r="AN474" s="98"/>
      <c r="AO474" s="98"/>
      <c r="AP474" s="98"/>
      <c r="AQ474" s="98"/>
      <c r="AR474" s="98"/>
      <c r="AS474" s="98"/>
      <c r="AT474" s="98"/>
    </row>
    <row r="475" spans="2:46" x14ac:dyDescent="0.25">
      <c r="B475" s="37"/>
      <c r="C475" s="37"/>
      <c r="D475" s="37"/>
      <c r="E475" s="101"/>
      <c r="F475" s="101"/>
      <c r="G475" s="101"/>
      <c r="H475" s="101"/>
      <c r="I475" s="101"/>
      <c r="J475" s="101"/>
      <c r="K475" s="101"/>
      <c r="L475" s="101"/>
      <c r="M475" s="101"/>
      <c r="N475" s="101"/>
      <c r="O475" s="101"/>
      <c r="P475" s="101"/>
      <c r="T475" s="98"/>
      <c r="U475" s="98"/>
      <c r="V475" s="98"/>
      <c r="W475" s="98"/>
      <c r="X475" s="98"/>
      <c r="Y475" s="98"/>
      <c r="Z475" s="98"/>
      <c r="AA475" s="98"/>
      <c r="AB475" s="98"/>
      <c r="AC475" s="98"/>
      <c r="AD475" s="98"/>
      <c r="AE475" s="98"/>
      <c r="AF475" s="98"/>
      <c r="AG475" s="98"/>
      <c r="AH475" s="98"/>
      <c r="AI475" s="98"/>
      <c r="AJ475" s="98"/>
      <c r="AK475" s="98"/>
      <c r="AL475" s="98"/>
      <c r="AM475" s="98"/>
      <c r="AN475" s="98"/>
      <c r="AO475" s="98"/>
      <c r="AP475" s="98"/>
      <c r="AQ475" s="98"/>
      <c r="AR475" s="98"/>
      <c r="AS475" s="98"/>
      <c r="AT475" s="98"/>
    </row>
    <row r="476" spans="2:46" x14ac:dyDescent="0.25">
      <c r="B476" s="37"/>
      <c r="C476" s="37"/>
      <c r="D476" s="37"/>
      <c r="E476" s="101"/>
      <c r="F476" s="101"/>
      <c r="G476" s="101"/>
      <c r="H476" s="101"/>
      <c r="I476" s="101"/>
      <c r="J476" s="101"/>
      <c r="K476" s="101"/>
      <c r="L476" s="101"/>
      <c r="M476" s="101"/>
      <c r="N476" s="101"/>
      <c r="O476" s="101"/>
      <c r="P476" s="101"/>
      <c r="T476" s="98"/>
      <c r="U476" s="98"/>
      <c r="V476" s="98"/>
      <c r="W476" s="98"/>
      <c r="X476" s="98"/>
      <c r="Y476" s="98"/>
      <c r="Z476" s="98"/>
      <c r="AA476" s="98"/>
      <c r="AB476" s="98"/>
      <c r="AC476" s="98"/>
      <c r="AD476" s="98"/>
      <c r="AE476" s="98"/>
      <c r="AF476" s="98"/>
      <c r="AG476" s="98"/>
      <c r="AH476" s="98"/>
      <c r="AI476" s="98"/>
      <c r="AJ476" s="98"/>
      <c r="AK476" s="98"/>
      <c r="AL476" s="98"/>
      <c r="AM476" s="98"/>
      <c r="AN476" s="98"/>
      <c r="AO476" s="98"/>
      <c r="AP476" s="98"/>
      <c r="AQ476" s="98"/>
      <c r="AR476" s="98"/>
      <c r="AS476" s="98"/>
      <c r="AT476" s="98"/>
    </row>
    <row r="477" spans="2:46" x14ac:dyDescent="0.25">
      <c r="B477" s="37"/>
      <c r="C477" s="37"/>
      <c r="D477" s="37"/>
      <c r="E477" s="101"/>
      <c r="F477" s="101"/>
      <c r="G477" s="101"/>
      <c r="H477" s="101"/>
      <c r="I477" s="101"/>
      <c r="J477" s="101"/>
      <c r="K477" s="101"/>
      <c r="L477" s="101"/>
      <c r="M477" s="101"/>
      <c r="N477" s="101"/>
      <c r="O477" s="101"/>
      <c r="P477" s="101"/>
      <c r="T477" s="98"/>
      <c r="U477" s="98"/>
      <c r="V477" s="98"/>
      <c r="W477" s="98"/>
      <c r="X477" s="98"/>
      <c r="Y477" s="98"/>
      <c r="Z477" s="98"/>
      <c r="AA477" s="98"/>
      <c r="AB477" s="98"/>
      <c r="AC477" s="98"/>
      <c r="AD477" s="98"/>
      <c r="AE477" s="98"/>
      <c r="AF477" s="98"/>
      <c r="AG477" s="98"/>
      <c r="AH477" s="98"/>
      <c r="AI477" s="98"/>
      <c r="AJ477" s="98"/>
      <c r="AK477" s="98"/>
      <c r="AL477" s="98"/>
      <c r="AM477" s="98"/>
      <c r="AN477" s="98"/>
      <c r="AO477" s="98"/>
      <c r="AP477" s="98"/>
      <c r="AQ477" s="98"/>
      <c r="AR477" s="98"/>
      <c r="AS477" s="98"/>
      <c r="AT477" s="98"/>
    </row>
    <row r="478" spans="2:46" x14ac:dyDescent="0.25">
      <c r="B478" s="37"/>
      <c r="C478" s="37"/>
      <c r="D478" s="37"/>
      <c r="E478" s="101"/>
      <c r="F478" s="101"/>
      <c r="G478" s="101"/>
      <c r="H478" s="101"/>
      <c r="I478" s="101"/>
      <c r="J478" s="101"/>
      <c r="K478" s="101"/>
      <c r="L478" s="101"/>
      <c r="M478" s="101"/>
      <c r="N478" s="101"/>
      <c r="O478" s="101"/>
      <c r="P478" s="101"/>
      <c r="T478" s="98"/>
      <c r="U478" s="98"/>
      <c r="V478" s="98"/>
      <c r="W478" s="98"/>
      <c r="X478" s="98"/>
      <c r="Y478" s="98"/>
      <c r="Z478" s="98"/>
      <c r="AA478" s="98"/>
      <c r="AB478" s="98"/>
      <c r="AC478" s="98"/>
      <c r="AD478" s="98"/>
      <c r="AE478" s="98"/>
      <c r="AF478" s="98"/>
      <c r="AG478" s="98"/>
      <c r="AH478" s="98"/>
      <c r="AI478" s="98"/>
      <c r="AJ478" s="98"/>
      <c r="AK478" s="98"/>
      <c r="AL478" s="98"/>
      <c r="AM478" s="98"/>
      <c r="AN478" s="98"/>
      <c r="AO478" s="98"/>
      <c r="AP478" s="98"/>
      <c r="AQ478" s="98"/>
      <c r="AR478" s="98"/>
      <c r="AS478" s="98"/>
      <c r="AT478" s="98"/>
    </row>
    <row r="479" spans="2:46" x14ac:dyDescent="0.25">
      <c r="B479" s="37"/>
      <c r="C479" s="37"/>
      <c r="D479" s="37"/>
      <c r="E479" s="101"/>
      <c r="F479" s="101"/>
      <c r="G479" s="101"/>
      <c r="H479" s="101"/>
      <c r="I479" s="101"/>
      <c r="J479" s="101"/>
      <c r="K479" s="101"/>
      <c r="L479" s="101"/>
      <c r="M479" s="101"/>
      <c r="N479" s="101"/>
      <c r="O479" s="101"/>
      <c r="P479" s="101"/>
      <c r="T479" s="98"/>
      <c r="U479" s="98"/>
      <c r="V479" s="98"/>
      <c r="W479" s="98"/>
      <c r="X479" s="98"/>
      <c r="Y479" s="98"/>
      <c r="Z479" s="98"/>
      <c r="AA479" s="98"/>
      <c r="AB479" s="98"/>
      <c r="AC479" s="98"/>
      <c r="AD479" s="98"/>
      <c r="AE479" s="98"/>
      <c r="AF479" s="98"/>
      <c r="AG479" s="98"/>
      <c r="AH479" s="98"/>
      <c r="AI479" s="98"/>
      <c r="AJ479" s="98"/>
      <c r="AK479" s="98"/>
      <c r="AL479" s="98"/>
      <c r="AM479" s="98"/>
      <c r="AN479" s="98"/>
      <c r="AO479" s="98"/>
      <c r="AP479" s="98"/>
      <c r="AQ479" s="98"/>
      <c r="AR479" s="98"/>
      <c r="AS479" s="98"/>
      <c r="AT479" s="98"/>
    </row>
    <row r="480" spans="2:46" x14ac:dyDescent="0.25">
      <c r="B480" s="37"/>
      <c r="C480" s="37"/>
      <c r="D480" s="37"/>
      <c r="E480" s="101"/>
      <c r="F480" s="101"/>
      <c r="G480" s="101"/>
      <c r="H480" s="101"/>
      <c r="I480" s="101"/>
      <c r="J480" s="101"/>
      <c r="K480" s="101"/>
      <c r="L480" s="101"/>
      <c r="M480" s="101"/>
      <c r="N480" s="101"/>
      <c r="O480" s="101"/>
      <c r="P480" s="101"/>
      <c r="T480" s="98"/>
      <c r="U480" s="98"/>
      <c r="V480" s="98"/>
      <c r="W480" s="98"/>
      <c r="X480" s="98"/>
      <c r="Y480" s="98"/>
      <c r="Z480" s="98"/>
      <c r="AA480" s="98"/>
      <c r="AB480" s="98"/>
      <c r="AC480" s="98"/>
      <c r="AD480" s="98"/>
      <c r="AE480" s="98"/>
      <c r="AF480" s="98"/>
      <c r="AG480" s="98"/>
      <c r="AH480" s="98"/>
      <c r="AI480" s="98"/>
      <c r="AJ480" s="98"/>
      <c r="AK480" s="98"/>
      <c r="AL480" s="98"/>
      <c r="AM480" s="98"/>
      <c r="AN480" s="98"/>
      <c r="AO480" s="98"/>
      <c r="AP480" s="98"/>
      <c r="AQ480" s="98"/>
      <c r="AR480" s="98"/>
      <c r="AS480" s="98"/>
      <c r="AT480" s="98"/>
    </row>
    <row r="481" spans="2:46" x14ac:dyDescent="0.25">
      <c r="B481" s="37"/>
      <c r="C481" s="37"/>
      <c r="D481" s="37"/>
      <c r="E481" s="101"/>
      <c r="F481" s="101"/>
      <c r="G481" s="101"/>
      <c r="H481" s="101"/>
      <c r="I481" s="101"/>
      <c r="J481" s="101"/>
      <c r="K481" s="101"/>
      <c r="L481" s="101"/>
      <c r="M481" s="101"/>
      <c r="N481" s="101"/>
      <c r="O481" s="101"/>
      <c r="P481" s="101"/>
      <c r="T481" s="98"/>
      <c r="U481" s="98"/>
      <c r="V481" s="98"/>
      <c r="W481" s="98"/>
      <c r="X481" s="98"/>
      <c r="Y481" s="98"/>
      <c r="Z481" s="98"/>
      <c r="AA481" s="98"/>
      <c r="AB481" s="98"/>
      <c r="AC481" s="98"/>
      <c r="AD481" s="98"/>
      <c r="AE481" s="98"/>
      <c r="AF481" s="98"/>
      <c r="AG481" s="98"/>
      <c r="AH481" s="98"/>
      <c r="AI481" s="98"/>
      <c r="AJ481" s="98"/>
      <c r="AK481" s="98"/>
      <c r="AL481" s="98"/>
      <c r="AM481" s="98"/>
      <c r="AN481" s="98"/>
      <c r="AO481" s="98"/>
      <c r="AP481" s="98"/>
      <c r="AQ481" s="98"/>
      <c r="AR481" s="98"/>
      <c r="AS481" s="98"/>
      <c r="AT481" s="98"/>
    </row>
    <row r="482" spans="2:46" x14ac:dyDescent="0.25">
      <c r="B482" s="37"/>
      <c r="C482" s="37"/>
      <c r="D482" s="37"/>
      <c r="E482" s="101"/>
      <c r="F482" s="101"/>
      <c r="G482" s="101"/>
      <c r="H482" s="101"/>
      <c r="I482" s="101"/>
      <c r="J482" s="101"/>
      <c r="K482" s="101"/>
      <c r="L482" s="101"/>
      <c r="M482" s="101"/>
      <c r="N482" s="101"/>
      <c r="O482" s="101"/>
      <c r="P482" s="101"/>
      <c r="T482" s="98"/>
      <c r="U482" s="98"/>
      <c r="V482" s="98"/>
      <c r="W482" s="98"/>
      <c r="X482" s="98"/>
      <c r="Y482" s="98"/>
      <c r="Z482" s="98"/>
      <c r="AA482" s="98"/>
      <c r="AB482" s="98"/>
      <c r="AC482" s="98"/>
      <c r="AD482" s="98"/>
      <c r="AE482" s="98"/>
      <c r="AF482" s="98"/>
      <c r="AG482" s="98"/>
      <c r="AH482" s="98"/>
      <c r="AI482" s="98"/>
      <c r="AJ482" s="98"/>
      <c r="AK482" s="98"/>
      <c r="AL482" s="98"/>
      <c r="AM482" s="98"/>
      <c r="AN482" s="98"/>
      <c r="AO482" s="98"/>
      <c r="AP482" s="98"/>
      <c r="AQ482" s="98"/>
      <c r="AR482" s="98"/>
      <c r="AS482" s="98"/>
      <c r="AT482" s="98"/>
    </row>
    <row r="483" spans="2:46" x14ac:dyDescent="0.25">
      <c r="B483" s="37"/>
      <c r="C483" s="37"/>
      <c r="D483" s="37"/>
      <c r="E483" s="101"/>
      <c r="F483" s="101"/>
      <c r="G483" s="101"/>
      <c r="H483" s="101"/>
      <c r="I483" s="101"/>
      <c r="J483" s="101"/>
      <c r="K483" s="101"/>
      <c r="L483" s="101"/>
      <c r="M483" s="101"/>
      <c r="N483" s="101"/>
      <c r="O483" s="101"/>
      <c r="P483" s="101"/>
      <c r="T483" s="98"/>
      <c r="U483" s="98"/>
      <c r="V483" s="98"/>
      <c r="W483" s="98"/>
      <c r="X483" s="98"/>
      <c r="Y483" s="98"/>
      <c r="Z483" s="98"/>
      <c r="AA483" s="98"/>
      <c r="AB483" s="98"/>
      <c r="AC483" s="98"/>
      <c r="AD483" s="98"/>
      <c r="AE483" s="98"/>
      <c r="AF483" s="98"/>
      <c r="AG483" s="98"/>
      <c r="AH483" s="98"/>
      <c r="AI483" s="98"/>
      <c r="AJ483" s="98"/>
      <c r="AK483" s="98"/>
      <c r="AL483" s="98"/>
      <c r="AM483" s="98"/>
      <c r="AN483" s="98"/>
      <c r="AO483" s="98"/>
      <c r="AP483" s="98"/>
      <c r="AQ483" s="98"/>
      <c r="AR483" s="98"/>
      <c r="AS483" s="98"/>
      <c r="AT483" s="98"/>
    </row>
    <row r="484" spans="2:46" x14ac:dyDescent="0.25">
      <c r="B484" s="37"/>
      <c r="C484" s="37"/>
      <c r="D484" s="37"/>
      <c r="E484" s="101"/>
      <c r="F484" s="101"/>
      <c r="G484" s="101"/>
      <c r="H484" s="101"/>
      <c r="I484" s="101"/>
      <c r="J484" s="101"/>
      <c r="K484" s="101"/>
      <c r="L484" s="101"/>
      <c r="M484" s="101"/>
      <c r="N484" s="101"/>
      <c r="O484" s="101"/>
      <c r="P484" s="101"/>
      <c r="T484" s="98"/>
      <c r="U484" s="98"/>
      <c r="V484" s="98"/>
      <c r="W484" s="98"/>
      <c r="X484" s="98"/>
      <c r="Y484" s="98"/>
      <c r="Z484" s="98"/>
      <c r="AA484" s="98"/>
      <c r="AB484" s="98"/>
      <c r="AC484" s="98"/>
      <c r="AD484" s="98"/>
      <c r="AE484" s="98"/>
      <c r="AF484" s="98"/>
      <c r="AG484" s="98"/>
      <c r="AH484" s="98"/>
      <c r="AI484" s="98"/>
      <c r="AJ484" s="98"/>
      <c r="AK484" s="98"/>
      <c r="AL484" s="98"/>
      <c r="AM484" s="98"/>
      <c r="AN484" s="98"/>
      <c r="AO484" s="98"/>
      <c r="AP484" s="98"/>
      <c r="AQ484" s="98"/>
      <c r="AR484" s="98"/>
      <c r="AS484" s="98"/>
      <c r="AT484" s="98"/>
    </row>
    <row r="485" spans="2:46" x14ac:dyDescent="0.25">
      <c r="B485" s="37"/>
      <c r="C485" s="37"/>
      <c r="D485" s="37"/>
      <c r="E485" s="101"/>
      <c r="F485" s="101"/>
      <c r="G485" s="101"/>
      <c r="H485" s="101"/>
      <c r="I485" s="101"/>
      <c r="J485" s="101"/>
      <c r="K485" s="101"/>
      <c r="L485" s="101"/>
      <c r="M485" s="101"/>
      <c r="N485" s="101"/>
      <c r="O485" s="101"/>
      <c r="P485" s="101"/>
      <c r="T485" s="98"/>
      <c r="U485" s="98"/>
      <c r="V485" s="98"/>
      <c r="W485" s="98"/>
      <c r="X485" s="98"/>
      <c r="Y485" s="98"/>
      <c r="Z485" s="98"/>
      <c r="AA485" s="98"/>
      <c r="AB485" s="98"/>
      <c r="AC485" s="98"/>
      <c r="AD485" s="98"/>
      <c r="AE485" s="98"/>
      <c r="AF485" s="98"/>
      <c r="AG485" s="98"/>
      <c r="AH485" s="98"/>
      <c r="AI485" s="98"/>
      <c r="AJ485" s="98"/>
      <c r="AK485" s="98"/>
      <c r="AL485" s="98"/>
      <c r="AM485" s="98"/>
      <c r="AN485" s="98"/>
      <c r="AO485" s="98"/>
      <c r="AP485" s="98"/>
      <c r="AQ485" s="98"/>
      <c r="AR485" s="98"/>
      <c r="AS485" s="98"/>
      <c r="AT485" s="98"/>
    </row>
    <row r="486" spans="2:46" x14ac:dyDescent="0.25">
      <c r="B486" s="37"/>
      <c r="C486" s="37"/>
      <c r="D486" s="37"/>
      <c r="E486" s="101"/>
      <c r="F486" s="101"/>
      <c r="G486" s="101"/>
      <c r="H486" s="101"/>
      <c r="I486" s="101"/>
      <c r="J486" s="101"/>
      <c r="K486" s="101"/>
      <c r="L486" s="101"/>
      <c r="M486" s="101"/>
      <c r="N486" s="101"/>
      <c r="O486" s="101"/>
      <c r="P486" s="101"/>
      <c r="T486" s="98"/>
      <c r="U486" s="98"/>
      <c r="V486" s="98"/>
      <c r="W486" s="98"/>
      <c r="X486" s="98"/>
      <c r="Y486" s="98"/>
      <c r="Z486" s="98"/>
      <c r="AA486" s="98"/>
      <c r="AB486" s="98"/>
      <c r="AC486" s="98"/>
      <c r="AD486" s="98"/>
      <c r="AE486" s="98"/>
      <c r="AF486" s="98"/>
      <c r="AG486" s="98"/>
      <c r="AH486" s="98"/>
      <c r="AI486" s="98"/>
      <c r="AJ486" s="98"/>
      <c r="AK486" s="98"/>
      <c r="AL486" s="98"/>
      <c r="AM486" s="98"/>
      <c r="AN486" s="98"/>
      <c r="AO486" s="98"/>
      <c r="AP486" s="98"/>
      <c r="AQ486" s="98"/>
      <c r="AR486" s="98"/>
      <c r="AS486" s="98"/>
      <c r="AT486" s="98"/>
    </row>
    <row r="487" spans="2:46" x14ac:dyDescent="0.25">
      <c r="B487" s="37"/>
      <c r="C487" s="37"/>
      <c r="D487" s="37"/>
      <c r="E487" s="101"/>
      <c r="F487" s="101"/>
      <c r="G487" s="101"/>
      <c r="H487" s="101"/>
      <c r="I487" s="101"/>
      <c r="J487" s="101"/>
      <c r="K487" s="101"/>
      <c r="L487" s="101"/>
      <c r="M487" s="101"/>
      <c r="N487" s="101"/>
      <c r="O487" s="101"/>
      <c r="P487" s="101"/>
      <c r="T487" s="98"/>
      <c r="U487" s="98"/>
      <c r="V487" s="98"/>
      <c r="W487" s="98"/>
      <c r="X487" s="98"/>
      <c r="Y487" s="98"/>
      <c r="Z487" s="98"/>
      <c r="AA487" s="98"/>
      <c r="AB487" s="98"/>
      <c r="AC487" s="98"/>
      <c r="AD487" s="98"/>
      <c r="AE487" s="98"/>
      <c r="AF487" s="98"/>
      <c r="AG487" s="98"/>
      <c r="AH487" s="98"/>
      <c r="AI487" s="98"/>
      <c r="AJ487" s="98"/>
      <c r="AK487" s="98"/>
      <c r="AL487" s="98"/>
      <c r="AM487" s="98"/>
      <c r="AN487" s="98"/>
      <c r="AO487" s="98"/>
      <c r="AP487" s="98"/>
      <c r="AQ487" s="98"/>
      <c r="AR487" s="98"/>
      <c r="AS487" s="98"/>
      <c r="AT487" s="98"/>
    </row>
    <row r="488" spans="2:46" x14ac:dyDescent="0.25">
      <c r="B488" s="37"/>
      <c r="C488" s="37"/>
      <c r="D488" s="37"/>
      <c r="E488" s="101"/>
      <c r="F488" s="101"/>
      <c r="G488" s="101"/>
      <c r="H488" s="101"/>
      <c r="I488" s="101"/>
      <c r="J488" s="101"/>
      <c r="K488" s="101"/>
      <c r="L488" s="101"/>
      <c r="M488" s="101"/>
      <c r="N488" s="101"/>
      <c r="O488" s="101"/>
      <c r="P488" s="101"/>
      <c r="T488" s="98"/>
      <c r="U488" s="98"/>
      <c r="V488" s="98"/>
      <c r="W488" s="98"/>
      <c r="X488" s="98"/>
      <c r="Y488" s="98"/>
      <c r="Z488" s="98"/>
      <c r="AA488" s="98"/>
      <c r="AB488" s="98"/>
      <c r="AC488" s="98"/>
      <c r="AD488" s="98"/>
      <c r="AE488" s="98"/>
      <c r="AF488" s="98"/>
      <c r="AG488" s="98"/>
      <c r="AH488" s="98"/>
      <c r="AI488" s="98"/>
      <c r="AJ488" s="98"/>
      <c r="AK488" s="98"/>
      <c r="AL488" s="98"/>
      <c r="AM488" s="98"/>
      <c r="AN488" s="98"/>
      <c r="AO488" s="98"/>
      <c r="AP488" s="98"/>
      <c r="AQ488" s="98"/>
      <c r="AR488" s="98"/>
      <c r="AS488" s="98"/>
      <c r="AT488" s="98"/>
    </row>
    <row r="489" spans="2:46" x14ac:dyDescent="0.25">
      <c r="B489" s="37"/>
      <c r="C489" s="37"/>
      <c r="D489" s="37"/>
      <c r="E489" s="101"/>
      <c r="F489" s="101"/>
      <c r="G489" s="101"/>
      <c r="H489" s="101"/>
      <c r="I489" s="101"/>
      <c r="J489" s="101"/>
      <c r="K489" s="101"/>
      <c r="L489" s="101"/>
      <c r="M489" s="101"/>
      <c r="N489" s="101"/>
      <c r="O489" s="101"/>
      <c r="P489" s="101"/>
      <c r="T489" s="98"/>
      <c r="U489" s="98"/>
      <c r="V489" s="98"/>
      <c r="W489" s="98"/>
      <c r="X489" s="98"/>
      <c r="Y489" s="98"/>
      <c r="Z489" s="98"/>
      <c r="AA489" s="98"/>
      <c r="AB489" s="98"/>
      <c r="AC489" s="98"/>
      <c r="AD489" s="98"/>
      <c r="AE489" s="98"/>
      <c r="AF489" s="98"/>
      <c r="AG489" s="98"/>
      <c r="AH489" s="98"/>
      <c r="AI489" s="98"/>
      <c r="AJ489" s="98"/>
      <c r="AK489" s="98"/>
      <c r="AL489" s="98"/>
      <c r="AM489" s="98"/>
      <c r="AN489" s="98"/>
      <c r="AO489" s="98"/>
      <c r="AP489" s="98"/>
      <c r="AQ489" s="98"/>
      <c r="AR489" s="98"/>
      <c r="AS489" s="98"/>
      <c r="AT489" s="98"/>
    </row>
    <row r="490" spans="2:46" x14ac:dyDescent="0.25">
      <c r="B490" s="37"/>
      <c r="C490" s="37"/>
      <c r="D490" s="37"/>
      <c r="E490" s="101"/>
      <c r="F490" s="101"/>
      <c r="G490" s="101"/>
      <c r="H490" s="101"/>
      <c r="I490" s="101"/>
      <c r="J490" s="101"/>
      <c r="K490" s="101"/>
      <c r="L490" s="101"/>
      <c r="M490" s="101"/>
      <c r="N490" s="101"/>
      <c r="O490" s="101"/>
      <c r="P490" s="101"/>
      <c r="T490" s="98"/>
      <c r="U490" s="98"/>
      <c r="V490" s="98"/>
      <c r="W490" s="98"/>
      <c r="X490" s="98"/>
      <c r="Y490" s="98"/>
      <c r="Z490" s="98"/>
      <c r="AA490" s="98"/>
      <c r="AB490" s="98"/>
      <c r="AC490" s="98"/>
      <c r="AD490" s="98"/>
      <c r="AE490" s="98"/>
      <c r="AF490" s="98"/>
      <c r="AG490" s="98"/>
      <c r="AH490" s="98"/>
      <c r="AI490" s="98"/>
      <c r="AJ490" s="98"/>
      <c r="AK490" s="98"/>
      <c r="AL490" s="98"/>
      <c r="AM490" s="98"/>
      <c r="AN490" s="98"/>
      <c r="AO490" s="98"/>
      <c r="AP490" s="98"/>
      <c r="AQ490" s="98"/>
      <c r="AR490" s="98"/>
      <c r="AS490" s="98"/>
      <c r="AT490" s="98"/>
    </row>
    <row r="491" spans="2:46" x14ac:dyDescent="0.25">
      <c r="B491" s="37"/>
      <c r="C491" s="37"/>
      <c r="D491" s="37"/>
      <c r="E491" s="101"/>
      <c r="F491" s="101"/>
      <c r="G491" s="101"/>
      <c r="H491" s="101"/>
      <c r="I491" s="101"/>
      <c r="J491" s="101"/>
      <c r="K491" s="101"/>
      <c r="L491" s="101"/>
      <c r="M491" s="101"/>
      <c r="N491" s="101"/>
      <c r="O491" s="101"/>
      <c r="P491" s="101"/>
      <c r="T491" s="98"/>
      <c r="U491" s="98"/>
      <c r="V491" s="98"/>
      <c r="W491" s="98"/>
      <c r="X491" s="98"/>
      <c r="Y491" s="98"/>
      <c r="Z491" s="98"/>
      <c r="AA491" s="98"/>
      <c r="AB491" s="98"/>
      <c r="AC491" s="98"/>
      <c r="AD491" s="98"/>
      <c r="AE491" s="98"/>
      <c r="AF491" s="98"/>
      <c r="AG491" s="98"/>
      <c r="AH491" s="98"/>
      <c r="AI491" s="98"/>
      <c r="AJ491" s="98"/>
      <c r="AK491" s="98"/>
      <c r="AL491" s="98"/>
      <c r="AM491" s="98"/>
      <c r="AN491" s="98"/>
      <c r="AO491" s="98"/>
      <c r="AP491" s="98"/>
      <c r="AQ491" s="98"/>
      <c r="AR491" s="98"/>
      <c r="AS491" s="98"/>
      <c r="AT491" s="98"/>
    </row>
    <row r="492" spans="2:46" x14ac:dyDescent="0.25">
      <c r="B492" s="37"/>
      <c r="C492" s="37"/>
      <c r="D492" s="37"/>
      <c r="E492" s="101"/>
      <c r="F492" s="101"/>
      <c r="G492" s="101"/>
      <c r="H492" s="101"/>
      <c r="I492" s="101"/>
      <c r="J492" s="101"/>
      <c r="K492" s="101"/>
      <c r="L492" s="101"/>
      <c r="M492" s="101"/>
      <c r="N492" s="101"/>
      <c r="O492" s="101"/>
      <c r="P492" s="101"/>
      <c r="T492" s="98"/>
      <c r="U492" s="98"/>
      <c r="V492" s="98"/>
      <c r="W492" s="98"/>
      <c r="X492" s="98"/>
      <c r="Y492" s="98"/>
      <c r="Z492" s="98"/>
      <c r="AA492" s="98"/>
      <c r="AB492" s="98"/>
      <c r="AC492" s="98"/>
      <c r="AD492" s="98"/>
      <c r="AE492" s="98"/>
      <c r="AF492" s="98"/>
      <c r="AG492" s="98"/>
      <c r="AH492" s="98"/>
      <c r="AI492" s="98"/>
      <c r="AJ492" s="98"/>
      <c r="AK492" s="98"/>
      <c r="AL492" s="98"/>
      <c r="AM492" s="98"/>
      <c r="AN492" s="98"/>
      <c r="AO492" s="98"/>
      <c r="AP492" s="98"/>
      <c r="AQ492" s="98"/>
      <c r="AR492" s="98"/>
      <c r="AS492" s="98"/>
      <c r="AT492" s="98"/>
    </row>
    <row r="493" spans="2:46" x14ac:dyDescent="0.25">
      <c r="B493" s="37"/>
      <c r="C493" s="37"/>
      <c r="D493" s="37"/>
      <c r="E493" s="101"/>
      <c r="F493" s="101"/>
      <c r="G493" s="101"/>
      <c r="H493" s="101"/>
      <c r="I493" s="101"/>
      <c r="J493" s="101"/>
      <c r="K493" s="101"/>
      <c r="L493" s="101"/>
      <c r="M493" s="101"/>
      <c r="N493" s="101"/>
      <c r="O493" s="101"/>
      <c r="P493" s="101"/>
      <c r="T493" s="98"/>
      <c r="U493" s="98"/>
      <c r="V493" s="98"/>
      <c r="W493" s="98"/>
      <c r="X493" s="98"/>
      <c r="Y493" s="98"/>
      <c r="Z493" s="98"/>
      <c r="AA493" s="98"/>
      <c r="AB493" s="98"/>
      <c r="AC493" s="98"/>
      <c r="AD493" s="98"/>
      <c r="AE493" s="98"/>
      <c r="AF493" s="98"/>
      <c r="AG493" s="98"/>
      <c r="AH493" s="98"/>
      <c r="AI493" s="98"/>
      <c r="AJ493" s="98"/>
      <c r="AK493" s="98"/>
      <c r="AL493" s="98"/>
      <c r="AM493" s="98"/>
      <c r="AN493" s="98"/>
      <c r="AO493" s="98"/>
      <c r="AP493" s="98"/>
      <c r="AQ493" s="98"/>
      <c r="AR493" s="98"/>
      <c r="AS493" s="98"/>
      <c r="AT493" s="98"/>
    </row>
    <row r="494" spans="2:46" x14ac:dyDescent="0.25">
      <c r="B494" s="37"/>
      <c r="C494" s="37"/>
      <c r="D494" s="37"/>
      <c r="E494" s="101"/>
      <c r="F494" s="101"/>
      <c r="G494" s="101"/>
      <c r="H494" s="101"/>
      <c r="I494" s="101"/>
      <c r="J494" s="101"/>
      <c r="K494" s="101"/>
      <c r="L494" s="101"/>
      <c r="M494" s="101"/>
      <c r="N494" s="101"/>
      <c r="O494" s="101"/>
      <c r="P494" s="101"/>
      <c r="T494" s="98"/>
      <c r="U494" s="98"/>
      <c r="V494" s="98"/>
      <c r="W494" s="98"/>
      <c r="X494" s="98"/>
      <c r="Y494" s="98"/>
      <c r="Z494" s="98"/>
      <c r="AA494" s="98"/>
      <c r="AB494" s="98"/>
      <c r="AC494" s="98"/>
      <c r="AD494" s="98"/>
      <c r="AE494" s="98"/>
      <c r="AF494" s="98"/>
      <c r="AG494" s="98"/>
      <c r="AH494" s="98"/>
      <c r="AI494" s="98"/>
      <c r="AJ494" s="98"/>
      <c r="AK494" s="98"/>
      <c r="AL494" s="98"/>
      <c r="AM494" s="98"/>
      <c r="AN494" s="98"/>
      <c r="AO494" s="98"/>
      <c r="AP494" s="98"/>
      <c r="AQ494" s="98"/>
      <c r="AR494" s="98"/>
      <c r="AS494" s="98"/>
      <c r="AT494" s="98"/>
    </row>
    <row r="495" spans="2:46" x14ac:dyDescent="0.25">
      <c r="B495" s="37"/>
      <c r="C495" s="37"/>
      <c r="D495" s="37"/>
      <c r="E495" s="101"/>
      <c r="F495" s="101"/>
      <c r="G495" s="101"/>
      <c r="H495" s="101"/>
      <c r="I495" s="101"/>
      <c r="J495" s="101"/>
      <c r="K495" s="101"/>
      <c r="L495" s="101"/>
      <c r="M495" s="101"/>
      <c r="N495" s="101"/>
      <c r="O495" s="101"/>
      <c r="P495" s="101"/>
      <c r="T495" s="98"/>
      <c r="U495" s="98"/>
      <c r="V495" s="98"/>
      <c r="W495" s="98"/>
      <c r="X495" s="98"/>
      <c r="Y495" s="98"/>
      <c r="Z495" s="98"/>
      <c r="AA495" s="98"/>
      <c r="AB495" s="98"/>
      <c r="AC495" s="98"/>
      <c r="AD495" s="98"/>
      <c r="AE495" s="98"/>
      <c r="AF495" s="98"/>
      <c r="AG495" s="98"/>
      <c r="AH495" s="98"/>
      <c r="AI495" s="98"/>
      <c r="AJ495" s="98"/>
      <c r="AK495" s="98"/>
      <c r="AL495" s="98"/>
      <c r="AM495" s="98"/>
      <c r="AN495" s="98"/>
      <c r="AO495" s="98"/>
      <c r="AP495" s="98"/>
      <c r="AQ495" s="98"/>
      <c r="AR495" s="98"/>
      <c r="AS495" s="98"/>
      <c r="AT495" s="98"/>
    </row>
    <row r="496" spans="2:46" x14ac:dyDescent="0.25">
      <c r="B496" s="37"/>
      <c r="C496" s="37"/>
      <c r="D496" s="37"/>
      <c r="E496" s="101"/>
      <c r="F496" s="101"/>
      <c r="G496" s="101"/>
      <c r="H496" s="101"/>
      <c r="I496" s="101"/>
      <c r="J496" s="101"/>
      <c r="K496" s="101"/>
      <c r="L496" s="101"/>
      <c r="M496" s="101"/>
      <c r="N496" s="101"/>
      <c r="O496" s="101"/>
      <c r="P496" s="101"/>
      <c r="T496" s="98"/>
      <c r="U496" s="98"/>
      <c r="V496" s="98"/>
      <c r="W496" s="98"/>
      <c r="X496" s="98"/>
      <c r="Y496" s="98"/>
      <c r="Z496" s="98"/>
      <c r="AA496" s="98"/>
      <c r="AB496" s="98"/>
      <c r="AC496" s="98"/>
      <c r="AD496" s="98"/>
      <c r="AE496" s="98"/>
      <c r="AF496" s="98"/>
      <c r="AG496" s="98"/>
      <c r="AH496" s="98"/>
      <c r="AI496" s="98"/>
      <c r="AJ496" s="98"/>
      <c r="AK496" s="98"/>
      <c r="AL496" s="98"/>
      <c r="AM496" s="98"/>
      <c r="AN496" s="98"/>
      <c r="AO496" s="98"/>
      <c r="AP496" s="98"/>
      <c r="AQ496" s="98"/>
      <c r="AR496" s="98"/>
      <c r="AS496" s="98"/>
      <c r="AT496" s="98"/>
    </row>
    <row r="497" spans="2:46" x14ac:dyDescent="0.25">
      <c r="B497" s="37"/>
      <c r="C497" s="37"/>
      <c r="D497" s="37"/>
      <c r="E497" s="101"/>
      <c r="F497" s="101"/>
      <c r="G497" s="101"/>
      <c r="H497" s="101"/>
      <c r="I497" s="101"/>
      <c r="J497" s="101"/>
      <c r="K497" s="101"/>
      <c r="L497" s="101"/>
      <c r="M497" s="101"/>
      <c r="N497" s="101"/>
      <c r="O497" s="101"/>
      <c r="P497" s="101"/>
      <c r="T497" s="98"/>
      <c r="U497" s="98"/>
      <c r="V497" s="98"/>
      <c r="W497" s="98"/>
      <c r="X497" s="98"/>
      <c r="Y497" s="98"/>
      <c r="Z497" s="98"/>
      <c r="AA497" s="98"/>
      <c r="AB497" s="98"/>
      <c r="AC497" s="98"/>
      <c r="AD497" s="98"/>
      <c r="AE497" s="98"/>
      <c r="AF497" s="98"/>
      <c r="AG497" s="98"/>
      <c r="AH497" s="98"/>
      <c r="AI497" s="98"/>
      <c r="AJ497" s="98"/>
      <c r="AK497" s="98"/>
      <c r="AL497" s="98"/>
      <c r="AM497" s="98"/>
      <c r="AN497" s="98"/>
      <c r="AO497" s="98"/>
      <c r="AP497" s="98"/>
      <c r="AQ497" s="98"/>
      <c r="AR497" s="98"/>
      <c r="AS497" s="98"/>
      <c r="AT497" s="98"/>
    </row>
    <row r="498" spans="2:46" x14ac:dyDescent="0.25">
      <c r="B498" s="37"/>
      <c r="C498" s="37"/>
      <c r="D498" s="37"/>
      <c r="E498" s="101"/>
      <c r="F498" s="101"/>
      <c r="G498" s="101"/>
      <c r="H498" s="101"/>
      <c r="I498" s="101"/>
      <c r="J498" s="101"/>
      <c r="K498" s="101"/>
      <c r="L498" s="101"/>
      <c r="M498" s="101"/>
      <c r="N498" s="101"/>
      <c r="O498" s="101"/>
      <c r="P498" s="101"/>
      <c r="T498" s="98"/>
      <c r="U498" s="98"/>
      <c r="V498" s="98"/>
      <c r="W498" s="98"/>
      <c r="X498" s="98"/>
      <c r="Y498" s="98"/>
      <c r="Z498" s="98"/>
      <c r="AA498" s="98"/>
      <c r="AB498" s="98"/>
      <c r="AC498" s="98"/>
      <c r="AD498" s="98"/>
      <c r="AE498" s="98"/>
      <c r="AF498" s="98"/>
      <c r="AG498" s="98"/>
      <c r="AH498" s="98"/>
      <c r="AI498" s="98"/>
      <c r="AJ498" s="98"/>
      <c r="AK498" s="98"/>
      <c r="AL498" s="98"/>
      <c r="AM498" s="98"/>
      <c r="AN498" s="98"/>
      <c r="AO498" s="98"/>
      <c r="AP498" s="98"/>
      <c r="AQ498" s="98"/>
      <c r="AR498" s="98"/>
      <c r="AS498" s="98"/>
      <c r="AT498" s="98"/>
    </row>
    <row r="499" spans="2:46" x14ac:dyDescent="0.25">
      <c r="B499" s="37"/>
      <c r="C499" s="37"/>
      <c r="D499" s="37"/>
      <c r="E499" s="101"/>
      <c r="F499" s="101"/>
      <c r="G499" s="101"/>
      <c r="H499" s="101"/>
      <c r="I499" s="101"/>
      <c r="J499" s="101"/>
      <c r="K499" s="101"/>
      <c r="L499" s="101"/>
      <c r="M499" s="101"/>
      <c r="N499" s="101"/>
      <c r="O499" s="101"/>
      <c r="P499" s="101"/>
      <c r="T499" s="98"/>
      <c r="U499" s="98"/>
      <c r="V499" s="98"/>
      <c r="W499" s="98"/>
      <c r="X499" s="98"/>
      <c r="Y499" s="98"/>
      <c r="Z499" s="98"/>
      <c r="AA499" s="98"/>
      <c r="AB499" s="98"/>
      <c r="AC499" s="98"/>
      <c r="AD499" s="98"/>
      <c r="AE499" s="98"/>
      <c r="AF499" s="98"/>
      <c r="AG499" s="98"/>
      <c r="AH499" s="98"/>
      <c r="AI499" s="98"/>
      <c r="AJ499" s="98"/>
      <c r="AK499" s="98"/>
      <c r="AL499" s="98"/>
      <c r="AM499" s="98"/>
      <c r="AN499" s="98"/>
      <c r="AO499" s="98"/>
      <c r="AP499" s="98"/>
      <c r="AQ499" s="98"/>
      <c r="AR499" s="98"/>
      <c r="AS499" s="98"/>
      <c r="AT499" s="98"/>
    </row>
    <row r="500" spans="2:46" x14ac:dyDescent="0.25">
      <c r="B500" s="37"/>
      <c r="C500" s="37"/>
      <c r="D500" s="37"/>
      <c r="E500" s="101"/>
      <c r="F500" s="101"/>
      <c r="G500" s="101"/>
      <c r="H500" s="101"/>
      <c r="I500" s="101"/>
      <c r="J500" s="101"/>
      <c r="K500" s="101"/>
      <c r="L500" s="101"/>
      <c r="M500" s="101"/>
      <c r="N500" s="101"/>
      <c r="O500" s="101"/>
      <c r="P500" s="101"/>
      <c r="T500" s="98"/>
      <c r="U500" s="98"/>
      <c r="V500" s="98"/>
      <c r="W500" s="98"/>
      <c r="X500" s="98"/>
      <c r="Y500" s="98"/>
      <c r="Z500" s="98"/>
      <c r="AA500" s="98"/>
      <c r="AB500" s="98"/>
      <c r="AC500" s="98"/>
      <c r="AD500" s="98"/>
      <c r="AE500" s="98"/>
      <c r="AF500" s="98"/>
      <c r="AG500" s="98"/>
      <c r="AH500" s="98"/>
      <c r="AI500" s="98"/>
      <c r="AJ500" s="98"/>
      <c r="AK500" s="98"/>
      <c r="AL500" s="98"/>
      <c r="AM500" s="98"/>
      <c r="AN500" s="98"/>
      <c r="AO500" s="98"/>
      <c r="AP500" s="98"/>
      <c r="AQ500" s="98"/>
      <c r="AR500" s="98"/>
      <c r="AS500" s="98"/>
      <c r="AT500" s="98"/>
    </row>
    <row r="501" spans="2:46" x14ac:dyDescent="0.25">
      <c r="B501" s="37"/>
      <c r="C501" s="37"/>
      <c r="D501" s="37"/>
      <c r="E501" s="101"/>
      <c r="F501" s="101"/>
      <c r="G501" s="101"/>
      <c r="H501" s="101"/>
      <c r="I501" s="101"/>
      <c r="J501" s="101"/>
      <c r="K501" s="101"/>
      <c r="L501" s="101"/>
      <c r="M501" s="101"/>
      <c r="N501" s="101"/>
      <c r="O501" s="101"/>
      <c r="P501" s="101"/>
      <c r="T501" s="98"/>
      <c r="U501" s="98"/>
      <c r="V501" s="98"/>
      <c r="W501" s="98"/>
      <c r="X501" s="98"/>
      <c r="Y501" s="98"/>
      <c r="Z501" s="98"/>
      <c r="AA501" s="98"/>
      <c r="AB501" s="98"/>
      <c r="AC501" s="98"/>
      <c r="AD501" s="98"/>
      <c r="AE501" s="98"/>
      <c r="AF501" s="98"/>
      <c r="AG501" s="98"/>
      <c r="AH501" s="98"/>
      <c r="AI501" s="98"/>
      <c r="AJ501" s="98"/>
      <c r="AK501" s="98"/>
      <c r="AL501" s="98"/>
      <c r="AM501" s="98"/>
      <c r="AN501" s="98"/>
      <c r="AO501" s="98"/>
      <c r="AP501" s="98"/>
      <c r="AQ501" s="98"/>
      <c r="AR501" s="98"/>
      <c r="AS501" s="98"/>
      <c r="AT501" s="98"/>
    </row>
    <row r="502" spans="2:46" x14ac:dyDescent="0.25">
      <c r="B502" s="37"/>
      <c r="C502" s="37"/>
      <c r="D502" s="37"/>
      <c r="E502" s="101"/>
      <c r="F502" s="101"/>
      <c r="G502" s="101"/>
      <c r="H502" s="101"/>
      <c r="I502" s="101"/>
      <c r="J502" s="101"/>
      <c r="K502" s="101"/>
      <c r="L502" s="101"/>
      <c r="M502" s="101"/>
      <c r="N502" s="101"/>
      <c r="O502" s="101"/>
      <c r="P502" s="101"/>
      <c r="T502" s="98"/>
      <c r="U502" s="98"/>
      <c r="V502" s="98"/>
      <c r="W502" s="98"/>
      <c r="X502" s="98"/>
      <c r="Y502" s="98"/>
      <c r="Z502" s="98"/>
      <c r="AA502" s="98"/>
      <c r="AB502" s="98"/>
      <c r="AC502" s="98"/>
      <c r="AD502" s="98"/>
      <c r="AE502" s="98"/>
      <c r="AF502" s="98"/>
      <c r="AG502" s="98"/>
      <c r="AH502" s="98"/>
      <c r="AI502" s="98"/>
      <c r="AJ502" s="98"/>
      <c r="AK502" s="98"/>
      <c r="AL502" s="98"/>
      <c r="AM502" s="98"/>
      <c r="AN502" s="98"/>
      <c r="AO502" s="98"/>
      <c r="AP502" s="98"/>
      <c r="AQ502" s="98"/>
      <c r="AR502" s="98"/>
      <c r="AS502" s="98"/>
      <c r="AT502" s="98"/>
    </row>
    <row r="503" spans="2:46" x14ac:dyDescent="0.25">
      <c r="B503" s="37"/>
      <c r="C503" s="37"/>
      <c r="D503" s="37"/>
      <c r="E503" s="101"/>
      <c r="F503" s="101"/>
      <c r="G503" s="101"/>
      <c r="H503" s="101"/>
      <c r="I503" s="101"/>
      <c r="J503" s="101"/>
      <c r="K503" s="101"/>
      <c r="L503" s="101"/>
      <c r="M503" s="101"/>
      <c r="N503" s="101"/>
      <c r="O503" s="101"/>
      <c r="P503" s="101"/>
      <c r="T503" s="98"/>
      <c r="U503" s="98"/>
      <c r="V503" s="98"/>
      <c r="W503" s="98"/>
      <c r="X503" s="98"/>
      <c r="Y503" s="98"/>
      <c r="Z503" s="98"/>
      <c r="AA503" s="98"/>
      <c r="AB503" s="98"/>
      <c r="AC503" s="98"/>
      <c r="AD503" s="98"/>
      <c r="AE503" s="98"/>
      <c r="AF503" s="98"/>
      <c r="AG503" s="98"/>
      <c r="AH503" s="98"/>
      <c r="AI503" s="98"/>
      <c r="AJ503" s="98"/>
      <c r="AK503" s="98"/>
      <c r="AL503" s="98"/>
      <c r="AM503" s="98"/>
      <c r="AN503" s="98"/>
      <c r="AO503" s="98"/>
      <c r="AP503" s="98"/>
      <c r="AQ503" s="98"/>
      <c r="AR503" s="98"/>
      <c r="AS503" s="98"/>
      <c r="AT503" s="98"/>
    </row>
    <row r="504" spans="2:46" x14ac:dyDescent="0.25">
      <c r="B504" s="37"/>
      <c r="C504" s="37"/>
      <c r="D504" s="37"/>
      <c r="E504" s="101"/>
      <c r="F504" s="101"/>
      <c r="G504" s="101"/>
      <c r="H504" s="101"/>
      <c r="I504" s="101"/>
      <c r="J504" s="101"/>
      <c r="K504" s="101"/>
      <c r="L504" s="101"/>
      <c r="M504" s="101"/>
      <c r="N504" s="101"/>
      <c r="O504" s="101"/>
      <c r="P504" s="101"/>
      <c r="T504" s="98"/>
      <c r="U504" s="98"/>
      <c r="V504" s="98"/>
      <c r="W504" s="98"/>
      <c r="X504" s="98"/>
      <c r="Y504" s="98"/>
      <c r="Z504" s="98"/>
      <c r="AA504" s="98"/>
      <c r="AB504" s="98"/>
      <c r="AC504" s="98"/>
      <c r="AD504" s="98"/>
      <c r="AE504" s="98"/>
      <c r="AF504" s="98"/>
      <c r="AG504" s="98"/>
      <c r="AH504" s="98"/>
      <c r="AI504" s="98"/>
      <c r="AJ504" s="98"/>
      <c r="AK504" s="98"/>
      <c r="AL504" s="98"/>
      <c r="AM504" s="98"/>
      <c r="AN504" s="98"/>
      <c r="AO504" s="98"/>
      <c r="AP504" s="98"/>
      <c r="AQ504" s="98"/>
      <c r="AR504" s="98"/>
      <c r="AS504" s="98"/>
      <c r="AT504" s="98"/>
    </row>
    <row r="505" spans="2:46" x14ac:dyDescent="0.25">
      <c r="B505" s="37"/>
      <c r="C505" s="37"/>
      <c r="D505" s="37"/>
      <c r="E505" s="101"/>
      <c r="F505" s="101"/>
      <c r="G505" s="101"/>
      <c r="H505" s="101"/>
      <c r="I505" s="101"/>
      <c r="J505" s="101"/>
      <c r="K505" s="101"/>
      <c r="L505" s="101"/>
      <c r="M505" s="101"/>
      <c r="N505" s="101"/>
      <c r="O505" s="101"/>
      <c r="P505" s="101"/>
      <c r="T505" s="98"/>
      <c r="U505" s="98"/>
      <c r="V505" s="98"/>
      <c r="W505" s="98"/>
      <c r="X505" s="98"/>
      <c r="Y505" s="98"/>
      <c r="Z505" s="98"/>
      <c r="AA505" s="98"/>
      <c r="AB505" s="98"/>
      <c r="AC505" s="98"/>
      <c r="AD505" s="98"/>
      <c r="AE505" s="98"/>
      <c r="AF505" s="98"/>
      <c r="AG505" s="98"/>
      <c r="AH505" s="98"/>
      <c r="AI505" s="98"/>
      <c r="AJ505" s="98"/>
      <c r="AK505" s="98"/>
      <c r="AL505" s="98"/>
      <c r="AM505" s="98"/>
      <c r="AN505" s="98"/>
      <c r="AO505" s="98"/>
      <c r="AP505" s="98"/>
      <c r="AQ505" s="98"/>
      <c r="AR505" s="98"/>
      <c r="AS505" s="98"/>
      <c r="AT505" s="98"/>
    </row>
    <row r="506" spans="2:46" x14ac:dyDescent="0.25">
      <c r="B506" s="37"/>
      <c r="C506" s="37"/>
      <c r="D506" s="37"/>
      <c r="E506" s="101"/>
      <c r="F506" s="101"/>
      <c r="G506" s="101"/>
      <c r="H506" s="101"/>
      <c r="I506" s="101"/>
      <c r="J506" s="101"/>
      <c r="K506" s="101"/>
      <c r="L506" s="101"/>
      <c r="M506" s="101"/>
      <c r="N506" s="101"/>
      <c r="O506" s="101"/>
      <c r="P506" s="101"/>
      <c r="T506" s="98"/>
      <c r="U506" s="98"/>
      <c r="V506" s="98"/>
      <c r="W506" s="98"/>
      <c r="X506" s="98"/>
      <c r="Y506" s="98"/>
      <c r="Z506" s="98"/>
      <c r="AA506" s="98"/>
      <c r="AB506" s="98"/>
      <c r="AC506" s="98"/>
      <c r="AD506" s="98"/>
      <c r="AE506" s="98"/>
      <c r="AF506" s="98"/>
      <c r="AG506" s="98"/>
      <c r="AH506" s="98"/>
      <c r="AI506" s="98"/>
      <c r="AJ506" s="98"/>
      <c r="AK506" s="98"/>
      <c r="AL506" s="98"/>
      <c r="AM506" s="98"/>
      <c r="AN506" s="98"/>
      <c r="AO506" s="98"/>
      <c r="AP506" s="98"/>
      <c r="AQ506" s="98"/>
      <c r="AR506" s="98"/>
      <c r="AS506" s="98"/>
      <c r="AT506" s="98"/>
    </row>
    <row r="507" spans="2:46" x14ac:dyDescent="0.25">
      <c r="B507" s="37"/>
      <c r="C507" s="37"/>
      <c r="D507" s="37"/>
      <c r="E507" s="101"/>
      <c r="F507" s="101"/>
      <c r="G507" s="101"/>
      <c r="H507" s="101"/>
      <c r="I507" s="101"/>
      <c r="J507" s="101"/>
      <c r="K507" s="101"/>
      <c r="L507" s="101"/>
      <c r="M507" s="101"/>
      <c r="N507" s="101"/>
      <c r="O507" s="101"/>
      <c r="P507" s="101"/>
      <c r="T507" s="98"/>
      <c r="U507" s="98"/>
      <c r="V507" s="98"/>
      <c r="W507" s="98"/>
      <c r="X507" s="98"/>
      <c r="Y507" s="98"/>
      <c r="Z507" s="98"/>
      <c r="AA507" s="98"/>
      <c r="AB507" s="98"/>
      <c r="AC507" s="98"/>
      <c r="AD507" s="98"/>
      <c r="AE507" s="98"/>
      <c r="AF507" s="98"/>
      <c r="AG507" s="98"/>
      <c r="AH507" s="98"/>
      <c r="AI507" s="98"/>
      <c r="AJ507" s="98"/>
      <c r="AK507" s="98"/>
      <c r="AL507" s="98"/>
      <c r="AM507" s="98"/>
      <c r="AN507" s="98"/>
      <c r="AO507" s="98"/>
      <c r="AP507" s="98"/>
      <c r="AQ507" s="98"/>
      <c r="AR507" s="98"/>
      <c r="AS507" s="98"/>
      <c r="AT507" s="98"/>
    </row>
    <row r="508" spans="2:46" x14ac:dyDescent="0.25">
      <c r="B508" s="37"/>
      <c r="C508" s="37"/>
      <c r="D508" s="37"/>
      <c r="E508" s="101"/>
      <c r="F508" s="101"/>
      <c r="G508" s="101"/>
      <c r="H508" s="101"/>
      <c r="I508" s="101"/>
      <c r="J508" s="101"/>
      <c r="K508" s="101"/>
      <c r="L508" s="101"/>
      <c r="M508" s="101"/>
      <c r="N508" s="101"/>
      <c r="O508" s="101"/>
      <c r="P508" s="101"/>
      <c r="T508" s="98"/>
      <c r="U508" s="98"/>
      <c r="V508" s="98"/>
      <c r="W508" s="98"/>
      <c r="X508" s="98"/>
      <c r="Y508" s="98"/>
      <c r="Z508" s="98"/>
      <c r="AA508" s="98"/>
      <c r="AB508" s="98"/>
      <c r="AC508" s="98"/>
      <c r="AD508" s="98"/>
      <c r="AE508" s="98"/>
      <c r="AF508" s="98"/>
      <c r="AG508" s="98"/>
      <c r="AH508" s="98"/>
      <c r="AI508" s="98"/>
      <c r="AJ508" s="98"/>
      <c r="AK508" s="98"/>
      <c r="AL508" s="98"/>
      <c r="AM508" s="98"/>
      <c r="AN508" s="98"/>
      <c r="AO508" s="98"/>
      <c r="AP508" s="98"/>
      <c r="AQ508" s="98"/>
      <c r="AR508" s="98"/>
      <c r="AS508" s="98"/>
      <c r="AT508" s="98"/>
    </row>
    <row r="509" spans="2:46" x14ac:dyDescent="0.25">
      <c r="B509" s="37"/>
      <c r="C509" s="37"/>
      <c r="D509" s="37"/>
      <c r="E509" s="101"/>
      <c r="F509" s="101"/>
      <c r="G509" s="101"/>
      <c r="H509" s="101"/>
      <c r="I509" s="101"/>
      <c r="J509" s="101"/>
      <c r="K509" s="101"/>
      <c r="L509" s="101"/>
      <c r="M509" s="101"/>
      <c r="N509" s="101"/>
      <c r="O509" s="101"/>
      <c r="P509" s="101"/>
      <c r="T509" s="98"/>
      <c r="U509" s="98"/>
      <c r="V509" s="98"/>
      <c r="W509" s="98"/>
      <c r="X509" s="98"/>
      <c r="Y509" s="98"/>
      <c r="Z509" s="98"/>
      <c r="AA509" s="98"/>
      <c r="AB509" s="98"/>
      <c r="AC509" s="98"/>
      <c r="AD509" s="98"/>
      <c r="AE509" s="98"/>
      <c r="AF509" s="98"/>
      <c r="AG509" s="98"/>
      <c r="AH509" s="98"/>
      <c r="AI509" s="98"/>
      <c r="AJ509" s="98"/>
      <c r="AK509" s="98"/>
      <c r="AL509" s="98"/>
      <c r="AM509" s="98"/>
      <c r="AN509" s="98"/>
      <c r="AO509" s="98"/>
      <c r="AP509" s="98"/>
      <c r="AQ509" s="98"/>
      <c r="AR509" s="98"/>
      <c r="AS509" s="98"/>
      <c r="AT509" s="98"/>
    </row>
    <row r="510" spans="2:46" x14ac:dyDescent="0.25">
      <c r="B510" s="37"/>
      <c r="C510" s="37"/>
      <c r="D510" s="37"/>
      <c r="E510" s="101"/>
      <c r="F510" s="101"/>
      <c r="G510" s="101"/>
      <c r="H510" s="101"/>
      <c r="I510" s="101"/>
      <c r="J510" s="101"/>
      <c r="K510" s="101"/>
      <c r="L510" s="101"/>
      <c r="M510" s="101"/>
      <c r="N510" s="101"/>
      <c r="O510" s="101"/>
      <c r="P510" s="101"/>
      <c r="T510" s="98"/>
      <c r="U510" s="98"/>
      <c r="V510" s="98"/>
      <c r="W510" s="98"/>
      <c r="X510" s="98"/>
      <c r="Y510" s="98"/>
      <c r="Z510" s="98"/>
      <c r="AA510" s="98"/>
      <c r="AB510" s="98"/>
      <c r="AC510" s="98"/>
      <c r="AD510" s="98"/>
      <c r="AE510" s="98"/>
      <c r="AF510" s="98"/>
      <c r="AG510" s="98"/>
      <c r="AH510" s="98"/>
      <c r="AI510" s="98"/>
      <c r="AJ510" s="98"/>
      <c r="AK510" s="98"/>
      <c r="AL510" s="98"/>
      <c r="AM510" s="98"/>
      <c r="AN510" s="98"/>
      <c r="AO510" s="98"/>
      <c r="AP510" s="98"/>
      <c r="AQ510" s="98"/>
      <c r="AR510" s="98"/>
      <c r="AS510" s="98"/>
      <c r="AT510" s="98"/>
    </row>
    <row r="511" spans="2:46" x14ac:dyDescent="0.25">
      <c r="B511" s="37"/>
      <c r="C511" s="37"/>
      <c r="D511" s="37"/>
      <c r="E511" s="101"/>
      <c r="F511" s="101"/>
      <c r="G511" s="101"/>
      <c r="H511" s="101"/>
      <c r="I511" s="101"/>
      <c r="J511" s="101"/>
      <c r="K511" s="101"/>
      <c r="L511" s="101"/>
      <c r="M511" s="101"/>
      <c r="N511" s="101"/>
      <c r="O511" s="101"/>
      <c r="P511" s="101"/>
      <c r="T511" s="98"/>
      <c r="U511" s="98"/>
      <c r="V511" s="98"/>
      <c r="W511" s="98"/>
      <c r="X511" s="98"/>
      <c r="Y511" s="98"/>
      <c r="Z511" s="98"/>
      <c r="AA511" s="98"/>
      <c r="AB511" s="98"/>
      <c r="AC511" s="98"/>
      <c r="AD511" s="98"/>
      <c r="AE511" s="98"/>
      <c r="AF511" s="98"/>
      <c r="AG511" s="98"/>
      <c r="AH511" s="98"/>
      <c r="AI511" s="98"/>
      <c r="AJ511" s="98"/>
      <c r="AK511" s="98"/>
      <c r="AL511" s="98"/>
      <c r="AM511" s="98"/>
      <c r="AN511" s="98"/>
      <c r="AO511" s="98"/>
      <c r="AP511" s="98"/>
      <c r="AQ511" s="98"/>
      <c r="AR511" s="98"/>
      <c r="AS511" s="98"/>
      <c r="AT511" s="98"/>
    </row>
    <row r="512" spans="2:46" x14ac:dyDescent="0.25">
      <c r="B512" s="37"/>
      <c r="C512" s="37"/>
      <c r="D512" s="37"/>
      <c r="E512" s="101"/>
      <c r="F512" s="101"/>
      <c r="G512" s="101"/>
      <c r="H512" s="101"/>
      <c r="I512" s="101"/>
      <c r="J512" s="101"/>
      <c r="K512" s="101"/>
      <c r="L512" s="101"/>
      <c r="M512" s="101"/>
      <c r="N512" s="101"/>
      <c r="O512" s="101"/>
      <c r="P512" s="101"/>
      <c r="T512" s="98"/>
      <c r="U512" s="98"/>
      <c r="V512" s="98"/>
      <c r="W512" s="98"/>
      <c r="X512" s="98"/>
      <c r="Y512" s="98"/>
      <c r="Z512" s="98"/>
      <c r="AA512" s="98"/>
      <c r="AB512" s="98"/>
      <c r="AC512" s="98"/>
      <c r="AD512" s="98"/>
      <c r="AE512" s="98"/>
      <c r="AF512" s="98"/>
      <c r="AG512" s="98"/>
      <c r="AH512" s="98"/>
      <c r="AI512" s="98"/>
      <c r="AJ512" s="98"/>
      <c r="AK512" s="98"/>
      <c r="AL512" s="98"/>
      <c r="AM512" s="98"/>
      <c r="AN512" s="98"/>
      <c r="AO512" s="98"/>
      <c r="AP512" s="98"/>
      <c r="AQ512" s="98"/>
      <c r="AR512" s="98"/>
      <c r="AS512" s="98"/>
      <c r="AT512" s="98"/>
    </row>
    <row r="513" spans="2:46" x14ac:dyDescent="0.25">
      <c r="B513" s="37"/>
      <c r="C513" s="37"/>
      <c r="D513" s="37"/>
      <c r="E513" s="101"/>
      <c r="F513" s="101"/>
      <c r="G513" s="101"/>
      <c r="H513" s="101"/>
      <c r="I513" s="101"/>
      <c r="J513" s="101"/>
      <c r="K513" s="101"/>
      <c r="L513" s="101"/>
      <c r="M513" s="101"/>
      <c r="N513" s="101"/>
      <c r="O513" s="101"/>
      <c r="P513" s="101"/>
      <c r="T513" s="98"/>
      <c r="U513" s="98"/>
      <c r="V513" s="98"/>
      <c r="W513" s="98"/>
      <c r="X513" s="98"/>
      <c r="Y513" s="98"/>
      <c r="Z513" s="98"/>
      <c r="AA513" s="98"/>
      <c r="AB513" s="98"/>
      <c r="AC513" s="98"/>
      <c r="AD513" s="98"/>
      <c r="AE513" s="98"/>
      <c r="AF513" s="98"/>
      <c r="AG513" s="98"/>
      <c r="AH513" s="98"/>
      <c r="AI513" s="98"/>
      <c r="AJ513" s="98"/>
      <c r="AK513" s="98"/>
      <c r="AL513" s="98"/>
      <c r="AM513" s="98"/>
      <c r="AN513" s="98"/>
      <c r="AO513" s="98"/>
      <c r="AP513" s="98"/>
      <c r="AQ513" s="98"/>
      <c r="AR513" s="98"/>
      <c r="AS513" s="98"/>
      <c r="AT513" s="98"/>
    </row>
    <row r="514" spans="2:46" x14ac:dyDescent="0.25">
      <c r="B514" s="37"/>
      <c r="C514" s="37"/>
      <c r="D514" s="37"/>
      <c r="E514" s="101"/>
      <c r="F514" s="101"/>
      <c r="G514" s="101"/>
      <c r="H514" s="101"/>
      <c r="I514" s="101"/>
      <c r="J514" s="101"/>
      <c r="K514" s="101"/>
      <c r="L514" s="101"/>
      <c r="M514" s="101"/>
      <c r="N514" s="101"/>
      <c r="O514" s="101"/>
      <c r="P514" s="101"/>
      <c r="T514" s="98"/>
      <c r="U514" s="98"/>
      <c r="V514" s="98"/>
      <c r="W514" s="98"/>
      <c r="X514" s="98"/>
      <c r="Y514" s="98"/>
      <c r="Z514" s="98"/>
      <c r="AA514" s="98"/>
      <c r="AB514" s="98"/>
      <c r="AC514" s="98"/>
      <c r="AD514" s="98"/>
      <c r="AE514" s="98"/>
      <c r="AF514" s="98"/>
      <c r="AG514" s="98"/>
      <c r="AH514" s="98"/>
      <c r="AI514" s="98"/>
      <c r="AJ514" s="98"/>
      <c r="AK514" s="98"/>
      <c r="AL514" s="98"/>
      <c r="AM514" s="98"/>
      <c r="AN514" s="98"/>
      <c r="AO514" s="98"/>
      <c r="AP514" s="98"/>
      <c r="AQ514" s="98"/>
      <c r="AR514" s="98"/>
      <c r="AS514" s="98"/>
      <c r="AT514" s="98"/>
    </row>
    <row r="515" spans="2:46" x14ac:dyDescent="0.25">
      <c r="B515" s="37"/>
      <c r="C515" s="37"/>
      <c r="D515" s="37"/>
      <c r="E515" s="101"/>
      <c r="F515" s="101"/>
      <c r="G515" s="101"/>
      <c r="H515" s="101"/>
      <c r="I515" s="101"/>
      <c r="J515" s="101"/>
      <c r="K515" s="101"/>
      <c r="L515" s="101"/>
      <c r="M515" s="101"/>
      <c r="N515" s="101"/>
      <c r="O515" s="101"/>
      <c r="P515" s="101"/>
      <c r="T515" s="98"/>
      <c r="U515" s="98"/>
      <c r="V515" s="98"/>
      <c r="W515" s="98"/>
      <c r="X515" s="98"/>
      <c r="Y515" s="98"/>
      <c r="Z515" s="98"/>
      <c r="AA515" s="98"/>
      <c r="AB515" s="98"/>
      <c r="AC515" s="98"/>
      <c r="AD515" s="98"/>
      <c r="AE515" s="98"/>
      <c r="AF515" s="98"/>
      <c r="AG515" s="98"/>
      <c r="AH515" s="98"/>
      <c r="AI515" s="98"/>
      <c r="AJ515" s="98"/>
      <c r="AK515" s="98"/>
      <c r="AL515" s="98"/>
      <c r="AM515" s="98"/>
      <c r="AN515" s="98"/>
      <c r="AO515" s="98"/>
      <c r="AP515" s="98"/>
      <c r="AQ515" s="98"/>
      <c r="AR515" s="98"/>
      <c r="AS515" s="98"/>
      <c r="AT515" s="98"/>
    </row>
    <row r="516" spans="2:46" x14ac:dyDescent="0.25">
      <c r="B516" s="37"/>
      <c r="C516" s="37"/>
      <c r="D516" s="37"/>
      <c r="E516" s="101"/>
      <c r="F516" s="101"/>
      <c r="G516" s="101"/>
      <c r="H516" s="101"/>
      <c r="I516" s="101"/>
      <c r="J516" s="101"/>
      <c r="K516" s="101"/>
      <c r="L516" s="101"/>
      <c r="M516" s="101"/>
      <c r="N516" s="101"/>
      <c r="O516" s="101"/>
      <c r="P516" s="101"/>
      <c r="T516" s="98"/>
      <c r="U516" s="98"/>
      <c r="V516" s="98"/>
      <c r="W516" s="98"/>
      <c r="X516" s="98"/>
      <c r="Y516" s="98"/>
      <c r="Z516" s="98"/>
      <c r="AA516" s="98"/>
      <c r="AB516" s="98"/>
      <c r="AC516" s="98"/>
      <c r="AD516" s="98"/>
      <c r="AE516" s="98"/>
      <c r="AF516" s="98"/>
      <c r="AG516" s="98"/>
      <c r="AH516" s="98"/>
      <c r="AI516" s="98"/>
      <c r="AJ516" s="98"/>
      <c r="AK516" s="98"/>
      <c r="AL516" s="98"/>
      <c r="AM516" s="98"/>
      <c r="AN516" s="98"/>
      <c r="AO516" s="98"/>
      <c r="AP516" s="98"/>
      <c r="AQ516" s="98"/>
      <c r="AR516" s="98"/>
      <c r="AS516" s="98"/>
      <c r="AT516" s="98"/>
    </row>
    <row r="517" spans="2:46" x14ac:dyDescent="0.25">
      <c r="B517" s="37"/>
      <c r="C517" s="37"/>
      <c r="D517" s="37"/>
      <c r="E517" s="101"/>
      <c r="F517" s="101"/>
      <c r="G517" s="101"/>
      <c r="H517" s="101"/>
      <c r="I517" s="101"/>
      <c r="J517" s="101"/>
      <c r="K517" s="101"/>
      <c r="L517" s="101"/>
      <c r="M517" s="101"/>
      <c r="N517" s="101"/>
      <c r="O517" s="101"/>
      <c r="P517" s="101"/>
      <c r="T517" s="98"/>
      <c r="U517" s="98"/>
      <c r="V517" s="98"/>
      <c r="W517" s="98"/>
      <c r="X517" s="98"/>
      <c r="Y517" s="98"/>
      <c r="Z517" s="98"/>
      <c r="AA517" s="98"/>
      <c r="AB517" s="98"/>
      <c r="AC517" s="98"/>
      <c r="AD517" s="98"/>
      <c r="AE517" s="98"/>
      <c r="AF517" s="98"/>
      <c r="AG517" s="98"/>
      <c r="AH517" s="98"/>
      <c r="AI517" s="98"/>
      <c r="AJ517" s="98"/>
      <c r="AK517" s="98"/>
      <c r="AL517" s="98"/>
      <c r="AM517" s="98"/>
      <c r="AN517" s="98"/>
      <c r="AO517" s="98"/>
      <c r="AP517" s="98"/>
      <c r="AQ517" s="98"/>
      <c r="AR517" s="98"/>
      <c r="AS517" s="98"/>
      <c r="AT517" s="98"/>
    </row>
    <row r="518" spans="2:46" x14ac:dyDescent="0.25">
      <c r="B518" s="37"/>
      <c r="C518" s="37"/>
      <c r="D518" s="37"/>
      <c r="E518" s="101"/>
      <c r="F518" s="101"/>
      <c r="G518" s="101"/>
      <c r="H518" s="101"/>
      <c r="I518" s="101"/>
      <c r="J518" s="101"/>
      <c r="K518" s="101"/>
      <c r="L518" s="101"/>
      <c r="M518" s="101"/>
      <c r="N518" s="101"/>
      <c r="O518" s="101"/>
      <c r="P518" s="101"/>
      <c r="T518" s="98"/>
      <c r="U518" s="98"/>
      <c r="V518" s="98"/>
      <c r="W518" s="98"/>
      <c r="X518" s="98"/>
      <c r="Y518" s="98"/>
      <c r="Z518" s="98"/>
      <c r="AA518" s="98"/>
      <c r="AB518" s="98"/>
      <c r="AC518" s="98"/>
      <c r="AD518" s="98"/>
      <c r="AE518" s="98"/>
      <c r="AF518" s="98"/>
      <c r="AG518" s="98"/>
      <c r="AH518" s="98"/>
      <c r="AI518" s="98"/>
      <c r="AJ518" s="98"/>
      <c r="AK518" s="98"/>
      <c r="AL518" s="98"/>
      <c r="AM518" s="98"/>
      <c r="AN518" s="98"/>
      <c r="AO518" s="98"/>
      <c r="AP518" s="98"/>
      <c r="AQ518" s="98"/>
      <c r="AR518" s="98"/>
      <c r="AS518" s="98"/>
      <c r="AT518" s="98"/>
    </row>
    <row r="519" spans="2:46" x14ac:dyDescent="0.25">
      <c r="B519" s="37"/>
      <c r="C519" s="37"/>
      <c r="D519" s="37"/>
      <c r="E519" s="101"/>
      <c r="F519" s="101"/>
      <c r="G519" s="101"/>
      <c r="H519" s="101"/>
      <c r="I519" s="101"/>
      <c r="J519" s="101"/>
      <c r="K519" s="101"/>
      <c r="L519" s="101"/>
      <c r="M519" s="101"/>
      <c r="N519" s="101"/>
      <c r="O519" s="101"/>
      <c r="P519" s="101"/>
      <c r="T519" s="98"/>
      <c r="U519" s="98"/>
      <c r="V519" s="98"/>
      <c r="W519" s="98"/>
      <c r="X519" s="98"/>
      <c r="Y519" s="98"/>
      <c r="Z519" s="98"/>
      <c r="AA519" s="98"/>
      <c r="AB519" s="98"/>
      <c r="AC519" s="98"/>
      <c r="AD519" s="98"/>
      <c r="AE519" s="98"/>
      <c r="AF519" s="98"/>
      <c r="AG519" s="98"/>
      <c r="AH519" s="98"/>
      <c r="AI519" s="98"/>
      <c r="AJ519" s="98"/>
      <c r="AK519" s="98"/>
      <c r="AL519" s="98"/>
      <c r="AM519" s="98"/>
      <c r="AN519" s="98"/>
      <c r="AO519" s="98"/>
      <c r="AP519" s="98"/>
      <c r="AQ519" s="98"/>
      <c r="AR519" s="98"/>
      <c r="AS519" s="98"/>
      <c r="AT519" s="98"/>
    </row>
    <row r="520" spans="2:46" x14ac:dyDescent="0.25">
      <c r="B520" s="37"/>
      <c r="C520" s="37"/>
      <c r="D520" s="37"/>
      <c r="E520" s="101"/>
      <c r="F520" s="101"/>
      <c r="G520" s="101"/>
      <c r="H520" s="101"/>
      <c r="I520" s="101"/>
      <c r="J520" s="101"/>
      <c r="K520" s="101"/>
      <c r="L520" s="101"/>
      <c r="M520" s="101"/>
      <c r="N520" s="101"/>
      <c r="O520" s="101"/>
      <c r="P520" s="101"/>
      <c r="T520" s="98"/>
      <c r="U520" s="98"/>
      <c r="V520" s="98"/>
      <c r="W520" s="98"/>
      <c r="X520" s="98"/>
      <c r="Y520" s="98"/>
      <c r="Z520" s="98"/>
      <c r="AA520" s="98"/>
      <c r="AB520" s="98"/>
      <c r="AC520" s="98"/>
      <c r="AD520" s="98"/>
      <c r="AE520" s="98"/>
      <c r="AF520" s="98"/>
      <c r="AG520" s="98"/>
      <c r="AH520" s="98"/>
      <c r="AI520" s="98"/>
      <c r="AJ520" s="98"/>
      <c r="AK520" s="98"/>
      <c r="AL520" s="98"/>
      <c r="AM520" s="98"/>
      <c r="AN520" s="98"/>
      <c r="AO520" s="98"/>
      <c r="AP520" s="98"/>
      <c r="AQ520" s="98"/>
      <c r="AR520" s="98"/>
      <c r="AS520" s="98"/>
      <c r="AT520" s="98"/>
    </row>
    <row r="521" spans="2:46" x14ac:dyDescent="0.25">
      <c r="B521" s="37"/>
      <c r="C521" s="37"/>
      <c r="D521" s="37"/>
      <c r="E521" s="101"/>
      <c r="F521" s="101"/>
      <c r="G521" s="101"/>
      <c r="H521" s="101"/>
      <c r="I521" s="101"/>
      <c r="J521" s="101"/>
      <c r="K521" s="101"/>
      <c r="L521" s="101"/>
      <c r="M521" s="101"/>
      <c r="N521" s="101"/>
      <c r="O521" s="101"/>
      <c r="P521" s="101"/>
      <c r="T521" s="98"/>
      <c r="U521" s="98"/>
      <c r="V521" s="98"/>
      <c r="W521" s="98"/>
      <c r="X521" s="98"/>
      <c r="Y521" s="98"/>
      <c r="Z521" s="98"/>
      <c r="AA521" s="98"/>
      <c r="AB521" s="98"/>
      <c r="AC521" s="98"/>
      <c r="AD521" s="98"/>
      <c r="AE521" s="98"/>
      <c r="AF521" s="98"/>
      <c r="AG521" s="98"/>
      <c r="AH521" s="98"/>
      <c r="AI521" s="98"/>
      <c r="AJ521" s="98"/>
      <c r="AK521" s="98"/>
      <c r="AL521" s="98"/>
      <c r="AM521" s="98"/>
      <c r="AN521" s="98"/>
      <c r="AO521" s="98"/>
      <c r="AP521" s="98"/>
      <c r="AQ521" s="98"/>
      <c r="AR521" s="98"/>
      <c r="AS521" s="98"/>
      <c r="AT521" s="98"/>
    </row>
    <row r="522" spans="2:46" x14ac:dyDescent="0.25">
      <c r="B522" s="37"/>
      <c r="C522" s="37"/>
      <c r="D522" s="37"/>
      <c r="E522" s="101"/>
      <c r="F522" s="101"/>
      <c r="G522" s="101"/>
      <c r="H522" s="101"/>
      <c r="I522" s="101"/>
      <c r="J522" s="101"/>
      <c r="K522" s="101"/>
      <c r="L522" s="101"/>
      <c r="M522" s="101"/>
      <c r="N522" s="101"/>
      <c r="O522" s="101"/>
      <c r="P522" s="101"/>
      <c r="T522" s="98"/>
      <c r="U522" s="98"/>
      <c r="V522" s="98"/>
      <c r="W522" s="98"/>
      <c r="X522" s="98"/>
      <c r="Y522" s="98"/>
      <c r="Z522" s="98"/>
      <c r="AA522" s="98"/>
      <c r="AB522" s="98"/>
      <c r="AC522" s="98"/>
      <c r="AD522" s="98"/>
      <c r="AE522" s="98"/>
      <c r="AF522" s="98"/>
      <c r="AG522" s="98"/>
      <c r="AH522" s="98"/>
      <c r="AI522" s="98"/>
      <c r="AJ522" s="98"/>
      <c r="AK522" s="98"/>
      <c r="AL522" s="98"/>
      <c r="AM522" s="98"/>
      <c r="AN522" s="98"/>
      <c r="AO522" s="98"/>
      <c r="AP522" s="98"/>
      <c r="AQ522" s="98"/>
      <c r="AR522" s="98"/>
      <c r="AS522" s="98"/>
      <c r="AT522" s="98"/>
    </row>
    <row r="523" spans="2:46" x14ac:dyDescent="0.25">
      <c r="B523" s="37"/>
      <c r="C523" s="37"/>
      <c r="D523" s="37"/>
      <c r="E523" s="101"/>
      <c r="F523" s="101"/>
      <c r="G523" s="101"/>
      <c r="H523" s="101"/>
      <c r="I523" s="101"/>
      <c r="J523" s="101"/>
      <c r="K523" s="101"/>
      <c r="L523" s="101"/>
      <c r="M523" s="101"/>
      <c r="N523" s="101"/>
      <c r="O523" s="101"/>
      <c r="P523" s="101"/>
      <c r="T523" s="98"/>
      <c r="U523" s="98"/>
      <c r="V523" s="98"/>
      <c r="W523" s="98"/>
      <c r="X523" s="98"/>
      <c r="Y523" s="98"/>
      <c r="Z523" s="98"/>
      <c r="AA523" s="98"/>
      <c r="AB523" s="98"/>
      <c r="AC523" s="98"/>
      <c r="AD523" s="98"/>
      <c r="AE523" s="98"/>
      <c r="AF523" s="98"/>
      <c r="AG523" s="98"/>
      <c r="AH523" s="98"/>
      <c r="AI523" s="98"/>
      <c r="AJ523" s="98"/>
      <c r="AK523" s="98"/>
      <c r="AL523" s="98"/>
      <c r="AM523" s="98"/>
      <c r="AN523" s="98"/>
      <c r="AO523" s="98"/>
      <c r="AP523" s="98"/>
      <c r="AQ523" s="98"/>
      <c r="AR523" s="98"/>
      <c r="AS523" s="98"/>
      <c r="AT523" s="98"/>
    </row>
    <row r="524" spans="2:46" x14ac:dyDescent="0.25">
      <c r="B524" s="37"/>
      <c r="C524" s="37"/>
      <c r="D524" s="37"/>
      <c r="E524" s="101"/>
      <c r="F524" s="101"/>
      <c r="G524" s="101"/>
      <c r="H524" s="101"/>
      <c r="I524" s="101"/>
      <c r="J524" s="101"/>
      <c r="K524" s="101"/>
      <c r="L524" s="101"/>
      <c r="M524" s="101"/>
      <c r="N524" s="101"/>
      <c r="O524" s="101"/>
      <c r="P524" s="101"/>
      <c r="T524" s="98"/>
      <c r="U524" s="98"/>
      <c r="V524" s="98"/>
      <c r="W524" s="98"/>
      <c r="X524" s="98"/>
      <c r="Y524" s="98"/>
      <c r="Z524" s="98"/>
      <c r="AA524" s="98"/>
      <c r="AB524" s="98"/>
      <c r="AC524" s="98"/>
      <c r="AD524" s="98"/>
      <c r="AE524" s="98"/>
      <c r="AF524" s="98"/>
      <c r="AG524" s="98"/>
      <c r="AH524" s="98"/>
      <c r="AI524" s="98"/>
      <c r="AJ524" s="98"/>
      <c r="AK524" s="98"/>
      <c r="AL524" s="98"/>
      <c r="AM524" s="98"/>
      <c r="AN524" s="98"/>
      <c r="AO524" s="98"/>
      <c r="AP524" s="98"/>
      <c r="AQ524" s="98"/>
      <c r="AR524" s="98"/>
      <c r="AS524" s="98"/>
      <c r="AT524" s="98"/>
    </row>
    <row r="525" spans="2:46" x14ac:dyDescent="0.25">
      <c r="B525" s="37"/>
      <c r="C525" s="37"/>
      <c r="D525" s="37"/>
      <c r="E525" s="101"/>
      <c r="F525" s="101"/>
      <c r="G525" s="101"/>
      <c r="H525" s="101"/>
      <c r="I525" s="101"/>
      <c r="J525" s="101"/>
      <c r="K525" s="101"/>
      <c r="L525" s="101"/>
      <c r="M525" s="101"/>
      <c r="N525" s="101"/>
      <c r="O525" s="101"/>
      <c r="P525" s="101"/>
      <c r="T525" s="98"/>
      <c r="U525" s="98"/>
      <c r="V525" s="98"/>
      <c r="W525" s="98"/>
      <c r="X525" s="98"/>
      <c r="Y525" s="98"/>
      <c r="Z525" s="98"/>
      <c r="AA525" s="98"/>
      <c r="AB525" s="98"/>
      <c r="AC525" s="98"/>
      <c r="AD525" s="98"/>
      <c r="AE525" s="98"/>
      <c r="AF525" s="98"/>
      <c r="AG525" s="98"/>
      <c r="AH525" s="98"/>
      <c r="AI525" s="98"/>
      <c r="AJ525" s="98"/>
      <c r="AK525" s="98"/>
      <c r="AL525" s="98"/>
      <c r="AM525" s="98"/>
      <c r="AN525" s="98"/>
      <c r="AO525" s="98"/>
      <c r="AP525" s="98"/>
      <c r="AQ525" s="98"/>
      <c r="AR525" s="98"/>
      <c r="AS525" s="98"/>
      <c r="AT525" s="98"/>
    </row>
    <row r="526" spans="2:46" x14ac:dyDescent="0.25">
      <c r="B526" s="37"/>
      <c r="C526" s="37"/>
      <c r="D526" s="37"/>
      <c r="E526" s="101"/>
      <c r="F526" s="101"/>
      <c r="G526" s="101"/>
      <c r="H526" s="101"/>
      <c r="I526" s="101"/>
      <c r="J526" s="101"/>
      <c r="K526" s="101"/>
      <c r="L526" s="101"/>
      <c r="M526" s="101"/>
      <c r="N526" s="101"/>
      <c r="O526" s="101"/>
      <c r="P526" s="101"/>
      <c r="T526" s="98"/>
      <c r="U526" s="98"/>
      <c r="V526" s="98"/>
      <c r="W526" s="98"/>
      <c r="X526" s="98"/>
      <c r="Y526" s="98"/>
      <c r="Z526" s="98"/>
      <c r="AA526" s="98"/>
      <c r="AB526" s="98"/>
      <c r="AC526" s="98"/>
      <c r="AD526" s="98"/>
      <c r="AE526" s="98"/>
      <c r="AF526" s="98"/>
      <c r="AG526" s="98"/>
      <c r="AH526" s="98"/>
      <c r="AI526" s="98"/>
      <c r="AJ526" s="98"/>
      <c r="AK526" s="98"/>
      <c r="AL526" s="98"/>
      <c r="AM526" s="98"/>
      <c r="AN526" s="98"/>
      <c r="AO526" s="98"/>
      <c r="AP526" s="98"/>
      <c r="AQ526" s="98"/>
      <c r="AR526" s="98"/>
      <c r="AS526" s="98"/>
      <c r="AT526" s="98"/>
    </row>
    <row r="527" spans="2:46" x14ac:dyDescent="0.25">
      <c r="B527" s="37"/>
      <c r="C527" s="37"/>
      <c r="D527" s="37"/>
      <c r="E527" s="101"/>
      <c r="F527" s="101"/>
      <c r="G527" s="101"/>
      <c r="H527" s="101"/>
      <c r="I527" s="101"/>
      <c r="J527" s="101"/>
      <c r="K527" s="101"/>
      <c r="L527" s="101"/>
      <c r="M527" s="101"/>
      <c r="N527" s="101"/>
      <c r="O527" s="101"/>
      <c r="P527" s="101"/>
      <c r="T527" s="98"/>
      <c r="U527" s="98"/>
      <c r="V527" s="98"/>
      <c r="W527" s="98"/>
      <c r="X527" s="98"/>
      <c r="Y527" s="98"/>
      <c r="Z527" s="98"/>
      <c r="AA527" s="98"/>
      <c r="AB527" s="98"/>
      <c r="AC527" s="98"/>
      <c r="AD527" s="98"/>
      <c r="AE527" s="98"/>
      <c r="AF527" s="98"/>
      <c r="AG527" s="98"/>
      <c r="AH527" s="98"/>
      <c r="AI527" s="98"/>
      <c r="AJ527" s="98"/>
      <c r="AK527" s="98"/>
      <c r="AL527" s="98"/>
      <c r="AM527" s="98"/>
      <c r="AN527" s="98"/>
      <c r="AO527" s="98"/>
      <c r="AP527" s="98"/>
      <c r="AQ527" s="98"/>
      <c r="AR527" s="98"/>
      <c r="AS527" s="98"/>
      <c r="AT527" s="98"/>
    </row>
    <row r="528" spans="2:46" x14ac:dyDescent="0.25">
      <c r="B528" s="37"/>
      <c r="C528" s="37"/>
      <c r="D528" s="37"/>
      <c r="E528" s="101"/>
      <c r="F528" s="101"/>
      <c r="G528" s="101"/>
      <c r="H528" s="101"/>
      <c r="I528" s="101"/>
      <c r="J528" s="101"/>
      <c r="K528" s="101"/>
      <c r="L528" s="101"/>
      <c r="M528" s="101"/>
      <c r="N528" s="101"/>
      <c r="O528" s="101"/>
      <c r="P528" s="101"/>
      <c r="T528" s="98"/>
      <c r="U528" s="98"/>
      <c r="V528" s="98"/>
      <c r="W528" s="98"/>
      <c r="X528" s="98"/>
      <c r="Y528" s="98"/>
      <c r="Z528" s="98"/>
      <c r="AA528" s="98"/>
      <c r="AB528" s="98"/>
      <c r="AC528" s="98"/>
      <c r="AD528" s="98"/>
      <c r="AE528" s="98"/>
      <c r="AF528" s="98"/>
      <c r="AG528" s="98"/>
      <c r="AH528" s="98"/>
      <c r="AI528" s="98"/>
      <c r="AJ528" s="98"/>
      <c r="AK528" s="98"/>
      <c r="AL528" s="98"/>
      <c r="AM528" s="98"/>
      <c r="AN528" s="98"/>
      <c r="AO528" s="98"/>
      <c r="AP528" s="98"/>
      <c r="AQ528" s="98"/>
      <c r="AR528" s="98"/>
      <c r="AS528" s="98"/>
      <c r="AT528" s="98"/>
    </row>
    <row r="529" spans="2:46" x14ac:dyDescent="0.25">
      <c r="B529" s="37"/>
      <c r="C529" s="37"/>
      <c r="D529" s="37"/>
      <c r="E529" s="101"/>
      <c r="F529" s="101"/>
      <c r="G529" s="101"/>
      <c r="H529" s="101"/>
      <c r="I529" s="101"/>
      <c r="J529" s="101"/>
      <c r="K529" s="101"/>
      <c r="L529" s="101"/>
      <c r="M529" s="101"/>
      <c r="N529" s="101"/>
      <c r="O529" s="101"/>
      <c r="P529" s="101"/>
      <c r="T529" s="98"/>
      <c r="U529" s="98"/>
      <c r="V529" s="98"/>
      <c r="W529" s="98"/>
      <c r="X529" s="98"/>
      <c r="Y529" s="98"/>
      <c r="Z529" s="98"/>
      <c r="AA529" s="98"/>
      <c r="AB529" s="98"/>
      <c r="AC529" s="98"/>
      <c r="AD529" s="98"/>
      <c r="AE529" s="98"/>
      <c r="AF529" s="98"/>
      <c r="AG529" s="98"/>
      <c r="AH529" s="98"/>
      <c r="AI529" s="98"/>
      <c r="AJ529" s="98"/>
      <c r="AK529" s="98"/>
      <c r="AL529" s="98"/>
      <c r="AM529" s="98"/>
      <c r="AN529" s="98"/>
      <c r="AO529" s="98"/>
      <c r="AP529" s="98"/>
      <c r="AQ529" s="98"/>
      <c r="AR529" s="98"/>
      <c r="AS529" s="98"/>
      <c r="AT529" s="98"/>
    </row>
    <row r="530" spans="2:46" x14ac:dyDescent="0.25">
      <c r="B530" s="37"/>
      <c r="C530" s="37"/>
      <c r="D530" s="37"/>
      <c r="E530" s="101"/>
      <c r="F530" s="101"/>
      <c r="G530" s="101"/>
      <c r="H530" s="101"/>
      <c r="I530" s="101"/>
      <c r="J530" s="101"/>
      <c r="K530" s="101"/>
      <c r="L530" s="101"/>
      <c r="M530" s="101"/>
      <c r="N530" s="101"/>
      <c r="O530" s="101"/>
      <c r="P530" s="101"/>
      <c r="T530" s="98"/>
      <c r="U530" s="98"/>
      <c r="V530" s="98"/>
      <c r="W530" s="98"/>
      <c r="X530" s="98"/>
      <c r="Y530" s="98"/>
      <c r="Z530" s="98"/>
      <c r="AA530" s="98"/>
      <c r="AB530" s="98"/>
      <c r="AC530" s="98"/>
      <c r="AD530" s="98"/>
      <c r="AE530" s="98"/>
      <c r="AF530" s="98"/>
      <c r="AG530" s="98"/>
      <c r="AH530" s="98"/>
      <c r="AI530" s="98"/>
      <c r="AJ530" s="98"/>
      <c r="AK530" s="98"/>
      <c r="AL530" s="98"/>
      <c r="AM530" s="98"/>
      <c r="AN530" s="98"/>
      <c r="AO530" s="98"/>
      <c r="AP530" s="98"/>
      <c r="AQ530" s="98"/>
      <c r="AR530" s="98"/>
      <c r="AS530" s="98"/>
      <c r="AT530" s="98"/>
    </row>
    <row r="531" spans="2:46" x14ac:dyDescent="0.25">
      <c r="B531" s="37"/>
      <c r="C531" s="37"/>
      <c r="D531" s="37"/>
      <c r="E531" s="101"/>
      <c r="F531" s="101"/>
      <c r="G531" s="101"/>
      <c r="H531" s="101"/>
      <c r="I531" s="101"/>
      <c r="J531" s="101"/>
      <c r="K531" s="101"/>
      <c r="L531" s="101"/>
      <c r="M531" s="101"/>
      <c r="N531" s="101"/>
      <c r="O531" s="101"/>
      <c r="P531" s="101"/>
      <c r="T531" s="98"/>
      <c r="U531" s="98"/>
      <c r="V531" s="98"/>
      <c r="W531" s="98"/>
      <c r="X531" s="98"/>
      <c r="Y531" s="98"/>
      <c r="Z531" s="98"/>
      <c r="AA531" s="98"/>
      <c r="AB531" s="98"/>
      <c r="AC531" s="98"/>
      <c r="AD531" s="98"/>
      <c r="AE531" s="98"/>
      <c r="AF531" s="98"/>
      <c r="AG531" s="98"/>
      <c r="AH531" s="98"/>
      <c r="AI531" s="98"/>
      <c r="AJ531" s="98"/>
      <c r="AK531" s="98"/>
      <c r="AL531" s="98"/>
      <c r="AM531" s="98"/>
      <c r="AN531" s="98"/>
      <c r="AO531" s="98"/>
      <c r="AP531" s="98"/>
      <c r="AQ531" s="98"/>
      <c r="AR531" s="98"/>
      <c r="AS531" s="98"/>
      <c r="AT531" s="98"/>
    </row>
    <row r="532" spans="2:46" x14ac:dyDescent="0.25">
      <c r="B532" s="37"/>
      <c r="C532" s="37"/>
      <c r="D532" s="37"/>
      <c r="E532" s="101"/>
      <c r="F532" s="101"/>
      <c r="G532" s="101"/>
      <c r="H532" s="101"/>
      <c r="I532" s="101"/>
      <c r="J532" s="101"/>
      <c r="K532" s="101"/>
      <c r="L532" s="101"/>
      <c r="M532" s="101"/>
      <c r="N532" s="101"/>
      <c r="O532" s="101"/>
      <c r="P532" s="101"/>
      <c r="T532" s="98"/>
      <c r="U532" s="98"/>
      <c r="V532" s="98"/>
      <c r="W532" s="98"/>
      <c r="X532" s="98"/>
      <c r="Y532" s="98"/>
      <c r="Z532" s="98"/>
      <c r="AA532" s="98"/>
      <c r="AB532" s="98"/>
      <c r="AC532" s="98"/>
      <c r="AD532" s="98"/>
      <c r="AE532" s="98"/>
      <c r="AF532" s="98"/>
      <c r="AG532" s="98"/>
      <c r="AH532" s="98"/>
      <c r="AI532" s="98"/>
      <c r="AJ532" s="98"/>
      <c r="AK532" s="98"/>
      <c r="AL532" s="98"/>
      <c r="AM532" s="98"/>
      <c r="AN532" s="98"/>
      <c r="AO532" s="98"/>
      <c r="AP532" s="98"/>
      <c r="AQ532" s="98"/>
      <c r="AR532" s="98"/>
      <c r="AS532" s="98"/>
      <c r="AT532" s="98"/>
    </row>
    <row r="533" spans="2:46" x14ac:dyDescent="0.25">
      <c r="B533" s="37"/>
      <c r="C533" s="37"/>
      <c r="D533" s="37"/>
      <c r="E533" s="101"/>
      <c r="F533" s="101"/>
      <c r="G533" s="101"/>
      <c r="H533" s="101"/>
      <c r="I533" s="101"/>
      <c r="J533" s="101"/>
      <c r="K533" s="101"/>
      <c r="L533" s="101"/>
      <c r="M533" s="101"/>
      <c r="N533" s="101"/>
      <c r="O533" s="101"/>
      <c r="P533" s="101"/>
      <c r="T533" s="98"/>
      <c r="U533" s="98"/>
      <c r="V533" s="98"/>
      <c r="W533" s="98"/>
      <c r="X533" s="98"/>
      <c r="Y533" s="98"/>
      <c r="Z533" s="98"/>
      <c r="AA533" s="98"/>
      <c r="AB533" s="98"/>
      <c r="AC533" s="98"/>
      <c r="AD533" s="98"/>
      <c r="AE533" s="98"/>
      <c r="AF533" s="98"/>
      <c r="AG533" s="98"/>
      <c r="AH533" s="98"/>
      <c r="AI533" s="98"/>
      <c r="AJ533" s="98"/>
      <c r="AK533" s="98"/>
      <c r="AL533" s="98"/>
      <c r="AM533" s="98"/>
      <c r="AN533" s="98"/>
      <c r="AO533" s="98"/>
      <c r="AP533" s="98"/>
      <c r="AQ533" s="98"/>
      <c r="AR533" s="98"/>
      <c r="AS533" s="98"/>
      <c r="AT533" s="98"/>
    </row>
    <row r="534" spans="2:46" x14ac:dyDescent="0.25">
      <c r="B534" s="37"/>
      <c r="C534" s="37"/>
      <c r="D534" s="37"/>
      <c r="E534" s="101"/>
      <c r="F534" s="101"/>
      <c r="G534" s="101"/>
      <c r="H534" s="101"/>
      <c r="I534" s="101"/>
      <c r="J534" s="101"/>
      <c r="K534" s="101"/>
      <c r="L534" s="101"/>
      <c r="M534" s="101"/>
      <c r="N534" s="101"/>
      <c r="O534" s="101"/>
      <c r="P534" s="101"/>
      <c r="T534" s="98"/>
      <c r="U534" s="98"/>
      <c r="V534" s="98"/>
      <c r="W534" s="98"/>
      <c r="X534" s="98"/>
      <c r="Y534" s="98"/>
      <c r="Z534" s="98"/>
      <c r="AA534" s="98"/>
      <c r="AB534" s="98"/>
      <c r="AC534" s="98"/>
      <c r="AD534" s="98"/>
      <c r="AE534" s="98"/>
      <c r="AF534" s="98"/>
      <c r="AG534" s="98"/>
      <c r="AH534" s="98"/>
      <c r="AI534" s="98"/>
      <c r="AJ534" s="98"/>
      <c r="AK534" s="98"/>
      <c r="AL534" s="98"/>
      <c r="AM534" s="98"/>
      <c r="AN534" s="98"/>
      <c r="AO534" s="98"/>
      <c r="AP534" s="98"/>
      <c r="AQ534" s="98"/>
      <c r="AR534" s="98"/>
      <c r="AS534" s="98"/>
      <c r="AT534" s="98"/>
    </row>
    <row r="535" spans="2:46" x14ac:dyDescent="0.25">
      <c r="B535" s="37"/>
      <c r="C535" s="37"/>
      <c r="D535" s="37"/>
      <c r="E535" s="101"/>
      <c r="F535" s="101"/>
      <c r="G535" s="101"/>
      <c r="H535" s="101"/>
      <c r="I535" s="101"/>
      <c r="J535" s="101"/>
      <c r="K535" s="101"/>
      <c r="L535" s="101"/>
      <c r="M535" s="101"/>
      <c r="N535" s="101"/>
      <c r="O535" s="101"/>
      <c r="P535" s="101"/>
      <c r="T535" s="98"/>
      <c r="U535" s="98"/>
      <c r="V535" s="98"/>
      <c r="W535" s="98"/>
      <c r="X535" s="98"/>
      <c r="Y535" s="98"/>
      <c r="Z535" s="98"/>
      <c r="AA535" s="98"/>
      <c r="AB535" s="98"/>
      <c r="AC535" s="98"/>
      <c r="AD535" s="98"/>
      <c r="AE535" s="98"/>
      <c r="AF535" s="98"/>
      <c r="AG535" s="98"/>
      <c r="AH535" s="98"/>
      <c r="AI535" s="98"/>
      <c r="AJ535" s="98"/>
      <c r="AK535" s="98"/>
      <c r="AL535" s="98"/>
      <c r="AM535" s="98"/>
      <c r="AN535" s="98"/>
      <c r="AO535" s="98"/>
      <c r="AP535" s="98"/>
      <c r="AQ535" s="98"/>
      <c r="AR535" s="98"/>
      <c r="AS535" s="98"/>
      <c r="AT535" s="98"/>
    </row>
    <row r="536" spans="2:46" x14ac:dyDescent="0.25">
      <c r="B536" s="37"/>
      <c r="C536" s="37"/>
      <c r="D536" s="37"/>
      <c r="E536" s="101"/>
      <c r="F536" s="101"/>
      <c r="G536" s="101"/>
      <c r="H536" s="101"/>
      <c r="I536" s="101"/>
      <c r="J536" s="101"/>
      <c r="K536" s="101"/>
      <c r="L536" s="101"/>
      <c r="M536" s="101"/>
      <c r="N536" s="101"/>
      <c r="O536" s="101"/>
      <c r="P536" s="101"/>
      <c r="T536" s="98"/>
      <c r="U536" s="98"/>
      <c r="V536" s="98"/>
      <c r="W536" s="98"/>
      <c r="X536" s="98"/>
      <c r="Y536" s="98"/>
      <c r="Z536" s="98"/>
      <c r="AA536" s="98"/>
      <c r="AB536" s="98"/>
      <c r="AC536" s="98"/>
      <c r="AD536" s="98"/>
      <c r="AE536" s="98"/>
      <c r="AF536" s="98"/>
      <c r="AG536" s="98"/>
      <c r="AH536" s="98"/>
      <c r="AI536" s="98"/>
      <c r="AJ536" s="98"/>
      <c r="AK536" s="98"/>
      <c r="AL536" s="98"/>
      <c r="AM536" s="98"/>
      <c r="AN536" s="98"/>
      <c r="AO536" s="98"/>
      <c r="AP536" s="98"/>
      <c r="AQ536" s="98"/>
      <c r="AR536" s="98"/>
      <c r="AS536" s="98"/>
      <c r="AT536" s="98"/>
    </row>
    <row r="537" spans="2:46" x14ac:dyDescent="0.25">
      <c r="B537" s="37"/>
      <c r="C537" s="37"/>
      <c r="D537" s="37"/>
      <c r="E537" s="101"/>
      <c r="F537" s="101"/>
      <c r="G537" s="101"/>
      <c r="H537" s="101"/>
      <c r="I537" s="101"/>
      <c r="J537" s="101"/>
      <c r="K537" s="101"/>
      <c r="L537" s="101"/>
      <c r="M537" s="101"/>
      <c r="N537" s="101"/>
      <c r="O537" s="101"/>
      <c r="P537" s="101"/>
      <c r="T537" s="98"/>
      <c r="U537" s="98"/>
      <c r="V537" s="98"/>
      <c r="W537" s="98"/>
      <c r="X537" s="98"/>
      <c r="Y537" s="98"/>
      <c r="Z537" s="98"/>
      <c r="AA537" s="98"/>
      <c r="AB537" s="98"/>
      <c r="AC537" s="98"/>
      <c r="AD537" s="98"/>
      <c r="AE537" s="98"/>
      <c r="AF537" s="98"/>
      <c r="AG537" s="98"/>
      <c r="AH537" s="98"/>
      <c r="AI537" s="98"/>
      <c r="AJ537" s="98"/>
      <c r="AK537" s="98"/>
      <c r="AL537" s="98"/>
      <c r="AM537" s="98"/>
      <c r="AN537" s="98"/>
      <c r="AO537" s="98"/>
      <c r="AP537" s="98"/>
      <c r="AQ537" s="98"/>
      <c r="AR537" s="98"/>
      <c r="AS537" s="98"/>
      <c r="AT537" s="98"/>
    </row>
    <row r="538" spans="2:46" x14ac:dyDescent="0.25">
      <c r="B538" s="37"/>
      <c r="C538" s="37"/>
      <c r="D538" s="37"/>
      <c r="E538" s="101"/>
      <c r="F538" s="101"/>
      <c r="G538" s="101"/>
      <c r="H538" s="101"/>
      <c r="I538" s="101"/>
      <c r="J538" s="101"/>
      <c r="K538" s="101"/>
      <c r="L538" s="101"/>
      <c r="M538" s="101"/>
      <c r="N538" s="101"/>
      <c r="O538" s="101"/>
      <c r="P538" s="101"/>
      <c r="T538" s="98"/>
      <c r="U538" s="98"/>
      <c r="V538" s="98"/>
      <c r="W538" s="98"/>
      <c r="X538" s="98"/>
      <c r="Y538" s="98"/>
      <c r="Z538" s="98"/>
      <c r="AA538" s="98"/>
      <c r="AB538" s="98"/>
      <c r="AC538" s="98"/>
      <c r="AD538" s="98"/>
      <c r="AE538" s="98"/>
      <c r="AF538" s="98"/>
      <c r="AG538" s="98"/>
      <c r="AH538" s="98"/>
      <c r="AI538" s="98"/>
      <c r="AJ538" s="98"/>
      <c r="AK538" s="98"/>
      <c r="AL538" s="98"/>
      <c r="AM538" s="98"/>
      <c r="AN538" s="98"/>
      <c r="AO538" s="98"/>
      <c r="AP538" s="98"/>
      <c r="AQ538" s="98"/>
      <c r="AR538" s="98"/>
      <c r="AS538" s="98"/>
      <c r="AT538" s="98"/>
    </row>
    <row r="539" spans="2:46" x14ac:dyDescent="0.25">
      <c r="B539" s="37"/>
      <c r="C539" s="37"/>
      <c r="D539" s="37"/>
      <c r="E539" s="101"/>
      <c r="F539" s="101"/>
      <c r="G539" s="101"/>
      <c r="H539" s="101"/>
      <c r="I539" s="101"/>
      <c r="J539" s="101"/>
      <c r="K539" s="101"/>
      <c r="L539" s="101"/>
      <c r="M539" s="101"/>
      <c r="N539" s="101"/>
      <c r="O539" s="101"/>
      <c r="P539" s="101"/>
      <c r="T539" s="98"/>
      <c r="U539" s="98"/>
      <c r="V539" s="98"/>
      <c r="W539" s="98"/>
      <c r="X539" s="98"/>
      <c r="Y539" s="98"/>
      <c r="Z539" s="98"/>
      <c r="AA539" s="98"/>
      <c r="AB539" s="98"/>
      <c r="AC539" s="98"/>
      <c r="AD539" s="98"/>
      <c r="AE539" s="98"/>
      <c r="AF539" s="98"/>
      <c r="AG539" s="98"/>
      <c r="AH539" s="98"/>
      <c r="AI539" s="98"/>
      <c r="AJ539" s="98"/>
      <c r="AK539" s="98"/>
      <c r="AL539" s="98"/>
      <c r="AM539" s="98"/>
      <c r="AN539" s="98"/>
      <c r="AO539" s="98"/>
      <c r="AP539" s="98"/>
      <c r="AQ539" s="98"/>
      <c r="AR539" s="98"/>
      <c r="AS539" s="98"/>
      <c r="AT539" s="98"/>
    </row>
    <row r="540" spans="2:46" x14ac:dyDescent="0.25">
      <c r="B540" s="37"/>
      <c r="C540" s="37"/>
      <c r="D540" s="37"/>
      <c r="E540" s="101"/>
      <c r="F540" s="101"/>
      <c r="G540" s="101"/>
      <c r="H540" s="101"/>
      <c r="I540" s="101"/>
      <c r="J540" s="101"/>
      <c r="K540" s="101"/>
      <c r="L540" s="101"/>
      <c r="M540" s="101"/>
      <c r="N540" s="101"/>
      <c r="O540" s="101"/>
      <c r="P540" s="101"/>
      <c r="T540" s="98"/>
      <c r="U540" s="98"/>
      <c r="V540" s="98"/>
      <c r="W540" s="98"/>
      <c r="X540" s="98"/>
      <c r="Y540" s="98"/>
      <c r="Z540" s="98"/>
      <c r="AA540" s="98"/>
      <c r="AB540" s="98"/>
      <c r="AC540" s="98"/>
      <c r="AD540" s="98"/>
      <c r="AE540" s="98"/>
      <c r="AF540" s="98"/>
      <c r="AG540" s="98"/>
      <c r="AH540" s="98"/>
      <c r="AI540" s="98"/>
      <c r="AJ540" s="98"/>
      <c r="AK540" s="98"/>
      <c r="AL540" s="98"/>
      <c r="AM540" s="98"/>
      <c r="AN540" s="98"/>
      <c r="AO540" s="98"/>
      <c r="AP540" s="98"/>
      <c r="AQ540" s="98"/>
      <c r="AR540" s="98"/>
      <c r="AS540" s="98"/>
      <c r="AT540" s="98"/>
    </row>
    <row r="541" spans="2:46" x14ac:dyDescent="0.25">
      <c r="B541" s="37"/>
      <c r="C541" s="37"/>
      <c r="D541" s="37"/>
      <c r="E541" s="101"/>
      <c r="F541" s="101"/>
      <c r="G541" s="101"/>
      <c r="H541" s="101"/>
      <c r="I541" s="101"/>
      <c r="J541" s="101"/>
      <c r="K541" s="101"/>
      <c r="L541" s="101"/>
      <c r="M541" s="101"/>
      <c r="N541" s="101"/>
      <c r="O541" s="101"/>
      <c r="P541" s="101"/>
      <c r="T541" s="98"/>
      <c r="U541" s="98"/>
      <c r="V541" s="98"/>
      <c r="W541" s="98"/>
      <c r="X541" s="98"/>
      <c r="Y541" s="98"/>
      <c r="Z541" s="98"/>
      <c r="AA541" s="98"/>
      <c r="AB541" s="98"/>
      <c r="AC541" s="98"/>
      <c r="AD541" s="98"/>
      <c r="AE541" s="98"/>
      <c r="AF541" s="98"/>
      <c r="AG541" s="98"/>
      <c r="AH541" s="98"/>
      <c r="AI541" s="98"/>
      <c r="AJ541" s="98"/>
      <c r="AK541" s="98"/>
      <c r="AL541" s="98"/>
      <c r="AM541" s="98"/>
      <c r="AN541" s="98"/>
      <c r="AO541" s="98"/>
      <c r="AP541" s="98"/>
      <c r="AQ541" s="98"/>
      <c r="AR541" s="98"/>
      <c r="AS541" s="98"/>
      <c r="AT541" s="98"/>
    </row>
    <row r="542" spans="2:46" x14ac:dyDescent="0.25">
      <c r="B542" s="37"/>
      <c r="C542" s="37"/>
      <c r="D542" s="37"/>
      <c r="E542" s="101"/>
      <c r="F542" s="101"/>
      <c r="G542" s="101"/>
      <c r="H542" s="101"/>
      <c r="I542" s="101"/>
      <c r="J542" s="101"/>
      <c r="K542" s="101"/>
      <c r="L542" s="101"/>
      <c r="M542" s="101"/>
      <c r="N542" s="101"/>
      <c r="O542" s="101"/>
      <c r="P542" s="101"/>
      <c r="T542" s="98"/>
      <c r="U542" s="98"/>
      <c r="V542" s="98"/>
      <c r="W542" s="98"/>
      <c r="X542" s="98"/>
      <c r="Y542" s="98"/>
      <c r="Z542" s="98"/>
      <c r="AA542" s="98"/>
      <c r="AB542" s="98"/>
      <c r="AC542" s="98"/>
      <c r="AD542" s="98"/>
      <c r="AE542" s="98"/>
      <c r="AF542" s="98"/>
      <c r="AG542" s="98"/>
      <c r="AH542" s="98"/>
      <c r="AI542" s="98"/>
      <c r="AJ542" s="98"/>
      <c r="AK542" s="98"/>
      <c r="AL542" s="98"/>
      <c r="AM542" s="98"/>
      <c r="AN542" s="98"/>
      <c r="AO542" s="98"/>
      <c r="AP542" s="98"/>
      <c r="AQ542" s="98"/>
      <c r="AR542" s="98"/>
      <c r="AS542" s="98"/>
      <c r="AT542" s="98"/>
    </row>
    <row r="543" spans="2:46" x14ac:dyDescent="0.25">
      <c r="B543" s="37"/>
      <c r="C543" s="37"/>
      <c r="D543" s="37"/>
      <c r="E543" s="101"/>
      <c r="F543" s="101"/>
      <c r="G543" s="101"/>
      <c r="H543" s="101"/>
      <c r="I543" s="101"/>
      <c r="J543" s="101"/>
      <c r="K543" s="101"/>
      <c r="L543" s="101"/>
      <c r="M543" s="101"/>
      <c r="N543" s="101"/>
      <c r="O543" s="101"/>
      <c r="P543" s="101"/>
      <c r="T543" s="98"/>
      <c r="U543" s="98"/>
      <c r="V543" s="98"/>
      <c r="W543" s="98"/>
      <c r="X543" s="98"/>
      <c r="Y543" s="98"/>
      <c r="Z543" s="98"/>
      <c r="AA543" s="98"/>
      <c r="AB543" s="98"/>
      <c r="AC543" s="98"/>
      <c r="AD543" s="98"/>
      <c r="AE543" s="98"/>
      <c r="AF543" s="98"/>
      <c r="AG543" s="98"/>
      <c r="AH543" s="98"/>
      <c r="AI543" s="98"/>
      <c r="AJ543" s="98"/>
      <c r="AK543" s="98"/>
      <c r="AL543" s="98"/>
      <c r="AM543" s="98"/>
      <c r="AN543" s="98"/>
      <c r="AO543" s="98"/>
      <c r="AP543" s="98"/>
      <c r="AQ543" s="98"/>
      <c r="AR543" s="98"/>
      <c r="AS543" s="98"/>
      <c r="AT543" s="98"/>
    </row>
    <row r="544" spans="2:46" x14ac:dyDescent="0.25">
      <c r="B544" s="37"/>
      <c r="C544" s="37"/>
      <c r="D544" s="37"/>
      <c r="E544" s="101"/>
      <c r="F544" s="101"/>
      <c r="G544" s="101"/>
      <c r="H544" s="101"/>
      <c r="I544" s="101"/>
      <c r="J544" s="101"/>
      <c r="K544" s="101"/>
      <c r="L544" s="101"/>
      <c r="M544" s="101"/>
      <c r="N544" s="101"/>
      <c r="O544" s="101"/>
      <c r="P544" s="101"/>
      <c r="T544" s="98"/>
      <c r="U544" s="98"/>
      <c r="V544" s="98"/>
      <c r="W544" s="98"/>
      <c r="X544" s="98"/>
      <c r="Y544" s="98"/>
      <c r="Z544" s="98"/>
      <c r="AA544" s="98"/>
      <c r="AB544" s="98"/>
      <c r="AC544" s="98"/>
      <c r="AD544" s="98"/>
      <c r="AE544" s="98"/>
      <c r="AF544" s="98"/>
      <c r="AG544" s="98"/>
      <c r="AH544" s="98"/>
      <c r="AI544" s="98"/>
      <c r="AJ544" s="98"/>
      <c r="AK544" s="98"/>
      <c r="AL544" s="98"/>
      <c r="AM544" s="98"/>
      <c r="AN544" s="98"/>
      <c r="AO544" s="98"/>
      <c r="AP544" s="98"/>
      <c r="AQ544" s="98"/>
      <c r="AR544" s="98"/>
      <c r="AS544" s="98"/>
      <c r="AT544" s="98"/>
    </row>
    <row r="545" spans="2:46" x14ac:dyDescent="0.25">
      <c r="B545" s="37"/>
      <c r="C545" s="37"/>
      <c r="D545" s="37"/>
      <c r="E545" s="101"/>
      <c r="F545" s="101"/>
      <c r="G545" s="101"/>
      <c r="H545" s="101"/>
      <c r="I545" s="101"/>
      <c r="J545" s="101"/>
      <c r="K545" s="101"/>
      <c r="L545" s="101"/>
      <c r="M545" s="101"/>
      <c r="N545" s="101"/>
      <c r="O545" s="101"/>
      <c r="P545" s="101"/>
      <c r="T545" s="98"/>
      <c r="U545" s="98"/>
      <c r="V545" s="98"/>
      <c r="W545" s="98"/>
      <c r="X545" s="98"/>
      <c r="Y545" s="98"/>
      <c r="Z545" s="98"/>
      <c r="AA545" s="98"/>
      <c r="AB545" s="98"/>
      <c r="AC545" s="98"/>
      <c r="AD545" s="98"/>
      <c r="AE545" s="98"/>
      <c r="AF545" s="98"/>
      <c r="AG545" s="98"/>
      <c r="AH545" s="98"/>
      <c r="AI545" s="98"/>
      <c r="AJ545" s="98"/>
      <c r="AK545" s="98"/>
      <c r="AL545" s="98"/>
      <c r="AM545" s="98"/>
      <c r="AN545" s="98"/>
      <c r="AO545" s="98"/>
      <c r="AP545" s="98"/>
      <c r="AQ545" s="98"/>
      <c r="AR545" s="98"/>
      <c r="AS545" s="98"/>
      <c r="AT545" s="98"/>
    </row>
    <row r="546" spans="2:46" x14ac:dyDescent="0.25">
      <c r="B546" s="37"/>
      <c r="C546" s="37"/>
      <c r="D546" s="37"/>
      <c r="E546" s="101"/>
      <c r="F546" s="101"/>
      <c r="G546" s="101"/>
      <c r="H546" s="101"/>
      <c r="I546" s="101"/>
      <c r="J546" s="101"/>
      <c r="K546" s="101"/>
      <c r="L546" s="101"/>
      <c r="M546" s="101"/>
      <c r="N546" s="101"/>
      <c r="O546" s="101"/>
      <c r="P546" s="101"/>
      <c r="T546" s="98"/>
      <c r="U546" s="98"/>
      <c r="V546" s="98"/>
      <c r="W546" s="98"/>
      <c r="X546" s="98"/>
      <c r="Y546" s="98"/>
      <c r="Z546" s="98"/>
      <c r="AA546" s="98"/>
      <c r="AB546" s="98"/>
      <c r="AC546" s="98"/>
      <c r="AD546" s="98"/>
      <c r="AE546" s="98"/>
      <c r="AF546" s="98"/>
      <c r="AG546" s="98"/>
      <c r="AH546" s="98"/>
      <c r="AI546" s="98"/>
      <c r="AJ546" s="98"/>
      <c r="AK546" s="98"/>
      <c r="AL546" s="98"/>
      <c r="AM546" s="98"/>
      <c r="AN546" s="98"/>
      <c r="AO546" s="98"/>
      <c r="AP546" s="98"/>
      <c r="AQ546" s="98"/>
      <c r="AR546" s="98"/>
      <c r="AS546" s="98"/>
      <c r="AT546" s="98"/>
    </row>
    <row r="547" spans="2:46" x14ac:dyDescent="0.25">
      <c r="B547" s="37"/>
      <c r="C547" s="37"/>
      <c r="D547" s="37"/>
      <c r="E547" s="101"/>
      <c r="F547" s="101"/>
      <c r="G547" s="101"/>
      <c r="H547" s="101"/>
      <c r="I547" s="101"/>
      <c r="J547" s="101"/>
      <c r="K547" s="101"/>
      <c r="L547" s="101"/>
      <c r="M547" s="101"/>
      <c r="N547" s="101"/>
      <c r="O547" s="101"/>
      <c r="P547" s="101"/>
      <c r="T547" s="98"/>
      <c r="U547" s="98"/>
      <c r="V547" s="98"/>
      <c r="W547" s="98"/>
      <c r="X547" s="98"/>
      <c r="Y547" s="98"/>
      <c r="Z547" s="98"/>
      <c r="AA547" s="98"/>
      <c r="AB547" s="98"/>
      <c r="AC547" s="98"/>
      <c r="AD547" s="98"/>
      <c r="AE547" s="98"/>
      <c r="AF547" s="98"/>
      <c r="AG547" s="98"/>
      <c r="AH547" s="98"/>
      <c r="AI547" s="98"/>
      <c r="AJ547" s="98"/>
      <c r="AK547" s="98"/>
      <c r="AL547" s="98"/>
      <c r="AM547" s="98"/>
      <c r="AN547" s="98"/>
      <c r="AO547" s="98"/>
      <c r="AP547" s="98"/>
      <c r="AQ547" s="98"/>
      <c r="AR547" s="98"/>
      <c r="AS547" s="98"/>
      <c r="AT547" s="98"/>
    </row>
    <row r="548" spans="2:46" x14ac:dyDescent="0.25">
      <c r="B548" s="37"/>
      <c r="C548" s="37"/>
      <c r="D548" s="37"/>
      <c r="E548" s="101"/>
      <c r="F548" s="101"/>
      <c r="G548" s="101"/>
      <c r="H548" s="101"/>
      <c r="I548" s="101"/>
      <c r="J548" s="101"/>
      <c r="K548" s="101"/>
      <c r="L548" s="101"/>
      <c r="M548" s="101"/>
      <c r="N548" s="101"/>
      <c r="O548" s="101"/>
      <c r="P548" s="101"/>
      <c r="T548" s="98"/>
      <c r="U548" s="98"/>
      <c r="V548" s="98"/>
      <c r="W548" s="98"/>
      <c r="X548" s="98"/>
      <c r="Y548" s="98"/>
      <c r="Z548" s="98"/>
      <c r="AA548" s="98"/>
      <c r="AB548" s="98"/>
      <c r="AC548" s="98"/>
      <c r="AD548" s="98"/>
      <c r="AE548" s="98"/>
      <c r="AF548" s="98"/>
      <c r="AG548" s="98"/>
      <c r="AH548" s="98"/>
      <c r="AI548" s="98"/>
      <c r="AJ548" s="98"/>
      <c r="AK548" s="98"/>
      <c r="AL548" s="98"/>
      <c r="AM548" s="98"/>
      <c r="AN548" s="98"/>
      <c r="AO548" s="98"/>
      <c r="AP548" s="98"/>
      <c r="AQ548" s="98"/>
      <c r="AR548" s="98"/>
      <c r="AS548" s="98"/>
      <c r="AT548" s="98"/>
    </row>
    <row r="549" spans="2:46" x14ac:dyDescent="0.25">
      <c r="B549" s="37"/>
      <c r="C549" s="37"/>
      <c r="D549" s="37"/>
      <c r="E549" s="101"/>
      <c r="F549" s="101"/>
      <c r="G549" s="101"/>
      <c r="H549" s="101"/>
      <c r="I549" s="101"/>
      <c r="J549" s="101"/>
      <c r="K549" s="101"/>
      <c r="L549" s="101"/>
      <c r="M549" s="101"/>
      <c r="N549" s="101"/>
      <c r="O549" s="101"/>
      <c r="P549" s="101"/>
      <c r="T549" s="98"/>
      <c r="U549" s="98"/>
      <c r="V549" s="98"/>
      <c r="W549" s="98"/>
      <c r="X549" s="98"/>
      <c r="Y549" s="98"/>
      <c r="Z549" s="98"/>
      <c r="AA549" s="98"/>
      <c r="AB549" s="98"/>
      <c r="AC549" s="98"/>
      <c r="AD549" s="98"/>
      <c r="AE549" s="98"/>
      <c r="AF549" s="98"/>
      <c r="AG549" s="98"/>
      <c r="AH549" s="98"/>
      <c r="AI549" s="98"/>
      <c r="AJ549" s="98"/>
      <c r="AK549" s="98"/>
      <c r="AL549" s="98"/>
      <c r="AM549" s="98"/>
      <c r="AN549" s="98"/>
      <c r="AO549" s="98"/>
      <c r="AP549" s="98"/>
      <c r="AQ549" s="98"/>
      <c r="AR549" s="98"/>
      <c r="AS549" s="98"/>
      <c r="AT549" s="98"/>
    </row>
    <row r="550" spans="2:46" x14ac:dyDescent="0.25">
      <c r="B550" s="37"/>
      <c r="C550" s="37"/>
      <c r="D550" s="37"/>
      <c r="E550" s="101"/>
      <c r="F550" s="101"/>
      <c r="G550" s="101"/>
      <c r="H550" s="101"/>
      <c r="I550" s="101"/>
      <c r="J550" s="101"/>
      <c r="K550" s="101"/>
      <c r="L550" s="101"/>
      <c r="M550" s="101"/>
      <c r="N550" s="101"/>
      <c r="O550" s="101"/>
      <c r="P550" s="101"/>
      <c r="T550" s="98"/>
      <c r="U550" s="98"/>
      <c r="V550" s="98"/>
      <c r="W550" s="98"/>
      <c r="X550" s="98"/>
      <c r="Y550" s="98"/>
      <c r="Z550" s="98"/>
      <c r="AA550" s="98"/>
      <c r="AB550" s="98"/>
      <c r="AC550" s="98"/>
      <c r="AD550" s="98"/>
      <c r="AE550" s="98"/>
      <c r="AF550" s="98"/>
      <c r="AG550" s="98"/>
      <c r="AH550" s="98"/>
      <c r="AI550" s="98"/>
      <c r="AJ550" s="98"/>
      <c r="AK550" s="98"/>
      <c r="AL550" s="98"/>
      <c r="AM550" s="98"/>
      <c r="AN550" s="98"/>
      <c r="AO550" s="98"/>
      <c r="AP550" s="98"/>
      <c r="AQ550" s="98"/>
      <c r="AR550" s="98"/>
      <c r="AS550" s="98"/>
      <c r="AT550" s="98"/>
    </row>
    <row r="551" spans="2:46" x14ac:dyDescent="0.25">
      <c r="B551" s="37"/>
      <c r="C551" s="37"/>
      <c r="D551" s="37"/>
      <c r="E551" s="101"/>
      <c r="F551" s="101"/>
      <c r="G551" s="101"/>
      <c r="H551" s="101"/>
      <c r="I551" s="101"/>
      <c r="J551" s="101"/>
      <c r="K551" s="101"/>
      <c r="L551" s="101"/>
      <c r="M551" s="101"/>
      <c r="N551" s="101"/>
      <c r="O551" s="101"/>
      <c r="P551" s="101"/>
      <c r="T551" s="98"/>
      <c r="U551" s="98"/>
      <c r="V551" s="98"/>
      <c r="W551" s="98"/>
      <c r="X551" s="98"/>
      <c r="Y551" s="98"/>
      <c r="Z551" s="98"/>
      <c r="AA551" s="98"/>
      <c r="AB551" s="98"/>
      <c r="AC551" s="98"/>
      <c r="AD551" s="98"/>
      <c r="AE551" s="98"/>
      <c r="AF551" s="98"/>
      <c r="AG551" s="98"/>
      <c r="AH551" s="98"/>
      <c r="AI551" s="98"/>
      <c r="AJ551" s="98"/>
      <c r="AK551" s="98"/>
      <c r="AL551" s="98"/>
      <c r="AM551" s="98"/>
      <c r="AN551" s="98"/>
      <c r="AO551" s="98"/>
      <c r="AP551" s="98"/>
      <c r="AQ551" s="98"/>
      <c r="AR551" s="98"/>
      <c r="AS551" s="98"/>
      <c r="AT551" s="98"/>
    </row>
    <row r="552" spans="2:46" x14ac:dyDescent="0.25">
      <c r="B552" s="37"/>
      <c r="C552" s="37"/>
      <c r="D552" s="37"/>
      <c r="E552" s="101"/>
      <c r="F552" s="101"/>
      <c r="G552" s="101"/>
      <c r="H552" s="101"/>
      <c r="I552" s="101"/>
      <c r="J552" s="101"/>
      <c r="K552" s="101"/>
      <c r="L552" s="101"/>
      <c r="M552" s="101"/>
      <c r="N552" s="101"/>
      <c r="O552" s="101"/>
      <c r="P552" s="101"/>
      <c r="T552" s="98"/>
      <c r="U552" s="98"/>
      <c r="V552" s="98"/>
      <c r="W552" s="98"/>
      <c r="X552" s="98"/>
      <c r="Y552" s="98"/>
      <c r="Z552" s="98"/>
      <c r="AA552" s="98"/>
      <c r="AB552" s="98"/>
      <c r="AC552" s="98"/>
      <c r="AD552" s="98"/>
      <c r="AE552" s="98"/>
      <c r="AF552" s="98"/>
      <c r="AG552" s="98"/>
      <c r="AH552" s="98"/>
      <c r="AI552" s="98"/>
      <c r="AJ552" s="98"/>
      <c r="AK552" s="98"/>
      <c r="AL552" s="98"/>
      <c r="AM552" s="98"/>
      <c r="AN552" s="98"/>
      <c r="AO552" s="98"/>
      <c r="AP552" s="98"/>
      <c r="AQ552" s="98"/>
      <c r="AR552" s="98"/>
      <c r="AS552" s="98"/>
      <c r="AT552" s="98"/>
    </row>
    <row r="553" spans="2:46" x14ac:dyDescent="0.25">
      <c r="B553" s="37"/>
      <c r="C553" s="37"/>
      <c r="D553" s="37"/>
      <c r="E553" s="101"/>
      <c r="F553" s="101"/>
      <c r="G553" s="101"/>
      <c r="H553" s="101"/>
      <c r="I553" s="101"/>
      <c r="J553" s="101"/>
      <c r="K553" s="101"/>
      <c r="L553" s="101"/>
      <c r="M553" s="101"/>
      <c r="N553" s="101"/>
      <c r="O553" s="101"/>
      <c r="P553" s="101"/>
      <c r="T553" s="98"/>
      <c r="U553" s="98"/>
      <c r="V553" s="98"/>
      <c r="W553" s="98"/>
      <c r="X553" s="98"/>
      <c r="Y553" s="98"/>
      <c r="Z553" s="98"/>
      <c r="AA553" s="98"/>
      <c r="AB553" s="98"/>
      <c r="AC553" s="98"/>
      <c r="AD553" s="98"/>
      <c r="AE553" s="98"/>
      <c r="AF553" s="98"/>
      <c r="AG553" s="98"/>
      <c r="AH553" s="98"/>
      <c r="AI553" s="98"/>
      <c r="AJ553" s="98"/>
      <c r="AK553" s="98"/>
      <c r="AL553" s="98"/>
      <c r="AM553" s="98"/>
      <c r="AN553" s="98"/>
      <c r="AO553" s="98"/>
      <c r="AP553" s="98"/>
      <c r="AQ553" s="98"/>
      <c r="AR553" s="98"/>
      <c r="AS553" s="98"/>
      <c r="AT553" s="98"/>
    </row>
    <row r="554" spans="2:46" x14ac:dyDescent="0.25">
      <c r="B554" s="37"/>
      <c r="C554" s="37"/>
      <c r="D554" s="37"/>
      <c r="E554" s="101"/>
      <c r="F554" s="101"/>
      <c r="G554" s="101"/>
      <c r="H554" s="101"/>
      <c r="I554" s="101"/>
      <c r="J554" s="101"/>
      <c r="K554" s="101"/>
      <c r="L554" s="101"/>
      <c r="M554" s="101"/>
      <c r="N554" s="101"/>
      <c r="O554" s="101"/>
      <c r="P554" s="101"/>
      <c r="T554" s="98"/>
      <c r="U554" s="98"/>
      <c r="V554" s="98"/>
      <c r="W554" s="98"/>
      <c r="X554" s="98"/>
      <c r="Y554" s="98"/>
      <c r="Z554" s="98"/>
      <c r="AA554" s="98"/>
      <c r="AB554" s="98"/>
      <c r="AC554" s="98"/>
      <c r="AD554" s="98"/>
      <c r="AE554" s="98"/>
      <c r="AF554" s="98"/>
      <c r="AG554" s="98"/>
      <c r="AH554" s="98"/>
      <c r="AI554" s="98"/>
      <c r="AJ554" s="98"/>
      <c r="AK554" s="98"/>
      <c r="AL554" s="98"/>
      <c r="AM554" s="98"/>
      <c r="AN554" s="98"/>
      <c r="AO554" s="98"/>
      <c r="AP554" s="98"/>
      <c r="AQ554" s="98"/>
      <c r="AR554" s="98"/>
      <c r="AS554" s="98"/>
      <c r="AT554" s="98"/>
    </row>
    <row r="555" spans="2:46" x14ac:dyDescent="0.25">
      <c r="B555" s="37"/>
      <c r="C555" s="37"/>
      <c r="D555" s="37"/>
      <c r="E555" s="101"/>
      <c r="F555" s="101"/>
      <c r="G555" s="101"/>
      <c r="H555" s="101"/>
      <c r="I555" s="101"/>
      <c r="J555" s="101"/>
      <c r="K555" s="101"/>
      <c r="L555" s="101"/>
      <c r="M555" s="101"/>
      <c r="N555" s="101"/>
      <c r="O555" s="101"/>
      <c r="P555" s="101"/>
      <c r="T555" s="98"/>
      <c r="U555" s="98"/>
      <c r="V555" s="98"/>
      <c r="W555" s="98"/>
      <c r="X555" s="98"/>
      <c r="Y555" s="98"/>
      <c r="Z555" s="98"/>
      <c r="AA555" s="98"/>
      <c r="AB555" s="98"/>
      <c r="AC555" s="98"/>
      <c r="AD555" s="98"/>
      <c r="AE555" s="98"/>
      <c r="AF555" s="98"/>
      <c r="AG555" s="98"/>
      <c r="AH555" s="98"/>
      <c r="AI555" s="98"/>
      <c r="AJ555" s="98"/>
      <c r="AK555" s="98"/>
      <c r="AL555" s="98"/>
      <c r="AM555" s="98"/>
      <c r="AN555" s="98"/>
      <c r="AO555" s="98"/>
      <c r="AP555" s="98"/>
      <c r="AQ555" s="98"/>
      <c r="AR555" s="98"/>
      <c r="AS555" s="98"/>
      <c r="AT555" s="98"/>
    </row>
    <row r="556" spans="2:46" x14ac:dyDescent="0.25">
      <c r="B556" s="37"/>
      <c r="C556" s="37"/>
      <c r="D556" s="37"/>
      <c r="E556" s="101"/>
      <c r="F556" s="101"/>
      <c r="G556" s="101"/>
      <c r="H556" s="101"/>
      <c r="I556" s="101"/>
      <c r="J556" s="101"/>
      <c r="K556" s="101"/>
      <c r="L556" s="101"/>
      <c r="M556" s="101"/>
      <c r="N556" s="101"/>
      <c r="O556" s="101"/>
      <c r="P556" s="101"/>
      <c r="T556" s="98"/>
      <c r="U556" s="98"/>
      <c r="V556" s="98"/>
      <c r="W556" s="98"/>
      <c r="X556" s="98"/>
      <c r="Y556" s="98"/>
      <c r="Z556" s="98"/>
      <c r="AA556" s="98"/>
      <c r="AB556" s="98"/>
      <c r="AC556" s="98"/>
      <c r="AD556" s="98"/>
      <c r="AE556" s="98"/>
      <c r="AF556" s="98"/>
      <c r="AG556" s="98"/>
      <c r="AH556" s="98"/>
      <c r="AI556" s="98"/>
      <c r="AJ556" s="98"/>
      <c r="AK556" s="98"/>
      <c r="AL556" s="98"/>
      <c r="AM556" s="98"/>
      <c r="AN556" s="98"/>
      <c r="AO556" s="98"/>
      <c r="AP556" s="98"/>
      <c r="AQ556" s="98"/>
      <c r="AR556" s="98"/>
      <c r="AS556" s="98"/>
      <c r="AT556" s="98"/>
    </row>
    <row r="557" spans="2:46" x14ac:dyDescent="0.25">
      <c r="B557" s="37"/>
      <c r="C557" s="37"/>
      <c r="D557" s="37"/>
      <c r="E557" s="101"/>
      <c r="F557" s="101"/>
      <c r="G557" s="101"/>
      <c r="H557" s="101"/>
      <c r="I557" s="101"/>
      <c r="J557" s="101"/>
      <c r="K557" s="101"/>
      <c r="L557" s="101"/>
      <c r="M557" s="101"/>
      <c r="N557" s="101"/>
      <c r="O557" s="101"/>
      <c r="P557" s="101"/>
      <c r="T557" s="98"/>
      <c r="U557" s="98"/>
      <c r="V557" s="98"/>
      <c r="W557" s="98"/>
      <c r="X557" s="98"/>
      <c r="Y557" s="98"/>
      <c r="Z557" s="98"/>
      <c r="AA557" s="98"/>
      <c r="AB557" s="98"/>
      <c r="AC557" s="98"/>
      <c r="AD557" s="98"/>
      <c r="AE557" s="98"/>
      <c r="AF557" s="98"/>
      <c r="AG557" s="98"/>
      <c r="AH557" s="98"/>
      <c r="AI557" s="98"/>
      <c r="AJ557" s="98"/>
      <c r="AK557" s="98"/>
      <c r="AL557" s="98"/>
      <c r="AM557" s="98"/>
      <c r="AN557" s="98"/>
      <c r="AO557" s="98"/>
      <c r="AP557" s="98"/>
      <c r="AQ557" s="98"/>
      <c r="AR557" s="98"/>
      <c r="AS557" s="98"/>
      <c r="AT557" s="98"/>
    </row>
    <row r="558" spans="2:46" x14ac:dyDescent="0.25">
      <c r="B558" s="37"/>
      <c r="C558" s="37"/>
      <c r="D558" s="37"/>
      <c r="E558" s="101"/>
      <c r="F558" s="101"/>
      <c r="G558" s="101"/>
      <c r="H558" s="101"/>
      <c r="I558" s="101"/>
      <c r="J558" s="101"/>
      <c r="K558" s="101"/>
      <c r="L558" s="101"/>
      <c r="M558" s="101"/>
      <c r="N558" s="101"/>
      <c r="O558" s="101"/>
      <c r="P558" s="101"/>
      <c r="T558" s="98"/>
      <c r="U558" s="98"/>
      <c r="V558" s="98"/>
      <c r="W558" s="98"/>
      <c r="X558" s="98"/>
      <c r="Y558" s="98"/>
      <c r="Z558" s="98"/>
      <c r="AA558" s="98"/>
      <c r="AB558" s="98"/>
      <c r="AC558" s="98"/>
      <c r="AD558" s="98"/>
      <c r="AE558" s="98"/>
      <c r="AF558" s="98"/>
      <c r="AG558" s="98"/>
      <c r="AH558" s="98"/>
      <c r="AI558" s="98"/>
      <c r="AJ558" s="98"/>
      <c r="AK558" s="98"/>
      <c r="AL558" s="98"/>
      <c r="AM558" s="98"/>
      <c r="AN558" s="98"/>
      <c r="AO558" s="98"/>
      <c r="AP558" s="98"/>
      <c r="AQ558" s="98"/>
      <c r="AR558" s="98"/>
      <c r="AS558" s="98"/>
      <c r="AT558" s="98"/>
    </row>
    <row r="559" spans="2:46" x14ac:dyDescent="0.25">
      <c r="B559" s="37"/>
      <c r="C559" s="37"/>
      <c r="D559" s="37"/>
      <c r="E559" s="101"/>
      <c r="F559" s="101"/>
      <c r="G559" s="101"/>
      <c r="H559" s="101"/>
      <c r="I559" s="101"/>
      <c r="J559" s="101"/>
      <c r="K559" s="101"/>
      <c r="L559" s="101"/>
      <c r="M559" s="101"/>
      <c r="N559" s="101"/>
      <c r="O559" s="101"/>
      <c r="P559" s="101"/>
      <c r="T559" s="98"/>
      <c r="U559" s="98"/>
      <c r="V559" s="98"/>
      <c r="W559" s="98"/>
      <c r="X559" s="98"/>
      <c r="Y559" s="98"/>
      <c r="Z559" s="98"/>
      <c r="AA559" s="98"/>
      <c r="AB559" s="98"/>
      <c r="AC559" s="98"/>
      <c r="AD559" s="98"/>
      <c r="AE559" s="98"/>
      <c r="AF559" s="98"/>
      <c r="AG559" s="98"/>
      <c r="AH559" s="98"/>
      <c r="AI559" s="98"/>
      <c r="AJ559" s="98"/>
      <c r="AK559" s="98"/>
      <c r="AL559" s="98"/>
      <c r="AM559" s="98"/>
      <c r="AN559" s="98"/>
      <c r="AO559" s="98"/>
      <c r="AP559" s="98"/>
      <c r="AQ559" s="98"/>
      <c r="AR559" s="98"/>
      <c r="AS559" s="98"/>
      <c r="AT559" s="98"/>
    </row>
    <row r="560" spans="2:46" x14ac:dyDescent="0.25">
      <c r="B560" s="37"/>
      <c r="C560" s="37"/>
      <c r="D560" s="37"/>
      <c r="E560" s="101"/>
      <c r="F560" s="101"/>
      <c r="G560" s="101"/>
      <c r="H560" s="101"/>
      <c r="I560" s="101"/>
      <c r="J560" s="101"/>
      <c r="K560" s="101"/>
      <c r="L560" s="101"/>
      <c r="M560" s="101"/>
      <c r="N560" s="101"/>
      <c r="O560" s="101"/>
      <c r="P560" s="101"/>
      <c r="T560" s="98"/>
      <c r="U560" s="98"/>
      <c r="V560" s="98"/>
      <c r="W560" s="98"/>
      <c r="X560" s="98"/>
      <c r="Y560" s="98"/>
      <c r="Z560" s="98"/>
      <c r="AA560" s="98"/>
      <c r="AB560" s="98"/>
      <c r="AC560" s="98"/>
      <c r="AD560" s="98"/>
      <c r="AE560" s="98"/>
      <c r="AF560" s="98"/>
      <c r="AG560" s="98"/>
      <c r="AH560" s="98"/>
      <c r="AI560" s="98"/>
      <c r="AJ560" s="98"/>
      <c r="AK560" s="98"/>
      <c r="AL560" s="98"/>
      <c r="AM560" s="98"/>
      <c r="AN560" s="98"/>
      <c r="AO560" s="98"/>
      <c r="AP560" s="98"/>
      <c r="AQ560" s="98"/>
      <c r="AR560" s="98"/>
      <c r="AS560" s="98"/>
      <c r="AT560" s="98"/>
    </row>
    <row r="561" spans="2:46" x14ac:dyDescent="0.25">
      <c r="B561" s="37"/>
      <c r="C561" s="37"/>
      <c r="D561" s="37"/>
      <c r="E561" s="101"/>
      <c r="F561" s="101"/>
      <c r="G561" s="101"/>
      <c r="H561" s="101"/>
      <c r="I561" s="101"/>
      <c r="J561" s="101"/>
      <c r="K561" s="101"/>
      <c r="L561" s="101"/>
      <c r="M561" s="101"/>
      <c r="N561" s="101"/>
      <c r="O561" s="101"/>
      <c r="P561" s="101"/>
      <c r="T561" s="98"/>
      <c r="U561" s="98"/>
      <c r="V561" s="98"/>
      <c r="W561" s="98"/>
      <c r="X561" s="98"/>
      <c r="Y561" s="98"/>
      <c r="Z561" s="98"/>
      <c r="AA561" s="98"/>
      <c r="AB561" s="98"/>
      <c r="AC561" s="98"/>
      <c r="AD561" s="98"/>
      <c r="AE561" s="98"/>
      <c r="AF561" s="98"/>
      <c r="AG561" s="98"/>
      <c r="AH561" s="98"/>
      <c r="AI561" s="98"/>
      <c r="AJ561" s="98"/>
      <c r="AK561" s="98"/>
      <c r="AL561" s="98"/>
      <c r="AM561" s="98"/>
      <c r="AN561" s="98"/>
      <c r="AO561" s="98"/>
      <c r="AP561" s="98"/>
      <c r="AQ561" s="98"/>
      <c r="AR561" s="98"/>
      <c r="AS561" s="98"/>
      <c r="AT561" s="98"/>
    </row>
    <row r="562" spans="2:46" x14ac:dyDescent="0.25">
      <c r="B562" s="37"/>
      <c r="C562" s="37"/>
      <c r="D562" s="37"/>
      <c r="E562" s="101"/>
      <c r="F562" s="101"/>
      <c r="G562" s="101"/>
      <c r="H562" s="101"/>
      <c r="I562" s="101"/>
      <c r="J562" s="101"/>
      <c r="K562" s="101"/>
      <c r="L562" s="101"/>
      <c r="M562" s="101"/>
      <c r="N562" s="101"/>
      <c r="O562" s="101"/>
      <c r="P562" s="101"/>
      <c r="T562" s="98"/>
      <c r="U562" s="98"/>
      <c r="V562" s="98"/>
      <c r="W562" s="98"/>
      <c r="X562" s="98"/>
      <c r="Y562" s="98"/>
      <c r="Z562" s="98"/>
      <c r="AA562" s="98"/>
      <c r="AB562" s="98"/>
      <c r="AC562" s="98"/>
      <c r="AD562" s="98"/>
      <c r="AE562" s="98"/>
      <c r="AF562" s="98"/>
      <c r="AG562" s="98"/>
      <c r="AH562" s="98"/>
      <c r="AI562" s="98"/>
      <c r="AJ562" s="98"/>
      <c r="AK562" s="98"/>
      <c r="AL562" s="98"/>
      <c r="AM562" s="98"/>
      <c r="AN562" s="98"/>
      <c r="AO562" s="98"/>
      <c r="AP562" s="98"/>
      <c r="AQ562" s="98"/>
      <c r="AR562" s="98"/>
      <c r="AS562" s="98"/>
      <c r="AT562" s="98"/>
    </row>
    <row r="563" spans="2:46" x14ac:dyDescent="0.25">
      <c r="B563" s="37"/>
      <c r="C563" s="37"/>
      <c r="D563" s="37"/>
      <c r="E563" s="101"/>
      <c r="F563" s="101"/>
      <c r="G563" s="101"/>
      <c r="H563" s="101"/>
      <c r="I563" s="101"/>
      <c r="J563" s="101"/>
      <c r="K563" s="101"/>
      <c r="L563" s="101"/>
      <c r="M563" s="101"/>
      <c r="N563" s="101"/>
      <c r="O563" s="101"/>
      <c r="P563" s="101"/>
      <c r="T563" s="98"/>
      <c r="U563" s="98"/>
      <c r="V563" s="98"/>
      <c r="W563" s="98"/>
      <c r="X563" s="98"/>
      <c r="Y563" s="98"/>
      <c r="Z563" s="98"/>
      <c r="AA563" s="98"/>
      <c r="AB563" s="98"/>
      <c r="AC563" s="98"/>
      <c r="AD563" s="98"/>
      <c r="AE563" s="98"/>
      <c r="AF563" s="98"/>
      <c r="AG563" s="98"/>
      <c r="AH563" s="98"/>
      <c r="AI563" s="98"/>
      <c r="AJ563" s="98"/>
      <c r="AK563" s="98"/>
      <c r="AL563" s="98"/>
      <c r="AM563" s="98"/>
      <c r="AN563" s="98"/>
      <c r="AO563" s="98"/>
      <c r="AP563" s="98"/>
      <c r="AQ563" s="98"/>
      <c r="AR563" s="98"/>
      <c r="AS563" s="98"/>
      <c r="AT563" s="98"/>
    </row>
    <row r="564" spans="2:46" x14ac:dyDescent="0.25">
      <c r="B564" s="37"/>
      <c r="C564" s="37"/>
      <c r="D564" s="37"/>
      <c r="E564" s="101"/>
      <c r="F564" s="101"/>
      <c r="G564" s="101"/>
      <c r="H564" s="101"/>
      <c r="I564" s="101"/>
      <c r="J564" s="101"/>
      <c r="K564" s="101"/>
      <c r="L564" s="101"/>
      <c r="M564" s="101"/>
      <c r="N564" s="101"/>
      <c r="O564" s="101"/>
      <c r="P564" s="101"/>
      <c r="T564" s="98"/>
      <c r="U564" s="98"/>
      <c r="V564" s="98"/>
      <c r="W564" s="98"/>
      <c r="X564" s="98"/>
      <c r="Y564" s="98"/>
      <c r="Z564" s="98"/>
      <c r="AA564" s="98"/>
      <c r="AB564" s="98"/>
      <c r="AC564" s="98"/>
      <c r="AD564" s="98"/>
      <c r="AE564" s="98"/>
      <c r="AF564" s="98"/>
      <c r="AG564" s="98"/>
      <c r="AH564" s="98"/>
      <c r="AI564" s="98"/>
      <c r="AJ564" s="98"/>
      <c r="AK564" s="98"/>
      <c r="AL564" s="98"/>
      <c r="AM564" s="98"/>
      <c r="AN564" s="98"/>
      <c r="AO564" s="98"/>
      <c r="AP564" s="98"/>
      <c r="AQ564" s="98"/>
      <c r="AR564" s="98"/>
      <c r="AS564" s="98"/>
      <c r="AT564" s="98"/>
    </row>
    <row r="565" spans="2:46" x14ac:dyDescent="0.25">
      <c r="B565" s="37"/>
      <c r="C565" s="37"/>
      <c r="D565" s="37"/>
      <c r="E565" s="101"/>
      <c r="F565" s="101"/>
      <c r="G565" s="101"/>
      <c r="H565" s="101"/>
      <c r="I565" s="101"/>
      <c r="J565" s="101"/>
      <c r="K565" s="101"/>
      <c r="L565" s="101"/>
      <c r="M565" s="101"/>
      <c r="N565" s="101"/>
      <c r="O565" s="101"/>
      <c r="P565" s="101"/>
      <c r="T565" s="98"/>
      <c r="U565" s="98"/>
      <c r="V565" s="98"/>
      <c r="W565" s="98"/>
      <c r="X565" s="98"/>
      <c r="Y565" s="98"/>
      <c r="Z565" s="98"/>
      <c r="AA565" s="98"/>
      <c r="AB565" s="98"/>
      <c r="AC565" s="98"/>
      <c r="AD565" s="98"/>
      <c r="AE565" s="98"/>
      <c r="AF565" s="98"/>
      <c r="AG565" s="98"/>
      <c r="AH565" s="98"/>
      <c r="AI565" s="98"/>
      <c r="AJ565" s="98"/>
      <c r="AK565" s="98"/>
      <c r="AL565" s="98"/>
      <c r="AM565" s="98"/>
      <c r="AN565" s="98"/>
      <c r="AO565" s="98"/>
      <c r="AP565" s="98"/>
      <c r="AQ565" s="98"/>
      <c r="AR565" s="98"/>
      <c r="AS565" s="98"/>
      <c r="AT565" s="98"/>
    </row>
    <row r="566" spans="2:46" x14ac:dyDescent="0.25">
      <c r="B566" s="37"/>
      <c r="C566" s="37"/>
      <c r="D566" s="37"/>
      <c r="E566" s="101"/>
      <c r="F566" s="101"/>
      <c r="G566" s="101"/>
      <c r="H566" s="101"/>
      <c r="I566" s="101"/>
      <c r="J566" s="101"/>
      <c r="K566" s="101"/>
      <c r="L566" s="101"/>
      <c r="M566" s="101"/>
      <c r="N566" s="101"/>
      <c r="O566" s="101"/>
      <c r="P566" s="101"/>
      <c r="T566" s="98"/>
      <c r="U566" s="98"/>
      <c r="V566" s="98"/>
      <c r="W566" s="98"/>
      <c r="X566" s="98"/>
      <c r="Y566" s="98"/>
      <c r="Z566" s="98"/>
      <c r="AA566" s="98"/>
      <c r="AB566" s="98"/>
      <c r="AC566" s="98"/>
      <c r="AD566" s="98"/>
      <c r="AE566" s="98"/>
      <c r="AF566" s="98"/>
      <c r="AG566" s="98"/>
      <c r="AH566" s="98"/>
      <c r="AI566" s="98"/>
      <c r="AJ566" s="98"/>
      <c r="AK566" s="98"/>
      <c r="AL566" s="98"/>
      <c r="AM566" s="98"/>
      <c r="AN566" s="98"/>
      <c r="AO566" s="98"/>
      <c r="AP566" s="98"/>
      <c r="AQ566" s="98"/>
      <c r="AR566" s="98"/>
      <c r="AS566" s="98"/>
      <c r="AT566" s="98"/>
    </row>
    <row r="567" spans="2:46" x14ac:dyDescent="0.25">
      <c r="B567" s="37"/>
      <c r="C567" s="37"/>
      <c r="D567" s="37"/>
      <c r="E567" s="101"/>
      <c r="F567" s="101"/>
      <c r="G567" s="101"/>
      <c r="H567" s="101"/>
      <c r="I567" s="101"/>
      <c r="J567" s="101"/>
      <c r="K567" s="101"/>
      <c r="L567" s="101"/>
      <c r="M567" s="101"/>
      <c r="N567" s="101"/>
      <c r="O567" s="101"/>
      <c r="P567" s="101"/>
      <c r="T567" s="98"/>
      <c r="U567" s="98"/>
      <c r="V567" s="98"/>
      <c r="W567" s="98"/>
      <c r="X567" s="98"/>
      <c r="Y567" s="98"/>
      <c r="Z567" s="98"/>
      <c r="AA567" s="98"/>
      <c r="AB567" s="98"/>
      <c r="AC567" s="98"/>
      <c r="AD567" s="98"/>
      <c r="AE567" s="98"/>
      <c r="AF567" s="98"/>
      <c r="AG567" s="98"/>
      <c r="AH567" s="98"/>
      <c r="AI567" s="98"/>
      <c r="AJ567" s="98"/>
      <c r="AK567" s="98"/>
      <c r="AL567" s="98"/>
      <c r="AM567" s="98"/>
      <c r="AN567" s="98"/>
      <c r="AO567" s="98"/>
      <c r="AP567" s="98"/>
      <c r="AQ567" s="98"/>
      <c r="AR567" s="98"/>
      <c r="AS567" s="98"/>
      <c r="AT567" s="98"/>
    </row>
    <row r="568" spans="2:46" x14ac:dyDescent="0.25">
      <c r="B568" s="37"/>
      <c r="C568" s="37"/>
      <c r="D568" s="37"/>
      <c r="E568" s="101"/>
      <c r="F568" s="101"/>
      <c r="G568" s="101"/>
      <c r="H568" s="101"/>
      <c r="I568" s="101"/>
      <c r="J568" s="101"/>
      <c r="K568" s="101"/>
      <c r="L568" s="101"/>
      <c r="M568" s="101"/>
      <c r="N568" s="101"/>
      <c r="O568" s="101"/>
      <c r="P568" s="101"/>
      <c r="T568" s="98"/>
      <c r="U568" s="98"/>
      <c r="V568" s="98"/>
      <c r="W568" s="98"/>
      <c r="X568" s="98"/>
      <c r="Y568" s="98"/>
      <c r="Z568" s="98"/>
      <c r="AA568" s="98"/>
      <c r="AB568" s="98"/>
      <c r="AC568" s="98"/>
      <c r="AD568" s="98"/>
      <c r="AE568" s="98"/>
      <c r="AF568" s="98"/>
      <c r="AG568" s="98"/>
      <c r="AH568" s="98"/>
      <c r="AI568" s="98"/>
      <c r="AJ568" s="98"/>
      <c r="AK568" s="98"/>
      <c r="AL568" s="98"/>
      <c r="AM568" s="98"/>
      <c r="AN568" s="98"/>
      <c r="AO568" s="98"/>
      <c r="AP568" s="98"/>
      <c r="AQ568" s="98"/>
      <c r="AR568" s="98"/>
      <c r="AS568" s="98"/>
      <c r="AT568" s="98"/>
    </row>
    <row r="569" spans="2:46" x14ac:dyDescent="0.25">
      <c r="B569" s="37"/>
      <c r="C569" s="37"/>
      <c r="D569" s="37"/>
      <c r="E569" s="101"/>
      <c r="F569" s="101"/>
      <c r="G569" s="101"/>
      <c r="H569" s="101"/>
      <c r="I569" s="101"/>
      <c r="J569" s="101"/>
      <c r="K569" s="101"/>
      <c r="L569" s="101"/>
      <c r="M569" s="101"/>
      <c r="N569" s="101"/>
      <c r="O569" s="101"/>
      <c r="P569" s="101"/>
      <c r="T569" s="98"/>
      <c r="U569" s="98"/>
      <c r="V569" s="98"/>
      <c r="W569" s="98"/>
      <c r="X569" s="98"/>
      <c r="Y569" s="98"/>
      <c r="Z569" s="98"/>
      <c r="AA569" s="98"/>
      <c r="AB569" s="98"/>
      <c r="AC569" s="98"/>
      <c r="AD569" s="98"/>
      <c r="AE569" s="98"/>
      <c r="AF569" s="98"/>
      <c r="AG569" s="98"/>
      <c r="AH569" s="98"/>
      <c r="AI569" s="98"/>
      <c r="AJ569" s="98"/>
      <c r="AK569" s="98"/>
      <c r="AL569" s="98"/>
      <c r="AM569" s="98"/>
      <c r="AN569" s="98"/>
      <c r="AO569" s="98"/>
      <c r="AP569" s="98"/>
      <c r="AQ569" s="98"/>
      <c r="AR569" s="98"/>
      <c r="AS569" s="98"/>
      <c r="AT569" s="98"/>
    </row>
    <row r="570" spans="2:46" x14ac:dyDescent="0.25">
      <c r="B570" s="37"/>
      <c r="C570" s="37"/>
      <c r="D570" s="37"/>
      <c r="E570" s="101"/>
      <c r="F570" s="101"/>
      <c r="G570" s="101"/>
      <c r="H570" s="101"/>
      <c r="I570" s="101"/>
      <c r="J570" s="101"/>
      <c r="K570" s="101"/>
      <c r="L570" s="101"/>
      <c r="M570" s="101"/>
      <c r="N570" s="101"/>
      <c r="O570" s="101"/>
      <c r="P570" s="101"/>
      <c r="T570" s="98"/>
      <c r="U570" s="98"/>
      <c r="V570" s="98"/>
      <c r="W570" s="98"/>
      <c r="X570" s="98"/>
      <c r="Y570" s="98"/>
      <c r="Z570" s="98"/>
      <c r="AA570" s="98"/>
      <c r="AB570" s="98"/>
      <c r="AC570" s="98"/>
      <c r="AD570" s="98"/>
      <c r="AE570" s="98"/>
      <c r="AF570" s="98"/>
      <c r="AG570" s="98"/>
      <c r="AH570" s="98"/>
      <c r="AI570" s="98"/>
      <c r="AJ570" s="98"/>
      <c r="AK570" s="98"/>
      <c r="AL570" s="98"/>
      <c r="AM570" s="98"/>
      <c r="AN570" s="98"/>
      <c r="AO570" s="98"/>
      <c r="AP570" s="98"/>
      <c r="AQ570" s="98"/>
      <c r="AR570" s="98"/>
      <c r="AS570" s="98"/>
      <c r="AT570" s="98"/>
    </row>
    <row r="571" spans="2:46" x14ac:dyDescent="0.25">
      <c r="B571" s="37"/>
      <c r="C571" s="37"/>
      <c r="D571" s="37"/>
      <c r="E571" s="101"/>
      <c r="F571" s="101"/>
      <c r="G571" s="101"/>
      <c r="H571" s="101"/>
      <c r="I571" s="101"/>
      <c r="J571" s="101"/>
      <c r="K571" s="101"/>
      <c r="L571" s="101"/>
      <c r="M571" s="101"/>
      <c r="N571" s="101"/>
      <c r="O571" s="101"/>
      <c r="P571" s="101"/>
      <c r="T571" s="98"/>
      <c r="U571" s="98"/>
      <c r="V571" s="98"/>
      <c r="W571" s="98"/>
      <c r="X571" s="98"/>
      <c r="Y571" s="98"/>
      <c r="Z571" s="98"/>
      <c r="AA571" s="98"/>
      <c r="AB571" s="98"/>
      <c r="AC571" s="98"/>
      <c r="AD571" s="98"/>
      <c r="AE571" s="98"/>
      <c r="AF571" s="98"/>
      <c r="AG571" s="98"/>
      <c r="AH571" s="98"/>
      <c r="AI571" s="98"/>
      <c r="AJ571" s="98"/>
      <c r="AK571" s="98"/>
      <c r="AL571" s="98"/>
      <c r="AM571" s="98"/>
      <c r="AN571" s="98"/>
      <c r="AO571" s="98"/>
      <c r="AP571" s="98"/>
      <c r="AQ571" s="98"/>
      <c r="AR571" s="98"/>
      <c r="AS571" s="98"/>
      <c r="AT571" s="98"/>
    </row>
    <row r="572" spans="2:46" x14ac:dyDescent="0.25">
      <c r="B572" s="37"/>
      <c r="C572" s="37"/>
      <c r="D572" s="37"/>
      <c r="E572" s="101"/>
      <c r="F572" s="101"/>
      <c r="G572" s="101"/>
      <c r="H572" s="101"/>
      <c r="I572" s="101"/>
      <c r="J572" s="101"/>
      <c r="K572" s="101"/>
      <c r="L572" s="101"/>
      <c r="M572" s="101"/>
      <c r="N572" s="101"/>
      <c r="O572" s="101"/>
      <c r="P572" s="101"/>
      <c r="T572" s="98"/>
      <c r="U572" s="98"/>
      <c r="V572" s="98"/>
      <c r="W572" s="98"/>
      <c r="X572" s="98"/>
      <c r="Y572" s="98"/>
      <c r="Z572" s="98"/>
      <c r="AA572" s="98"/>
      <c r="AB572" s="98"/>
      <c r="AC572" s="98"/>
      <c r="AD572" s="98"/>
      <c r="AE572" s="98"/>
      <c r="AF572" s="98"/>
      <c r="AG572" s="98"/>
      <c r="AH572" s="98"/>
      <c r="AI572" s="98"/>
      <c r="AJ572" s="98"/>
      <c r="AK572" s="98"/>
      <c r="AL572" s="98"/>
      <c r="AM572" s="98"/>
      <c r="AN572" s="98"/>
      <c r="AO572" s="98"/>
      <c r="AP572" s="98"/>
      <c r="AQ572" s="98"/>
      <c r="AR572" s="98"/>
      <c r="AS572" s="98"/>
      <c r="AT572" s="98"/>
    </row>
    <row r="573" spans="2:46" x14ac:dyDescent="0.25">
      <c r="B573" s="37"/>
      <c r="C573" s="37"/>
      <c r="D573" s="37"/>
      <c r="E573" s="101"/>
      <c r="F573" s="101"/>
      <c r="G573" s="101"/>
      <c r="H573" s="101"/>
      <c r="I573" s="101"/>
      <c r="J573" s="101"/>
      <c r="K573" s="101"/>
      <c r="L573" s="101"/>
      <c r="M573" s="101"/>
      <c r="N573" s="101"/>
      <c r="O573" s="101"/>
      <c r="P573" s="101"/>
      <c r="T573" s="98"/>
      <c r="U573" s="98"/>
      <c r="V573" s="98"/>
      <c r="W573" s="98"/>
      <c r="X573" s="98"/>
      <c r="Y573" s="98"/>
      <c r="Z573" s="98"/>
      <c r="AA573" s="98"/>
      <c r="AB573" s="98"/>
      <c r="AC573" s="98"/>
      <c r="AD573" s="98"/>
      <c r="AE573" s="98"/>
      <c r="AF573" s="98"/>
      <c r="AG573" s="98"/>
      <c r="AH573" s="98"/>
      <c r="AI573" s="98"/>
      <c r="AJ573" s="98"/>
      <c r="AK573" s="98"/>
      <c r="AL573" s="98"/>
      <c r="AM573" s="98"/>
      <c r="AN573" s="98"/>
      <c r="AO573" s="98"/>
      <c r="AP573" s="98"/>
      <c r="AQ573" s="98"/>
      <c r="AR573" s="98"/>
      <c r="AS573" s="98"/>
      <c r="AT573" s="98"/>
    </row>
    <row r="574" spans="2:46" x14ac:dyDescent="0.25">
      <c r="B574" s="37"/>
      <c r="C574" s="37"/>
      <c r="D574" s="37"/>
      <c r="E574" s="101"/>
      <c r="F574" s="101"/>
      <c r="G574" s="101"/>
      <c r="H574" s="101"/>
      <c r="I574" s="101"/>
      <c r="J574" s="101"/>
      <c r="K574" s="101"/>
      <c r="L574" s="101"/>
      <c r="M574" s="101"/>
      <c r="N574" s="101"/>
      <c r="O574" s="101"/>
      <c r="P574" s="101"/>
      <c r="T574" s="98"/>
      <c r="U574" s="98"/>
      <c r="V574" s="98"/>
      <c r="W574" s="98"/>
      <c r="X574" s="98"/>
      <c r="Y574" s="98"/>
      <c r="Z574" s="98"/>
      <c r="AA574" s="98"/>
      <c r="AB574" s="98"/>
      <c r="AC574" s="98"/>
      <c r="AD574" s="98"/>
      <c r="AE574" s="98"/>
      <c r="AF574" s="98"/>
      <c r="AG574" s="98"/>
      <c r="AH574" s="98"/>
      <c r="AI574" s="98"/>
      <c r="AJ574" s="98"/>
      <c r="AK574" s="98"/>
      <c r="AL574" s="98"/>
      <c r="AM574" s="98"/>
      <c r="AN574" s="98"/>
      <c r="AO574" s="98"/>
      <c r="AP574" s="98"/>
      <c r="AQ574" s="98"/>
      <c r="AR574" s="98"/>
      <c r="AS574" s="98"/>
      <c r="AT574" s="98"/>
    </row>
    <row r="575" spans="2:46" x14ac:dyDescent="0.25">
      <c r="B575" s="37"/>
      <c r="C575" s="37"/>
      <c r="D575" s="37"/>
      <c r="E575" s="101"/>
      <c r="F575" s="101"/>
      <c r="G575" s="101"/>
      <c r="H575" s="101"/>
      <c r="I575" s="101"/>
      <c r="J575" s="101"/>
      <c r="K575" s="101"/>
      <c r="L575" s="101"/>
      <c r="M575" s="101"/>
      <c r="N575" s="101"/>
      <c r="O575" s="101"/>
      <c r="P575" s="101"/>
      <c r="T575" s="98"/>
      <c r="U575" s="98"/>
      <c r="V575" s="98"/>
      <c r="W575" s="98"/>
      <c r="X575" s="98"/>
      <c r="Y575" s="98"/>
      <c r="Z575" s="98"/>
      <c r="AA575" s="98"/>
      <c r="AB575" s="98"/>
      <c r="AC575" s="98"/>
      <c r="AD575" s="98"/>
      <c r="AE575" s="98"/>
      <c r="AF575" s="98"/>
      <c r="AG575" s="98"/>
      <c r="AH575" s="98"/>
      <c r="AI575" s="98"/>
      <c r="AJ575" s="98"/>
      <c r="AK575" s="98"/>
      <c r="AL575" s="98"/>
      <c r="AM575" s="98"/>
      <c r="AN575" s="98"/>
      <c r="AO575" s="98"/>
      <c r="AP575" s="98"/>
      <c r="AQ575" s="98"/>
      <c r="AR575" s="98"/>
      <c r="AS575" s="98"/>
      <c r="AT575" s="98"/>
    </row>
    <row r="576" spans="2:46" x14ac:dyDescent="0.25">
      <c r="B576" s="37"/>
      <c r="C576" s="37"/>
      <c r="D576" s="37"/>
      <c r="E576" s="101"/>
      <c r="F576" s="101"/>
      <c r="G576" s="101"/>
      <c r="H576" s="101"/>
      <c r="I576" s="101"/>
      <c r="J576" s="101"/>
      <c r="K576" s="101"/>
      <c r="L576" s="101"/>
      <c r="M576" s="101"/>
      <c r="N576" s="101"/>
      <c r="O576" s="101"/>
      <c r="P576" s="101"/>
      <c r="T576" s="98"/>
      <c r="U576" s="98"/>
      <c r="V576" s="98"/>
      <c r="W576" s="98"/>
      <c r="X576" s="98"/>
      <c r="Y576" s="98"/>
      <c r="Z576" s="98"/>
      <c r="AA576" s="98"/>
      <c r="AB576" s="98"/>
      <c r="AC576" s="98"/>
      <c r="AD576" s="98"/>
      <c r="AE576" s="98"/>
      <c r="AF576" s="98"/>
      <c r="AG576" s="98"/>
      <c r="AH576" s="98"/>
      <c r="AI576" s="98"/>
      <c r="AJ576" s="98"/>
      <c r="AK576" s="98"/>
      <c r="AL576" s="98"/>
      <c r="AM576" s="98"/>
      <c r="AN576" s="98"/>
      <c r="AO576" s="98"/>
      <c r="AP576" s="98"/>
      <c r="AQ576" s="98"/>
      <c r="AR576" s="98"/>
      <c r="AS576" s="98"/>
      <c r="AT576" s="98"/>
    </row>
    <row r="577" spans="2:46" x14ac:dyDescent="0.25">
      <c r="B577" s="37"/>
      <c r="C577" s="37"/>
      <c r="D577" s="37"/>
      <c r="E577" s="101"/>
      <c r="F577" s="101"/>
      <c r="G577" s="101"/>
      <c r="H577" s="101"/>
      <c r="I577" s="101"/>
      <c r="J577" s="101"/>
      <c r="K577" s="101"/>
      <c r="L577" s="101"/>
      <c r="M577" s="101"/>
      <c r="N577" s="101"/>
      <c r="O577" s="101"/>
      <c r="P577" s="101"/>
      <c r="T577" s="98"/>
      <c r="U577" s="98"/>
      <c r="V577" s="98"/>
      <c r="W577" s="98"/>
      <c r="X577" s="98"/>
      <c r="Y577" s="98"/>
      <c r="Z577" s="98"/>
      <c r="AA577" s="98"/>
      <c r="AB577" s="98"/>
      <c r="AC577" s="98"/>
      <c r="AD577" s="98"/>
      <c r="AE577" s="98"/>
      <c r="AF577" s="98"/>
      <c r="AG577" s="98"/>
      <c r="AH577" s="98"/>
      <c r="AI577" s="98"/>
      <c r="AJ577" s="98"/>
      <c r="AK577" s="98"/>
      <c r="AL577" s="98"/>
      <c r="AM577" s="98"/>
      <c r="AN577" s="98"/>
      <c r="AO577" s="98"/>
      <c r="AP577" s="98"/>
      <c r="AQ577" s="98"/>
      <c r="AR577" s="98"/>
      <c r="AS577" s="98"/>
      <c r="AT577" s="98"/>
    </row>
    <row r="578" spans="2:46" x14ac:dyDescent="0.25">
      <c r="B578" s="37"/>
      <c r="C578" s="37"/>
      <c r="D578" s="37"/>
      <c r="E578" s="101"/>
      <c r="F578" s="101"/>
      <c r="G578" s="101"/>
      <c r="H578" s="101"/>
      <c r="I578" s="101"/>
      <c r="J578" s="101"/>
      <c r="K578" s="101"/>
      <c r="L578" s="101"/>
      <c r="M578" s="101"/>
      <c r="N578" s="101"/>
      <c r="O578" s="101"/>
      <c r="P578" s="101"/>
      <c r="T578" s="98"/>
      <c r="U578" s="98"/>
      <c r="V578" s="98"/>
      <c r="W578" s="98"/>
      <c r="X578" s="98"/>
      <c r="Y578" s="98"/>
      <c r="Z578" s="98"/>
      <c r="AA578" s="98"/>
      <c r="AB578" s="98"/>
      <c r="AC578" s="98"/>
      <c r="AD578" s="98"/>
      <c r="AE578" s="98"/>
      <c r="AF578" s="98"/>
      <c r="AG578" s="98"/>
      <c r="AH578" s="98"/>
      <c r="AI578" s="98"/>
      <c r="AJ578" s="98"/>
      <c r="AK578" s="98"/>
      <c r="AL578" s="98"/>
      <c r="AM578" s="98"/>
      <c r="AN578" s="98"/>
      <c r="AO578" s="98"/>
      <c r="AP578" s="98"/>
      <c r="AQ578" s="98"/>
      <c r="AR578" s="98"/>
      <c r="AS578" s="98"/>
      <c r="AT578" s="98"/>
    </row>
    <row r="579" spans="2:46" x14ac:dyDescent="0.25">
      <c r="B579" s="37"/>
      <c r="C579" s="37"/>
      <c r="D579" s="37"/>
      <c r="E579" s="101"/>
      <c r="F579" s="101"/>
      <c r="G579" s="101"/>
      <c r="H579" s="101"/>
      <c r="I579" s="101"/>
      <c r="J579" s="101"/>
      <c r="K579" s="101"/>
      <c r="L579" s="101"/>
      <c r="M579" s="101"/>
      <c r="N579" s="101"/>
      <c r="O579" s="101"/>
      <c r="P579" s="101"/>
      <c r="T579" s="98"/>
      <c r="U579" s="98"/>
      <c r="V579" s="98"/>
      <c r="W579" s="98"/>
      <c r="X579" s="98"/>
      <c r="Y579" s="98"/>
      <c r="Z579" s="98"/>
      <c r="AA579" s="98"/>
      <c r="AB579" s="98"/>
      <c r="AC579" s="98"/>
      <c r="AD579" s="98"/>
      <c r="AE579" s="98"/>
      <c r="AF579" s="98"/>
      <c r="AG579" s="98"/>
      <c r="AH579" s="98"/>
      <c r="AI579" s="98"/>
      <c r="AJ579" s="98"/>
      <c r="AK579" s="98"/>
      <c r="AL579" s="98"/>
      <c r="AM579" s="98"/>
      <c r="AN579" s="98"/>
      <c r="AO579" s="98"/>
      <c r="AP579" s="98"/>
      <c r="AQ579" s="98"/>
      <c r="AR579" s="98"/>
      <c r="AS579" s="98"/>
      <c r="AT579" s="98"/>
    </row>
    <row r="580" spans="2:46" x14ac:dyDescent="0.25">
      <c r="B580" s="37"/>
      <c r="C580" s="37"/>
      <c r="D580" s="37"/>
      <c r="E580" s="101"/>
      <c r="F580" s="101"/>
      <c r="G580" s="101"/>
      <c r="H580" s="101"/>
      <c r="I580" s="101"/>
      <c r="J580" s="101"/>
      <c r="K580" s="101"/>
      <c r="L580" s="101"/>
      <c r="M580" s="101"/>
      <c r="N580" s="101"/>
      <c r="O580" s="101"/>
      <c r="P580" s="101"/>
      <c r="T580" s="98"/>
      <c r="U580" s="98"/>
      <c r="V580" s="98"/>
      <c r="W580" s="98"/>
      <c r="X580" s="98"/>
      <c r="Y580" s="98"/>
      <c r="Z580" s="98"/>
      <c r="AA580" s="98"/>
      <c r="AB580" s="98"/>
      <c r="AC580" s="98"/>
      <c r="AD580" s="98"/>
      <c r="AE580" s="98"/>
      <c r="AF580" s="98"/>
      <c r="AG580" s="98"/>
      <c r="AH580" s="98"/>
      <c r="AI580" s="98"/>
      <c r="AJ580" s="98"/>
      <c r="AK580" s="98"/>
      <c r="AL580" s="98"/>
      <c r="AM580" s="98"/>
      <c r="AN580" s="98"/>
      <c r="AO580" s="98"/>
      <c r="AP580" s="98"/>
      <c r="AQ580" s="98"/>
      <c r="AR580" s="98"/>
      <c r="AS580" s="98"/>
      <c r="AT580" s="98"/>
    </row>
    <row r="581" spans="2:46" x14ac:dyDescent="0.25">
      <c r="B581" s="37"/>
      <c r="C581" s="37"/>
      <c r="D581" s="37"/>
      <c r="E581" s="101"/>
      <c r="F581" s="101"/>
      <c r="G581" s="101"/>
      <c r="H581" s="101"/>
      <c r="I581" s="101"/>
      <c r="J581" s="101"/>
      <c r="K581" s="101"/>
      <c r="L581" s="101"/>
      <c r="M581" s="101"/>
      <c r="N581" s="101"/>
      <c r="O581" s="101"/>
      <c r="P581" s="101"/>
      <c r="T581" s="98"/>
      <c r="U581" s="98"/>
      <c r="V581" s="98"/>
      <c r="W581" s="98"/>
      <c r="X581" s="98"/>
      <c r="Y581" s="98"/>
      <c r="Z581" s="98"/>
      <c r="AA581" s="98"/>
      <c r="AB581" s="98"/>
      <c r="AC581" s="98"/>
      <c r="AD581" s="98"/>
      <c r="AE581" s="98"/>
      <c r="AF581" s="98"/>
      <c r="AG581" s="98"/>
      <c r="AH581" s="98"/>
      <c r="AI581" s="98"/>
      <c r="AJ581" s="98"/>
      <c r="AK581" s="98"/>
      <c r="AL581" s="98"/>
      <c r="AM581" s="98"/>
      <c r="AN581" s="98"/>
      <c r="AO581" s="98"/>
      <c r="AP581" s="98"/>
      <c r="AQ581" s="98"/>
      <c r="AR581" s="98"/>
      <c r="AS581" s="98"/>
      <c r="AT581" s="98"/>
    </row>
    <row r="582" spans="2:46" x14ac:dyDescent="0.25">
      <c r="B582" s="37"/>
      <c r="C582" s="37"/>
      <c r="D582" s="37"/>
      <c r="E582" s="101"/>
      <c r="F582" s="101"/>
      <c r="G582" s="101"/>
      <c r="H582" s="101"/>
      <c r="I582" s="101"/>
      <c r="J582" s="101"/>
      <c r="K582" s="101"/>
      <c r="L582" s="101"/>
      <c r="M582" s="101"/>
      <c r="N582" s="101"/>
      <c r="O582" s="101"/>
      <c r="P582" s="101"/>
      <c r="T582" s="98"/>
      <c r="U582" s="98"/>
      <c r="V582" s="98"/>
      <c r="W582" s="98"/>
      <c r="X582" s="98"/>
      <c r="Y582" s="98"/>
      <c r="Z582" s="98"/>
      <c r="AA582" s="98"/>
      <c r="AB582" s="98"/>
      <c r="AC582" s="98"/>
      <c r="AD582" s="98"/>
      <c r="AE582" s="98"/>
      <c r="AF582" s="98"/>
      <c r="AG582" s="98"/>
      <c r="AH582" s="98"/>
      <c r="AI582" s="98"/>
      <c r="AJ582" s="98"/>
      <c r="AK582" s="98"/>
      <c r="AL582" s="98"/>
      <c r="AM582" s="98"/>
      <c r="AN582" s="98"/>
      <c r="AO582" s="98"/>
      <c r="AP582" s="98"/>
      <c r="AQ582" s="98"/>
      <c r="AR582" s="98"/>
      <c r="AS582" s="98"/>
      <c r="AT582" s="98"/>
    </row>
    <row r="583" spans="2:46" x14ac:dyDescent="0.25">
      <c r="B583" s="37"/>
      <c r="C583" s="37"/>
      <c r="D583" s="37"/>
      <c r="E583" s="101"/>
      <c r="F583" s="101"/>
      <c r="G583" s="101"/>
      <c r="H583" s="101"/>
      <c r="I583" s="101"/>
      <c r="J583" s="101"/>
      <c r="K583" s="101"/>
      <c r="L583" s="101"/>
      <c r="M583" s="101"/>
      <c r="N583" s="101"/>
      <c r="O583" s="101"/>
      <c r="P583" s="101"/>
      <c r="T583" s="98"/>
      <c r="U583" s="98"/>
      <c r="V583" s="98"/>
      <c r="W583" s="98"/>
      <c r="X583" s="98"/>
      <c r="Y583" s="98"/>
      <c r="Z583" s="98"/>
      <c r="AA583" s="98"/>
      <c r="AB583" s="98"/>
      <c r="AC583" s="98"/>
      <c r="AD583" s="98"/>
      <c r="AE583" s="98"/>
      <c r="AF583" s="98"/>
      <c r="AG583" s="98"/>
      <c r="AH583" s="98"/>
      <c r="AI583" s="98"/>
      <c r="AJ583" s="98"/>
      <c r="AK583" s="98"/>
      <c r="AL583" s="98"/>
      <c r="AM583" s="98"/>
      <c r="AN583" s="98"/>
      <c r="AO583" s="98"/>
      <c r="AP583" s="98"/>
      <c r="AQ583" s="98"/>
      <c r="AR583" s="98"/>
      <c r="AS583" s="98"/>
      <c r="AT583" s="98"/>
    </row>
    <row r="584" spans="2:46" x14ac:dyDescent="0.25">
      <c r="B584" s="37"/>
      <c r="C584" s="37"/>
      <c r="D584" s="37"/>
      <c r="E584" s="101"/>
      <c r="F584" s="101"/>
      <c r="G584" s="101"/>
      <c r="H584" s="101"/>
      <c r="I584" s="101"/>
      <c r="J584" s="101"/>
      <c r="K584" s="101"/>
      <c r="L584" s="101"/>
      <c r="M584" s="101"/>
      <c r="N584" s="101"/>
      <c r="O584" s="101"/>
      <c r="P584" s="101"/>
      <c r="T584" s="98"/>
      <c r="U584" s="98"/>
      <c r="V584" s="98"/>
      <c r="W584" s="98"/>
      <c r="X584" s="98"/>
      <c r="Y584" s="98"/>
      <c r="Z584" s="98"/>
      <c r="AA584" s="98"/>
      <c r="AB584" s="98"/>
      <c r="AC584" s="98"/>
      <c r="AD584" s="98"/>
      <c r="AE584" s="98"/>
      <c r="AF584" s="98"/>
      <c r="AG584" s="98"/>
      <c r="AH584" s="98"/>
      <c r="AI584" s="98"/>
      <c r="AJ584" s="98"/>
      <c r="AK584" s="98"/>
      <c r="AL584" s="98"/>
      <c r="AM584" s="98"/>
      <c r="AN584" s="98"/>
      <c r="AO584" s="98"/>
      <c r="AP584" s="98"/>
      <c r="AQ584" s="98"/>
      <c r="AR584" s="98"/>
      <c r="AS584" s="98"/>
      <c r="AT584" s="98"/>
    </row>
    <row r="585" spans="2:46" x14ac:dyDescent="0.25">
      <c r="B585" s="37"/>
      <c r="C585" s="37"/>
      <c r="D585" s="37"/>
      <c r="E585" s="101"/>
      <c r="F585" s="101"/>
      <c r="G585" s="101"/>
      <c r="H585" s="101"/>
      <c r="I585" s="101"/>
      <c r="J585" s="101"/>
      <c r="K585" s="101"/>
      <c r="L585" s="101"/>
      <c r="M585" s="101"/>
      <c r="N585" s="101"/>
      <c r="O585" s="101"/>
      <c r="P585" s="101"/>
      <c r="T585" s="98"/>
      <c r="U585" s="98"/>
      <c r="V585" s="98"/>
      <c r="W585" s="98"/>
      <c r="X585" s="98"/>
      <c r="Y585" s="98"/>
      <c r="Z585" s="98"/>
      <c r="AA585" s="98"/>
      <c r="AB585" s="98"/>
      <c r="AC585" s="98"/>
      <c r="AD585" s="98"/>
      <c r="AE585" s="98"/>
      <c r="AF585" s="98"/>
      <c r="AG585" s="98"/>
      <c r="AH585" s="98"/>
      <c r="AI585" s="98"/>
      <c r="AJ585" s="98"/>
      <c r="AK585" s="98"/>
      <c r="AL585" s="98"/>
      <c r="AM585" s="98"/>
      <c r="AN585" s="98"/>
      <c r="AO585" s="98"/>
      <c r="AP585" s="98"/>
      <c r="AQ585" s="98"/>
      <c r="AR585" s="98"/>
      <c r="AS585" s="98"/>
      <c r="AT585" s="98"/>
    </row>
    <row r="586" spans="2:46" x14ac:dyDescent="0.25">
      <c r="B586" s="37"/>
      <c r="C586" s="37"/>
      <c r="D586" s="37"/>
      <c r="E586" s="101"/>
      <c r="F586" s="101"/>
      <c r="G586" s="101"/>
      <c r="H586" s="101"/>
      <c r="I586" s="101"/>
      <c r="J586" s="101"/>
      <c r="K586" s="101"/>
      <c r="L586" s="101"/>
      <c r="M586" s="101"/>
      <c r="N586" s="101"/>
      <c r="O586" s="101"/>
      <c r="P586" s="101"/>
      <c r="T586" s="98"/>
      <c r="U586" s="98"/>
      <c r="V586" s="98"/>
      <c r="W586" s="98"/>
      <c r="X586" s="98"/>
      <c r="Y586" s="98"/>
      <c r="Z586" s="98"/>
      <c r="AA586" s="98"/>
      <c r="AB586" s="98"/>
      <c r="AC586" s="98"/>
      <c r="AD586" s="98"/>
      <c r="AE586" s="98"/>
      <c r="AF586" s="98"/>
      <c r="AG586" s="98"/>
      <c r="AH586" s="98"/>
      <c r="AI586" s="98"/>
      <c r="AJ586" s="98"/>
      <c r="AK586" s="98"/>
      <c r="AL586" s="98"/>
      <c r="AM586" s="98"/>
      <c r="AN586" s="98"/>
      <c r="AO586" s="98"/>
      <c r="AP586" s="98"/>
      <c r="AQ586" s="98"/>
      <c r="AR586" s="98"/>
      <c r="AS586" s="98"/>
      <c r="AT586" s="98"/>
    </row>
    <row r="587" spans="2:46" x14ac:dyDescent="0.25">
      <c r="B587" s="37"/>
      <c r="C587" s="37"/>
      <c r="D587" s="37"/>
      <c r="E587" s="101"/>
      <c r="F587" s="101"/>
      <c r="G587" s="101"/>
      <c r="H587" s="101"/>
      <c r="I587" s="101"/>
      <c r="J587" s="101"/>
      <c r="K587" s="101"/>
      <c r="L587" s="101"/>
      <c r="M587" s="101"/>
      <c r="N587" s="101"/>
      <c r="O587" s="101"/>
      <c r="P587" s="101"/>
      <c r="T587" s="98"/>
      <c r="U587" s="98"/>
      <c r="V587" s="98"/>
      <c r="W587" s="98"/>
      <c r="X587" s="98"/>
      <c r="Y587" s="98"/>
      <c r="Z587" s="98"/>
      <c r="AA587" s="98"/>
      <c r="AB587" s="98"/>
      <c r="AC587" s="98"/>
      <c r="AD587" s="98"/>
      <c r="AE587" s="98"/>
      <c r="AF587" s="98"/>
      <c r="AG587" s="98"/>
      <c r="AH587" s="98"/>
      <c r="AI587" s="98"/>
      <c r="AJ587" s="98"/>
      <c r="AK587" s="98"/>
      <c r="AL587" s="98"/>
      <c r="AM587" s="98"/>
      <c r="AN587" s="98"/>
      <c r="AO587" s="98"/>
      <c r="AP587" s="98"/>
      <c r="AQ587" s="98"/>
      <c r="AR587" s="98"/>
      <c r="AS587" s="98"/>
      <c r="AT587" s="98"/>
    </row>
    <row r="588" spans="2:46" x14ac:dyDescent="0.25">
      <c r="B588" s="37"/>
      <c r="C588" s="37"/>
      <c r="D588" s="37"/>
      <c r="E588" s="101"/>
      <c r="F588" s="101"/>
      <c r="G588" s="101"/>
      <c r="H588" s="101"/>
      <c r="I588" s="101"/>
      <c r="J588" s="101"/>
      <c r="K588" s="101"/>
      <c r="L588" s="101"/>
      <c r="M588" s="101"/>
      <c r="N588" s="101"/>
      <c r="O588" s="101"/>
      <c r="P588" s="101"/>
      <c r="T588" s="98"/>
      <c r="U588" s="98"/>
      <c r="V588" s="98"/>
      <c r="W588" s="98"/>
      <c r="X588" s="98"/>
      <c r="Y588" s="98"/>
      <c r="Z588" s="98"/>
      <c r="AA588" s="98"/>
      <c r="AB588" s="98"/>
      <c r="AC588" s="98"/>
      <c r="AD588" s="98"/>
      <c r="AE588" s="98"/>
      <c r="AF588" s="98"/>
      <c r="AG588" s="98"/>
      <c r="AH588" s="98"/>
      <c r="AI588" s="98"/>
      <c r="AJ588" s="98"/>
      <c r="AK588" s="98"/>
      <c r="AL588" s="98"/>
      <c r="AM588" s="98"/>
      <c r="AN588" s="98"/>
      <c r="AO588" s="98"/>
      <c r="AP588" s="98"/>
      <c r="AQ588" s="98"/>
      <c r="AR588" s="98"/>
      <c r="AS588" s="98"/>
      <c r="AT588" s="98"/>
    </row>
    <row r="589" spans="2:46" x14ac:dyDescent="0.25">
      <c r="B589" s="37"/>
      <c r="C589" s="37"/>
      <c r="D589" s="37"/>
      <c r="E589" s="101"/>
      <c r="F589" s="101"/>
      <c r="G589" s="101"/>
      <c r="H589" s="101"/>
      <c r="I589" s="101"/>
      <c r="J589" s="101"/>
      <c r="K589" s="101"/>
      <c r="L589" s="101"/>
      <c r="M589" s="101"/>
      <c r="N589" s="101"/>
      <c r="O589" s="101"/>
      <c r="P589" s="101"/>
      <c r="T589" s="98"/>
      <c r="U589" s="98"/>
      <c r="V589" s="98"/>
      <c r="W589" s="98"/>
      <c r="X589" s="98"/>
      <c r="Y589" s="98"/>
      <c r="Z589" s="98"/>
      <c r="AA589" s="98"/>
      <c r="AB589" s="98"/>
      <c r="AC589" s="98"/>
      <c r="AD589" s="98"/>
      <c r="AE589" s="98"/>
      <c r="AF589" s="98"/>
      <c r="AG589" s="98"/>
      <c r="AH589" s="98"/>
      <c r="AI589" s="98"/>
      <c r="AJ589" s="98"/>
      <c r="AK589" s="98"/>
      <c r="AL589" s="98"/>
      <c r="AM589" s="98"/>
      <c r="AN589" s="98"/>
      <c r="AO589" s="98"/>
      <c r="AP589" s="98"/>
      <c r="AQ589" s="98"/>
      <c r="AR589" s="98"/>
      <c r="AS589" s="98"/>
      <c r="AT589" s="98"/>
    </row>
    <row r="590" spans="2:46" x14ac:dyDescent="0.25">
      <c r="B590" s="37"/>
      <c r="C590" s="37"/>
      <c r="D590" s="37"/>
      <c r="E590" s="101"/>
      <c r="F590" s="101"/>
      <c r="G590" s="101"/>
      <c r="H590" s="101"/>
      <c r="I590" s="101"/>
      <c r="J590" s="101"/>
      <c r="K590" s="101"/>
      <c r="L590" s="101"/>
      <c r="M590" s="101"/>
      <c r="N590" s="101"/>
      <c r="O590" s="101"/>
      <c r="P590" s="101"/>
      <c r="T590" s="98"/>
      <c r="U590" s="98"/>
      <c r="V590" s="98"/>
      <c r="W590" s="98"/>
      <c r="X590" s="98"/>
      <c r="Y590" s="98"/>
      <c r="Z590" s="98"/>
      <c r="AA590" s="98"/>
      <c r="AB590" s="98"/>
      <c r="AC590" s="98"/>
      <c r="AD590" s="98"/>
      <c r="AE590" s="98"/>
      <c r="AF590" s="98"/>
      <c r="AG590" s="98"/>
      <c r="AH590" s="98"/>
      <c r="AI590" s="98"/>
      <c r="AJ590" s="98"/>
      <c r="AK590" s="98"/>
      <c r="AL590" s="98"/>
      <c r="AM590" s="98"/>
      <c r="AN590" s="98"/>
      <c r="AO590" s="98"/>
      <c r="AP590" s="98"/>
      <c r="AQ590" s="98"/>
      <c r="AR590" s="98"/>
      <c r="AS590" s="98"/>
      <c r="AT590" s="98"/>
    </row>
    <row r="591" spans="2:46" x14ac:dyDescent="0.25">
      <c r="B591" s="37"/>
      <c r="C591" s="37"/>
      <c r="D591" s="37"/>
      <c r="E591" s="101"/>
      <c r="F591" s="101"/>
      <c r="G591" s="101"/>
      <c r="H591" s="101"/>
      <c r="I591" s="101"/>
      <c r="J591" s="101"/>
      <c r="K591" s="101"/>
      <c r="L591" s="101"/>
      <c r="M591" s="101"/>
      <c r="N591" s="101"/>
      <c r="O591" s="101"/>
      <c r="P591" s="101"/>
      <c r="T591" s="98"/>
      <c r="U591" s="98"/>
      <c r="V591" s="98"/>
      <c r="W591" s="98"/>
      <c r="X591" s="98"/>
      <c r="Y591" s="98"/>
      <c r="Z591" s="98"/>
      <c r="AA591" s="98"/>
      <c r="AB591" s="98"/>
      <c r="AC591" s="98"/>
      <c r="AD591" s="98"/>
      <c r="AE591" s="98"/>
      <c r="AF591" s="98"/>
      <c r="AG591" s="98"/>
      <c r="AH591" s="98"/>
      <c r="AI591" s="98"/>
      <c r="AJ591" s="98"/>
      <c r="AK591" s="98"/>
      <c r="AL591" s="98"/>
      <c r="AM591" s="98"/>
      <c r="AN591" s="98"/>
      <c r="AO591" s="98"/>
      <c r="AP591" s="98"/>
      <c r="AQ591" s="98"/>
      <c r="AR591" s="98"/>
      <c r="AS591" s="98"/>
      <c r="AT591" s="98"/>
    </row>
    <row r="592" spans="2:46" x14ac:dyDescent="0.25">
      <c r="B592" s="37"/>
      <c r="C592" s="37"/>
      <c r="D592" s="37"/>
      <c r="E592" s="101"/>
      <c r="F592" s="101"/>
      <c r="G592" s="101"/>
      <c r="H592" s="101"/>
      <c r="I592" s="101"/>
      <c r="J592" s="101"/>
      <c r="K592" s="101"/>
      <c r="L592" s="101"/>
      <c r="M592" s="101"/>
      <c r="N592" s="101"/>
      <c r="O592" s="101"/>
      <c r="P592" s="101"/>
      <c r="T592" s="98"/>
      <c r="U592" s="98"/>
      <c r="V592" s="98"/>
      <c r="W592" s="98"/>
      <c r="X592" s="98"/>
      <c r="Y592" s="98"/>
      <c r="Z592" s="98"/>
      <c r="AA592" s="98"/>
      <c r="AB592" s="98"/>
      <c r="AC592" s="98"/>
      <c r="AD592" s="98"/>
      <c r="AE592" s="98"/>
      <c r="AF592" s="98"/>
      <c r="AG592" s="98"/>
      <c r="AH592" s="98"/>
      <c r="AI592" s="98"/>
      <c r="AJ592" s="98"/>
      <c r="AK592" s="98"/>
      <c r="AL592" s="98"/>
      <c r="AM592" s="98"/>
      <c r="AN592" s="98"/>
      <c r="AO592" s="98"/>
      <c r="AP592" s="98"/>
      <c r="AQ592" s="98"/>
      <c r="AR592" s="98"/>
      <c r="AS592" s="98"/>
      <c r="AT592" s="98"/>
    </row>
    <row r="593" spans="2:46" x14ac:dyDescent="0.25">
      <c r="B593" s="37"/>
      <c r="C593" s="37"/>
      <c r="D593" s="37"/>
      <c r="E593" s="101"/>
      <c r="F593" s="101"/>
      <c r="G593" s="101"/>
      <c r="H593" s="101"/>
      <c r="I593" s="101"/>
      <c r="J593" s="101"/>
      <c r="K593" s="101"/>
      <c r="L593" s="101"/>
      <c r="M593" s="101"/>
      <c r="N593" s="101"/>
      <c r="O593" s="101"/>
      <c r="P593" s="101"/>
      <c r="T593" s="98"/>
      <c r="U593" s="98"/>
      <c r="V593" s="98"/>
      <c r="W593" s="98"/>
      <c r="X593" s="98"/>
      <c r="Y593" s="98"/>
      <c r="Z593" s="98"/>
      <c r="AA593" s="98"/>
      <c r="AB593" s="98"/>
      <c r="AC593" s="98"/>
      <c r="AD593" s="98"/>
      <c r="AE593" s="98"/>
      <c r="AF593" s="98"/>
      <c r="AG593" s="98"/>
      <c r="AH593" s="98"/>
      <c r="AI593" s="98"/>
      <c r="AJ593" s="98"/>
      <c r="AK593" s="98"/>
      <c r="AL593" s="98"/>
      <c r="AM593" s="98"/>
      <c r="AN593" s="98"/>
      <c r="AO593" s="98"/>
      <c r="AP593" s="98"/>
      <c r="AQ593" s="98"/>
      <c r="AR593" s="98"/>
      <c r="AS593" s="98"/>
      <c r="AT593" s="98"/>
    </row>
    <row r="594" spans="2:46" x14ac:dyDescent="0.25">
      <c r="B594" s="37"/>
      <c r="C594" s="37"/>
      <c r="D594" s="37"/>
      <c r="E594" s="101"/>
      <c r="F594" s="101"/>
      <c r="G594" s="101"/>
      <c r="H594" s="101"/>
      <c r="I594" s="101"/>
      <c r="J594" s="101"/>
      <c r="K594" s="101"/>
      <c r="L594" s="101"/>
      <c r="M594" s="101"/>
      <c r="N594" s="101"/>
      <c r="O594" s="101"/>
      <c r="P594" s="101"/>
      <c r="T594" s="98"/>
      <c r="U594" s="98"/>
      <c r="V594" s="98"/>
      <c r="W594" s="98"/>
      <c r="X594" s="98"/>
      <c r="Y594" s="98"/>
      <c r="Z594" s="98"/>
      <c r="AA594" s="98"/>
      <c r="AB594" s="98"/>
      <c r="AC594" s="98"/>
      <c r="AD594" s="98"/>
      <c r="AE594" s="98"/>
      <c r="AF594" s="98"/>
      <c r="AG594" s="98"/>
      <c r="AH594" s="98"/>
      <c r="AI594" s="98"/>
      <c r="AJ594" s="98"/>
      <c r="AK594" s="98"/>
      <c r="AL594" s="98"/>
      <c r="AM594" s="98"/>
      <c r="AN594" s="98"/>
      <c r="AO594" s="98"/>
      <c r="AP594" s="98"/>
      <c r="AQ594" s="98"/>
      <c r="AR594" s="98"/>
      <c r="AS594" s="98"/>
      <c r="AT594" s="98"/>
    </row>
    <row r="595" spans="2:46" x14ac:dyDescent="0.25">
      <c r="B595" s="37"/>
      <c r="C595" s="37"/>
      <c r="D595" s="37"/>
      <c r="E595" s="101"/>
      <c r="F595" s="101"/>
      <c r="G595" s="101"/>
      <c r="H595" s="101"/>
      <c r="I595" s="101"/>
      <c r="J595" s="101"/>
      <c r="K595" s="101"/>
      <c r="L595" s="101"/>
      <c r="M595" s="101"/>
      <c r="N595" s="101"/>
      <c r="O595" s="101"/>
      <c r="P595" s="101"/>
      <c r="T595" s="98"/>
      <c r="U595" s="98"/>
      <c r="V595" s="98"/>
      <c r="W595" s="98"/>
      <c r="X595" s="98"/>
      <c r="Y595" s="98"/>
      <c r="Z595" s="98"/>
      <c r="AA595" s="98"/>
      <c r="AB595" s="98"/>
      <c r="AC595" s="98"/>
      <c r="AD595" s="98"/>
      <c r="AE595" s="98"/>
      <c r="AF595" s="98"/>
      <c r="AG595" s="98"/>
      <c r="AH595" s="98"/>
      <c r="AI595" s="98"/>
      <c r="AJ595" s="98"/>
      <c r="AK595" s="98"/>
      <c r="AL595" s="98"/>
      <c r="AM595" s="98"/>
      <c r="AN595" s="98"/>
      <c r="AO595" s="98"/>
      <c r="AP595" s="98"/>
      <c r="AQ595" s="98"/>
      <c r="AR595" s="98"/>
      <c r="AS595" s="98"/>
      <c r="AT595" s="98"/>
    </row>
    <row r="596" spans="2:46" x14ac:dyDescent="0.25">
      <c r="B596" s="37"/>
      <c r="C596" s="37"/>
      <c r="D596" s="37"/>
      <c r="E596" s="101"/>
      <c r="F596" s="101"/>
      <c r="G596" s="101"/>
      <c r="H596" s="101"/>
      <c r="I596" s="101"/>
      <c r="J596" s="101"/>
      <c r="K596" s="101"/>
      <c r="L596" s="101"/>
      <c r="M596" s="101"/>
      <c r="N596" s="101"/>
      <c r="O596" s="101"/>
      <c r="P596" s="101"/>
      <c r="T596" s="98"/>
      <c r="U596" s="98"/>
      <c r="V596" s="98"/>
      <c r="W596" s="98"/>
      <c r="X596" s="98"/>
      <c r="Y596" s="98"/>
      <c r="Z596" s="98"/>
      <c r="AA596" s="98"/>
      <c r="AB596" s="98"/>
      <c r="AC596" s="98"/>
      <c r="AD596" s="98"/>
      <c r="AE596" s="98"/>
      <c r="AF596" s="98"/>
      <c r="AG596" s="98"/>
      <c r="AH596" s="98"/>
      <c r="AI596" s="98"/>
      <c r="AJ596" s="98"/>
      <c r="AK596" s="98"/>
      <c r="AL596" s="98"/>
      <c r="AM596" s="98"/>
      <c r="AN596" s="98"/>
      <c r="AO596" s="98"/>
      <c r="AP596" s="98"/>
      <c r="AQ596" s="98"/>
      <c r="AR596" s="98"/>
      <c r="AS596" s="98"/>
      <c r="AT596" s="98"/>
    </row>
    <row r="597" spans="2:46" x14ac:dyDescent="0.25">
      <c r="B597" s="37"/>
      <c r="C597" s="37"/>
      <c r="D597" s="37"/>
      <c r="E597" s="101"/>
      <c r="F597" s="101"/>
      <c r="G597" s="101"/>
      <c r="H597" s="101"/>
      <c r="I597" s="101"/>
      <c r="J597" s="101"/>
      <c r="K597" s="101"/>
      <c r="L597" s="101"/>
      <c r="M597" s="101"/>
      <c r="N597" s="101"/>
      <c r="O597" s="101"/>
      <c r="P597" s="101"/>
      <c r="T597" s="98"/>
      <c r="U597" s="98"/>
      <c r="V597" s="98"/>
      <c r="W597" s="98"/>
      <c r="X597" s="98"/>
      <c r="Y597" s="98"/>
      <c r="Z597" s="98"/>
      <c r="AA597" s="98"/>
      <c r="AB597" s="98"/>
      <c r="AC597" s="98"/>
      <c r="AD597" s="98"/>
      <c r="AE597" s="98"/>
      <c r="AF597" s="98"/>
      <c r="AG597" s="98"/>
      <c r="AH597" s="98"/>
      <c r="AI597" s="98"/>
      <c r="AJ597" s="98"/>
      <c r="AK597" s="98"/>
      <c r="AL597" s="98"/>
      <c r="AM597" s="98"/>
      <c r="AN597" s="98"/>
      <c r="AO597" s="98"/>
      <c r="AP597" s="98"/>
      <c r="AQ597" s="98"/>
      <c r="AR597" s="98"/>
      <c r="AS597" s="98"/>
      <c r="AT597" s="98"/>
    </row>
    <row r="598" spans="2:46" x14ac:dyDescent="0.25">
      <c r="B598" s="37"/>
      <c r="C598" s="37"/>
      <c r="D598" s="37"/>
      <c r="E598" s="101"/>
      <c r="F598" s="101"/>
      <c r="G598" s="101"/>
      <c r="H598" s="101"/>
      <c r="I598" s="101"/>
      <c r="J598" s="101"/>
      <c r="K598" s="101"/>
      <c r="L598" s="101"/>
      <c r="M598" s="101"/>
      <c r="N598" s="101"/>
      <c r="O598" s="101"/>
      <c r="P598" s="101"/>
      <c r="T598" s="98"/>
      <c r="U598" s="98"/>
      <c r="V598" s="98"/>
      <c r="W598" s="98"/>
      <c r="X598" s="98"/>
      <c r="Y598" s="98"/>
      <c r="Z598" s="98"/>
      <c r="AA598" s="98"/>
      <c r="AB598" s="98"/>
      <c r="AC598" s="98"/>
      <c r="AD598" s="98"/>
      <c r="AE598" s="98"/>
      <c r="AF598" s="98"/>
      <c r="AG598" s="98"/>
      <c r="AH598" s="98"/>
      <c r="AI598" s="98"/>
      <c r="AJ598" s="98"/>
      <c r="AK598" s="98"/>
      <c r="AL598" s="98"/>
      <c r="AM598" s="98"/>
      <c r="AN598" s="98"/>
      <c r="AO598" s="98"/>
      <c r="AP598" s="98"/>
      <c r="AQ598" s="98"/>
      <c r="AR598" s="98"/>
      <c r="AS598" s="98"/>
      <c r="AT598" s="98"/>
    </row>
    <row r="599" spans="2:46" x14ac:dyDescent="0.25">
      <c r="B599" s="37"/>
      <c r="C599" s="37"/>
      <c r="D599" s="37"/>
      <c r="E599" s="101"/>
      <c r="F599" s="101"/>
      <c r="G599" s="101"/>
      <c r="H599" s="101"/>
      <c r="I599" s="101"/>
      <c r="J599" s="101"/>
      <c r="K599" s="101"/>
      <c r="L599" s="101"/>
      <c r="M599" s="101"/>
      <c r="N599" s="101"/>
      <c r="O599" s="101"/>
      <c r="P599" s="101"/>
      <c r="T599" s="98"/>
      <c r="U599" s="98"/>
      <c r="V599" s="98"/>
      <c r="W599" s="98"/>
      <c r="X599" s="98"/>
      <c r="Y599" s="98"/>
      <c r="Z599" s="98"/>
      <c r="AA599" s="98"/>
      <c r="AB599" s="98"/>
      <c r="AC599" s="98"/>
      <c r="AD599" s="98"/>
      <c r="AE599" s="98"/>
      <c r="AF599" s="98"/>
      <c r="AG599" s="98"/>
      <c r="AH599" s="98"/>
      <c r="AI599" s="98"/>
      <c r="AJ599" s="98"/>
      <c r="AK599" s="98"/>
      <c r="AL599" s="98"/>
      <c r="AM599" s="98"/>
      <c r="AN599" s="98"/>
      <c r="AO599" s="98"/>
      <c r="AP599" s="98"/>
      <c r="AQ599" s="98"/>
      <c r="AR599" s="98"/>
      <c r="AS599" s="98"/>
      <c r="AT599" s="98"/>
    </row>
    <row r="600" spans="2:46" x14ac:dyDescent="0.25">
      <c r="B600" s="37"/>
      <c r="C600" s="37"/>
      <c r="D600" s="37"/>
      <c r="E600" s="101"/>
      <c r="F600" s="101"/>
      <c r="G600" s="101"/>
      <c r="H600" s="101"/>
      <c r="I600" s="101"/>
      <c r="J600" s="101"/>
      <c r="K600" s="101"/>
      <c r="L600" s="101"/>
      <c r="M600" s="101"/>
      <c r="N600" s="101"/>
      <c r="O600" s="101"/>
      <c r="P600" s="101"/>
      <c r="T600" s="98"/>
      <c r="U600" s="98"/>
      <c r="V600" s="98"/>
      <c r="W600" s="98"/>
      <c r="X600" s="98"/>
      <c r="Y600" s="98"/>
      <c r="Z600" s="98"/>
      <c r="AA600" s="98"/>
      <c r="AB600" s="98"/>
      <c r="AC600" s="98"/>
      <c r="AD600" s="98"/>
      <c r="AE600" s="98"/>
      <c r="AF600" s="98"/>
      <c r="AG600" s="98"/>
      <c r="AH600" s="98"/>
      <c r="AI600" s="98"/>
      <c r="AJ600" s="98"/>
      <c r="AK600" s="98"/>
      <c r="AL600" s="98"/>
      <c r="AM600" s="98"/>
      <c r="AN600" s="98"/>
      <c r="AO600" s="98"/>
      <c r="AP600" s="98"/>
      <c r="AQ600" s="98"/>
      <c r="AR600" s="98"/>
      <c r="AS600" s="98"/>
      <c r="AT600" s="98"/>
    </row>
    <row r="601" spans="2:46" x14ac:dyDescent="0.25">
      <c r="B601" s="37"/>
      <c r="C601" s="37"/>
      <c r="D601" s="37"/>
      <c r="E601" s="101"/>
      <c r="F601" s="101"/>
      <c r="G601" s="101"/>
      <c r="H601" s="101"/>
      <c r="I601" s="101"/>
      <c r="J601" s="101"/>
      <c r="K601" s="101"/>
      <c r="L601" s="101"/>
      <c r="M601" s="101"/>
      <c r="N601" s="101"/>
      <c r="O601" s="101"/>
      <c r="P601" s="101"/>
      <c r="T601" s="98"/>
      <c r="U601" s="98"/>
      <c r="V601" s="98"/>
      <c r="W601" s="98"/>
      <c r="X601" s="98"/>
      <c r="Y601" s="98"/>
      <c r="Z601" s="98"/>
      <c r="AA601" s="98"/>
      <c r="AB601" s="98"/>
      <c r="AC601" s="98"/>
      <c r="AD601" s="98"/>
      <c r="AE601" s="98"/>
      <c r="AF601" s="98"/>
      <c r="AG601" s="98"/>
      <c r="AH601" s="98"/>
      <c r="AI601" s="98"/>
      <c r="AJ601" s="98"/>
      <c r="AK601" s="98"/>
      <c r="AL601" s="98"/>
      <c r="AM601" s="98"/>
      <c r="AN601" s="98"/>
      <c r="AO601" s="98"/>
      <c r="AP601" s="98"/>
      <c r="AQ601" s="98"/>
      <c r="AR601" s="98"/>
      <c r="AS601" s="98"/>
      <c r="AT601" s="98"/>
    </row>
    <row r="602" spans="2:46" x14ac:dyDescent="0.25">
      <c r="B602" s="37"/>
      <c r="C602" s="37"/>
      <c r="D602" s="37"/>
      <c r="E602" s="101"/>
      <c r="F602" s="101"/>
      <c r="G602" s="101"/>
      <c r="H602" s="101"/>
      <c r="I602" s="101"/>
      <c r="J602" s="101"/>
      <c r="K602" s="101"/>
      <c r="L602" s="101"/>
      <c r="M602" s="101"/>
      <c r="N602" s="101"/>
      <c r="O602" s="101"/>
      <c r="P602" s="101"/>
      <c r="T602" s="98"/>
      <c r="U602" s="98"/>
      <c r="V602" s="98"/>
      <c r="W602" s="98"/>
      <c r="X602" s="98"/>
      <c r="Y602" s="98"/>
      <c r="Z602" s="98"/>
      <c r="AA602" s="98"/>
      <c r="AB602" s="98"/>
      <c r="AC602" s="98"/>
      <c r="AD602" s="98"/>
      <c r="AE602" s="98"/>
      <c r="AF602" s="98"/>
      <c r="AG602" s="98"/>
      <c r="AH602" s="98"/>
      <c r="AI602" s="98"/>
      <c r="AJ602" s="98"/>
      <c r="AK602" s="98"/>
      <c r="AL602" s="98"/>
      <c r="AM602" s="98"/>
      <c r="AN602" s="98"/>
      <c r="AO602" s="98"/>
      <c r="AP602" s="98"/>
      <c r="AQ602" s="98"/>
      <c r="AR602" s="98"/>
      <c r="AS602" s="98"/>
      <c r="AT602" s="98"/>
    </row>
    <row r="603" spans="2:46" x14ac:dyDescent="0.25">
      <c r="B603" s="37"/>
      <c r="C603" s="37"/>
      <c r="D603" s="37"/>
      <c r="E603" s="101"/>
      <c r="F603" s="101"/>
      <c r="G603" s="101"/>
      <c r="H603" s="101"/>
      <c r="I603" s="101"/>
      <c r="J603" s="101"/>
      <c r="K603" s="101"/>
      <c r="L603" s="101"/>
      <c r="M603" s="101"/>
      <c r="N603" s="101"/>
      <c r="O603" s="101"/>
      <c r="P603" s="101"/>
      <c r="T603" s="98"/>
      <c r="U603" s="98"/>
      <c r="V603" s="98"/>
      <c r="W603" s="98"/>
      <c r="X603" s="98"/>
      <c r="Y603" s="98"/>
      <c r="Z603" s="98"/>
      <c r="AA603" s="98"/>
      <c r="AB603" s="98"/>
      <c r="AC603" s="98"/>
      <c r="AD603" s="98"/>
      <c r="AE603" s="98"/>
      <c r="AF603" s="98"/>
      <c r="AG603" s="98"/>
      <c r="AH603" s="98"/>
      <c r="AI603" s="98"/>
      <c r="AJ603" s="98"/>
      <c r="AK603" s="98"/>
      <c r="AL603" s="98"/>
      <c r="AM603" s="98"/>
      <c r="AN603" s="98"/>
      <c r="AO603" s="98"/>
      <c r="AP603" s="98"/>
      <c r="AQ603" s="98"/>
      <c r="AR603" s="98"/>
      <c r="AS603" s="98"/>
      <c r="AT603" s="98"/>
    </row>
    <row r="604" spans="2:46" x14ac:dyDescent="0.25">
      <c r="B604" s="37"/>
      <c r="C604" s="37"/>
      <c r="D604" s="37"/>
      <c r="E604" s="101"/>
      <c r="F604" s="101"/>
      <c r="G604" s="101"/>
      <c r="H604" s="101"/>
      <c r="I604" s="101"/>
      <c r="J604" s="101"/>
      <c r="K604" s="101"/>
      <c r="L604" s="101"/>
      <c r="M604" s="101"/>
      <c r="N604" s="101"/>
      <c r="O604" s="101"/>
      <c r="P604" s="101"/>
      <c r="T604" s="98"/>
      <c r="U604" s="98"/>
      <c r="V604" s="98"/>
      <c r="W604" s="98"/>
      <c r="X604" s="98"/>
      <c r="Y604" s="98"/>
      <c r="Z604" s="98"/>
      <c r="AA604" s="98"/>
      <c r="AB604" s="98"/>
      <c r="AC604" s="98"/>
      <c r="AD604" s="98"/>
      <c r="AE604" s="98"/>
      <c r="AF604" s="98"/>
      <c r="AG604" s="98"/>
      <c r="AH604" s="98"/>
      <c r="AI604" s="98"/>
      <c r="AJ604" s="98"/>
      <c r="AK604" s="98"/>
      <c r="AL604" s="98"/>
      <c r="AM604" s="98"/>
      <c r="AN604" s="98"/>
      <c r="AO604" s="98"/>
      <c r="AP604" s="98"/>
      <c r="AQ604" s="98"/>
      <c r="AR604" s="98"/>
      <c r="AS604" s="98"/>
      <c r="AT604" s="98"/>
    </row>
    <row r="605" spans="2:46" x14ac:dyDescent="0.25">
      <c r="B605" s="37"/>
      <c r="C605" s="37"/>
      <c r="D605" s="37"/>
      <c r="E605" s="101"/>
      <c r="F605" s="101"/>
      <c r="G605" s="101"/>
      <c r="H605" s="101"/>
      <c r="I605" s="101"/>
      <c r="J605" s="101"/>
      <c r="K605" s="101"/>
      <c r="L605" s="101"/>
      <c r="M605" s="101"/>
      <c r="N605" s="101"/>
      <c r="O605" s="101"/>
      <c r="P605" s="101"/>
      <c r="T605" s="98"/>
      <c r="U605" s="98"/>
      <c r="V605" s="98"/>
      <c r="W605" s="98"/>
      <c r="X605" s="98"/>
      <c r="Y605" s="98"/>
      <c r="Z605" s="98"/>
      <c r="AA605" s="98"/>
      <c r="AB605" s="98"/>
      <c r="AC605" s="98"/>
      <c r="AD605" s="98"/>
      <c r="AE605" s="98"/>
      <c r="AF605" s="98"/>
      <c r="AG605" s="98"/>
      <c r="AH605" s="98"/>
      <c r="AI605" s="98"/>
      <c r="AJ605" s="98"/>
      <c r="AK605" s="98"/>
      <c r="AL605" s="98"/>
      <c r="AM605" s="98"/>
      <c r="AN605" s="98"/>
      <c r="AO605" s="98"/>
      <c r="AP605" s="98"/>
      <c r="AQ605" s="98"/>
      <c r="AR605" s="98"/>
      <c r="AS605" s="98"/>
      <c r="AT605" s="98"/>
    </row>
    <row r="606" spans="2:46" x14ac:dyDescent="0.25">
      <c r="B606" s="37"/>
      <c r="C606" s="37"/>
      <c r="D606" s="37"/>
      <c r="E606" s="101"/>
      <c r="F606" s="101"/>
      <c r="G606" s="101"/>
      <c r="H606" s="101"/>
      <c r="I606" s="101"/>
      <c r="J606" s="101"/>
      <c r="K606" s="101"/>
      <c r="L606" s="101"/>
      <c r="M606" s="101"/>
      <c r="N606" s="101"/>
      <c r="O606" s="101"/>
      <c r="P606" s="101"/>
      <c r="T606" s="98"/>
      <c r="U606" s="98"/>
      <c r="V606" s="98"/>
      <c r="W606" s="98"/>
      <c r="X606" s="98"/>
      <c r="Y606" s="98"/>
      <c r="Z606" s="98"/>
      <c r="AA606" s="98"/>
      <c r="AB606" s="98"/>
      <c r="AC606" s="98"/>
      <c r="AD606" s="98"/>
      <c r="AE606" s="98"/>
      <c r="AF606" s="98"/>
      <c r="AG606" s="98"/>
      <c r="AH606" s="98"/>
      <c r="AI606" s="98"/>
      <c r="AJ606" s="98"/>
      <c r="AK606" s="98"/>
      <c r="AL606" s="98"/>
      <c r="AM606" s="98"/>
      <c r="AN606" s="98"/>
      <c r="AO606" s="98"/>
      <c r="AP606" s="98"/>
      <c r="AQ606" s="98"/>
      <c r="AR606" s="98"/>
      <c r="AS606" s="98"/>
      <c r="AT606" s="98"/>
    </row>
    <row r="607" spans="2:46" x14ac:dyDescent="0.25">
      <c r="B607" s="37"/>
      <c r="C607" s="37"/>
      <c r="D607" s="37"/>
      <c r="E607" s="101"/>
      <c r="F607" s="101"/>
      <c r="G607" s="101"/>
      <c r="H607" s="101"/>
      <c r="I607" s="101"/>
      <c r="J607" s="101"/>
      <c r="K607" s="101"/>
      <c r="L607" s="101"/>
      <c r="M607" s="101"/>
      <c r="N607" s="101"/>
      <c r="O607" s="101"/>
      <c r="P607" s="101"/>
      <c r="T607" s="98"/>
      <c r="U607" s="98"/>
      <c r="V607" s="98"/>
      <c r="W607" s="98"/>
      <c r="X607" s="98"/>
      <c r="Y607" s="98"/>
      <c r="Z607" s="98"/>
      <c r="AA607" s="98"/>
      <c r="AB607" s="98"/>
      <c r="AC607" s="98"/>
      <c r="AD607" s="98"/>
      <c r="AE607" s="98"/>
      <c r="AF607" s="98"/>
      <c r="AG607" s="98"/>
      <c r="AH607" s="98"/>
      <c r="AI607" s="98"/>
      <c r="AJ607" s="98"/>
      <c r="AK607" s="98"/>
      <c r="AL607" s="98"/>
      <c r="AM607" s="98"/>
      <c r="AN607" s="98"/>
      <c r="AO607" s="98"/>
      <c r="AP607" s="98"/>
      <c r="AQ607" s="98"/>
      <c r="AR607" s="98"/>
      <c r="AS607" s="98"/>
      <c r="AT607" s="98"/>
    </row>
    <row r="608" spans="2:46" x14ac:dyDescent="0.25">
      <c r="B608" s="37"/>
      <c r="C608" s="37"/>
      <c r="D608" s="37"/>
      <c r="E608" s="101"/>
      <c r="F608" s="101"/>
      <c r="G608" s="101"/>
      <c r="H608" s="101"/>
      <c r="I608" s="101"/>
      <c r="J608" s="101"/>
      <c r="K608" s="101"/>
      <c r="L608" s="101"/>
      <c r="M608" s="101"/>
      <c r="N608" s="101"/>
      <c r="O608" s="101"/>
      <c r="P608" s="101"/>
      <c r="T608" s="98"/>
      <c r="U608" s="98"/>
      <c r="V608" s="98"/>
      <c r="W608" s="98"/>
      <c r="X608" s="98"/>
      <c r="Y608" s="98"/>
      <c r="Z608" s="98"/>
      <c r="AA608" s="98"/>
      <c r="AB608" s="98"/>
      <c r="AC608" s="98"/>
      <c r="AD608" s="98"/>
      <c r="AE608" s="98"/>
      <c r="AF608" s="98"/>
      <c r="AG608" s="98"/>
      <c r="AH608" s="98"/>
      <c r="AI608" s="98"/>
      <c r="AJ608" s="98"/>
      <c r="AK608" s="98"/>
      <c r="AL608" s="98"/>
      <c r="AM608" s="98"/>
      <c r="AN608" s="98"/>
      <c r="AO608" s="98"/>
      <c r="AP608" s="98"/>
      <c r="AQ608" s="98"/>
      <c r="AR608" s="98"/>
      <c r="AS608" s="98"/>
      <c r="AT608" s="98"/>
    </row>
    <row r="609" spans="2:46" x14ac:dyDescent="0.25">
      <c r="B609" s="37"/>
      <c r="C609" s="37"/>
      <c r="D609" s="37"/>
      <c r="E609" s="101"/>
      <c r="F609" s="101"/>
      <c r="G609" s="101"/>
      <c r="H609" s="101"/>
      <c r="I609" s="101"/>
      <c r="J609" s="101"/>
      <c r="K609" s="101"/>
      <c r="L609" s="101"/>
      <c r="M609" s="101"/>
      <c r="N609" s="101"/>
      <c r="O609" s="101"/>
      <c r="P609" s="101"/>
      <c r="T609" s="98"/>
      <c r="U609" s="98"/>
      <c r="V609" s="98"/>
      <c r="W609" s="98"/>
      <c r="X609" s="98"/>
      <c r="Y609" s="98"/>
      <c r="Z609" s="98"/>
      <c r="AA609" s="98"/>
      <c r="AB609" s="98"/>
      <c r="AC609" s="98"/>
      <c r="AD609" s="98"/>
      <c r="AE609" s="98"/>
      <c r="AF609" s="98"/>
      <c r="AG609" s="98"/>
      <c r="AH609" s="98"/>
      <c r="AI609" s="98"/>
      <c r="AJ609" s="98"/>
      <c r="AK609" s="98"/>
      <c r="AL609" s="98"/>
      <c r="AM609" s="98"/>
      <c r="AN609" s="98"/>
      <c r="AO609" s="98"/>
      <c r="AP609" s="98"/>
      <c r="AQ609" s="98"/>
      <c r="AR609" s="98"/>
      <c r="AS609" s="98"/>
      <c r="AT609" s="98"/>
    </row>
    <row r="610" spans="2:46" x14ac:dyDescent="0.25">
      <c r="B610" s="37"/>
      <c r="C610" s="37"/>
      <c r="D610" s="37"/>
      <c r="E610" s="101"/>
      <c r="F610" s="101"/>
      <c r="G610" s="101"/>
      <c r="H610" s="101"/>
      <c r="I610" s="101"/>
      <c r="J610" s="101"/>
      <c r="K610" s="101"/>
      <c r="L610" s="101"/>
      <c r="M610" s="101"/>
      <c r="N610" s="101"/>
      <c r="O610" s="101"/>
      <c r="P610" s="101"/>
      <c r="T610" s="98"/>
      <c r="U610" s="98"/>
      <c r="V610" s="98"/>
      <c r="W610" s="98"/>
      <c r="X610" s="98"/>
      <c r="Y610" s="98"/>
      <c r="Z610" s="98"/>
      <c r="AA610" s="98"/>
      <c r="AB610" s="98"/>
      <c r="AC610" s="98"/>
      <c r="AD610" s="98"/>
      <c r="AE610" s="98"/>
      <c r="AF610" s="98"/>
      <c r="AG610" s="98"/>
      <c r="AH610" s="98"/>
      <c r="AI610" s="98"/>
      <c r="AJ610" s="98"/>
      <c r="AK610" s="98"/>
      <c r="AL610" s="98"/>
      <c r="AM610" s="98"/>
      <c r="AN610" s="98"/>
      <c r="AO610" s="98"/>
      <c r="AP610" s="98"/>
      <c r="AQ610" s="98"/>
      <c r="AR610" s="98"/>
      <c r="AS610" s="98"/>
      <c r="AT610" s="98"/>
    </row>
    <row r="611" spans="2:46" x14ac:dyDescent="0.25">
      <c r="B611" s="37"/>
      <c r="C611" s="37"/>
      <c r="D611" s="37"/>
      <c r="E611" s="101"/>
      <c r="F611" s="101"/>
      <c r="G611" s="101"/>
      <c r="H611" s="101"/>
      <c r="I611" s="101"/>
      <c r="J611" s="101"/>
      <c r="K611" s="101"/>
      <c r="L611" s="101"/>
      <c r="M611" s="101"/>
      <c r="N611" s="101"/>
      <c r="O611" s="101"/>
      <c r="P611" s="101"/>
      <c r="T611" s="98"/>
      <c r="U611" s="98"/>
      <c r="V611" s="98"/>
      <c r="W611" s="98"/>
      <c r="X611" s="98"/>
      <c r="Y611" s="98"/>
      <c r="Z611" s="98"/>
      <c r="AA611" s="98"/>
      <c r="AB611" s="98"/>
      <c r="AC611" s="98"/>
      <c r="AD611" s="98"/>
      <c r="AE611" s="98"/>
      <c r="AF611" s="98"/>
      <c r="AG611" s="98"/>
      <c r="AH611" s="98"/>
      <c r="AI611" s="98"/>
      <c r="AJ611" s="98"/>
      <c r="AK611" s="98"/>
      <c r="AL611" s="98"/>
      <c r="AM611" s="98"/>
      <c r="AN611" s="98"/>
      <c r="AO611" s="98"/>
      <c r="AP611" s="98"/>
      <c r="AQ611" s="98"/>
      <c r="AR611" s="98"/>
      <c r="AS611" s="98"/>
      <c r="AT611" s="98"/>
    </row>
    <row r="612" spans="2:46" x14ac:dyDescent="0.25">
      <c r="B612" s="37"/>
      <c r="C612" s="37"/>
      <c r="D612" s="37"/>
      <c r="E612" s="101"/>
      <c r="F612" s="101"/>
      <c r="G612" s="101"/>
      <c r="H612" s="101"/>
      <c r="I612" s="101"/>
      <c r="J612" s="101"/>
      <c r="K612" s="101"/>
      <c r="L612" s="101"/>
      <c r="M612" s="101"/>
      <c r="N612" s="101"/>
      <c r="O612" s="101"/>
      <c r="P612" s="101"/>
      <c r="T612" s="98"/>
      <c r="U612" s="98"/>
      <c r="V612" s="98"/>
      <c r="W612" s="98"/>
      <c r="X612" s="98"/>
      <c r="Y612" s="98"/>
      <c r="Z612" s="98"/>
      <c r="AA612" s="98"/>
      <c r="AB612" s="98"/>
      <c r="AC612" s="98"/>
      <c r="AD612" s="98"/>
      <c r="AE612" s="98"/>
      <c r="AF612" s="98"/>
      <c r="AG612" s="98"/>
      <c r="AH612" s="98"/>
      <c r="AI612" s="98"/>
      <c r="AJ612" s="98"/>
      <c r="AK612" s="98"/>
      <c r="AL612" s="98"/>
      <c r="AM612" s="98"/>
      <c r="AN612" s="98"/>
      <c r="AO612" s="98"/>
      <c r="AP612" s="98"/>
      <c r="AQ612" s="98"/>
      <c r="AR612" s="98"/>
      <c r="AS612" s="98"/>
      <c r="AT612" s="98"/>
    </row>
    <row r="613" spans="2:46" x14ac:dyDescent="0.25">
      <c r="B613" s="37"/>
      <c r="C613" s="37"/>
      <c r="D613" s="37"/>
      <c r="E613" s="101"/>
      <c r="F613" s="101"/>
      <c r="G613" s="101"/>
      <c r="H613" s="101"/>
      <c r="I613" s="101"/>
      <c r="J613" s="101"/>
      <c r="K613" s="101"/>
      <c r="L613" s="101"/>
      <c r="M613" s="101"/>
      <c r="N613" s="101"/>
      <c r="O613" s="101"/>
      <c r="P613" s="101"/>
      <c r="T613" s="98"/>
      <c r="U613" s="98"/>
      <c r="V613" s="98"/>
      <c r="W613" s="98"/>
      <c r="X613" s="98"/>
      <c r="Y613" s="98"/>
      <c r="Z613" s="98"/>
      <c r="AA613" s="98"/>
      <c r="AB613" s="98"/>
      <c r="AC613" s="98"/>
      <c r="AD613" s="98"/>
      <c r="AE613" s="98"/>
      <c r="AF613" s="98"/>
      <c r="AG613" s="98"/>
      <c r="AH613" s="98"/>
      <c r="AI613" s="98"/>
      <c r="AJ613" s="98"/>
      <c r="AK613" s="98"/>
      <c r="AL613" s="98"/>
      <c r="AM613" s="98"/>
      <c r="AN613" s="98"/>
      <c r="AO613" s="98"/>
      <c r="AP613" s="98"/>
      <c r="AQ613" s="98"/>
      <c r="AR613" s="98"/>
      <c r="AS613" s="98"/>
      <c r="AT613" s="98"/>
    </row>
    <row r="614" spans="2:46" x14ac:dyDescent="0.25">
      <c r="B614" s="37"/>
      <c r="C614" s="37"/>
      <c r="D614" s="37"/>
      <c r="E614" s="101"/>
      <c r="F614" s="101"/>
      <c r="G614" s="101"/>
      <c r="H614" s="101"/>
      <c r="I614" s="101"/>
      <c r="J614" s="101"/>
      <c r="K614" s="101"/>
      <c r="L614" s="101"/>
      <c r="M614" s="101"/>
      <c r="N614" s="101"/>
      <c r="O614" s="101"/>
      <c r="P614" s="101"/>
      <c r="T614" s="98"/>
      <c r="U614" s="98"/>
      <c r="V614" s="98"/>
      <c r="W614" s="98"/>
      <c r="X614" s="98"/>
      <c r="Y614" s="98"/>
      <c r="Z614" s="98"/>
      <c r="AA614" s="98"/>
      <c r="AB614" s="98"/>
      <c r="AC614" s="98"/>
      <c r="AD614" s="98"/>
      <c r="AE614" s="98"/>
      <c r="AF614" s="98"/>
      <c r="AG614" s="98"/>
      <c r="AH614" s="98"/>
      <c r="AI614" s="98"/>
      <c r="AJ614" s="98"/>
      <c r="AK614" s="98"/>
      <c r="AL614" s="98"/>
      <c r="AM614" s="98"/>
      <c r="AN614" s="98"/>
      <c r="AO614" s="98"/>
      <c r="AP614" s="98"/>
      <c r="AQ614" s="98"/>
      <c r="AR614" s="98"/>
      <c r="AS614" s="98"/>
      <c r="AT614" s="98"/>
    </row>
    <row r="615" spans="2:46" x14ac:dyDescent="0.25">
      <c r="B615" s="37"/>
      <c r="C615" s="37"/>
      <c r="D615" s="37"/>
      <c r="E615" s="101"/>
      <c r="F615" s="101"/>
      <c r="G615" s="101"/>
      <c r="H615" s="101"/>
      <c r="I615" s="101"/>
      <c r="J615" s="101"/>
      <c r="K615" s="101"/>
      <c r="L615" s="101"/>
      <c r="M615" s="101"/>
      <c r="N615" s="101"/>
      <c r="O615" s="101"/>
      <c r="P615" s="101"/>
      <c r="T615" s="98"/>
      <c r="U615" s="98"/>
      <c r="V615" s="98"/>
      <c r="W615" s="98"/>
      <c r="X615" s="98"/>
      <c r="Y615" s="98"/>
      <c r="Z615" s="98"/>
      <c r="AA615" s="98"/>
      <c r="AB615" s="98"/>
      <c r="AC615" s="98"/>
      <c r="AD615" s="98"/>
      <c r="AE615" s="98"/>
      <c r="AF615" s="98"/>
      <c r="AG615" s="98"/>
      <c r="AH615" s="98"/>
      <c r="AI615" s="98"/>
      <c r="AJ615" s="98"/>
      <c r="AK615" s="98"/>
      <c r="AL615" s="98"/>
      <c r="AM615" s="98"/>
      <c r="AN615" s="98"/>
      <c r="AO615" s="98"/>
      <c r="AP615" s="98"/>
      <c r="AQ615" s="98"/>
      <c r="AR615" s="98"/>
      <c r="AS615" s="98"/>
      <c r="AT615" s="98"/>
    </row>
    <row r="616" spans="2:46" x14ac:dyDescent="0.25">
      <c r="B616" s="37"/>
      <c r="C616" s="37"/>
      <c r="D616" s="37"/>
      <c r="E616" s="101"/>
      <c r="F616" s="101"/>
      <c r="G616" s="101"/>
      <c r="H616" s="101"/>
      <c r="I616" s="101"/>
      <c r="J616" s="101"/>
      <c r="K616" s="101"/>
      <c r="L616" s="101"/>
      <c r="M616" s="101"/>
      <c r="N616" s="101"/>
      <c r="O616" s="101"/>
      <c r="P616" s="101"/>
      <c r="T616" s="98"/>
      <c r="U616" s="98"/>
      <c r="V616" s="98"/>
      <c r="W616" s="98"/>
      <c r="X616" s="98"/>
      <c r="Y616" s="98"/>
      <c r="Z616" s="98"/>
      <c r="AA616" s="98"/>
      <c r="AB616" s="98"/>
      <c r="AC616" s="98"/>
      <c r="AD616" s="98"/>
      <c r="AE616" s="98"/>
      <c r="AF616" s="98"/>
      <c r="AG616" s="98"/>
      <c r="AH616" s="98"/>
      <c r="AI616" s="98"/>
      <c r="AJ616" s="98"/>
      <c r="AK616" s="98"/>
      <c r="AL616" s="98"/>
      <c r="AM616" s="98"/>
      <c r="AN616" s="98"/>
      <c r="AO616" s="98"/>
      <c r="AP616" s="98"/>
      <c r="AQ616" s="98"/>
      <c r="AR616" s="98"/>
      <c r="AS616" s="98"/>
      <c r="AT616" s="98"/>
    </row>
    <row r="617" spans="2:46" x14ac:dyDescent="0.25">
      <c r="B617" s="37"/>
      <c r="C617" s="37"/>
      <c r="D617" s="37"/>
      <c r="E617" s="101"/>
      <c r="F617" s="101"/>
      <c r="G617" s="101"/>
      <c r="H617" s="101"/>
      <c r="I617" s="101"/>
      <c r="J617" s="101"/>
      <c r="K617" s="101"/>
      <c r="L617" s="101"/>
      <c r="M617" s="101"/>
      <c r="N617" s="101"/>
      <c r="O617" s="101"/>
      <c r="P617" s="101"/>
      <c r="T617" s="98"/>
      <c r="U617" s="98"/>
      <c r="V617" s="98"/>
      <c r="W617" s="98"/>
      <c r="X617" s="98"/>
      <c r="Y617" s="98"/>
      <c r="Z617" s="98"/>
      <c r="AA617" s="98"/>
      <c r="AB617" s="98"/>
      <c r="AC617" s="98"/>
      <c r="AD617" s="98"/>
      <c r="AE617" s="98"/>
      <c r="AF617" s="98"/>
      <c r="AG617" s="98"/>
      <c r="AH617" s="98"/>
      <c r="AI617" s="98"/>
      <c r="AJ617" s="98"/>
      <c r="AK617" s="98"/>
      <c r="AL617" s="98"/>
      <c r="AM617" s="98"/>
      <c r="AN617" s="98"/>
      <c r="AO617" s="98"/>
      <c r="AP617" s="98"/>
      <c r="AQ617" s="98"/>
      <c r="AR617" s="98"/>
      <c r="AS617" s="98"/>
      <c r="AT617" s="98"/>
    </row>
    <row r="618" spans="2:46" x14ac:dyDescent="0.25">
      <c r="B618" s="37"/>
      <c r="C618" s="37"/>
      <c r="D618" s="37"/>
      <c r="E618" s="101"/>
      <c r="F618" s="101"/>
      <c r="G618" s="101"/>
      <c r="H618" s="101"/>
      <c r="I618" s="101"/>
      <c r="J618" s="101"/>
      <c r="K618" s="101"/>
      <c r="L618" s="101"/>
      <c r="M618" s="101"/>
      <c r="N618" s="101"/>
      <c r="O618" s="101"/>
      <c r="P618" s="101"/>
      <c r="T618" s="98"/>
      <c r="U618" s="98"/>
      <c r="V618" s="98"/>
      <c r="W618" s="98"/>
      <c r="X618" s="98"/>
      <c r="Y618" s="98"/>
      <c r="Z618" s="98"/>
      <c r="AA618" s="98"/>
      <c r="AB618" s="98"/>
      <c r="AC618" s="98"/>
      <c r="AD618" s="98"/>
      <c r="AE618" s="98"/>
      <c r="AF618" s="98"/>
      <c r="AG618" s="98"/>
      <c r="AH618" s="98"/>
      <c r="AI618" s="98"/>
      <c r="AJ618" s="98"/>
      <c r="AK618" s="98"/>
      <c r="AL618" s="98"/>
      <c r="AM618" s="98"/>
      <c r="AN618" s="98"/>
      <c r="AO618" s="98"/>
      <c r="AP618" s="98"/>
      <c r="AQ618" s="98"/>
      <c r="AR618" s="98"/>
      <c r="AS618" s="98"/>
      <c r="AT618" s="98"/>
    </row>
    <row r="619" spans="2:46" x14ac:dyDescent="0.25">
      <c r="B619" s="37"/>
      <c r="C619" s="37"/>
      <c r="D619" s="37"/>
      <c r="E619" s="101"/>
      <c r="F619" s="101"/>
      <c r="G619" s="101"/>
      <c r="H619" s="101"/>
      <c r="I619" s="101"/>
      <c r="J619" s="101"/>
      <c r="K619" s="101"/>
      <c r="L619" s="101"/>
      <c r="M619" s="101"/>
      <c r="N619" s="101"/>
      <c r="O619" s="101"/>
      <c r="P619" s="101"/>
      <c r="T619" s="98"/>
      <c r="U619" s="98"/>
      <c r="V619" s="98"/>
      <c r="W619" s="98"/>
      <c r="X619" s="98"/>
      <c r="Y619" s="98"/>
      <c r="Z619" s="98"/>
      <c r="AA619" s="98"/>
      <c r="AB619" s="98"/>
      <c r="AC619" s="98"/>
      <c r="AD619" s="98"/>
      <c r="AE619" s="98"/>
      <c r="AF619" s="98"/>
      <c r="AG619" s="98"/>
      <c r="AH619" s="98"/>
      <c r="AI619" s="98"/>
      <c r="AJ619" s="98"/>
      <c r="AK619" s="98"/>
      <c r="AL619" s="98"/>
      <c r="AM619" s="98"/>
      <c r="AN619" s="98"/>
      <c r="AO619" s="98"/>
      <c r="AP619" s="98"/>
      <c r="AQ619" s="98"/>
      <c r="AR619" s="98"/>
      <c r="AS619" s="98"/>
      <c r="AT619" s="98"/>
    </row>
  </sheetData>
  <mergeCells count="7">
    <mergeCell ref="Q2:S2"/>
    <mergeCell ref="N3:P3"/>
    <mergeCell ref="C3:D3"/>
    <mergeCell ref="E3:F3"/>
    <mergeCell ref="G3:H3"/>
    <mergeCell ref="I3:J3"/>
    <mergeCell ref="K3:M3"/>
  </mergeCells>
  <printOptions horizontalCentered="1"/>
  <pageMargins left="0.70866141732283472" right="0.70866141732283472" top="0.94488188976377963" bottom="0.74803149606299213" header="0.31496062992125984" footer="0.31496062992125984"/>
  <pageSetup paperSize="9" scale="52" fitToWidth="0" fitToHeight="0" orientation="landscape" r:id="rId1"/>
  <headerFooter>
    <oddHeader xml:space="preserve">&amp;C&amp;"Times New Roman,Félkövér"&amp;12Józsefvárosi Önkormányzat
költségvetési szervek
2018.évi 
engedélyezett álláshelyek&amp;R&amp;"Times New Roman,Félkövér dőlt"13. melléklet a 46/2017. (XII.20.)
önkormányzati rendelethez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M379"/>
  <sheetViews>
    <sheetView zoomScaleNormal="100" workbookViewId="0">
      <pane xSplit="1" ySplit="2" topLeftCell="B11" activePane="bottomRight" state="frozen"/>
      <selection pane="topRight" activeCell="B1" sqref="B1"/>
      <selection pane="bottomLeft" activeCell="A3" sqref="A3"/>
      <selection pane="bottomRight" activeCell="A21" sqref="A21"/>
    </sheetView>
  </sheetViews>
  <sheetFormatPr defaultColWidth="19.85546875" defaultRowHeight="12.75" x14ac:dyDescent="0.2"/>
  <cols>
    <col min="1" max="1" width="39.85546875" style="119" customWidth="1"/>
    <col min="2" max="15" width="15.7109375" style="26" customWidth="1"/>
    <col min="16" max="16" width="15.7109375" style="120" customWidth="1"/>
    <col min="17" max="17" width="15.7109375" style="26" customWidth="1"/>
    <col min="18" max="18" width="15.7109375" style="15" customWidth="1"/>
    <col min="19" max="24" width="9.7109375" style="8" customWidth="1"/>
    <col min="25" max="213" width="19.85546875" style="8"/>
    <col min="214" max="214" width="39.85546875" style="8" customWidth="1"/>
    <col min="215" max="271" width="9.7109375" style="8" customWidth="1"/>
    <col min="272" max="274" width="10.7109375" style="8" customWidth="1"/>
    <col min="275" max="280" width="9.7109375" style="8" customWidth="1"/>
    <col min="281" max="469" width="19.85546875" style="8"/>
    <col min="470" max="470" width="39.85546875" style="8" customWidth="1"/>
    <col min="471" max="527" width="9.7109375" style="8" customWidth="1"/>
    <col min="528" max="530" width="10.7109375" style="8" customWidth="1"/>
    <col min="531" max="536" width="9.7109375" style="8" customWidth="1"/>
    <col min="537" max="725" width="19.85546875" style="8"/>
    <col min="726" max="726" width="39.85546875" style="8" customWidth="1"/>
    <col min="727" max="783" width="9.7109375" style="8" customWidth="1"/>
    <col min="784" max="786" width="10.7109375" style="8" customWidth="1"/>
    <col min="787" max="792" width="9.7109375" style="8" customWidth="1"/>
    <col min="793" max="981" width="19.85546875" style="8"/>
    <col min="982" max="982" width="39.85546875" style="8" customWidth="1"/>
    <col min="983" max="1039" width="9.7109375" style="8" customWidth="1"/>
    <col min="1040" max="1042" width="10.7109375" style="8" customWidth="1"/>
    <col min="1043" max="1048" width="9.7109375" style="8" customWidth="1"/>
    <col min="1049" max="1237" width="19.85546875" style="8"/>
    <col min="1238" max="1238" width="39.85546875" style="8" customWidth="1"/>
    <col min="1239" max="1295" width="9.7109375" style="8" customWidth="1"/>
    <col min="1296" max="1298" width="10.7109375" style="8" customWidth="1"/>
    <col min="1299" max="1304" width="9.7109375" style="8" customWidth="1"/>
    <col min="1305" max="1493" width="19.85546875" style="8"/>
    <col min="1494" max="1494" width="39.85546875" style="8" customWidth="1"/>
    <col min="1495" max="1551" width="9.7109375" style="8" customWidth="1"/>
    <col min="1552" max="1554" width="10.7109375" style="8" customWidth="1"/>
    <col min="1555" max="1560" width="9.7109375" style="8" customWidth="1"/>
    <col min="1561" max="1749" width="19.85546875" style="8"/>
    <col min="1750" max="1750" width="39.85546875" style="8" customWidth="1"/>
    <col min="1751" max="1807" width="9.7109375" style="8" customWidth="1"/>
    <col min="1808" max="1810" width="10.7109375" style="8" customWidth="1"/>
    <col min="1811" max="1816" width="9.7109375" style="8" customWidth="1"/>
    <col min="1817" max="2005" width="19.85546875" style="8"/>
    <col min="2006" max="2006" width="39.85546875" style="8" customWidth="1"/>
    <col min="2007" max="2063" width="9.7109375" style="8" customWidth="1"/>
    <col min="2064" max="2066" width="10.7109375" style="8" customWidth="1"/>
    <col min="2067" max="2072" width="9.7109375" style="8" customWidth="1"/>
    <col min="2073" max="2261" width="19.85546875" style="8"/>
    <col min="2262" max="2262" width="39.85546875" style="8" customWidth="1"/>
    <col min="2263" max="2319" width="9.7109375" style="8" customWidth="1"/>
    <col min="2320" max="2322" width="10.7109375" style="8" customWidth="1"/>
    <col min="2323" max="2328" width="9.7109375" style="8" customWidth="1"/>
    <col min="2329" max="2517" width="19.85546875" style="8"/>
    <col min="2518" max="2518" width="39.85546875" style="8" customWidth="1"/>
    <col min="2519" max="2575" width="9.7109375" style="8" customWidth="1"/>
    <col min="2576" max="2578" width="10.7109375" style="8" customWidth="1"/>
    <col min="2579" max="2584" width="9.7109375" style="8" customWidth="1"/>
    <col min="2585" max="2773" width="19.85546875" style="8"/>
    <col min="2774" max="2774" width="39.85546875" style="8" customWidth="1"/>
    <col min="2775" max="2831" width="9.7109375" style="8" customWidth="1"/>
    <col min="2832" max="2834" width="10.7109375" style="8" customWidth="1"/>
    <col min="2835" max="2840" width="9.7109375" style="8" customWidth="1"/>
    <col min="2841" max="3029" width="19.85546875" style="8"/>
    <col min="3030" max="3030" width="39.85546875" style="8" customWidth="1"/>
    <col min="3031" max="3087" width="9.7109375" style="8" customWidth="1"/>
    <col min="3088" max="3090" width="10.7109375" style="8" customWidth="1"/>
    <col min="3091" max="3096" width="9.7109375" style="8" customWidth="1"/>
    <col min="3097" max="3285" width="19.85546875" style="8"/>
    <col min="3286" max="3286" width="39.85546875" style="8" customWidth="1"/>
    <col min="3287" max="3343" width="9.7109375" style="8" customWidth="1"/>
    <col min="3344" max="3346" width="10.7109375" style="8" customWidth="1"/>
    <col min="3347" max="3352" width="9.7109375" style="8" customWidth="1"/>
    <col min="3353" max="3541" width="19.85546875" style="8"/>
    <col min="3542" max="3542" width="39.85546875" style="8" customWidth="1"/>
    <col min="3543" max="3599" width="9.7109375" style="8" customWidth="1"/>
    <col min="3600" max="3602" width="10.7109375" style="8" customWidth="1"/>
    <col min="3603" max="3608" width="9.7109375" style="8" customWidth="1"/>
    <col min="3609" max="3797" width="19.85546875" style="8"/>
    <col min="3798" max="3798" width="39.85546875" style="8" customWidth="1"/>
    <col min="3799" max="3855" width="9.7109375" style="8" customWidth="1"/>
    <col min="3856" max="3858" width="10.7109375" style="8" customWidth="1"/>
    <col min="3859" max="3864" width="9.7109375" style="8" customWidth="1"/>
    <col min="3865" max="4053" width="19.85546875" style="8"/>
    <col min="4054" max="4054" width="39.85546875" style="8" customWidth="1"/>
    <col min="4055" max="4111" width="9.7109375" style="8" customWidth="1"/>
    <col min="4112" max="4114" width="10.7109375" style="8" customWidth="1"/>
    <col min="4115" max="4120" width="9.7109375" style="8" customWidth="1"/>
    <col min="4121" max="4309" width="19.85546875" style="8"/>
    <col min="4310" max="4310" width="39.85546875" style="8" customWidth="1"/>
    <col min="4311" max="4367" width="9.7109375" style="8" customWidth="1"/>
    <col min="4368" max="4370" width="10.7109375" style="8" customWidth="1"/>
    <col min="4371" max="4376" width="9.7109375" style="8" customWidth="1"/>
    <col min="4377" max="4565" width="19.85546875" style="8"/>
    <col min="4566" max="4566" width="39.85546875" style="8" customWidth="1"/>
    <col min="4567" max="4623" width="9.7109375" style="8" customWidth="1"/>
    <col min="4624" max="4626" width="10.7109375" style="8" customWidth="1"/>
    <col min="4627" max="4632" width="9.7109375" style="8" customWidth="1"/>
    <col min="4633" max="4821" width="19.85546875" style="8"/>
    <col min="4822" max="4822" width="39.85546875" style="8" customWidth="1"/>
    <col min="4823" max="4879" width="9.7109375" style="8" customWidth="1"/>
    <col min="4880" max="4882" width="10.7109375" style="8" customWidth="1"/>
    <col min="4883" max="4888" width="9.7109375" style="8" customWidth="1"/>
    <col min="4889" max="5077" width="19.85546875" style="8"/>
    <col min="5078" max="5078" width="39.85546875" style="8" customWidth="1"/>
    <col min="5079" max="5135" width="9.7109375" style="8" customWidth="1"/>
    <col min="5136" max="5138" width="10.7109375" style="8" customWidth="1"/>
    <col min="5139" max="5144" width="9.7109375" style="8" customWidth="1"/>
    <col min="5145" max="5333" width="19.85546875" style="8"/>
    <col min="5334" max="5334" width="39.85546875" style="8" customWidth="1"/>
    <col min="5335" max="5391" width="9.7109375" style="8" customWidth="1"/>
    <col min="5392" max="5394" width="10.7109375" style="8" customWidth="1"/>
    <col min="5395" max="5400" width="9.7109375" style="8" customWidth="1"/>
    <col min="5401" max="5589" width="19.85546875" style="8"/>
    <col min="5590" max="5590" width="39.85546875" style="8" customWidth="1"/>
    <col min="5591" max="5647" width="9.7109375" style="8" customWidth="1"/>
    <col min="5648" max="5650" width="10.7109375" style="8" customWidth="1"/>
    <col min="5651" max="5656" width="9.7109375" style="8" customWidth="1"/>
    <col min="5657" max="5845" width="19.85546875" style="8"/>
    <col min="5846" max="5846" width="39.85546875" style="8" customWidth="1"/>
    <col min="5847" max="5903" width="9.7109375" style="8" customWidth="1"/>
    <col min="5904" max="5906" width="10.7109375" style="8" customWidth="1"/>
    <col min="5907" max="5912" width="9.7109375" style="8" customWidth="1"/>
    <col min="5913" max="6101" width="19.85546875" style="8"/>
    <col min="6102" max="6102" width="39.85546875" style="8" customWidth="1"/>
    <col min="6103" max="6159" width="9.7109375" style="8" customWidth="1"/>
    <col min="6160" max="6162" width="10.7109375" style="8" customWidth="1"/>
    <col min="6163" max="6168" width="9.7109375" style="8" customWidth="1"/>
    <col min="6169" max="6357" width="19.85546875" style="8"/>
    <col min="6358" max="6358" width="39.85546875" style="8" customWidth="1"/>
    <col min="6359" max="6415" width="9.7109375" style="8" customWidth="1"/>
    <col min="6416" max="6418" width="10.7109375" style="8" customWidth="1"/>
    <col min="6419" max="6424" width="9.7109375" style="8" customWidth="1"/>
    <col min="6425" max="6613" width="19.85546875" style="8"/>
    <col min="6614" max="6614" width="39.85546875" style="8" customWidth="1"/>
    <col min="6615" max="6671" width="9.7109375" style="8" customWidth="1"/>
    <col min="6672" max="6674" width="10.7109375" style="8" customWidth="1"/>
    <col min="6675" max="6680" width="9.7109375" style="8" customWidth="1"/>
    <col min="6681" max="6869" width="19.85546875" style="8"/>
    <col min="6870" max="6870" width="39.85546875" style="8" customWidth="1"/>
    <col min="6871" max="6927" width="9.7109375" style="8" customWidth="1"/>
    <col min="6928" max="6930" width="10.7109375" style="8" customWidth="1"/>
    <col min="6931" max="6936" width="9.7109375" style="8" customWidth="1"/>
    <col min="6937" max="7125" width="19.85546875" style="8"/>
    <col min="7126" max="7126" width="39.85546875" style="8" customWidth="1"/>
    <col min="7127" max="7183" width="9.7109375" style="8" customWidth="1"/>
    <col min="7184" max="7186" width="10.7109375" style="8" customWidth="1"/>
    <col min="7187" max="7192" width="9.7109375" style="8" customWidth="1"/>
    <col min="7193" max="7381" width="19.85546875" style="8"/>
    <col min="7382" max="7382" width="39.85546875" style="8" customWidth="1"/>
    <col min="7383" max="7439" width="9.7109375" style="8" customWidth="1"/>
    <col min="7440" max="7442" width="10.7109375" style="8" customWidth="1"/>
    <col min="7443" max="7448" width="9.7109375" style="8" customWidth="1"/>
    <col min="7449" max="7637" width="19.85546875" style="8"/>
    <col min="7638" max="7638" width="39.85546875" style="8" customWidth="1"/>
    <col min="7639" max="7695" width="9.7109375" style="8" customWidth="1"/>
    <col min="7696" max="7698" width="10.7109375" style="8" customWidth="1"/>
    <col min="7699" max="7704" width="9.7109375" style="8" customWidth="1"/>
    <col min="7705" max="7893" width="19.85546875" style="8"/>
    <col min="7894" max="7894" width="39.85546875" style="8" customWidth="1"/>
    <col min="7895" max="7951" width="9.7109375" style="8" customWidth="1"/>
    <col min="7952" max="7954" width="10.7109375" style="8" customWidth="1"/>
    <col min="7955" max="7960" width="9.7109375" style="8" customWidth="1"/>
    <col min="7961" max="8149" width="19.85546875" style="8"/>
    <col min="8150" max="8150" width="39.85546875" style="8" customWidth="1"/>
    <col min="8151" max="8207" width="9.7109375" style="8" customWidth="1"/>
    <col min="8208" max="8210" width="10.7109375" style="8" customWidth="1"/>
    <col min="8211" max="8216" width="9.7109375" style="8" customWidth="1"/>
    <col min="8217" max="8405" width="19.85546875" style="8"/>
    <col min="8406" max="8406" width="39.85546875" style="8" customWidth="1"/>
    <col min="8407" max="8463" width="9.7109375" style="8" customWidth="1"/>
    <col min="8464" max="8466" width="10.7109375" style="8" customWidth="1"/>
    <col min="8467" max="8472" width="9.7109375" style="8" customWidth="1"/>
    <col min="8473" max="8661" width="19.85546875" style="8"/>
    <col min="8662" max="8662" width="39.85546875" style="8" customWidth="1"/>
    <col min="8663" max="8719" width="9.7109375" style="8" customWidth="1"/>
    <col min="8720" max="8722" width="10.7109375" style="8" customWidth="1"/>
    <col min="8723" max="8728" width="9.7109375" style="8" customWidth="1"/>
    <col min="8729" max="8917" width="19.85546875" style="8"/>
    <col min="8918" max="8918" width="39.85546875" style="8" customWidth="1"/>
    <col min="8919" max="8975" width="9.7109375" style="8" customWidth="1"/>
    <col min="8976" max="8978" width="10.7109375" style="8" customWidth="1"/>
    <col min="8979" max="8984" width="9.7109375" style="8" customWidth="1"/>
    <col min="8985" max="9173" width="19.85546875" style="8"/>
    <col min="9174" max="9174" width="39.85546875" style="8" customWidth="1"/>
    <col min="9175" max="9231" width="9.7109375" style="8" customWidth="1"/>
    <col min="9232" max="9234" width="10.7109375" style="8" customWidth="1"/>
    <col min="9235" max="9240" width="9.7109375" style="8" customWidth="1"/>
    <col min="9241" max="9429" width="19.85546875" style="8"/>
    <col min="9430" max="9430" width="39.85546875" style="8" customWidth="1"/>
    <col min="9431" max="9487" width="9.7109375" style="8" customWidth="1"/>
    <col min="9488" max="9490" width="10.7109375" style="8" customWidth="1"/>
    <col min="9491" max="9496" width="9.7109375" style="8" customWidth="1"/>
    <col min="9497" max="9685" width="19.85546875" style="8"/>
    <col min="9686" max="9686" width="39.85546875" style="8" customWidth="1"/>
    <col min="9687" max="9743" width="9.7109375" style="8" customWidth="1"/>
    <col min="9744" max="9746" width="10.7109375" style="8" customWidth="1"/>
    <col min="9747" max="9752" width="9.7109375" style="8" customWidth="1"/>
    <col min="9753" max="9941" width="19.85546875" style="8"/>
    <col min="9942" max="9942" width="39.85546875" style="8" customWidth="1"/>
    <col min="9943" max="9999" width="9.7109375" style="8" customWidth="1"/>
    <col min="10000" max="10002" width="10.7109375" style="8" customWidth="1"/>
    <col min="10003" max="10008" width="9.7109375" style="8" customWidth="1"/>
    <col min="10009" max="10197" width="19.85546875" style="8"/>
    <col min="10198" max="10198" width="39.85546875" style="8" customWidth="1"/>
    <col min="10199" max="10255" width="9.7109375" style="8" customWidth="1"/>
    <col min="10256" max="10258" width="10.7109375" style="8" customWidth="1"/>
    <col min="10259" max="10264" width="9.7109375" style="8" customWidth="1"/>
    <col min="10265" max="10453" width="19.85546875" style="8"/>
    <col min="10454" max="10454" width="39.85546875" style="8" customWidth="1"/>
    <col min="10455" max="10511" width="9.7109375" style="8" customWidth="1"/>
    <col min="10512" max="10514" width="10.7109375" style="8" customWidth="1"/>
    <col min="10515" max="10520" width="9.7109375" style="8" customWidth="1"/>
    <col min="10521" max="10709" width="19.85546875" style="8"/>
    <col min="10710" max="10710" width="39.85546875" style="8" customWidth="1"/>
    <col min="10711" max="10767" width="9.7109375" style="8" customWidth="1"/>
    <col min="10768" max="10770" width="10.7109375" style="8" customWidth="1"/>
    <col min="10771" max="10776" width="9.7109375" style="8" customWidth="1"/>
    <col min="10777" max="10965" width="19.85546875" style="8"/>
    <col min="10966" max="10966" width="39.85546875" style="8" customWidth="1"/>
    <col min="10967" max="11023" width="9.7109375" style="8" customWidth="1"/>
    <col min="11024" max="11026" width="10.7109375" style="8" customWidth="1"/>
    <col min="11027" max="11032" width="9.7109375" style="8" customWidth="1"/>
    <col min="11033" max="11221" width="19.85546875" style="8"/>
    <col min="11222" max="11222" width="39.85546875" style="8" customWidth="1"/>
    <col min="11223" max="11279" width="9.7109375" style="8" customWidth="1"/>
    <col min="11280" max="11282" width="10.7109375" style="8" customWidth="1"/>
    <col min="11283" max="11288" width="9.7109375" style="8" customWidth="1"/>
    <col min="11289" max="11477" width="19.85546875" style="8"/>
    <col min="11478" max="11478" width="39.85546875" style="8" customWidth="1"/>
    <col min="11479" max="11535" width="9.7109375" style="8" customWidth="1"/>
    <col min="11536" max="11538" width="10.7109375" style="8" customWidth="1"/>
    <col min="11539" max="11544" width="9.7109375" style="8" customWidth="1"/>
    <col min="11545" max="11733" width="19.85546875" style="8"/>
    <col min="11734" max="11734" width="39.85546875" style="8" customWidth="1"/>
    <col min="11735" max="11791" width="9.7109375" style="8" customWidth="1"/>
    <col min="11792" max="11794" width="10.7109375" style="8" customWidth="1"/>
    <col min="11795" max="11800" width="9.7109375" style="8" customWidth="1"/>
    <col min="11801" max="11989" width="19.85546875" style="8"/>
    <col min="11990" max="11990" width="39.85546875" style="8" customWidth="1"/>
    <col min="11991" max="12047" width="9.7109375" style="8" customWidth="1"/>
    <col min="12048" max="12050" width="10.7109375" style="8" customWidth="1"/>
    <col min="12051" max="12056" width="9.7109375" style="8" customWidth="1"/>
    <col min="12057" max="12245" width="19.85546875" style="8"/>
    <col min="12246" max="12246" width="39.85546875" style="8" customWidth="1"/>
    <col min="12247" max="12303" width="9.7109375" style="8" customWidth="1"/>
    <col min="12304" max="12306" width="10.7109375" style="8" customWidth="1"/>
    <col min="12307" max="12312" width="9.7109375" style="8" customWidth="1"/>
    <col min="12313" max="12501" width="19.85546875" style="8"/>
    <col min="12502" max="12502" width="39.85546875" style="8" customWidth="1"/>
    <col min="12503" max="12559" width="9.7109375" style="8" customWidth="1"/>
    <col min="12560" max="12562" width="10.7109375" style="8" customWidth="1"/>
    <col min="12563" max="12568" width="9.7109375" style="8" customWidth="1"/>
    <col min="12569" max="12757" width="19.85546875" style="8"/>
    <col min="12758" max="12758" width="39.85546875" style="8" customWidth="1"/>
    <col min="12759" max="12815" width="9.7109375" style="8" customWidth="1"/>
    <col min="12816" max="12818" width="10.7109375" style="8" customWidth="1"/>
    <col min="12819" max="12824" width="9.7109375" style="8" customWidth="1"/>
    <col min="12825" max="13013" width="19.85546875" style="8"/>
    <col min="13014" max="13014" width="39.85546875" style="8" customWidth="1"/>
    <col min="13015" max="13071" width="9.7109375" style="8" customWidth="1"/>
    <col min="13072" max="13074" width="10.7109375" style="8" customWidth="1"/>
    <col min="13075" max="13080" width="9.7109375" style="8" customWidth="1"/>
    <col min="13081" max="13269" width="19.85546875" style="8"/>
    <col min="13270" max="13270" width="39.85546875" style="8" customWidth="1"/>
    <col min="13271" max="13327" width="9.7109375" style="8" customWidth="1"/>
    <col min="13328" max="13330" width="10.7109375" style="8" customWidth="1"/>
    <col min="13331" max="13336" width="9.7109375" style="8" customWidth="1"/>
    <col min="13337" max="13525" width="19.85546875" style="8"/>
    <col min="13526" max="13526" width="39.85546875" style="8" customWidth="1"/>
    <col min="13527" max="13583" width="9.7109375" style="8" customWidth="1"/>
    <col min="13584" max="13586" width="10.7109375" style="8" customWidth="1"/>
    <col min="13587" max="13592" width="9.7109375" style="8" customWidth="1"/>
    <col min="13593" max="13781" width="19.85546875" style="8"/>
    <col min="13782" max="13782" width="39.85546875" style="8" customWidth="1"/>
    <col min="13783" max="13839" width="9.7109375" style="8" customWidth="1"/>
    <col min="13840" max="13842" width="10.7109375" style="8" customWidth="1"/>
    <col min="13843" max="13848" width="9.7109375" style="8" customWidth="1"/>
    <col min="13849" max="14037" width="19.85546875" style="8"/>
    <col min="14038" max="14038" width="39.85546875" style="8" customWidth="1"/>
    <col min="14039" max="14095" width="9.7109375" style="8" customWidth="1"/>
    <col min="14096" max="14098" width="10.7109375" style="8" customWidth="1"/>
    <col min="14099" max="14104" width="9.7109375" style="8" customWidth="1"/>
    <col min="14105" max="14293" width="19.85546875" style="8"/>
    <col min="14294" max="14294" width="39.85546875" style="8" customWidth="1"/>
    <col min="14295" max="14351" width="9.7109375" style="8" customWidth="1"/>
    <col min="14352" max="14354" width="10.7109375" style="8" customWidth="1"/>
    <col min="14355" max="14360" width="9.7109375" style="8" customWidth="1"/>
    <col min="14361" max="14549" width="19.85546875" style="8"/>
    <col min="14550" max="14550" width="39.85546875" style="8" customWidth="1"/>
    <col min="14551" max="14607" width="9.7109375" style="8" customWidth="1"/>
    <col min="14608" max="14610" width="10.7109375" style="8" customWidth="1"/>
    <col min="14611" max="14616" width="9.7109375" style="8" customWidth="1"/>
    <col min="14617" max="14805" width="19.85546875" style="8"/>
    <col min="14806" max="14806" width="39.85546875" style="8" customWidth="1"/>
    <col min="14807" max="14863" width="9.7109375" style="8" customWidth="1"/>
    <col min="14864" max="14866" width="10.7109375" style="8" customWidth="1"/>
    <col min="14867" max="14872" width="9.7109375" style="8" customWidth="1"/>
    <col min="14873" max="15061" width="19.85546875" style="8"/>
    <col min="15062" max="15062" width="39.85546875" style="8" customWidth="1"/>
    <col min="15063" max="15119" width="9.7109375" style="8" customWidth="1"/>
    <col min="15120" max="15122" width="10.7109375" style="8" customWidth="1"/>
    <col min="15123" max="15128" width="9.7109375" style="8" customWidth="1"/>
    <col min="15129" max="15317" width="19.85546875" style="8"/>
    <col min="15318" max="15318" width="39.85546875" style="8" customWidth="1"/>
    <col min="15319" max="15375" width="9.7109375" style="8" customWidth="1"/>
    <col min="15376" max="15378" width="10.7109375" style="8" customWidth="1"/>
    <col min="15379" max="15384" width="9.7109375" style="8" customWidth="1"/>
    <col min="15385" max="15573" width="19.85546875" style="8"/>
    <col min="15574" max="15574" width="39.85546875" style="8" customWidth="1"/>
    <col min="15575" max="15631" width="9.7109375" style="8" customWidth="1"/>
    <col min="15632" max="15634" width="10.7109375" style="8" customWidth="1"/>
    <col min="15635" max="15640" width="9.7109375" style="8" customWidth="1"/>
    <col min="15641" max="15829" width="19.85546875" style="8"/>
    <col min="15830" max="15830" width="39.85546875" style="8" customWidth="1"/>
    <col min="15831" max="15887" width="9.7109375" style="8" customWidth="1"/>
    <col min="15888" max="15890" width="10.7109375" style="8" customWidth="1"/>
    <col min="15891" max="15896" width="9.7109375" style="8" customWidth="1"/>
    <col min="15897" max="16085" width="19.85546875" style="8"/>
    <col min="16086" max="16086" width="39.85546875" style="8" customWidth="1"/>
    <col min="16087" max="16143" width="9.7109375" style="8" customWidth="1"/>
    <col min="16144" max="16146" width="10.7109375" style="8" customWidth="1"/>
    <col min="16147" max="16152" width="9.7109375" style="8" customWidth="1"/>
    <col min="16153" max="16384" width="19.85546875" style="8"/>
  </cols>
  <sheetData>
    <row r="1" spans="1:18" ht="70.150000000000006" customHeight="1" x14ac:dyDescent="0.2">
      <c r="A1" s="630" t="s">
        <v>656</v>
      </c>
      <c r="B1" s="550" t="s">
        <v>658</v>
      </c>
      <c r="C1" s="550" t="s">
        <v>659</v>
      </c>
      <c r="D1" s="550" t="s">
        <v>660</v>
      </c>
      <c r="E1" s="550" t="s">
        <v>661</v>
      </c>
      <c r="F1" s="550" t="s">
        <v>662</v>
      </c>
      <c r="G1" s="550" t="s">
        <v>663</v>
      </c>
      <c r="H1" s="550" t="s">
        <v>664</v>
      </c>
      <c r="I1" s="550" t="s">
        <v>665</v>
      </c>
      <c r="J1" s="550" t="s">
        <v>666</v>
      </c>
      <c r="K1" s="550" t="s">
        <v>667</v>
      </c>
      <c r="L1" s="550" t="s">
        <v>668</v>
      </c>
      <c r="M1" s="550" t="s">
        <v>669</v>
      </c>
      <c r="N1" s="550" t="s">
        <v>670</v>
      </c>
      <c r="O1" s="550" t="s">
        <v>671</v>
      </c>
      <c r="P1" s="628" t="s">
        <v>657</v>
      </c>
      <c r="Q1" s="621" t="s">
        <v>672</v>
      </c>
      <c r="R1" s="616" t="s">
        <v>677</v>
      </c>
    </row>
    <row r="2" spans="1:18" ht="30" customHeight="1" thickBot="1" x14ac:dyDescent="0.25">
      <c r="A2" s="631"/>
      <c r="B2" s="551" t="s">
        <v>1074</v>
      </c>
      <c r="C2" s="551" t="s">
        <v>1074</v>
      </c>
      <c r="D2" s="551" t="s">
        <v>1074</v>
      </c>
      <c r="E2" s="551" t="s">
        <v>1074</v>
      </c>
      <c r="F2" s="551" t="s">
        <v>1074</v>
      </c>
      <c r="G2" s="551" t="s">
        <v>1074</v>
      </c>
      <c r="H2" s="551" t="s">
        <v>1074</v>
      </c>
      <c r="I2" s="551" t="s">
        <v>1074</v>
      </c>
      <c r="J2" s="551" t="s">
        <v>1074</v>
      </c>
      <c r="K2" s="551" t="s">
        <v>1074</v>
      </c>
      <c r="L2" s="551" t="s">
        <v>1074</v>
      </c>
      <c r="M2" s="551" t="s">
        <v>1074</v>
      </c>
      <c r="N2" s="551" t="s">
        <v>1074</v>
      </c>
      <c r="O2" s="551" t="s">
        <v>1074</v>
      </c>
      <c r="P2" s="629" t="s">
        <v>1074</v>
      </c>
      <c r="Q2" s="535" t="s">
        <v>1074</v>
      </c>
      <c r="R2" s="622" t="s">
        <v>1074</v>
      </c>
    </row>
    <row r="3" spans="1:18" ht="19.899999999999999" customHeight="1" x14ac:dyDescent="0.2">
      <c r="A3" s="625" t="s">
        <v>1077</v>
      </c>
      <c r="B3" s="536">
        <v>34361</v>
      </c>
      <c r="C3" s="536">
        <v>1925</v>
      </c>
      <c r="D3" s="536">
        <v>3675</v>
      </c>
      <c r="E3" s="536">
        <v>2450</v>
      </c>
      <c r="F3" s="536">
        <v>4375</v>
      </c>
      <c r="G3" s="536">
        <v>5075</v>
      </c>
      <c r="H3" s="536">
        <v>875</v>
      </c>
      <c r="I3" s="536">
        <v>5950</v>
      </c>
      <c r="J3" s="536">
        <v>5425</v>
      </c>
      <c r="K3" s="536">
        <v>3063</v>
      </c>
      <c r="L3" s="536">
        <v>788</v>
      </c>
      <c r="M3" s="536">
        <v>1575</v>
      </c>
      <c r="N3" s="536">
        <v>4375</v>
      </c>
      <c r="O3" s="536">
        <v>1750</v>
      </c>
      <c r="P3" s="623">
        <v>40266</v>
      </c>
      <c r="Q3" s="619">
        <v>48125</v>
      </c>
      <c r="R3" s="620">
        <f t="shared" ref="R3:R21" si="0">P3+B3+C3+D3+E3+F3+G3+H3+I3+J3+K3+L3+M3+N3+Q3+O3</f>
        <v>164053</v>
      </c>
    </row>
    <row r="4" spans="1:18" ht="19.899999999999999" customHeight="1" x14ac:dyDescent="0.2">
      <c r="A4" s="626" t="s">
        <v>1078</v>
      </c>
      <c r="B4" s="537">
        <v>151</v>
      </c>
      <c r="C4" s="537"/>
      <c r="D4" s="537"/>
      <c r="E4" s="537"/>
      <c r="F4" s="537"/>
      <c r="G4" s="537"/>
      <c r="H4" s="537"/>
      <c r="I4" s="537">
        <v>79</v>
      </c>
      <c r="J4" s="537">
        <v>79</v>
      </c>
      <c r="K4" s="537">
        <v>79</v>
      </c>
      <c r="L4" s="537"/>
      <c r="M4" s="537"/>
      <c r="N4" s="537"/>
      <c r="O4" s="537"/>
      <c r="P4" s="624"/>
      <c r="Q4" s="615">
        <v>911</v>
      </c>
      <c r="R4" s="617">
        <f t="shared" si="0"/>
        <v>1299</v>
      </c>
    </row>
    <row r="5" spans="1:18" ht="19.899999999999999" customHeight="1" x14ac:dyDescent="0.2">
      <c r="A5" s="626" t="s">
        <v>1079</v>
      </c>
      <c r="B5" s="537">
        <v>3464</v>
      </c>
      <c r="C5" s="537"/>
      <c r="D5" s="537">
        <v>755</v>
      </c>
      <c r="E5" s="537"/>
      <c r="F5" s="537"/>
      <c r="G5" s="537"/>
      <c r="H5" s="537"/>
      <c r="I5" s="537">
        <v>863</v>
      </c>
      <c r="J5" s="537">
        <v>1294</v>
      </c>
      <c r="K5" s="537">
        <v>1078</v>
      </c>
      <c r="L5" s="537"/>
      <c r="M5" s="537"/>
      <c r="N5" s="537"/>
      <c r="O5" s="537"/>
      <c r="P5" s="624">
        <v>11870</v>
      </c>
      <c r="Q5" s="615">
        <v>19467</v>
      </c>
      <c r="R5" s="617">
        <f t="shared" si="0"/>
        <v>38791</v>
      </c>
    </row>
    <row r="6" spans="1:18" ht="19.899999999999999" customHeight="1" x14ac:dyDescent="0.2">
      <c r="A6" s="626" t="s">
        <v>1080</v>
      </c>
      <c r="B6" s="537">
        <f>4701+269</f>
        <v>4970</v>
      </c>
      <c r="C6" s="537">
        <v>285</v>
      </c>
      <c r="D6" s="537">
        <v>2093</v>
      </c>
      <c r="E6" s="537">
        <v>971</v>
      </c>
      <c r="F6" s="537">
        <f>991+103</f>
        <v>1094</v>
      </c>
      <c r="G6" s="537">
        <v>4269</v>
      </c>
      <c r="H6" s="537">
        <v>143</v>
      </c>
      <c r="I6" s="537">
        <v>642</v>
      </c>
      <c r="J6" s="537">
        <v>1168</v>
      </c>
      <c r="K6" s="537">
        <v>515</v>
      </c>
      <c r="L6" s="537"/>
      <c r="M6" s="537">
        <v>375</v>
      </c>
      <c r="N6" s="537">
        <v>143</v>
      </c>
      <c r="O6" s="537"/>
      <c r="P6" s="624">
        <v>8700</v>
      </c>
      <c r="Q6" s="615">
        <v>7101</v>
      </c>
      <c r="R6" s="617">
        <f t="shared" si="0"/>
        <v>32469</v>
      </c>
    </row>
    <row r="7" spans="1:18" ht="19.899999999999999" customHeight="1" x14ac:dyDescent="0.2">
      <c r="A7" s="626" t="s">
        <v>1081</v>
      </c>
      <c r="B7" s="537">
        <f>11026+366+419+47</f>
        <v>11858</v>
      </c>
      <c r="C7" s="537"/>
      <c r="D7" s="537">
        <v>14402</v>
      </c>
      <c r="E7" s="537"/>
      <c r="F7" s="537"/>
      <c r="G7" s="537"/>
      <c r="H7" s="537"/>
      <c r="I7" s="537"/>
      <c r="J7" s="537"/>
      <c r="K7" s="537"/>
      <c r="L7" s="537"/>
      <c r="M7" s="537"/>
      <c r="N7" s="537"/>
      <c r="O7" s="537"/>
      <c r="P7" s="624">
        <v>9077</v>
      </c>
      <c r="Q7" s="615">
        <v>16753</v>
      </c>
      <c r="R7" s="617">
        <f t="shared" si="0"/>
        <v>52090</v>
      </c>
    </row>
    <row r="8" spans="1:18" ht="19.899999999999999" customHeight="1" x14ac:dyDescent="0.2">
      <c r="A8" s="117" t="s">
        <v>1082</v>
      </c>
      <c r="B8" s="537"/>
      <c r="C8" s="537"/>
      <c r="D8" s="537"/>
      <c r="E8" s="537"/>
      <c r="F8" s="537"/>
      <c r="G8" s="537"/>
      <c r="H8" s="537">
        <f>189872+42447</f>
        <v>232319</v>
      </c>
      <c r="I8" s="537"/>
      <c r="J8" s="537">
        <f>10335+2190</f>
        <v>12525</v>
      </c>
      <c r="K8" s="537"/>
      <c r="L8" s="537"/>
      <c r="M8" s="537">
        <v>5703</v>
      </c>
      <c r="N8" s="537">
        <v>698909</v>
      </c>
      <c r="O8" s="537">
        <v>5703</v>
      </c>
      <c r="P8" s="624"/>
      <c r="Q8" s="615"/>
      <c r="R8" s="617">
        <f t="shared" si="0"/>
        <v>955159</v>
      </c>
    </row>
    <row r="9" spans="1:18" ht="19.899999999999999" customHeight="1" x14ac:dyDescent="0.2">
      <c r="A9" s="626" t="s">
        <v>1083</v>
      </c>
      <c r="B9" s="537">
        <v>33755</v>
      </c>
      <c r="C9" s="537"/>
      <c r="D9" s="537"/>
      <c r="E9" s="537"/>
      <c r="F9" s="537"/>
      <c r="G9" s="537"/>
      <c r="H9" s="537"/>
      <c r="I9" s="537"/>
      <c r="J9" s="537"/>
      <c r="K9" s="537"/>
      <c r="L9" s="537"/>
      <c r="M9" s="537"/>
      <c r="N9" s="537"/>
      <c r="O9" s="537"/>
      <c r="P9" s="624"/>
      <c r="Q9" s="615"/>
      <c r="R9" s="617">
        <f t="shared" si="0"/>
        <v>33755</v>
      </c>
    </row>
    <row r="10" spans="1:18" ht="19.899999999999999" customHeight="1" x14ac:dyDescent="0.2">
      <c r="A10" s="626" t="s">
        <v>1084</v>
      </c>
      <c r="B10" s="537">
        <v>10025</v>
      </c>
      <c r="C10" s="537"/>
      <c r="D10" s="537"/>
      <c r="E10" s="537"/>
      <c r="F10" s="537"/>
      <c r="G10" s="537"/>
      <c r="H10" s="537"/>
      <c r="I10" s="537"/>
      <c r="J10" s="537"/>
      <c r="K10" s="537"/>
      <c r="L10" s="537"/>
      <c r="M10" s="537"/>
      <c r="N10" s="537"/>
      <c r="O10" s="537"/>
      <c r="P10" s="624"/>
      <c r="Q10" s="615"/>
      <c r="R10" s="617">
        <f t="shared" si="0"/>
        <v>10025</v>
      </c>
    </row>
    <row r="11" spans="1:18" ht="19.899999999999999" customHeight="1" x14ac:dyDescent="0.2">
      <c r="A11" s="626" t="s">
        <v>1085</v>
      </c>
      <c r="B11" s="537">
        <v>9198</v>
      </c>
      <c r="C11" s="537"/>
      <c r="D11" s="537"/>
      <c r="E11" s="537"/>
      <c r="F11" s="537"/>
      <c r="G11" s="537"/>
      <c r="H11" s="537"/>
      <c r="I11" s="537"/>
      <c r="J11" s="537"/>
      <c r="K11" s="537">
        <v>9198</v>
      </c>
      <c r="L11" s="537"/>
      <c r="M11" s="537"/>
      <c r="N11" s="537"/>
      <c r="O11" s="537"/>
      <c r="P11" s="624"/>
      <c r="Q11" s="615"/>
      <c r="R11" s="617">
        <f t="shared" si="0"/>
        <v>18396</v>
      </c>
    </row>
    <row r="12" spans="1:18" ht="19.899999999999999" customHeight="1" x14ac:dyDescent="0.2">
      <c r="A12" s="626" t="s">
        <v>1086</v>
      </c>
      <c r="B12" s="537">
        <v>327</v>
      </c>
      <c r="C12" s="537"/>
      <c r="D12" s="537"/>
      <c r="E12" s="537"/>
      <c r="F12" s="537"/>
      <c r="G12" s="537"/>
      <c r="H12" s="537"/>
      <c r="I12" s="537"/>
      <c r="J12" s="537"/>
      <c r="K12" s="537"/>
      <c r="L12" s="537"/>
      <c r="M12" s="537"/>
      <c r="N12" s="537"/>
      <c r="O12" s="537"/>
      <c r="P12" s="624"/>
      <c r="Q12" s="615"/>
      <c r="R12" s="617">
        <f t="shared" si="0"/>
        <v>327</v>
      </c>
    </row>
    <row r="13" spans="1:18" ht="19.899999999999999" customHeight="1" x14ac:dyDescent="0.2">
      <c r="A13" s="626" t="s">
        <v>1087</v>
      </c>
      <c r="B13" s="537">
        <v>22802</v>
      </c>
      <c r="C13" s="537"/>
      <c r="D13" s="537"/>
      <c r="E13" s="537"/>
      <c r="F13" s="537"/>
      <c r="G13" s="537"/>
      <c r="H13" s="537"/>
      <c r="I13" s="537"/>
      <c r="J13" s="537"/>
      <c r="K13" s="537"/>
      <c r="L13" s="537"/>
      <c r="M13" s="537"/>
      <c r="N13" s="537"/>
      <c r="O13" s="537"/>
      <c r="P13" s="624"/>
      <c r="Q13" s="615"/>
      <c r="R13" s="617">
        <f t="shared" si="0"/>
        <v>22802</v>
      </c>
    </row>
    <row r="14" spans="1:18" ht="19.899999999999999" customHeight="1" x14ac:dyDescent="0.2">
      <c r="A14" s="626" t="s">
        <v>1088</v>
      </c>
      <c r="B14" s="537">
        <v>1537</v>
      </c>
      <c r="C14" s="537"/>
      <c r="D14" s="537"/>
      <c r="E14" s="537"/>
      <c r="F14" s="537"/>
      <c r="G14" s="537"/>
      <c r="H14" s="537"/>
      <c r="I14" s="537"/>
      <c r="J14" s="537"/>
      <c r="K14" s="537"/>
      <c r="L14" s="537"/>
      <c r="M14" s="537"/>
      <c r="N14" s="537"/>
      <c r="O14" s="537"/>
      <c r="P14" s="624"/>
      <c r="Q14" s="615"/>
      <c r="R14" s="617">
        <f t="shared" si="0"/>
        <v>1537</v>
      </c>
    </row>
    <row r="15" spans="1:18" ht="30" customHeight="1" x14ac:dyDescent="0.2">
      <c r="A15" s="626" t="s">
        <v>1089</v>
      </c>
      <c r="B15" s="537">
        <v>6245</v>
      </c>
      <c r="C15" s="537"/>
      <c r="D15" s="537"/>
      <c r="E15" s="537"/>
      <c r="F15" s="537"/>
      <c r="G15" s="537"/>
      <c r="H15" s="537"/>
      <c r="I15" s="537"/>
      <c r="J15" s="537"/>
      <c r="K15" s="537"/>
      <c r="L15" s="537"/>
      <c r="M15" s="537"/>
      <c r="N15" s="537"/>
      <c r="O15" s="537"/>
      <c r="P15" s="624"/>
      <c r="Q15" s="615"/>
      <c r="R15" s="617">
        <f t="shared" si="0"/>
        <v>6245</v>
      </c>
    </row>
    <row r="16" spans="1:18" ht="30" customHeight="1" x14ac:dyDescent="0.2">
      <c r="A16" s="117" t="s">
        <v>1090</v>
      </c>
      <c r="B16" s="537"/>
      <c r="C16" s="537"/>
      <c r="D16" s="537"/>
      <c r="E16" s="537"/>
      <c r="F16" s="537"/>
      <c r="G16" s="537"/>
      <c r="H16" s="537"/>
      <c r="I16" s="537"/>
      <c r="J16" s="537"/>
      <c r="K16" s="537"/>
      <c r="L16" s="537"/>
      <c r="M16" s="537"/>
      <c r="N16" s="537"/>
      <c r="O16" s="537"/>
      <c r="P16" s="624">
        <v>5000</v>
      </c>
      <c r="Q16" s="615"/>
      <c r="R16" s="617">
        <f t="shared" si="0"/>
        <v>5000</v>
      </c>
    </row>
    <row r="17" spans="1:143" ht="19.899999999999999" customHeight="1" x14ac:dyDescent="0.2">
      <c r="A17" s="626" t="s">
        <v>1091</v>
      </c>
      <c r="B17" s="537"/>
      <c r="C17" s="537"/>
      <c r="D17" s="537">
        <v>0</v>
      </c>
      <c r="E17" s="537"/>
      <c r="F17" s="537"/>
      <c r="G17" s="537"/>
      <c r="H17" s="537"/>
      <c r="I17" s="537">
        <v>0</v>
      </c>
      <c r="J17" s="537"/>
      <c r="K17" s="537"/>
      <c r="L17" s="537"/>
      <c r="M17" s="537"/>
      <c r="N17" s="537">
        <v>6941</v>
      </c>
      <c r="O17" s="537"/>
      <c r="P17" s="624"/>
      <c r="Q17" s="615"/>
      <c r="R17" s="617">
        <f t="shared" si="0"/>
        <v>6941</v>
      </c>
    </row>
    <row r="18" spans="1:143" ht="19.899999999999999" customHeight="1" x14ac:dyDescent="0.2">
      <c r="A18" s="626" t="s">
        <v>1092</v>
      </c>
      <c r="B18" s="537">
        <f>1764+630+126</f>
        <v>2520</v>
      </c>
      <c r="C18" s="537">
        <v>126</v>
      </c>
      <c r="D18" s="537">
        <v>126</v>
      </c>
      <c r="E18" s="537">
        <v>1890</v>
      </c>
      <c r="F18" s="537">
        <f>1134+630</f>
        <v>1764</v>
      </c>
      <c r="G18" s="537">
        <v>3528</v>
      </c>
      <c r="H18" s="537"/>
      <c r="I18" s="537">
        <f>150+3150</f>
        <v>3300</v>
      </c>
      <c r="J18" s="537">
        <v>1449</v>
      </c>
      <c r="K18" s="537"/>
      <c r="L18" s="537"/>
      <c r="M18" s="537">
        <v>1134</v>
      </c>
      <c r="N18" s="537">
        <v>378</v>
      </c>
      <c r="O18" s="537">
        <v>504</v>
      </c>
      <c r="P18" s="624"/>
      <c r="Q18" s="615">
        <v>3276</v>
      </c>
      <c r="R18" s="617">
        <f t="shared" si="0"/>
        <v>19995</v>
      </c>
    </row>
    <row r="19" spans="1:143" ht="19.899999999999999" customHeight="1" x14ac:dyDescent="0.2">
      <c r="A19" s="626" t="s">
        <v>1093</v>
      </c>
      <c r="B19" s="537">
        <f>5280+120+180+30</f>
        <v>5610</v>
      </c>
      <c r="C19" s="537">
        <v>300</v>
      </c>
      <c r="D19" s="537">
        <v>150</v>
      </c>
      <c r="E19" s="537">
        <v>420</v>
      </c>
      <c r="F19" s="537">
        <v>750</v>
      </c>
      <c r="G19" s="537">
        <v>870</v>
      </c>
      <c r="H19" s="537">
        <v>120</v>
      </c>
      <c r="I19" s="537">
        <v>930</v>
      </c>
      <c r="J19" s="537">
        <v>930</v>
      </c>
      <c r="K19" s="537">
        <v>525</v>
      </c>
      <c r="L19" s="537">
        <v>135</v>
      </c>
      <c r="M19" s="537">
        <v>270</v>
      </c>
      <c r="N19" s="537">
        <v>600</v>
      </c>
      <c r="O19" s="537">
        <v>300</v>
      </c>
      <c r="P19" s="624">
        <v>0</v>
      </c>
      <c r="Q19" s="615">
        <v>7785</v>
      </c>
      <c r="R19" s="617">
        <f t="shared" si="0"/>
        <v>19695</v>
      </c>
    </row>
    <row r="20" spans="1:143" ht="19.899999999999999" customHeight="1" x14ac:dyDescent="0.2">
      <c r="A20" s="626" t="s">
        <v>1094</v>
      </c>
      <c r="B20" s="537"/>
      <c r="C20" s="537"/>
      <c r="D20" s="537"/>
      <c r="E20" s="537"/>
      <c r="F20" s="537"/>
      <c r="G20" s="537"/>
      <c r="H20" s="537"/>
      <c r="I20" s="537">
        <v>989</v>
      </c>
      <c r="J20" s="537"/>
      <c r="K20" s="537"/>
      <c r="L20" s="537"/>
      <c r="M20" s="537"/>
      <c r="N20" s="537"/>
      <c r="O20" s="537"/>
      <c r="P20" s="624"/>
      <c r="Q20" s="615"/>
      <c r="R20" s="617">
        <f t="shared" si="0"/>
        <v>989</v>
      </c>
    </row>
    <row r="21" spans="1:143" s="118" customFormat="1" ht="30" customHeight="1" thickBot="1" x14ac:dyDescent="0.25">
      <c r="A21" s="627" t="s">
        <v>677</v>
      </c>
      <c r="B21" s="632">
        <f t="shared" ref="B21:Q21" si="1">SUM(B3:B20)</f>
        <v>146823</v>
      </c>
      <c r="C21" s="632">
        <f t="shared" si="1"/>
        <v>2636</v>
      </c>
      <c r="D21" s="632">
        <f t="shared" si="1"/>
        <v>21201</v>
      </c>
      <c r="E21" s="632">
        <f t="shared" si="1"/>
        <v>5731</v>
      </c>
      <c r="F21" s="632">
        <f t="shared" si="1"/>
        <v>7983</v>
      </c>
      <c r="G21" s="632">
        <f t="shared" si="1"/>
        <v>13742</v>
      </c>
      <c r="H21" s="632">
        <f t="shared" si="1"/>
        <v>233457</v>
      </c>
      <c r="I21" s="632">
        <f t="shared" si="1"/>
        <v>12753</v>
      </c>
      <c r="J21" s="632">
        <f t="shared" si="1"/>
        <v>22870</v>
      </c>
      <c r="K21" s="632">
        <f t="shared" si="1"/>
        <v>14458</v>
      </c>
      <c r="L21" s="633">
        <f t="shared" si="1"/>
        <v>923</v>
      </c>
      <c r="M21" s="633">
        <f t="shared" si="1"/>
        <v>9057</v>
      </c>
      <c r="N21" s="633">
        <f t="shared" si="1"/>
        <v>711346</v>
      </c>
      <c r="O21" s="633">
        <f t="shared" si="1"/>
        <v>8257</v>
      </c>
      <c r="P21" s="632">
        <f t="shared" si="1"/>
        <v>74913</v>
      </c>
      <c r="Q21" s="634">
        <f t="shared" si="1"/>
        <v>103418</v>
      </c>
      <c r="R21" s="618">
        <f t="shared" si="0"/>
        <v>1389568</v>
      </c>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row>
    <row r="22" spans="1:143" x14ac:dyDescent="0.2">
      <c r="A22" s="3"/>
      <c r="B22" s="15"/>
      <c r="C22" s="15"/>
      <c r="D22" s="15"/>
      <c r="E22" s="15"/>
      <c r="F22" s="15"/>
      <c r="G22" s="15"/>
      <c r="H22" s="15"/>
      <c r="I22" s="15"/>
      <c r="J22" s="15"/>
      <c r="K22" s="15"/>
      <c r="L22" s="15"/>
      <c r="M22" s="15"/>
      <c r="N22" s="15"/>
      <c r="O22" s="15"/>
      <c r="P22" s="110"/>
      <c r="Q22" s="15"/>
    </row>
    <row r="23" spans="1:143" x14ac:dyDescent="0.2">
      <c r="A23" s="3"/>
      <c r="B23" s="15"/>
      <c r="C23" s="15"/>
      <c r="D23" s="15"/>
      <c r="E23" s="15"/>
      <c r="F23" s="15"/>
      <c r="G23" s="15"/>
      <c r="H23" s="15"/>
      <c r="I23" s="15"/>
      <c r="J23" s="15"/>
      <c r="K23" s="15"/>
      <c r="L23" s="15"/>
      <c r="M23" s="15"/>
      <c r="N23" s="15"/>
      <c r="O23" s="15"/>
      <c r="P23" s="110"/>
      <c r="Q23" s="15"/>
      <c r="R23" s="15">
        <f>SUM(R3:R20)</f>
        <v>1389568</v>
      </c>
    </row>
    <row r="24" spans="1:143" x14ac:dyDescent="0.2">
      <c r="A24" s="3"/>
      <c r="B24" s="15"/>
      <c r="C24" s="15"/>
      <c r="D24" s="15"/>
      <c r="E24" s="15"/>
      <c r="F24" s="15"/>
      <c r="G24" s="15"/>
      <c r="H24" s="15"/>
      <c r="I24" s="15"/>
      <c r="J24" s="15"/>
      <c r="K24" s="15"/>
      <c r="L24" s="15"/>
      <c r="M24" s="15"/>
      <c r="N24" s="15"/>
      <c r="O24" s="15"/>
      <c r="P24" s="110"/>
      <c r="Q24" s="15"/>
    </row>
    <row r="25" spans="1:143" x14ac:dyDescent="0.2">
      <c r="A25" s="3"/>
      <c r="B25" s="15"/>
      <c r="C25" s="15"/>
      <c r="D25" s="15"/>
      <c r="E25" s="15"/>
      <c r="F25" s="15"/>
      <c r="G25" s="15"/>
      <c r="H25" s="15"/>
      <c r="I25" s="15"/>
      <c r="J25" s="15"/>
      <c r="K25" s="15"/>
      <c r="L25" s="15"/>
      <c r="M25" s="15"/>
      <c r="N25" s="15"/>
      <c r="O25" s="15"/>
      <c r="P25" s="110"/>
      <c r="Q25" s="15"/>
    </row>
    <row r="26" spans="1:143" x14ac:dyDescent="0.2">
      <c r="A26" s="3"/>
      <c r="B26" s="15"/>
      <c r="C26" s="15"/>
      <c r="D26" s="15"/>
      <c r="E26" s="15"/>
      <c r="F26" s="15"/>
      <c r="G26" s="15"/>
      <c r="H26" s="15"/>
      <c r="I26" s="15"/>
      <c r="J26" s="15"/>
      <c r="K26" s="15"/>
      <c r="L26" s="15"/>
      <c r="M26" s="15"/>
      <c r="N26" s="15"/>
      <c r="O26" s="15"/>
      <c r="P26" s="110"/>
      <c r="Q26" s="15"/>
    </row>
    <row r="27" spans="1:143" x14ac:dyDescent="0.2">
      <c r="A27" s="3"/>
      <c r="B27" s="15"/>
      <c r="C27" s="15"/>
      <c r="D27" s="15"/>
      <c r="E27" s="15"/>
      <c r="F27" s="15"/>
      <c r="G27" s="15"/>
      <c r="H27" s="15"/>
      <c r="I27" s="15"/>
      <c r="J27" s="15"/>
      <c r="K27" s="15"/>
      <c r="L27" s="15"/>
      <c r="M27" s="15"/>
      <c r="N27" s="15"/>
      <c r="O27" s="15"/>
      <c r="P27" s="110"/>
      <c r="Q27" s="15"/>
    </row>
    <row r="28" spans="1:143" x14ac:dyDescent="0.2">
      <c r="A28" s="3"/>
      <c r="B28" s="15"/>
      <c r="C28" s="15"/>
      <c r="D28" s="15"/>
      <c r="E28" s="15"/>
      <c r="F28" s="15"/>
      <c r="G28" s="15"/>
      <c r="H28" s="15"/>
      <c r="I28" s="15"/>
      <c r="J28" s="15"/>
      <c r="K28" s="15"/>
      <c r="L28" s="15"/>
      <c r="M28" s="15"/>
      <c r="N28" s="15"/>
      <c r="O28" s="15"/>
      <c r="P28" s="110"/>
      <c r="Q28" s="15"/>
    </row>
    <row r="29" spans="1:143" x14ac:dyDescent="0.2">
      <c r="A29" s="3"/>
      <c r="B29" s="15"/>
      <c r="C29" s="15"/>
      <c r="D29" s="15"/>
      <c r="E29" s="15"/>
      <c r="F29" s="15"/>
      <c r="G29" s="15"/>
      <c r="H29" s="15"/>
      <c r="I29" s="15"/>
      <c r="J29" s="15"/>
      <c r="K29" s="15"/>
      <c r="L29" s="15"/>
      <c r="M29" s="15"/>
      <c r="N29" s="15"/>
      <c r="O29" s="15"/>
      <c r="P29" s="110"/>
      <c r="Q29" s="15"/>
    </row>
    <row r="30" spans="1:143" x14ac:dyDescent="0.2">
      <c r="A30" s="3"/>
      <c r="B30" s="15"/>
      <c r="C30" s="15"/>
      <c r="D30" s="15"/>
      <c r="E30" s="15"/>
      <c r="F30" s="15"/>
      <c r="G30" s="15"/>
      <c r="H30" s="15"/>
      <c r="I30" s="15"/>
      <c r="J30" s="15"/>
      <c r="K30" s="15"/>
      <c r="L30" s="15"/>
      <c r="M30" s="15"/>
      <c r="N30" s="15"/>
      <c r="O30" s="15"/>
      <c r="P30" s="110"/>
      <c r="Q30" s="15"/>
    </row>
    <row r="31" spans="1:143" x14ac:dyDescent="0.2">
      <c r="A31" s="3"/>
      <c r="B31" s="15"/>
      <c r="C31" s="15"/>
      <c r="D31" s="15"/>
      <c r="E31" s="15"/>
      <c r="F31" s="15"/>
      <c r="G31" s="15"/>
      <c r="H31" s="15"/>
      <c r="I31" s="15"/>
      <c r="J31" s="15"/>
      <c r="K31" s="15"/>
      <c r="L31" s="15"/>
      <c r="M31" s="15"/>
      <c r="N31" s="15"/>
      <c r="O31" s="15"/>
      <c r="P31" s="110"/>
      <c r="Q31" s="15"/>
    </row>
    <row r="32" spans="1:143" x14ac:dyDescent="0.2">
      <c r="A32" s="3"/>
      <c r="B32" s="15"/>
      <c r="C32" s="15"/>
      <c r="D32" s="15"/>
      <c r="E32" s="15"/>
      <c r="F32" s="15"/>
      <c r="G32" s="15"/>
      <c r="H32" s="15"/>
      <c r="I32" s="15"/>
      <c r="J32" s="15"/>
      <c r="K32" s="15"/>
      <c r="L32" s="15"/>
      <c r="M32" s="15"/>
      <c r="N32" s="15"/>
      <c r="O32" s="15"/>
      <c r="P32" s="110"/>
      <c r="Q32" s="15"/>
    </row>
    <row r="33" spans="1:17" x14ac:dyDescent="0.2">
      <c r="A33" s="3"/>
      <c r="B33" s="15"/>
      <c r="C33" s="15"/>
      <c r="D33" s="15"/>
      <c r="E33" s="15"/>
      <c r="F33" s="15"/>
      <c r="G33" s="15"/>
      <c r="H33" s="15"/>
      <c r="I33" s="15"/>
      <c r="J33" s="15"/>
      <c r="K33" s="15"/>
      <c r="L33" s="15"/>
      <c r="M33" s="15"/>
      <c r="N33" s="15"/>
      <c r="O33" s="15"/>
      <c r="P33" s="110"/>
      <c r="Q33" s="15"/>
    </row>
    <row r="34" spans="1:17" x14ac:dyDescent="0.2">
      <c r="A34" s="3"/>
      <c r="B34" s="15"/>
      <c r="C34" s="15"/>
      <c r="D34" s="15"/>
      <c r="E34" s="15"/>
      <c r="F34" s="15"/>
      <c r="G34" s="15"/>
      <c r="H34" s="15"/>
      <c r="I34" s="15"/>
      <c r="J34" s="15"/>
      <c r="K34" s="15"/>
      <c r="L34" s="15"/>
      <c r="M34" s="15"/>
      <c r="N34" s="15"/>
      <c r="O34" s="15"/>
      <c r="P34" s="110"/>
      <c r="Q34" s="15"/>
    </row>
    <row r="35" spans="1:17" x14ac:dyDescent="0.2">
      <c r="A35" s="3"/>
      <c r="B35" s="15"/>
      <c r="C35" s="15"/>
      <c r="D35" s="15"/>
      <c r="E35" s="15"/>
      <c r="F35" s="15"/>
      <c r="G35" s="15"/>
      <c r="H35" s="15"/>
      <c r="I35" s="15"/>
      <c r="J35" s="15"/>
      <c r="K35" s="15"/>
      <c r="L35" s="15"/>
      <c r="M35" s="15"/>
      <c r="N35" s="15"/>
      <c r="O35" s="15"/>
      <c r="P35" s="110"/>
      <c r="Q35" s="15"/>
    </row>
    <row r="36" spans="1:17" x14ac:dyDescent="0.2">
      <c r="A36" s="3"/>
      <c r="B36" s="15"/>
      <c r="C36" s="15"/>
      <c r="D36" s="15"/>
      <c r="E36" s="15"/>
      <c r="F36" s="15"/>
      <c r="G36" s="15"/>
      <c r="H36" s="15"/>
      <c r="I36" s="15"/>
      <c r="J36" s="15"/>
      <c r="K36" s="15"/>
      <c r="L36" s="15"/>
      <c r="M36" s="15"/>
      <c r="N36" s="15"/>
      <c r="O36" s="15"/>
      <c r="P36" s="110"/>
      <c r="Q36" s="15"/>
    </row>
    <row r="37" spans="1:17" x14ac:dyDescent="0.2">
      <c r="A37" s="3"/>
      <c r="B37" s="15"/>
      <c r="C37" s="15"/>
      <c r="D37" s="15"/>
      <c r="E37" s="15"/>
      <c r="F37" s="15"/>
      <c r="G37" s="15"/>
      <c r="H37" s="15"/>
      <c r="I37" s="15"/>
      <c r="J37" s="15"/>
      <c r="K37" s="15"/>
      <c r="L37" s="15"/>
      <c r="M37" s="15"/>
      <c r="N37" s="15"/>
      <c r="O37" s="15"/>
      <c r="P37" s="110"/>
      <c r="Q37" s="15"/>
    </row>
    <row r="38" spans="1:17" x14ac:dyDescent="0.2">
      <c r="A38" s="3"/>
      <c r="B38" s="15"/>
      <c r="C38" s="15"/>
      <c r="D38" s="15"/>
      <c r="E38" s="15"/>
      <c r="F38" s="15"/>
      <c r="G38" s="15"/>
      <c r="H38" s="15"/>
      <c r="I38" s="15"/>
      <c r="J38" s="15"/>
      <c r="K38" s="15"/>
      <c r="L38" s="15"/>
      <c r="M38" s="15"/>
      <c r="N38" s="15"/>
      <c r="O38" s="15"/>
      <c r="P38" s="110"/>
      <c r="Q38" s="15"/>
    </row>
    <row r="39" spans="1:17" x14ac:dyDescent="0.2">
      <c r="A39" s="3"/>
      <c r="B39" s="15"/>
      <c r="C39" s="15"/>
      <c r="D39" s="15"/>
      <c r="E39" s="15"/>
      <c r="F39" s="15"/>
      <c r="G39" s="15"/>
      <c r="H39" s="15"/>
      <c r="I39" s="15"/>
      <c r="J39" s="15"/>
      <c r="K39" s="15"/>
      <c r="L39" s="15"/>
      <c r="M39" s="15"/>
      <c r="N39" s="15"/>
      <c r="O39" s="15"/>
      <c r="P39" s="110"/>
      <c r="Q39" s="15"/>
    </row>
    <row r="40" spans="1:17" x14ac:dyDescent="0.2">
      <c r="A40" s="3"/>
      <c r="B40" s="15"/>
      <c r="C40" s="15"/>
      <c r="D40" s="15"/>
      <c r="E40" s="15"/>
      <c r="F40" s="15"/>
      <c r="G40" s="15"/>
      <c r="H40" s="15"/>
      <c r="I40" s="15"/>
      <c r="J40" s="15"/>
      <c r="K40" s="15"/>
      <c r="L40" s="15"/>
      <c r="M40" s="15"/>
      <c r="N40" s="15"/>
      <c r="O40" s="15"/>
      <c r="P40" s="110"/>
      <c r="Q40" s="15"/>
    </row>
    <row r="41" spans="1:17" x14ac:dyDescent="0.2">
      <c r="A41" s="3"/>
      <c r="B41" s="15"/>
      <c r="C41" s="15"/>
      <c r="D41" s="15"/>
      <c r="E41" s="15"/>
      <c r="F41" s="15"/>
      <c r="G41" s="15"/>
      <c r="H41" s="15"/>
      <c r="I41" s="15"/>
      <c r="J41" s="15"/>
      <c r="K41" s="15"/>
      <c r="L41" s="15"/>
      <c r="M41" s="15"/>
      <c r="N41" s="15"/>
      <c r="O41" s="15"/>
      <c r="P41" s="110"/>
      <c r="Q41" s="15"/>
    </row>
    <row r="42" spans="1:17" x14ac:dyDescent="0.2">
      <c r="A42" s="3"/>
      <c r="B42" s="15"/>
      <c r="C42" s="15"/>
      <c r="D42" s="15"/>
      <c r="E42" s="15"/>
      <c r="F42" s="15"/>
      <c r="G42" s="15"/>
      <c r="H42" s="15"/>
      <c r="I42" s="15"/>
      <c r="J42" s="15"/>
      <c r="K42" s="15"/>
      <c r="L42" s="15"/>
      <c r="M42" s="15"/>
      <c r="N42" s="15"/>
      <c r="O42" s="15"/>
      <c r="P42" s="110"/>
      <c r="Q42" s="15"/>
    </row>
    <row r="43" spans="1:17" x14ac:dyDescent="0.2">
      <c r="A43" s="3"/>
      <c r="B43" s="15"/>
      <c r="C43" s="15"/>
      <c r="D43" s="15"/>
      <c r="E43" s="15"/>
      <c r="F43" s="15"/>
      <c r="G43" s="15"/>
      <c r="H43" s="15"/>
      <c r="I43" s="15"/>
      <c r="J43" s="15"/>
      <c r="K43" s="15"/>
      <c r="L43" s="15"/>
      <c r="M43" s="15"/>
      <c r="N43" s="15"/>
      <c r="O43" s="15"/>
      <c r="P43" s="110"/>
      <c r="Q43" s="15"/>
    </row>
    <row r="44" spans="1:17" x14ac:dyDescent="0.2">
      <c r="A44" s="3"/>
      <c r="B44" s="15"/>
      <c r="C44" s="15"/>
      <c r="D44" s="15"/>
      <c r="E44" s="15"/>
      <c r="F44" s="15"/>
      <c r="G44" s="15"/>
      <c r="H44" s="15"/>
      <c r="I44" s="15"/>
      <c r="J44" s="15"/>
      <c r="K44" s="15"/>
      <c r="L44" s="15"/>
      <c r="M44" s="15"/>
      <c r="N44" s="15"/>
      <c r="O44" s="15"/>
      <c r="P44" s="110"/>
      <c r="Q44" s="15"/>
    </row>
    <row r="45" spans="1:17" x14ac:dyDescent="0.2">
      <c r="A45" s="3"/>
      <c r="B45" s="15"/>
      <c r="C45" s="15"/>
      <c r="D45" s="15"/>
      <c r="E45" s="15"/>
      <c r="F45" s="15"/>
      <c r="G45" s="15"/>
      <c r="H45" s="15"/>
      <c r="I45" s="15"/>
      <c r="J45" s="15"/>
      <c r="K45" s="15"/>
      <c r="L45" s="15"/>
      <c r="M45" s="15"/>
      <c r="N45" s="15"/>
      <c r="O45" s="15"/>
      <c r="P45" s="110"/>
      <c r="Q45" s="15"/>
    </row>
    <row r="46" spans="1:17" x14ac:dyDescent="0.2">
      <c r="A46" s="3"/>
      <c r="B46" s="15"/>
      <c r="C46" s="15"/>
      <c r="D46" s="15"/>
      <c r="E46" s="15"/>
      <c r="F46" s="15"/>
      <c r="G46" s="15"/>
      <c r="H46" s="15"/>
      <c r="I46" s="15"/>
      <c r="J46" s="15"/>
      <c r="K46" s="15"/>
      <c r="L46" s="15"/>
      <c r="M46" s="15"/>
      <c r="N46" s="15"/>
      <c r="O46" s="15"/>
      <c r="P46" s="110"/>
      <c r="Q46" s="15"/>
    </row>
    <row r="47" spans="1:17" x14ac:dyDescent="0.2">
      <c r="A47" s="3"/>
      <c r="B47" s="15"/>
      <c r="C47" s="15"/>
      <c r="D47" s="15"/>
      <c r="E47" s="15"/>
      <c r="F47" s="15"/>
      <c r="G47" s="15"/>
      <c r="H47" s="15"/>
      <c r="I47" s="15"/>
      <c r="J47" s="15"/>
      <c r="K47" s="15"/>
      <c r="L47" s="15"/>
      <c r="M47" s="15"/>
      <c r="N47" s="15"/>
      <c r="O47" s="15"/>
      <c r="P47" s="110"/>
      <c r="Q47" s="15"/>
    </row>
    <row r="48" spans="1:17" x14ac:dyDescent="0.2">
      <c r="A48" s="3"/>
      <c r="B48" s="15"/>
      <c r="C48" s="15"/>
      <c r="D48" s="15"/>
      <c r="E48" s="15"/>
      <c r="F48" s="15"/>
      <c r="G48" s="15"/>
      <c r="H48" s="15"/>
      <c r="I48" s="15"/>
      <c r="J48" s="15"/>
      <c r="K48" s="15"/>
      <c r="L48" s="15"/>
      <c r="M48" s="15"/>
      <c r="N48" s="15"/>
      <c r="O48" s="15"/>
      <c r="P48" s="110"/>
      <c r="Q48" s="15"/>
    </row>
    <row r="49" spans="1:17" x14ac:dyDescent="0.2">
      <c r="A49" s="3"/>
      <c r="B49" s="15"/>
      <c r="C49" s="15"/>
      <c r="D49" s="15"/>
      <c r="E49" s="15"/>
      <c r="F49" s="15"/>
      <c r="G49" s="15"/>
      <c r="H49" s="15"/>
      <c r="I49" s="15"/>
      <c r="J49" s="15"/>
      <c r="K49" s="15"/>
      <c r="L49" s="15"/>
      <c r="M49" s="15"/>
      <c r="N49" s="15"/>
      <c r="O49" s="15"/>
      <c r="P49" s="110"/>
      <c r="Q49" s="15"/>
    </row>
    <row r="50" spans="1:17" x14ac:dyDescent="0.2">
      <c r="A50" s="3"/>
      <c r="B50" s="15"/>
      <c r="C50" s="15"/>
      <c r="D50" s="15"/>
      <c r="E50" s="15"/>
      <c r="F50" s="15"/>
      <c r="G50" s="15"/>
      <c r="H50" s="15"/>
      <c r="I50" s="15"/>
      <c r="J50" s="15"/>
      <c r="K50" s="15"/>
      <c r="L50" s="15"/>
      <c r="M50" s="15"/>
      <c r="N50" s="15"/>
      <c r="O50" s="15"/>
      <c r="P50" s="110"/>
      <c r="Q50" s="15"/>
    </row>
    <row r="51" spans="1:17" x14ac:dyDescent="0.2">
      <c r="A51" s="3"/>
      <c r="B51" s="15"/>
      <c r="C51" s="15"/>
      <c r="D51" s="15"/>
      <c r="E51" s="15"/>
      <c r="F51" s="15"/>
      <c r="G51" s="15"/>
      <c r="H51" s="15"/>
      <c r="I51" s="15"/>
      <c r="J51" s="15"/>
      <c r="K51" s="15"/>
      <c r="L51" s="15"/>
      <c r="M51" s="15"/>
      <c r="N51" s="15"/>
      <c r="O51" s="15"/>
      <c r="P51" s="110"/>
      <c r="Q51" s="15"/>
    </row>
    <row r="52" spans="1:17" x14ac:dyDescent="0.2">
      <c r="A52" s="3"/>
      <c r="B52" s="15"/>
      <c r="C52" s="15"/>
      <c r="D52" s="15"/>
      <c r="E52" s="15"/>
      <c r="F52" s="15"/>
      <c r="G52" s="15"/>
      <c r="H52" s="15"/>
      <c r="I52" s="15"/>
      <c r="J52" s="15"/>
      <c r="K52" s="15"/>
      <c r="L52" s="15"/>
      <c r="M52" s="15"/>
      <c r="N52" s="15"/>
      <c r="O52" s="15"/>
      <c r="P52" s="110"/>
      <c r="Q52" s="15"/>
    </row>
    <row r="53" spans="1:17" x14ac:dyDescent="0.2">
      <c r="A53" s="3"/>
      <c r="B53" s="15"/>
      <c r="C53" s="15"/>
      <c r="D53" s="15"/>
      <c r="E53" s="15"/>
      <c r="F53" s="15"/>
      <c r="G53" s="15"/>
      <c r="H53" s="15"/>
      <c r="I53" s="15"/>
      <c r="J53" s="15"/>
      <c r="K53" s="15"/>
      <c r="L53" s="15"/>
      <c r="M53" s="15"/>
      <c r="N53" s="15"/>
      <c r="O53" s="15"/>
      <c r="P53" s="110"/>
      <c r="Q53" s="15"/>
    </row>
    <row r="54" spans="1:17" x14ac:dyDescent="0.2">
      <c r="A54" s="3"/>
      <c r="B54" s="15"/>
      <c r="C54" s="15"/>
      <c r="D54" s="15"/>
      <c r="E54" s="15"/>
      <c r="F54" s="15"/>
      <c r="G54" s="15"/>
      <c r="H54" s="15"/>
      <c r="I54" s="15"/>
      <c r="J54" s="15"/>
      <c r="K54" s="15"/>
      <c r="L54" s="15"/>
      <c r="M54" s="15"/>
      <c r="N54" s="15"/>
      <c r="O54" s="15"/>
      <c r="P54" s="110"/>
      <c r="Q54" s="15"/>
    </row>
    <row r="55" spans="1:17" x14ac:dyDescent="0.2">
      <c r="A55" s="3"/>
      <c r="B55" s="15"/>
      <c r="C55" s="15"/>
      <c r="D55" s="15"/>
      <c r="E55" s="15"/>
      <c r="F55" s="15"/>
      <c r="G55" s="15"/>
      <c r="H55" s="15"/>
      <c r="I55" s="15"/>
      <c r="J55" s="15"/>
      <c r="K55" s="15"/>
      <c r="L55" s="15"/>
      <c r="M55" s="15"/>
      <c r="N55" s="15"/>
      <c r="O55" s="15"/>
      <c r="P55" s="110"/>
      <c r="Q55" s="15"/>
    </row>
    <row r="56" spans="1:17" x14ac:dyDescent="0.2">
      <c r="A56" s="3"/>
      <c r="B56" s="15"/>
      <c r="C56" s="15"/>
      <c r="D56" s="15"/>
      <c r="E56" s="15"/>
      <c r="F56" s="15"/>
      <c r="G56" s="15"/>
      <c r="H56" s="15"/>
      <c r="I56" s="15"/>
      <c r="J56" s="15"/>
      <c r="K56" s="15"/>
      <c r="L56" s="15"/>
      <c r="M56" s="15"/>
      <c r="N56" s="15"/>
      <c r="O56" s="15"/>
      <c r="P56" s="110"/>
      <c r="Q56" s="15"/>
    </row>
    <row r="57" spans="1:17" x14ac:dyDescent="0.2">
      <c r="A57" s="3"/>
      <c r="B57" s="15"/>
      <c r="C57" s="15"/>
      <c r="D57" s="15"/>
      <c r="E57" s="15"/>
      <c r="F57" s="15"/>
      <c r="G57" s="15"/>
      <c r="H57" s="15"/>
      <c r="I57" s="15"/>
      <c r="J57" s="15"/>
      <c r="K57" s="15"/>
      <c r="L57" s="15"/>
      <c r="M57" s="15"/>
      <c r="N57" s="15"/>
      <c r="O57" s="15"/>
      <c r="P57" s="110"/>
      <c r="Q57" s="15"/>
    </row>
    <row r="58" spans="1:17" x14ac:dyDescent="0.2">
      <c r="A58" s="3"/>
      <c r="B58" s="15"/>
      <c r="C58" s="15"/>
      <c r="D58" s="15"/>
      <c r="E58" s="15"/>
      <c r="F58" s="15"/>
      <c r="G58" s="15"/>
      <c r="H58" s="15"/>
      <c r="I58" s="15"/>
      <c r="J58" s="15"/>
      <c r="K58" s="15"/>
      <c r="L58" s="15"/>
      <c r="M58" s="15"/>
      <c r="N58" s="15"/>
      <c r="O58" s="15"/>
      <c r="P58" s="110"/>
      <c r="Q58" s="15"/>
    </row>
    <row r="59" spans="1:17" x14ac:dyDescent="0.2">
      <c r="A59" s="3"/>
      <c r="B59" s="15"/>
      <c r="C59" s="15"/>
      <c r="D59" s="15"/>
      <c r="E59" s="15"/>
      <c r="F59" s="15"/>
      <c r="G59" s="15"/>
      <c r="H59" s="15"/>
      <c r="I59" s="15"/>
      <c r="J59" s="15"/>
      <c r="K59" s="15"/>
      <c r="L59" s="15"/>
      <c r="M59" s="15"/>
      <c r="N59" s="15"/>
      <c r="O59" s="15"/>
      <c r="P59" s="110"/>
      <c r="Q59" s="15"/>
    </row>
    <row r="60" spans="1:17" x14ac:dyDescent="0.2">
      <c r="A60" s="3"/>
      <c r="B60" s="15"/>
      <c r="C60" s="15"/>
      <c r="D60" s="15"/>
      <c r="E60" s="15"/>
      <c r="F60" s="15"/>
      <c r="G60" s="15"/>
      <c r="H60" s="15"/>
      <c r="I60" s="15"/>
      <c r="J60" s="15"/>
      <c r="K60" s="15"/>
      <c r="L60" s="15"/>
      <c r="M60" s="15"/>
      <c r="N60" s="15"/>
      <c r="O60" s="15"/>
      <c r="P60" s="110"/>
      <c r="Q60" s="15"/>
    </row>
    <row r="61" spans="1:17" x14ac:dyDescent="0.2">
      <c r="A61" s="3"/>
      <c r="B61" s="15"/>
      <c r="C61" s="15"/>
      <c r="D61" s="15"/>
      <c r="E61" s="15"/>
      <c r="F61" s="15"/>
      <c r="G61" s="15"/>
      <c r="H61" s="15"/>
      <c r="I61" s="15"/>
      <c r="J61" s="15"/>
      <c r="K61" s="15"/>
      <c r="L61" s="15"/>
      <c r="M61" s="15"/>
      <c r="N61" s="15"/>
      <c r="O61" s="15"/>
      <c r="P61" s="110"/>
      <c r="Q61" s="15"/>
    </row>
    <row r="62" spans="1:17" x14ac:dyDescent="0.2">
      <c r="A62" s="3"/>
      <c r="B62" s="15"/>
      <c r="C62" s="15"/>
      <c r="D62" s="15"/>
      <c r="E62" s="15"/>
      <c r="F62" s="15"/>
      <c r="G62" s="15"/>
      <c r="H62" s="15"/>
      <c r="I62" s="15"/>
      <c r="J62" s="15"/>
      <c r="K62" s="15"/>
      <c r="L62" s="15"/>
      <c r="M62" s="15"/>
      <c r="N62" s="15"/>
      <c r="O62" s="15"/>
      <c r="P62" s="110"/>
      <c r="Q62" s="15"/>
    </row>
    <row r="63" spans="1:17" x14ac:dyDescent="0.2">
      <c r="A63" s="3"/>
      <c r="B63" s="15"/>
      <c r="C63" s="15"/>
      <c r="D63" s="15"/>
      <c r="E63" s="15"/>
      <c r="F63" s="15"/>
      <c r="G63" s="15"/>
      <c r="H63" s="15"/>
      <c r="I63" s="15"/>
      <c r="J63" s="15"/>
      <c r="K63" s="15"/>
      <c r="L63" s="15"/>
      <c r="M63" s="15"/>
      <c r="N63" s="15"/>
      <c r="O63" s="15"/>
      <c r="P63" s="110"/>
      <c r="Q63" s="15"/>
    </row>
    <row r="64" spans="1:17" x14ac:dyDescent="0.2">
      <c r="A64" s="3"/>
      <c r="B64" s="15"/>
      <c r="C64" s="15"/>
      <c r="D64" s="15"/>
      <c r="E64" s="15"/>
      <c r="F64" s="15"/>
      <c r="G64" s="15"/>
      <c r="H64" s="15"/>
      <c r="I64" s="15"/>
      <c r="J64" s="15"/>
      <c r="K64" s="15"/>
      <c r="L64" s="15"/>
      <c r="M64" s="15"/>
      <c r="N64" s="15"/>
      <c r="O64" s="15"/>
      <c r="P64" s="110"/>
      <c r="Q64" s="15"/>
    </row>
    <row r="65" spans="1:17" x14ac:dyDescent="0.2">
      <c r="A65" s="3"/>
      <c r="B65" s="15"/>
      <c r="C65" s="15"/>
      <c r="D65" s="15"/>
      <c r="E65" s="15"/>
      <c r="F65" s="15"/>
      <c r="G65" s="15"/>
      <c r="H65" s="15"/>
      <c r="I65" s="15"/>
      <c r="J65" s="15"/>
      <c r="K65" s="15"/>
      <c r="L65" s="15"/>
      <c r="M65" s="15"/>
      <c r="N65" s="15"/>
      <c r="O65" s="15"/>
      <c r="P65" s="110"/>
      <c r="Q65" s="15"/>
    </row>
    <row r="66" spans="1:17" x14ac:dyDescent="0.2">
      <c r="A66" s="3"/>
      <c r="B66" s="15"/>
      <c r="C66" s="15"/>
      <c r="D66" s="15"/>
      <c r="E66" s="15"/>
      <c r="F66" s="15"/>
      <c r="G66" s="15"/>
      <c r="H66" s="15"/>
      <c r="I66" s="15"/>
      <c r="J66" s="15"/>
      <c r="K66" s="15"/>
      <c r="L66" s="15"/>
      <c r="M66" s="15"/>
      <c r="N66" s="15"/>
      <c r="O66" s="15"/>
      <c r="P66" s="110"/>
      <c r="Q66" s="15"/>
    </row>
    <row r="67" spans="1:17" x14ac:dyDescent="0.2">
      <c r="A67" s="3"/>
      <c r="B67" s="15"/>
      <c r="C67" s="15"/>
      <c r="D67" s="15"/>
      <c r="E67" s="15"/>
      <c r="F67" s="15"/>
      <c r="G67" s="15"/>
      <c r="H67" s="15"/>
      <c r="I67" s="15"/>
      <c r="J67" s="15"/>
      <c r="K67" s="15"/>
      <c r="L67" s="15"/>
      <c r="M67" s="15"/>
      <c r="N67" s="15"/>
      <c r="O67" s="15"/>
      <c r="P67" s="110"/>
      <c r="Q67" s="15"/>
    </row>
    <row r="68" spans="1:17" x14ac:dyDescent="0.2">
      <c r="A68" s="3"/>
      <c r="B68" s="15"/>
      <c r="C68" s="15"/>
      <c r="D68" s="15"/>
      <c r="E68" s="15"/>
      <c r="F68" s="15"/>
      <c r="G68" s="15"/>
      <c r="H68" s="15"/>
      <c r="I68" s="15"/>
      <c r="J68" s="15"/>
      <c r="K68" s="15"/>
      <c r="L68" s="15"/>
      <c r="M68" s="15"/>
      <c r="N68" s="15"/>
      <c r="O68" s="15"/>
      <c r="P68" s="110"/>
      <c r="Q68" s="15"/>
    </row>
    <row r="69" spans="1:17" x14ac:dyDescent="0.2">
      <c r="A69" s="3"/>
      <c r="B69" s="15"/>
      <c r="C69" s="15"/>
      <c r="D69" s="15"/>
      <c r="E69" s="15"/>
      <c r="F69" s="15"/>
      <c r="G69" s="15"/>
      <c r="H69" s="15"/>
      <c r="I69" s="15"/>
      <c r="J69" s="15"/>
      <c r="K69" s="15"/>
      <c r="L69" s="15"/>
      <c r="M69" s="15"/>
      <c r="N69" s="15"/>
      <c r="O69" s="15"/>
      <c r="P69" s="110"/>
      <c r="Q69" s="15"/>
    </row>
    <row r="70" spans="1:17" x14ac:dyDescent="0.2">
      <c r="A70" s="3"/>
      <c r="B70" s="15"/>
      <c r="C70" s="15"/>
      <c r="D70" s="15"/>
      <c r="E70" s="15"/>
      <c r="F70" s="15"/>
      <c r="G70" s="15"/>
      <c r="H70" s="15"/>
      <c r="I70" s="15"/>
      <c r="J70" s="15"/>
      <c r="K70" s="15"/>
      <c r="L70" s="15"/>
      <c r="M70" s="15"/>
      <c r="N70" s="15"/>
      <c r="O70" s="15"/>
      <c r="P70" s="110"/>
      <c r="Q70" s="15"/>
    </row>
    <row r="71" spans="1:17" x14ac:dyDescent="0.2">
      <c r="A71" s="3"/>
      <c r="B71" s="15"/>
      <c r="C71" s="15"/>
      <c r="D71" s="15"/>
      <c r="E71" s="15"/>
      <c r="F71" s="15"/>
      <c r="G71" s="15"/>
      <c r="H71" s="15"/>
      <c r="I71" s="15"/>
      <c r="J71" s="15"/>
      <c r="K71" s="15"/>
      <c r="L71" s="15"/>
      <c r="M71" s="15"/>
      <c r="N71" s="15"/>
      <c r="O71" s="15"/>
      <c r="P71" s="110"/>
      <c r="Q71" s="15"/>
    </row>
    <row r="72" spans="1:17" x14ac:dyDescent="0.2">
      <c r="A72" s="3"/>
      <c r="B72" s="15"/>
      <c r="C72" s="15"/>
      <c r="D72" s="15"/>
      <c r="E72" s="15"/>
      <c r="F72" s="15"/>
      <c r="G72" s="15"/>
      <c r="H72" s="15"/>
      <c r="I72" s="15"/>
      <c r="J72" s="15"/>
      <c r="K72" s="15"/>
      <c r="L72" s="15"/>
      <c r="M72" s="15"/>
      <c r="N72" s="15"/>
      <c r="O72" s="15"/>
      <c r="P72" s="110"/>
      <c r="Q72" s="15"/>
    </row>
    <row r="73" spans="1:17" x14ac:dyDescent="0.2">
      <c r="A73" s="3"/>
      <c r="B73" s="15"/>
      <c r="C73" s="15"/>
      <c r="D73" s="15"/>
      <c r="E73" s="15"/>
      <c r="F73" s="15"/>
      <c r="G73" s="15"/>
      <c r="H73" s="15"/>
      <c r="I73" s="15"/>
      <c r="J73" s="15"/>
      <c r="K73" s="15"/>
      <c r="L73" s="15"/>
      <c r="M73" s="15"/>
      <c r="N73" s="15"/>
      <c r="O73" s="15"/>
      <c r="P73" s="110"/>
      <c r="Q73" s="15"/>
    </row>
    <row r="74" spans="1:17" x14ac:dyDescent="0.2">
      <c r="A74" s="3"/>
      <c r="B74" s="15"/>
      <c r="C74" s="15"/>
      <c r="D74" s="15"/>
      <c r="E74" s="15"/>
      <c r="F74" s="15"/>
      <c r="G74" s="15"/>
      <c r="H74" s="15"/>
      <c r="I74" s="15"/>
      <c r="J74" s="15"/>
      <c r="K74" s="15"/>
      <c r="L74" s="15"/>
      <c r="M74" s="15"/>
      <c r="N74" s="15"/>
      <c r="O74" s="15"/>
      <c r="P74" s="110"/>
      <c r="Q74" s="15"/>
    </row>
    <row r="75" spans="1:17" x14ac:dyDescent="0.2">
      <c r="A75" s="3"/>
      <c r="B75" s="15"/>
      <c r="C75" s="15"/>
      <c r="D75" s="15"/>
      <c r="E75" s="15"/>
      <c r="F75" s="15"/>
      <c r="G75" s="15"/>
      <c r="H75" s="15"/>
      <c r="I75" s="15"/>
      <c r="J75" s="15"/>
      <c r="K75" s="15"/>
      <c r="L75" s="15"/>
      <c r="M75" s="15"/>
      <c r="N75" s="15"/>
      <c r="O75" s="15"/>
      <c r="P75" s="110"/>
      <c r="Q75" s="15"/>
    </row>
    <row r="76" spans="1:17" x14ac:dyDescent="0.2">
      <c r="A76" s="3"/>
      <c r="B76" s="15"/>
      <c r="C76" s="15"/>
      <c r="D76" s="15"/>
      <c r="E76" s="15"/>
      <c r="F76" s="15"/>
      <c r="G76" s="15"/>
      <c r="H76" s="15"/>
      <c r="I76" s="15"/>
      <c r="J76" s="15"/>
      <c r="K76" s="15"/>
      <c r="L76" s="15"/>
      <c r="M76" s="15"/>
      <c r="N76" s="15"/>
      <c r="O76" s="15"/>
      <c r="P76" s="110"/>
      <c r="Q76" s="15"/>
    </row>
    <row r="77" spans="1:17" x14ac:dyDescent="0.2">
      <c r="A77" s="3"/>
      <c r="B77" s="15"/>
      <c r="C77" s="15"/>
      <c r="D77" s="15"/>
      <c r="E77" s="15"/>
      <c r="F77" s="15"/>
      <c r="G77" s="15"/>
      <c r="H77" s="15"/>
      <c r="I77" s="15"/>
      <c r="J77" s="15"/>
      <c r="K77" s="15"/>
      <c r="L77" s="15"/>
      <c r="M77" s="15"/>
      <c r="N77" s="15"/>
      <c r="O77" s="15"/>
      <c r="P77" s="110"/>
      <c r="Q77" s="15"/>
    </row>
    <row r="78" spans="1:17" x14ac:dyDescent="0.2">
      <c r="A78" s="3"/>
      <c r="B78" s="15"/>
      <c r="C78" s="15"/>
      <c r="D78" s="15"/>
      <c r="E78" s="15"/>
      <c r="F78" s="15"/>
      <c r="G78" s="15"/>
      <c r="H78" s="15"/>
      <c r="I78" s="15"/>
      <c r="J78" s="15"/>
      <c r="K78" s="15"/>
      <c r="L78" s="15"/>
      <c r="M78" s="15"/>
      <c r="N78" s="15"/>
      <c r="O78" s="15"/>
      <c r="P78" s="110"/>
      <c r="Q78" s="15"/>
    </row>
    <row r="79" spans="1:17" x14ac:dyDescent="0.2">
      <c r="A79" s="3"/>
      <c r="B79" s="15"/>
      <c r="C79" s="15"/>
      <c r="D79" s="15"/>
      <c r="E79" s="15"/>
      <c r="F79" s="15"/>
      <c r="G79" s="15"/>
      <c r="H79" s="15"/>
      <c r="I79" s="15"/>
      <c r="J79" s="15"/>
      <c r="K79" s="15"/>
      <c r="L79" s="15"/>
      <c r="M79" s="15"/>
      <c r="N79" s="15"/>
      <c r="O79" s="15"/>
      <c r="P79" s="110"/>
      <c r="Q79" s="15"/>
    </row>
    <row r="80" spans="1:17" x14ac:dyDescent="0.2">
      <c r="A80" s="3"/>
      <c r="B80" s="15"/>
      <c r="C80" s="15"/>
      <c r="D80" s="15"/>
      <c r="E80" s="15"/>
      <c r="F80" s="15"/>
      <c r="G80" s="15"/>
      <c r="H80" s="15"/>
      <c r="I80" s="15"/>
      <c r="J80" s="15"/>
      <c r="K80" s="15"/>
      <c r="L80" s="15"/>
      <c r="M80" s="15"/>
      <c r="N80" s="15"/>
      <c r="O80" s="15"/>
      <c r="P80" s="110"/>
      <c r="Q80" s="15"/>
    </row>
    <row r="81" spans="1:17" x14ac:dyDescent="0.2">
      <c r="A81" s="3"/>
      <c r="B81" s="15"/>
      <c r="C81" s="15"/>
      <c r="D81" s="15"/>
      <c r="E81" s="15"/>
      <c r="F81" s="15"/>
      <c r="G81" s="15"/>
      <c r="H81" s="15"/>
      <c r="I81" s="15"/>
      <c r="J81" s="15"/>
      <c r="K81" s="15"/>
      <c r="L81" s="15"/>
      <c r="M81" s="15"/>
      <c r="N81" s="15"/>
      <c r="O81" s="15"/>
      <c r="P81" s="110"/>
      <c r="Q81" s="15"/>
    </row>
    <row r="82" spans="1:17" x14ac:dyDescent="0.2">
      <c r="A82" s="3"/>
      <c r="B82" s="15"/>
      <c r="C82" s="15"/>
      <c r="D82" s="15"/>
      <c r="E82" s="15"/>
      <c r="F82" s="15"/>
      <c r="G82" s="15"/>
      <c r="H82" s="15"/>
      <c r="I82" s="15"/>
      <c r="J82" s="15"/>
      <c r="K82" s="15"/>
      <c r="L82" s="15"/>
      <c r="M82" s="15"/>
      <c r="N82" s="15"/>
      <c r="O82" s="15"/>
      <c r="P82" s="110"/>
      <c r="Q82" s="15"/>
    </row>
    <row r="83" spans="1:17" x14ac:dyDescent="0.2">
      <c r="A83" s="3"/>
      <c r="B83" s="15"/>
      <c r="C83" s="15"/>
      <c r="D83" s="15"/>
      <c r="E83" s="15"/>
      <c r="F83" s="15"/>
      <c r="G83" s="15"/>
      <c r="H83" s="15"/>
      <c r="I83" s="15"/>
      <c r="J83" s="15"/>
      <c r="K83" s="15"/>
      <c r="L83" s="15"/>
      <c r="M83" s="15"/>
      <c r="N83" s="15"/>
      <c r="O83" s="15"/>
      <c r="P83" s="110"/>
      <c r="Q83" s="15"/>
    </row>
    <row r="84" spans="1:17" x14ac:dyDescent="0.2">
      <c r="A84" s="3"/>
      <c r="B84" s="15"/>
      <c r="C84" s="15"/>
      <c r="D84" s="15"/>
      <c r="E84" s="15"/>
      <c r="F84" s="15"/>
      <c r="G84" s="15"/>
      <c r="H84" s="15"/>
      <c r="I84" s="15"/>
      <c r="J84" s="15"/>
      <c r="K84" s="15"/>
      <c r="L84" s="15"/>
      <c r="M84" s="15"/>
      <c r="N84" s="15"/>
      <c r="O84" s="15"/>
      <c r="P84" s="110"/>
      <c r="Q84" s="15"/>
    </row>
    <row r="85" spans="1:17" x14ac:dyDescent="0.2">
      <c r="A85" s="3"/>
      <c r="B85" s="15"/>
      <c r="C85" s="15"/>
      <c r="D85" s="15"/>
      <c r="E85" s="15"/>
      <c r="F85" s="15"/>
      <c r="G85" s="15"/>
      <c r="H85" s="15"/>
      <c r="I85" s="15"/>
      <c r="J85" s="15"/>
      <c r="K85" s="15"/>
      <c r="L85" s="15"/>
      <c r="M85" s="15"/>
      <c r="N85" s="15"/>
      <c r="O85" s="15"/>
      <c r="P85" s="110"/>
      <c r="Q85" s="15"/>
    </row>
    <row r="86" spans="1:17" x14ac:dyDescent="0.2">
      <c r="A86" s="3"/>
      <c r="B86" s="15"/>
      <c r="C86" s="15"/>
      <c r="D86" s="15"/>
      <c r="E86" s="15"/>
      <c r="F86" s="15"/>
      <c r="G86" s="15"/>
      <c r="H86" s="15"/>
      <c r="I86" s="15"/>
      <c r="J86" s="15"/>
      <c r="K86" s="15"/>
      <c r="L86" s="15"/>
      <c r="M86" s="15"/>
      <c r="N86" s="15"/>
      <c r="O86" s="15"/>
      <c r="P86" s="110"/>
      <c r="Q86" s="15"/>
    </row>
    <row r="87" spans="1:17" x14ac:dyDescent="0.2">
      <c r="A87" s="3"/>
      <c r="B87" s="15"/>
      <c r="C87" s="15"/>
      <c r="D87" s="15"/>
      <c r="E87" s="15"/>
      <c r="F87" s="15"/>
      <c r="G87" s="15"/>
      <c r="H87" s="15"/>
      <c r="I87" s="15"/>
      <c r="J87" s="15"/>
      <c r="K87" s="15"/>
      <c r="L87" s="15"/>
      <c r="M87" s="15"/>
      <c r="N87" s="15"/>
      <c r="O87" s="15"/>
      <c r="P87" s="110"/>
      <c r="Q87" s="15"/>
    </row>
    <row r="88" spans="1:17" x14ac:dyDescent="0.2">
      <c r="A88" s="3"/>
      <c r="B88" s="15"/>
      <c r="C88" s="15"/>
      <c r="D88" s="15"/>
      <c r="E88" s="15"/>
      <c r="F88" s="15"/>
      <c r="G88" s="15"/>
      <c r="H88" s="15"/>
      <c r="I88" s="15"/>
      <c r="J88" s="15"/>
      <c r="K88" s="15"/>
      <c r="L88" s="15"/>
      <c r="M88" s="15"/>
      <c r="N88" s="15"/>
      <c r="O88" s="15"/>
      <c r="P88" s="110"/>
      <c r="Q88" s="15"/>
    </row>
    <row r="89" spans="1:17" x14ac:dyDescent="0.2">
      <c r="A89" s="3"/>
      <c r="B89" s="15"/>
      <c r="C89" s="15"/>
      <c r="D89" s="15"/>
      <c r="E89" s="15"/>
      <c r="F89" s="15"/>
      <c r="G89" s="15"/>
      <c r="H89" s="15"/>
      <c r="I89" s="15"/>
      <c r="J89" s="15"/>
      <c r="K89" s="15"/>
      <c r="L89" s="15"/>
      <c r="M89" s="15"/>
      <c r="N89" s="15"/>
      <c r="O89" s="15"/>
      <c r="P89" s="110"/>
      <c r="Q89" s="15"/>
    </row>
    <row r="90" spans="1:17" x14ac:dyDescent="0.2">
      <c r="A90" s="3"/>
      <c r="B90" s="15"/>
      <c r="C90" s="15"/>
      <c r="D90" s="15"/>
      <c r="E90" s="15"/>
      <c r="F90" s="15"/>
      <c r="G90" s="15"/>
      <c r="H90" s="15"/>
      <c r="I90" s="15"/>
      <c r="J90" s="15"/>
      <c r="K90" s="15"/>
      <c r="L90" s="15"/>
      <c r="M90" s="15"/>
      <c r="N90" s="15"/>
      <c r="O90" s="15"/>
      <c r="P90" s="110"/>
      <c r="Q90" s="15"/>
    </row>
    <row r="91" spans="1:17" x14ac:dyDescent="0.2">
      <c r="A91" s="3"/>
      <c r="B91" s="15"/>
      <c r="C91" s="15"/>
      <c r="D91" s="15"/>
      <c r="E91" s="15"/>
      <c r="F91" s="15"/>
      <c r="G91" s="15"/>
      <c r="H91" s="15"/>
      <c r="I91" s="15"/>
      <c r="J91" s="15"/>
      <c r="K91" s="15"/>
      <c r="L91" s="15"/>
      <c r="M91" s="15"/>
      <c r="N91" s="15"/>
      <c r="O91" s="15"/>
      <c r="P91" s="110"/>
      <c r="Q91" s="15"/>
    </row>
    <row r="92" spans="1:17" x14ac:dyDescent="0.2">
      <c r="A92" s="3"/>
      <c r="B92" s="15"/>
      <c r="C92" s="15"/>
      <c r="D92" s="15"/>
      <c r="E92" s="15"/>
      <c r="F92" s="15"/>
      <c r="G92" s="15"/>
      <c r="H92" s="15"/>
      <c r="I92" s="15"/>
      <c r="J92" s="15"/>
      <c r="K92" s="15"/>
      <c r="L92" s="15"/>
      <c r="M92" s="15"/>
      <c r="N92" s="15"/>
      <c r="O92" s="15"/>
      <c r="P92" s="110"/>
      <c r="Q92" s="15"/>
    </row>
    <row r="93" spans="1:17" x14ac:dyDescent="0.2">
      <c r="A93" s="3"/>
      <c r="B93" s="15"/>
      <c r="C93" s="15"/>
      <c r="D93" s="15"/>
      <c r="E93" s="15"/>
      <c r="F93" s="15"/>
      <c r="G93" s="15"/>
      <c r="H93" s="15"/>
      <c r="I93" s="15"/>
      <c r="J93" s="15"/>
      <c r="K93" s="15"/>
      <c r="L93" s="15"/>
      <c r="M93" s="15"/>
      <c r="N93" s="15"/>
      <c r="O93" s="15"/>
      <c r="P93" s="110"/>
      <c r="Q93" s="15"/>
    </row>
    <row r="94" spans="1:17" x14ac:dyDescent="0.2">
      <c r="A94" s="3"/>
      <c r="B94" s="15"/>
      <c r="C94" s="15"/>
      <c r="D94" s="15"/>
      <c r="E94" s="15"/>
      <c r="F94" s="15"/>
      <c r="G94" s="15"/>
      <c r="H94" s="15"/>
      <c r="I94" s="15"/>
      <c r="J94" s="15"/>
      <c r="K94" s="15"/>
      <c r="L94" s="15"/>
      <c r="M94" s="15"/>
      <c r="N94" s="15"/>
      <c r="O94" s="15"/>
      <c r="P94" s="110"/>
      <c r="Q94" s="15"/>
    </row>
    <row r="95" spans="1:17" x14ac:dyDescent="0.2">
      <c r="A95" s="3"/>
      <c r="B95" s="15"/>
      <c r="C95" s="15"/>
      <c r="D95" s="15"/>
      <c r="E95" s="15"/>
      <c r="F95" s="15"/>
      <c r="G95" s="15"/>
      <c r="H95" s="15"/>
      <c r="I95" s="15"/>
      <c r="J95" s="15"/>
      <c r="K95" s="15"/>
      <c r="L95" s="15"/>
      <c r="M95" s="15"/>
      <c r="N95" s="15"/>
      <c r="O95" s="15"/>
      <c r="P95" s="110"/>
      <c r="Q95" s="15"/>
    </row>
    <row r="96" spans="1:17" x14ac:dyDescent="0.2">
      <c r="A96" s="3"/>
      <c r="B96" s="15"/>
      <c r="C96" s="15"/>
      <c r="D96" s="15"/>
      <c r="E96" s="15"/>
      <c r="F96" s="15"/>
      <c r="G96" s="15"/>
      <c r="H96" s="15"/>
      <c r="I96" s="15"/>
      <c r="J96" s="15"/>
      <c r="K96" s="15"/>
      <c r="L96" s="15"/>
      <c r="M96" s="15"/>
      <c r="N96" s="15"/>
      <c r="O96" s="15"/>
      <c r="P96" s="110"/>
      <c r="Q96" s="15"/>
    </row>
    <row r="97" spans="1:17" x14ac:dyDescent="0.2">
      <c r="A97" s="3"/>
      <c r="B97" s="15"/>
      <c r="C97" s="15"/>
      <c r="D97" s="15"/>
      <c r="E97" s="15"/>
      <c r="F97" s="15"/>
      <c r="G97" s="15"/>
      <c r="H97" s="15"/>
      <c r="I97" s="15"/>
      <c r="J97" s="15"/>
      <c r="K97" s="15"/>
      <c r="L97" s="15"/>
      <c r="M97" s="15"/>
      <c r="N97" s="15"/>
      <c r="O97" s="15"/>
      <c r="P97" s="110"/>
      <c r="Q97" s="15"/>
    </row>
    <row r="98" spans="1:17" x14ac:dyDescent="0.2">
      <c r="A98" s="3"/>
      <c r="B98" s="15"/>
      <c r="C98" s="15"/>
      <c r="D98" s="15"/>
      <c r="E98" s="15"/>
      <c r="F98" s="15"/>
      <c r="G98" s="15"/>
      <c r="H98" s="15"/>
      <c r="I98" s="15"/>
      <c r="J98" s="15"/>
      <c r="K98" s="15"/>
      <c r="L98" s="15"/>
      <c r="M98" s="15"/>
      <c r="N98" s="15"/>
      <c r="O98" s="15"/>
      <c r="P98" s="110"/>
      <c r="Q98" s="15"/>
    </row>
    <row r="99" spans="1:17" x14ac:dyDescent="0.2">
      <c r="A99" s="3"/>
      <c r="B99" s="15"/>
      <c r="C99" s="15"/>
      <c r="D99" s="15"/>
      <c r="E99" s="15"/>
      <c r="F99" s="15"/>
      <c r="G99" s="15"/>
      <c r="H99" s="15"/>
      <c r="I99" s="15"/>
      <c r="J99" s="15"/>
      <c r="K99" s="15"/>
      <c r="L99" s="15"/>
      <c r="M99" s="15"/>
      <c r="N99" s="15"/>
      <c r="O99" s="15"/>
      <c r="P99" s="110"/>
      <c r="Q99" s="15"/>
    </row>
    <row r="100" spans="1:17" x14ac:dyDescent="0.2">
      <c r="A100" s="3"/>
      <c r="B100" s="15"/>
      <c r="C100" s="15"/>
      <c r="D100" s="15"/>
      <c r="E100" s="15"/>
      <c r="F100" s="15"/>
      <c r="G100" s="15"/>
      <c r="H100" s="15"/>
      <c r="I100" s="15"/>
      <c r="J100" s="15"/>
      <c r="K100" s="15"/>
      <c r="L100" s="15"/>
      <c r="M100" s="15"/>
      <c r="N100" s="15"/>
      <c r="O100" s="15"/>
      <c r="P100" s="110"/>
      <c r="Q100" s="15"/>
    </row>
    <row r="101" spans="1:17" x14ac:dyDescent="0.2">
      <c r="A101" s="3"/>
      <c r="B101" s="15"/>
      <c r="C101" s="15"/>
      <c r="D101" s="15"/>
      <c r="E101" s="15"/>
      <c r="F101" s="15"/>
      <c r="G101" s="15"/>
      <c r="H101" s="15"/>
      <c r="I101" s="15"/>
      <c r="J101" s="15"/>
      <c r="K101" s="15"/>
      <c r="L101" s="15"/>
      <c r="M101" s="15"/>
      <c r="N101" s="15"/>
      <c r="O101" s="15"/>
      <c r="P101" s="110"/>
      <c r="Q101" s="15"/>
    </row>
    <row r="102" spans="1:17" x14ac:dyDescent="0.2">
      <c r="A102" s="3"/>
      <c r="B102" s="15"/>
      <c r="C102" s="15"/>
      <c r="D102" s="15"/>
      <c r="E102" s="15"/>
      <c r="F102" s="15"/>
      <c r="G102" s="15"/>
      <c r="H102" s="15"/>
      <c r="I102" s="15"/>
      <c r="J102" s="15"/>
      <c r="K102" s="15"/>
      <c r="L102" s="15"/>
      <c r="M102" s="15"/>
      <c r="N102" s="15"/>
      <c r="O102" s="15"/>
      <c r="P102" s="110"/>
      <c r="Q102" s="15"/>
    </row>
    <row r="103" spans="1:17" x14ac:dyDescent="0.2">
      <c r="A103" s="3"/>
      <c r="B103" s="15"/>
      <c r="C103" s="15"/>
      <c r="D103" s="15"/>
      <c r="E103" s="15"/>
      <c r="F103" s="15"/>
      <c r="G103" s="15"/>
      <c r="H103" s="15"/>
      <c r="I103" s="15"/>
      <c r="J103" s="15"/>
      <c r="K103" s="15"/>
      <c r="L103" s="15"/>
      <c r="M103" s="15"/>
      <c r="N103" s="15"/>
      <c r="O103" s="15"/>
      <c r="P103" s="110"/>
      <c r="Q103" s="15"/>
    </row>
    <row r="104" spans="1:17" x14ac:dyDescent="0.2">
      <c r="A104" s="3"/>
      <c r="B104" s="15"/>
      <c r="C104" s="15"/>
      <c r="D104" s="15"/>
      <c r="E104" s="15"/>
      <c r="F104" s="15"/>
      <c r="G104" s="15"/>
      <c r="H104" s="15"/>
      <c r="I104" s="15"/>
      <c r="J104" s="15"/>
      <c r="K104" s="15"/>
      <c r="L104" s="15"/>
      <c r="M104" s="15"/>
      <c r="N104" s="15"/>
      <c r="O104" s="15"/>
      <c r="P104" s="110"/>
      <c r="Q104" s="15"/>
    </row>
    <row r="105" spans="1:17" x14ac:dyDescent="0.2">
      <c r="A105" s="3"/>
      <c r="B105" s="15"/>
      <c r="C105" s="15"/>
      <c r="D105" s="15"/>
      <c r="E105" s="15"/>
      <c r="F105" s="15"/>
      <c r="G105" s="15"/>
      <c r="H105" s="15"/>
      <c r="I105" s="15"/>
      <c r="J105" s="15"/>
      <c r="K105" s="15"/>
      <c r="L105" s="15"/>
      <c r="M105" s="15"/>
      <c r="N105" s="15"/>
      <c r="O105" s="15"/>
      <c r="P105" s="110"/>
      <c r="Q105" s="15"/>
    </row>
    <row r="106" spans="1:17" x14ac:dyDescent="0.2">
      <c r="A106" s="3"/>
      <c r="B106" s="15"/>
      <c r="C106" s="15"/>
      <c r="D106" s="15"/>
      <c r="E106" s="15"/>
      <c r="F106" s="15"/>
      <c r="G106" s="15"/>
      <c r="H106" s="15"/>
      <c r="I106" s="15"/>
      <c r="J106" s="15"/>
      <c r="K106" s="15"/>
      <c r="L106" s="15"/>
      <c r="M106" s="15"/>
      <c r="N106" s="15"/>
      <c r="O106" s="15"/>
      <c r="P106" s="110"/>
      <c r="Q106" s="15"/>
    </row>
    <row r="107" spans="1:17" x14ac:dyDescent="0.2">
      <c r="A107" s="3"/>
      <c r="B107" s="15"/>
      <c r="C107" s="15"/>
      <c r="D107" s="15"/>
      <c r="E107" s="15"/>
      <c r="F107" s="15"/>
      <c r="G107" s="15"/>
      <c r="H107" s="15"/>
      <c r="I107" s="15"/>
      <c r="J107" s="15"/>
      <c r="K107" s="15"/>
      <c r="L107" s="15"/>
      <c r="M107" s="15"/>
      <c r="N107" s="15"/>
      <c r="O107" s="15"/>
      <c r="P107" s="110"/>
      <c r="Q107" s="15"/>
    </row>
    <row r="108" spans="1:17" x14ac:dyDescent="0.2">
      <c r="A108" s="3"/>
      <c r="B108" s="15"/>
      <c r="C108" s="15"/>
      <c r="D108" s="15"/>
      <c r="E108" s="15"/>
      <c r="F108" s="15"/>
      <c r="G108" s="15"/>
      <c r="H108" s="15"/>
      <c r="I108" s="15"/>
      <c r="J108" s="15"/>
      <c r="K108" s="15"/>
      <c r="L108" s="15"/>
      <c r="M108" s="15"/>
      <c r="N108" s="15"/>
      <c r="O108" s="15"/>
      <c r="P108" s="110"/>
      <c r="Q108" s="15"/>
    </row>
    <row r="109" spans="1:17" x14ac:dyDescent="0.2">
      <c r="A109" s="3"/>
      <c r="B109" s="15"/>
      <c r="C109" s="15"/>
      <c r="D109" s="15"/>
      <c r="E109" s="15"/>
      <c r="F109" s="15"/>
      <c r="G109" s="15"/>
      <c r="H109" s="15"/>
      <c r="I109" s="15"/>
      <c r="J109" s="15"/>
      <c r="K109" s="15"/>
      <c r="L109" s="15"/>
      <c r="M109" s="15"/>
      <c r="N109" s="15"/>
      <c r="O109" s="15"/>
      <c r="P109" s="110"/>
      <c r="Q109" s="15"/>
    </row>
    <row r="110" spans="1:17" x14ac:dyDescent="0.2">
      <c r="A110" s="3"/>
      <c r="B110" s="15"/>
      <c r="C110" s="15"/>
      <c r="D110" s="15"/>
      <c r="E110" s="15"/>
      <c r="F110" s="15"/>
      <c r="G110" s="15"/>
      <c r="H110" s="15"/>
      <c r="I110" s="15"/>
      <c r="J110" s="15"/>
      <c r="K110" s="15"/>
      <c r="L110" s="15"/>
      <c r="M110" s="15"/>
      <c r="N110" s="15"/>
      <c r="O110" s="15"/>
      <c r="P110" s="110"/>
      <c r="Q110" s="15"/>
    </row>
    <row r="111" spans="1:17" x14ac:dyDescent="0.2">
      <c r="A111" s="3"/>
      <c r="B111" s="15"/>
      <c r="C111" s="15"/>
      <c r="D111" s="15"/>
      <c r="E111" s="15"/>
      <c r="F111" s="15"/>
      <c r="G111" s="15"/>
      <c r="H111" s="15"/>
      <c r="I111" s="15"/>
      <c r="J111" s="15"/>
      <c r="K111" s="15"/>
      <c r="L111" s="15"/>
      <c r="M111" s="15"/>
      <c r="N111" s="15"/>
      <c r="O111" s="15"/>
      <c r="P111" s="110"/>
      <c r="Q111" s="15"/>
    </row>
    <row r="112" spans="1:17" x14ac:dyDescent="0.2">
      <c r="A112" s="3"/>
      <c r="B112" s="15"/>
      <c r="C112" s="15"/>
      <c r="D112" s="15"/>
      <c r="E112" s="15"/>
      <c r="F112" s="15"/>
      <c r="G112" s="15"/>
      <c r="H112" s="15"/>
      <c r="I112" s="15"/>
      <c r="J112" s="15"/>
      <c r="K112" s="15"/>
      <c r="L112" s="15"/>
      <c r="M112" s="15"/>
      <c r="N112" s="15"/>
      <c r="O112" s="15"/>
      <c r="P112" s="110"/>
      <c r="Q112" s="15"/>
    </row>
    <row r="113" spans="1:17" x14ac:dyDescent="0.2">
      <c r="A113" s="3"/>
      <c r="B113" s="15"/>
      <c r="C113" s="15"/>
      <c r="D113" s="15"/>
      <c r="E113" s="15"/>
      <c r="F113" s="15"/>
      <c r="G113" s="15"/>
      <c r="H113" s="15"/>
      <c r="I113" s="15"/>
      <c r="J113" s="15"/>
      <c r="K113" s="15"/>
      <c r="L113" s="15"/>
      <c r="M113" s="15"/>
      <c r="N113" s="15"/>
      <c r="O113" s="15"/>
      <c r="P113" s="110"/>
      <c r="Q113" s="15"/>
    </row>
    <row r="114" spans="1:17" x14ac:dyDescent="0.2">
      <c r="A114" s="3"/>
      <c r="B114" s="15"/>
      <c r="C114" s="15"/>
      <c r="D114" s="15"/>
      <c r="E114" s="15"/>
      <c r="F114" s="15"/>
      <c r="G114" s="15"/>
      <c r="H114" s="15"/>
      <c r="I114" s="15"/>
      <c r="J114" s="15"/>
      <c r="K114" s="15"/>
      <c r="L114" s="15"/>
      <c r="M114" s="15"/>
      <c r="N114" s="15"/>
      <c r="O114" s="15"/>
      <c r="P114" s="110"/>
      <c r="Q114" s="15"/>
    </row>
    <row r="115" spans="1:17" x14ac:dyDescent="0.2">
      <c r="A115" s="3"/>
      <c r="B115" s="15"/>
      <c r="C115" s="15"/>
      <c r="D115" s="15"/>
      <c r="E115" s="15"/>
      <c r="F115" s="15"/>
      <c r="G115" s="15"/>
      <c r="H115" s="15"/>
      <c r="I115" s="15"/>
      <c r="J115" s="15"/>
      <c r="K115" s="15"/>
      <c r="L115" s="15"/>
      <c r="M115" s="15"/>
      <c r="N115" s="15"/>
      <c r="O115" s="15"/>
      <c r="P115" s="110"/>
      <c r="Q115" s="15"/>
    </row>
    <row r="116" spans="1:17" x14ac:dyDescent="0.2">
      <c r="A116" s="3"/>
      <c r="B116" s="15"/>
      <c r="C116" s="15"/>
      <c r="D116" s="15"/>
      <c r="E116" s="15"/>
      <c r="F116" s="15"/>
      <c r="G116" s="15"/>
      <c r="H116" s="15"/>
      <c r="I116" s="15"/>
      <c r="J116" s="15"/>
      <c r="K116" s="15"/>
      <c r="L116" s="15"/>
      <c r="M116" s="15"/>
      <c r="N116" s="15"/>
      <c r="O116" s="15"/>
      <c r="P116" s="110"/>
      <c r="Q116" s="15"/>
    </row>
    <row r="117" spans="1:17" x14ac:dyDescent="0.2">
      <c r="A117" s="3"/>
      <c r="B117" s="15"/>
      <c r="C117" s="15"/>
      <c r="D117" s="15"/>
      <c r="E117" s="15"/>
      <c r="F117" s="15"/>
      <c r="G117" s="15"/>
      <c r="H117" s="15"/>
      <c r="I117" s="15"/>
      <c r="J117" s="15"/>
      <c r="K117" s="15"/>
      <c r="L117" s="15"/>
      <c r="M117" s="15"/>
      <c r="N117" s="15"/>
      <c r="O117" s="15"/>
      <c r="P117" s="110"/>
      <c r="Q117" s="15"/>
    </row>
    <row r="118" spans="1:17" x14ac:dyDescent="0.2">
      <c r="A118" s="3"/>
      <c r="B118" s="15"/>
      <c r="C118" s="15"/>
      <c r="D118" s="15"/>
      <c r="E118" s="15"/>
      <c r="F118" s="15"/>
      <c r="G118" s="15"/>
      <c r="H118" s="15"/>
      <c r="I118" s="15"/>
      <c r="J118" s="15"/>
      <c r="K118" s="15"/>
      <c r="L118" s="15"/>
      <c r="M118" s="15"/>
      <c r="N118" s="15"/>
      <c r="O118" s="15"/>
      <c r="P118" s="110"/>
      <c r="Q118" s="15"/>
    </row>
    <row r="119" spans="1:17" x14ac:dyDescent="0.2">
      <c r="A119" s="3"/>
      <c r="B119" s="15"/>
      <c r="C119" s="15"/>
      <c r="D119" s="15"/>
      <c r="E119" s="15"/>
      <c r="F119" s="15"/>
      <c r="G119" s="15"/>
      <c r="H119" s="15"/>
      <c r="I119" s="15"/>
      <c r="J119" s="15"/>
      <c r="K119" s="15"/>
      <c r="L119" s="15"/>
      <c r="M119" s="15"/>
      <c r="N119" s="15"/>
      <c r="O119" s="15"/>
      <c r="P119" s="110"/>
      <c r="Q119" s="15"/>
    </row>
    <row r="120" spans="1:17" x14ac:dyDescent="0.2">
      <c r="A120" s="3"/>
      <c r="B120" s="15"/>
      <c r="C120" s="15"/>
      <c r="D120" s="15"/>
      <c r="E120" s="15"/>
      <c r="F120" s="15"/>
      <c r="G120" s="15"/>
      <c r="H120" s="15"/>
      <c r="I120" s="15"/>
      <c r="J120" s="15"/>
      <c r="K120" s="15"/>
      <c r="L120" s="15"/>
      <c r="M120" s="15"/>
      <c r="N120" s="15"/>
      <c r="O120" s="15"/>
      <c r="P120" s="110"/>
      <c r="Q120" s="15"/>
    </row>
    <row r="121" spans="1:17" x14ac:dyDescent="0.2">
      <c r="A121" s="3"/>
      <c r="B121" s="15"/>
      <c r="C121" s="15"/>
      <c r="D121" s="15"/>
      <c r="E121" s="15"/>
      <c r="F121" s="15"/>
      <c r="G121" s="15"/>
      <c r="H121" s="15"/>
      <c r="I121" s="15"/>
      <c r="J121" s="15"/>
      <c r="K121" s="15"/>
      <c r="L121" s="15"/>
      <c r="M121" s="15"/>
      <c r="N121" s="15"/>
      <c r="O121" s="15"/>
      <c r="P121" s="110"/>
      <c r="Q121" s="15"/>
    </row>
    <row r="122" spans="1:17" x14ac:dyDescent="0.2">
      <c r="A122" s="3"/>
      <c r="B122" s="15"/>
      <c r="C122" s="15"/>
      <c r="D122" s="15"/>
      <c r="E122" s="15"/>
      <c r="F122" s="15"/>
      <c r="G122" s="15"/>
      <c r="H122" s="15"/>
      <c r="I122" s="15"/>
      <c r="J122" s="15"/>
      <c r="K122" s="15"/>
      <c r="L122" s="15"/>
      <c r="M122" s="15"/>
      <c r="N122" s="15"/>
      <c r="O122" s="15"/>
      <c r="P122" s="110"/>
      <c r="Q122" s="15"/>
    </row>
    <row r="123" spans="1:17" x14ac:dyDescent="0.2">
      <c r="A123" s="3"/>
      <c r="B123" s="15"/>
      <c r="C123" s="15"/>
      <c r="D123" s="15"/>
      <c r="E123" s="15"/>
      <c r="F123" s="15"/>
      <c r="G123" s="15"/>
      <c r="H123" s="15"/>
      <c r="I123" s="15"/>
      <c r="J123" s="15"/>
      <c r="K123" s="15"/>
      <c r="L123" s="15"/>
      <c r="M123" s="15"/>
      <c r="N123" s="15"/>
      <c r="O123" s="15"/>
      <c r="P123" s="110"/>
      <c r="Q123" s="15"/>
    </row>
    <row r="124" spans="1:17" x14ac:dyDescent="0.2">
      <c r="A124" s="3"/>
      <c r="B124" s="15"/>
      <c r="C124" s="15"/>
      <c r="D124" s="15"/>
      <c r="E124" s="15"/>
      <c r="F124" s="15"/>
      <c r="G124" s="15"/>
      <c r="H124" s="15"/>
      <c r="I124" s="15"/>
      <c r="J124" s="15"/>
      <c r="K124" s="15"/>
      <c r="L124" s="15"/>
      <c r="M124" s="15"/>
      <c r="N124" s="15"/>
      <c r="O124" s="15"/>
      <c r="P124" s="110"/>
      <c r="Q124" s="15"/>
    </row>
    <row r="125" spans="1:17" x14ac:dyDescent="0.2">
      <c r="A125" s="3"/>
      <c r="B125" s="15"/>
      <c r="C125" s="15"/>
      <c r="D125" s="15"/>
      <c r="E125" s="15"/>
      <c r="F125" s="15"/>
      <c r="G125" s="15"/>
      <c r="H125" s="15"/>
      <c r="I125" s="15"/>
      <c r="J125" s="15"/>
      <c r="K125" s="15"/>
      <c r="L125" s="15"/>
      <c r="M125" s="15"/>
      <c r="N125" s="15"/>
      <c r="O125" s="15"/>
      <c r="P125" s="110"/>
      <c r="Q125" s="15"/>
    </row>
    <row r="126" spans="1:17" x14ac:dyDescent="0.2">
      <c r="A126" s="3"/>
      <c r="B126" s="15"/>
      <c r="C126" s="15"/>
      <c r="D126" s="15"/>
      <c r="E126" s="15"/>
      <c r="F126" s="15"/>
      <c r="G126" s="15"/>
      <c r="H126" s="15"/>
      <c r="I126" s="15"/>
      <c r="J126" s="15"/>
      <c r="K126" s="15"/>
      <c r="L126" s="15"/>
      <c r="M126" s="15"/>
      <c r="N126" s="15"/>
      <c r="O126" s="15"/>
      <c r="P126" s="110"/>
      <c r="Q126" s="15"/>
    </row>
    <row r="127" spans="1:17" x14ac:dyDescent="0.2">
      <c r="A127" s="3"/>
      <c r="B127" s="15"/>
      <c r="C127" s="15"/>
      <c r="D127" s="15"/>
      <c r="E127" s="15"/>
      <c r="F127" s="15"/>
      <c r="G127" s="15"/>
      <c r="H127" s="15"/>
      <c r="I127" s="15"/>
      <c r="J127" s="15"/>
      <c r="K127" s="15"/>
      <c r="L127" s="15"/>
      <c r="M127" s="15"/>
      <c r="N127" s="15"/>
      <c r="O127" s="15"/>
      <c r="P127" s="110"/>
      <c r="Q127" s="15"/>
    </row>
    <row r="128" spans="1:17" x14ac:dyDescent="0.2">
      <c r="A128" s="3"/>
      <c r="B128" s="15"/>
      <c r="C128" s="15"/>
      <c r="D128" s="15"/>
      <c r="E128" s="15"/>
      <c r="F128" s="15"/>
      <c r="G128" s="15"/>
      <c r="H128" s="15"/>
      <c r="I128" s="15"/>
      <c r="J128" s="15"/>
      <c r="K128" s="15"/>
      <c r="L128" s="15"/>
      <c r="M128" s="15"/>
      <c r="N128" s="15"/>
      <c r="O128" s="15"/>
      <c r="P128" s="110"/>
      <c r="Q128" s="15"/>
    </row>
    <row r="129" spans="1:17" x14ac:dyDescent="0.2">
      <c r="A129" s="3"/>
      <c r="B129" s="15"/>
      <c r="C129" s="15"/>
      <c r="D129" s="15"/>
      <c r="E129" s="15"/>
      <c r="F129" s="15"/>
      <c r="G129" s="15"/>
      <c r="H129" s="15"/>
      <c r="I129" s="15"/>
      <c r="J129" s="15"/>
      <c r="K129" s="15"/>
      <c r="L129" s="15"/>
      <c r="M129" s="15"/>
      <c r="N129" s="15"/>
      <c r="O129" s="15"/>
      <c r="P129" s="110"/>
      <c r="Q129" s="15"/>
    </row>
    <row r="130" spans="1:17" x14ac:dyDescent="0.2">
      <c r="A130" s="3"/>
      <c r="B130" s="15"/>
      <c r="C130" s="15"/>
      <c r="D130" s="15"/>
      <c r="E130" s="15"/>
      <c r="F130" s="15"/>
      <c r="G130" s="15"/>
      <c r="H130" s="15"/>
      <c r="I130" s="15"/>
      <c r="J130" s="15"/>
      <c r="K130" s="15"/>
      <c r="L130" s="15"/>
      <c r="M130" s="15"/>
      <c r="N130" s="15"/>
      <c r="O130" s="15"/>
      <c r="P130" s="110"/>
      <c r="Q130" s="15"/>
    </row>
    <row r="131" spans="1:17" x14ac:dyDescent="0.2">
      <c r="A131" s="3"/>
      <c r="B131" s="15"/>
      <c r="C131" s="15"/>
      <c r="D131" s="15"/>
      <c r="E131" s="15"/>
      <c r="F131" s="15"/>
      <c r="G131" s="15"/>
      <c r="H131" s="15"/>
      <c r="I131" s="15"/>
      <c r="J131" s="15"/>
      <c r="K131" s="15"/>
      <c r="L131" s="15"/>
      <c r="M131" s="15"/>
      <c r="N131" s="15"/>
      <c r="O131" s="15"/>
      <c r="P131" s="110"/>
      <c r="Q131" s="15"/>
    </row>
    <row r="132" spans="1:17" x14ac:dyDescent="0.2">
      <c r="A132" s="3"/>
      <c r="B132" s="15"/>
      <c r="C132" s="15"/>
      <c r="D132" s="15"/>
      <c r="E132" s="15"/>
      <c r="F132" s="15"/>
      <c r="G132" s="15"/>
      <c r="H132" s="15"/>
      <c r="I132" s="15"/>
      <c r="J132" s="15"/>
      <c r="K132" s="15"/>
      <c r="L132" s="15"/>
      <c r="M132" s="15"/>
      <c r="N132" s="15"/>
      <c r="O132" s="15"/>
      <c r="P132" s="110"/>
      <c r="Q132" s="15"/>
    </row>
    <row r="133" spans="1:17" x14ac:dyDescent="0.2">
      <c r="A133" s="3"/>
      <c r="B133" s="15"/>
      <c r="C133" s="15"/>
      <c r="D133" s="15"/>
      <c r="E133" s="15"/>
      <c r="F133" s="15"/>
      <c r="G133" s="15"/>
      <c r="H133" s="15"/>
      <c r="I133" s="15"/>
      <c r="J133" s="15"/>
      <c r="K133" s="15"/>
      <c r="L133" s="15"/>
      <c r="M133" s="15"/>
      <c r="N133" s="15"/>
      <c r="O133" s="15"/>
      <c r="P133" s="110"/>
      <c r="Q133" s="15"/>
    </row>
    <row r="134" spans="1:17" x14ac:dyDescent="0.2">
      <c r="A134" s="3"/>
      <c r="B134" s="15"/>
      <c r="C134" s="15"/>
      <c r="D134" s="15"/>
      <c r="E134" s="15"/>
      <c r="F134" s="15"/>
      <c r="G134" s="15"/>
      <c r="H134" s="15"/>
      <c r="I134" s="15"/>
      <c r="J134" s="15"/>
      <c r="K134" s="15"/>
      <c r="L134" s="15"/>
      <c r="M134" s="15"/>
      <c r="N134" s="15"/>
      <c r="O134" s="15"/>
      <c r="P134" s="110"/>
      <c r="Q134" s="15"/>
    </row>
    <row r="135" spans="1:17" x14ac:dyDescent="0.2">
      <c r="A135" s="3"/>
      <c r="B135" s="15"/>
      <c r="C135" s="15"/>
      <c r="D135" s="15"/>
      <c r="E135" s="15"/>
      <c r="F135" s="15"/>
      <c r="G135" s="15"/>
      <c r="H135" s="15"/>
      <c r="I135" s="15"/>
      <c r="J135" s="15"/>
      <c r="K135" s="15"/>
      <c r="L135" s="15"/>
      <c r="M135" s="15"/>
      <c r="N135" s="15"/>
      <c r="O135" s="15"/>
      <c r="P135" s="110"/>
      <c r="Q135" s="15"/>
    </row>
    <row r="136" spans="1:17" x14ac:dyDescent="0.2">
      <c r="A136" s="3"/>
      <c r="B136" s="15"/>
      <c r="C136" s="15"/>
      <c r="D136" s="15"/>
      <c r="E136" s="15"/>
      <c r="F136" s="15"/>
      <c r="G136" s="15"/>
      <c r="H136" s="15"/>
      <c r="I136" s="15"/>
      <c r="J136" s="15"/>
      <c r="K136" s="15"/>
      <c r="L136" s="15"/>
      <c r="M136" s="15"/>
      <c r="N136" s="15"/>
      <c r="O136" s="15"/>
      <c r="P136" s="110"/>
      <c r="Q136" s="15"/>
    </row>
    <row r="137" spans="1:17" x14ac:dyDescent="0.2">
      <c r="A137" s="3"/>
      <c r="B137" s="15"/>
      <c r="C137" s="15"/>
      <c r="D137" s="15"/>
      <c r="E137" s="15"/>
      <c r="F137" s="15"/>
      <c r="G137" s="15"/>
      <c r="H137" s="15"/>
      <c r="I137" s="15"/>
      <c r="J137" s="15"/>
      <c r="K137" s="15"/>
      <c r="L137" s="15"/>
      <c r="M137" s="15"/>
      <c r="N137" s="15"/>
      <c r="O137" s="15"/>
      <c r="P137" s="110"/>
      <c r="Q137" s="15"/>
    </row>
    <row r="138" spans="1:17" x14ac:dyDescent="0.2">
      <c r="A138" s="3"/>
      <c r="B138" s="15"/>
      <c r="C138" s="15"/>
      <c r="D138" s="15"/>
      <c r="E138" s="15"/>
      <c r="F138" s="15"/>
      <c r="G138" s="15"/>
      <c r="H138" s="15"/>
      <c r="I138" s="15"/>
      <c r="J138" s="15"/>
      <c r="K138" s="15"/>
      <c r="L138" s="15"/>
      <c r="M138" s="15"/>
      <c r="N138" s="15"/>
      <c r="O138" s="15"/>
      <c r="P138" s="110"/>
      <c r="Q138" s="15"/>
    </row>
    <row r="139" spans="1:17" x14ac:dyDescent="0.2">
      <c r="A139" s="3"/>
      <c r="B139" s="15"/>
      <c r="C139" s="15"/>
      <c r="D139" s="15"/>
      <c r="E139" s="15"/>
      <c r="F139" s="15"/>
      <c r="G139" s="15"/>
      <c r="H139" s="15"/>
      <c r="I139" s="15"/>
      <c r="J139" s="15"/>
      <c r="K139" s="15"/>
      <c r="L139" s="15"/>
      <c r="M139" s="15"/>
      <c r="N139" s="15"/>
      <c r="O139" s="15"/>
      <c r="P139" s="110"/>
      <c r="Q139" s="15"/>
    </row>
    <row r="140" spans="1:17" x14ac:dyDescent="0.2">
      <c r="A140" s="3"/>
      <c r="B140" s="15"/>
      <c r="C140" s="15"/>
      <c r="D140" s="15"/>
      <c r="E140" s="15"/>
      <c r="F140" s="15"/>
      <c r="G140" s="15"/>
      <c r="H140" s="15"/>
      <c r="I140" s="15"/>
      <c r="J140" s="15"/>
      <c r="K140" s="15"/>
      <c r="L140" s="15"/>
      <c r="M140" s="15"/>
      <c r="N140" s="15"/>
      <c r="O140" s="15"/>
      <c r="P140" s="110"/>
      <c r="Q140" s="15"/>
    </row>
    <row r="141" spans="1:17" x14ac:dyDescent="0.2">
      <c r="A141" s="3"/>
      <c r="B141" s="15"/>
      <c r="C141" s="15"/>
      <c r="D141" s="15"/>
      <c r="E141" s="15"/>
      <c r="F141" s="15"/>
      <c r="G141" s="15"/>
      <c r="H141" s="15"/>
      <c r="I141" s="15"/>
      <c r="J141" s="15"/>
      <c r="K141" s="15"/>
      <c r="L141" s="15"/>
      <c r="M141" s="15"/>
      <c r="N141" s="15"/>
      <c r="O141" s="15"/>
      <c r="P141" s="110"/>
      <c r="Q141" s="15"/>
    </row>
    <row r="142" spans="1:17" x14ac:dyDescent="0.2">
      <c r="A142" s="3"/>
      <c r="B142" s="15"/>
      <c r="C142" s="15"/>
      <c r="D142" s="15"/>
      <c r="E142" s="15"/>
      <c r="F142" s="15"/>
      <c r="G142" s="15"/>
      <c r="H142" s="15"/>
      <c r="I142" s="15"/>
      <c r="J142" s="15"/>
      <c r="K142" s="15"/>
      <c r="L142" s="15"/>
      <c r="M142" s="15"/>
      <c r="N142" s="15"/>
      <c r="O142" s="15"/>
      <c r="P142" s="110"/>
      <c r="Q142" s="15"/>
    </row>
    <row r="143" spans="1:17" x14ac:dyDescent="0.2">
      <c r="A143" s="3"/>
      <c r="B143" s="15"/>
      <c r="C143" s="15"/>
      <c r="D143" s="15"/>
      <c r="E143" s="15"/>
      <c r="F143" s="15"/>
      <c r="G143" s="15"/>
      <c r="H143" s="15"/>
      <c r="I143" s="15"/>
      <c r="J143" s="15"/>
      <c r="K143" s="15"/>
      <c r="L143" s="15"/>
      <c r="M143" s="15"/>
      <c r="N143" s="15"/>
      <c r="O143" s="15"/>
      <c r="P143" s="110"/>
      <c r="Q143" s="15"/>
    </row>
    <row r="144" spans="1:17" x14ac:dyDescent="0.2">
      <c r="A144" s="3"/>
      <c r="B144" s="15"/>
      <c r="C144" s="15"/>
      <c r="D144" s="15"/>
      <c r="E144" s="15"/>
      <c r="F144" s="15"/>
      <c r="G144" s="15"/>
      <c r="H144" s="15"/>
      <c r="I144" s="15"/>
      <c r="J144" s="15"/>
      <c r="K144" s="15"/>
      <c r="L144" s="15"/>
      <c r="M144" s="15"/>
      <c r="N144" s="15"/>
      <c r="O144" s="15"/>
      <c r="P144" s="110"/>
      <c r="Q144" s="15"/>
    </row>
    <row r="145" spans="1:17" x14ac:dyDescent="0.2">
      <c r="A145" s="3"/>
      <c r="B145" s="15"/>
      <c r="C145" s="15"/>
      <c r="D145" s="15"/>
      <c r="E145" s="15"/>
      <c r="F145" s="15"/>
      <c r="G145" s="15"/>
      <c r="H145" s="15"/>
      <c r="I145" s="15"/>
      <c r="J145" s="15"/>
      <c r="K145" s="15"/>
      <c r="L145" s="15"/>
      <c r="M145" s="15"/>
      <c r="N145" s="15"/>
      <c r="O145" s="15"/>
      <c r="P145" s="110"/>
      <c r="Q145" s="15"/>
    </row>
    <row r="146" spans="1:17" x14ac:dyDescent="0.2">
      <c r="A146" s="3"/>
      <c r="B146" s="15"/>
      <c r="C146" s="15"/>
      <c r="D146" s="15"/>
      <c r="E146" s="15"/>
      <c r="F146" s="15"/>
      <c r="G146" s="15"/>
      <c r="H146" s="15"/>
      <c r="I146" s="15"/>
      <c r="J146" s="15"/>
      <c r="K146" s="15"/>
      <c r="L146" s="15"/>
      <c r="M146" s="15"/>
      <c r="N146" s="15"/>
      <c r="O146" s="15"/>
      <c r="P146" s="110"/>
      <c r="Q146" s="15"/>
    </row>
    <row r="147" spans="1:17" x14ac:dyDescent="0.2">
      <c r="A147" s="3"/>
      <c r="B147" s="15"/>
      <c r="C147" s="15"/>
      <c r="D147" s="15"/>
      <c r="E147" s="15"/>
      <c r="F147" s="15"/>
      <c r="G147" s="15"/>
      <c r="H147" s="15"/>
      <c r="I147" s="15"/>
      <c r="J147" s="15"/>
      <c r="K147" s="15"/>
      <c r="L147" s="15"/>
      <c r="M147" s="15"/>
      <c r="N147" s="15"/>
      <c r="O147" s="15"/>
      <c r="P147" s="110"/>
      <c r="Q147" s="15"/>
    </row>
    <row r="148" spans="1:17" x14ac:dyDescent="0.2">
      <c r="A148" s="3"/>
      <c r="B148" s="15"/>
      <c r="C148" s="15"/>
      <c r="D148" s="15"/>
      <c r="E148" s="15"/>
      <c r="F148" s="15"/>
      <c r="G148" s="15"/>
      <c r="H148" s="15"/>
      <c r="I148" s="15"/>
      <c r="J148" s="15"/>
      <c r="K148" s="15"/>
      <c r="L148" s="15"/>
      <c r="M148" s="15"/>
      <c r="N148" s="15"/>
      <c r="O148" s="15"/>
      <c r="P148" s="110"/>
      <c r="Q148" s="15"/>
    </row>
    <row r="149" spans="1:17" x14ac:dyDescent="0.2">
      <c r="A149" s="3"/>
      <c r="B149" s="15"/>
      <c r="C149" s="15"/>
      <c r="D149" s="15"/>
      <c r="E149" s="15"/>
      <c r="F149" s="15"/>
      <c r="G149" s="15"/>
      <c r="H149" s="15"/>
      <c r="I149" s="15"/>
      <c r="J149" s="15"/>
      <c r="K149" s="15"/>
      <c r="L149" s="15"/>
      <c r="M149" s="15"/>
      <c r="N149" s="15"/>
      <c r="O149" s="15"/>
      <c r="P149" s="110"/>
      <c r="Q149" s="15"/>
    </row>
    <row r="150" spans="1:17" x14ac:dyDescent="0.2">
      <c r="A150" s="3"/>
      <c r="B150" s="15"/>
      <c r="C150" s="15"/>
      <c r="D150" s="15"/>
      <c r="E150" s="15"/>
      <c r="F150" s="15"/>
      <c r="G150" s="15"/>
      <c r="H150" s="15"/>
      <c r="I150" s="15"/>
      <c r="J150" s="15"/>
      <c r="K150" s="15"/>
      <c r="L150" s="15"/>
      <c r="M150" s="15"/>
      <c r="N150" s="15"/>
      <c r="O150" s="15"/>
      <c r="P150" s="110"/>
      <c r="Q150" s="15"/>
    </row>
    <row r="151" spans="1:17" x14ac:dyDescent="0.2">
      <c r="A151" s="3"/>
      <c r="B151" s="15"/>
      <c r="C151" s="15"/>
      <c r="D151" s="15"/>
      <c r="E151" s="15"/>
      <c r="F151" s="15"/>
      <c r="G151" s="15"/>
      <c r="H151" s="15"/>
      <c r="I151" s="15"/>
      <c r="J151" s="15"/>
      <c r="K151" s="15"/>
      <c r="L151" s="15"/>
      <c r="M151" s="15"/>
      <c r="N151" s="15"/>
      <c r="O151" s="15"/>
      <c r="P151" s="110"/>
      <c r="Q151" s="15"/>
    </row>
    <row r="152" spans="1:17" x14ac:dyDescent="0.2">
      <c r="A152" s="3"/>
      <c r="B152" s="15"/>
      <c r="C152" s="15"/>
      <c r="D152" s="15"/>
      <c r="E152" s="15"/>
      <c r="F152" s="15"/>
      <c r="G152" s="15"/>
      <c r="H152" s="15"/>
      <c r="I152" s="15"/>
      <c r="J152" s="15"/>
      <c r="K152" s="15"/>
      <c r="L152" s="15"/>
      <c r="M152" s="15"/>
      <c r="N152" s="15"/>
      <c r="O152" s="15"/>
      <c r="P152" s="110"/>
      <c r="Q152" s="15"/>
    </row>
    <row r="153" spans="1:17" x14ac:dyDescent="0.2">
      <c r="A153" s="3"/>
      <c r="B153" s="15"/>
      <c r="C153" s="15"/>
      <c r="D153" s="15"/>
      <c r="E153" s="15"/>
      <c r="F153" s="15"/>
      <c r="G153" s="15"/>
      <c r="H153" s="15"/>
      <c r="I153" s="15"/>
      <c r="J153" s="15"/>
      <c r="K153" s="15"/>
      <c r="L153" s="15"/>
      <c r="M153" s="15"/>
      <c r="N153" s="15"/>
      <c r="O153" s="15"/>
      <c r="P153" s="110"/>
      <c r="Q153" s="15"/>
    </row>
    <row r="154" spans="1:17" x14ac:dyDescent="0.2">
      <c r="A154" s="3"/>
      <c r="B154" s="15"/>
      <c r="C154" s="15"/>
      <c r="D154" s="15"/>
      <c r="E154" s="15"/>
      <c r="F154" s="15"/>
      <c r="G154" s="15"/>
      <c r="H154" s="15"/>
      <c r="I154" s="15"/>
      <c r="J154" s="15"/>
      <c r="K154" s="15"/>
      <c r="L154" s="15"/>
      <c r="M154" s="15"/>
      <c r="N154" s="15"/>
      <c r="O154" s="15"/>
      <c r="P154" s="110"/>
      <c r="Q154" s="15"/>
    </row>
    <row r="155" spans="1:17" x14ac:dyDescent="0.2">
      <c r="A155" s="3"/>
      <c r="B155" s="15"/>
      <c r="C155" s="15"/>
      <c r="D155" s="15"/>
      <c r="E155" s="15"/>
      <c r="F155" s="15"/>
      <c r="G155" s="15"/>
      <c r="H155" s="15"/>
      <c r="I155" s="15"/>
      <c r="J155" s="15"/>
      <c r="K155" s="15"/>
      <c r="L155" s="15"/>
      <c r="M155" s="15"/>
      <c r="N155" s="15"/>
      <c r="O155" s="15"/>
      <c r="P155" s="110"/>
      <c r="Q155" s="15"/>
    </row>
    <row r="156" spans="1:17" x14ac:dyDescent="0.2">
      <c r="A156" s="3"/>
      <c r="B156" s="15"/>
      <c r="C156" s="15"/>
      <c r="D156" s="15"/>
      <c r="E156" s="15"/>
      <c r="F156" s="15"/>
      <c r="G156" s="15"/>
      <c r="H156" s="15"/>
      <c r="I156" s="15"/>
      <c r="J156" s="15"/>
      <c r="K156" s="15"/>
      <c r="L156" s="15"/>
      <c r="M156" s="15"/>
      <c r="N156" s="15"/>
      <c r="O156" s="15"/>
      <c r="P156" s="110"/>
      <c r="Q156" s="15"/>
    </row>
    <row r="157" spans="1:17" x14ac:dyDescent="0.2">
      <c r="A157" s="3"/>
      <c r="B157" s="15"/>
      <c r="C157" s="15"/>
      <c r="D157" s="15"/>
      <c r="E157" s="15"/>
      <c r="F157" s="15"/>
      <c r="G157" s="15"/>
      <c r="H157" s="15"/>
      <c r="I157" s="15"/>
      <c r="J157" s="15"/>
      <c r="K157" s="15"/>
      <c r="L157" s="15"/>
      <c r="M157" s="15"/>
      <c r="N157" s="15"/>
      <c r="O157" s="15"/>
      <c r="P157" s="110"/>
      <c r="Q157" s="15"/>
    </row>
    <row r="158" spans="1:17" x14ac:dyDescent="0.2">
      <c r="A158" s="3"/>
      <c r="B158" s="15"/>
      <c r="C158" s="15"/>
      <c r="D158" s="15"/>
      <c r="E158" s="15"/>
      <c r="F158" s="15"/>
      <c r="G158" s="15"/>
      <c r="H158" s="15"/>
      <c r="I158" s="15"/>
      <c r="J158" s="15"/>
      <c r="K158" s="15"/>
      <c r="L158" s="15"/>
      <c r="M158" s="15"/>
      <c r="N158" s="15"/>
      <c r="O158" s="15"/>
      <c r="P158" s="110"/>
      <c r="Q158" s="15"/>
    </row>
    <row r="159" spans="1:17" x14ac:dyDescent="0.2">
      <c r="A159" s="3"/>
      <c r="B159" s="15"/>
      <c r="C159" s="15"/>
      <c r="D159" s="15"/>
      <c r="E159" s="15"/>
      <c r="F159" s="15"/>
      <c r="G159" s="15"/>
      <c r="H159" s="15"/>
      <c r="I159" s="15"/>
      <c r="J159" s="15"/>
      <c r="K159" s="15"/>
      <c r="L159" s="15"/>
      <c r="M159" s="15"/>
      <c r="N159" s="15"/>
      <c r="O159" s="15"/>
      <c r="P159" s="110"/>
      <c r="Q159" s="15"/>
    </row>
    <row r="160" spans="1:17" x14ac:dyDescent="0.2">
      <c r="A160" s="3"/>
      <c r="B160" s="15"/>
      <c r="C160" s="15"/>
      <c r="D160" s="15"/>
      <c r="E160" s="15"/>
      <c r="F160" s="15"/>
      <c r="G160" s="15"/>
      <c r="H160" s="15"/>
      <c r="I160" s="15"/>
      <c r="J160" s="15"/>
      <c r="K160" s="15"/>
      <c r="L160" s="15"/>
      <c r="M160" s="15"/>
      <c r="N160" s="15"/>
      <c r="O160" s="15"/>
      <c r="P160" s="110"/>
      <c r="Q160" s="15"/>
    </row>
    <row r="161" spans="1:17" x14ac:dyDescent="0.2">
      <c r="A161" s="3"/>
      <c r="B161" s="15"/>
      <c r="C161" s="15"/>
      <c r="D161" s="15"/>
      <c r="E161" s="15"/>
      <c r="F161" s="15"/>
      <c r="G161" s="15"/>
      <c r="H161" s="15"/>
      <c r="I161" s="15"/>
      <c r="J161" s="15"/>
      <c r="K161" s="15"/>
      <c r="L161" s="15"/>
      <c r="M161" s="15"/>
      <c r="N161" s="15"/>
      <c r="O161" s="15"/>
      <c r="P161" s="110"/>
      <c r="Q161" s="15"/>
    </row>
    <row r="162" spans="1:17" x14ac:dyDescent="0.2">
      <c r="A162" s="3"/>
      <c r="B162" s="15"/>
      <c r="C162" s="15"/>
      <c r="D162" s="15"/>
      <c r="E162" s="15"/>
      <c r="F162" s="15"/>
      <c r="G162" s="15"/>
      <c r="H162" s="15"/>
      <c r="I162" s="15"/>
      <c r="J162" s="15"/>
      <c r="K162" s="15"/>
      <c r="L162" s="15"/>
      <c r="M162" s="15"/>
      <c r="N162" s="15"/>
      <c r="O162" s="15"/>
      <c r="P162" s="110"/>
      <c r="Q162" s="15"/>
    </row>
    <row r="163" spans="1:17" x14ac:dyDescent="0.2">
      <c r="A163" s="3"/>
      <c r="B163" s="15"/>
      <c r="C163" s="15"/>
      <c r="D163" s="15"/>
      <c r="E163" s="15"/>
      <c r="F163" s="15"/>
      <c r="G163" s="15"/>
      <c r="H163" s="15"/>
      <c r="I163" s="15"/>
      <c r="J163" s="15"/>
      <c r="K163" s="15"/>
      <c r="L163" s="15"/>
      <c r="M163" s="15"/>
      <c r="N163" s="15"/>
      <c r="O163" s="15"/>
      <c r="P163" s="110"/>
      <c r="Q163" s="15"/>
    </row>
    <row r="164" spans="1:17" x14ac:dyDescent="0.2">
      <c r="A164" s="3"/>
      <c r="B164" s="15"/>
      <c r="C164" s="15"/>
      <c r="D164" s="15"/>
      <c r="E164" s="15"/>
      <c r="F164" s="15"/>
      <c r="G164" s="15"/>
      <c r="H164" s="15"/>
      <c r="I164" s="15"/>
      <c r="J164" s="15"/>
      <c r="K164" s="15"/>
      <c r="L164" s="15"/>
      <c r="M164" s="15"/>
      <c r="N164" s="15"/>
      <c r="O164" s="15"/>
      <c r="P164" s="110"/>
      <c r="Q164" s="15"/>
    </row>
    <row r="165" spans="1:17" x14ac:dyDescent="0.2">
      <c r="A165" s="3"/>
      <c r="B165" s="15"/>
      <c r="C165" s="15"/>
      <c r="D165" s="15"/>
      <c r="E165" s="15"/>
      <c r="F165" s="15"/>
      <c r="G165" s="15"/>
      <c r="H165" s="15"/>
      <c r="I165" s="15"/>
      <c r="J165" s="15"/>
      <c r="K165" s="15"/>
      <c r="L165" s="15"/>
      <c r="M165" s="15"/>
      <c r="N165" s="15"/>
      <c r="O165" s="15"/>
      <c r="P165" s="110"/>
      <c r="Q165" s="15"/>
    </row>
    <row r="166" spans="1:17" x14ac:dyDescent="0.2">
      <c r="A166" s="3"/>
      <c r="B166" s="15"/>
      <c r="C166" s="15"/>
      <c r="D166" s="15"/>
      <c r="E166" s="15"/>
      <c r="F166" s="15"/>
      <c r="G166" s="15"/>
      <c r="H166" s="15"/>
      <c r="I166" s="15"/>
      <c r="J166" s="15"/>
      <c r="K166" s="15"/>
      <c r="L166" s="15"/>
      <c r="M166" s="15"/>
      <c r="N166" s="15"/>
      <c r="O166" s="15"/>
      <c r="P166" s="110"/>
      <c r="Q166" s="15"/>
    </row>
    <row r="167" spans="1:17" x14ac:dyDescent="0.2">
      <c r="A167" s="3"/>
      <c r="B167" s="15"/>
      <c r="C167" s="15"/>
      <c r="D167" s="15"/>
      <c r="E167" s="15"/>
      <c r="F167" s="15"/>
      <c r="G167" s="15"/>
      <c r="H167" s="15"/>
      <c r="I167" s="15"/>
      <c r="J167" s="15"/>
      <c r="K167" s="15"/>
      <c r="L167" s="15"/>
      <c r="M167" s="15"/>
      <c r="N167" s="15"/>
      <c r="O167" s="15"/>
      <c r="P167" s="110"/>
      <c r="Q167" s="15"/>
    </row>
    <row r="168" spans="1:17" x14ac:dyDescent="0.2">
      <c r="A168" s="3"/>
      <c r="B168" s="15"/>
      <c r="C168" s="15"/>
      <c r="D168" s="15"/>
      <c r="E168" s="15"/>
      <c r="F168" s="15"/>
      <c r="G168" s="15"/>
      <c r="H168" s="15"/>
      <c r="I168" s="15"/>
      <c r="J168" s="15"/>
      <c r="K168" s="15"/>
      <c r="L168" s="15"/>
      <c r="M168" s="15"/>
      <c r="N168" s="15"/>
      <c r="O168" s="15"/>
      <c r="P168" s="110"/>
      <c r="Q168" s="15"/>
    </row>
    <row r="169" spans="1:17" x14ac:dyDescent="0.2">
      <c r="A169" s="3"/>
      <c r="B169" s="15"/>
      <c r="C169" s="15"/>
      <c r="D169" s="15"/>
      <c r="E169" s="15"/>
      <c r="F169" s="15"/>
      <c r="G169" s="15"/>
      <c r="H169" s="15"/>
      <c r="I169" s="15"/>
      <c r="J169" s="15"/>
      <c r="K169" s="15"/>
      <c r="L169" s="15"/>
      <c r="M169" s="15"/>
      <c r="N169" s="15"/>
      <c r="O169" s="15"/>
      <c r="P169" s="110"/>
      <c r="Q169" s="15"/>
    </row>
    <row r="170" spans="1:17" x14ac:dyDescent="0.2">
      <c r="A170" s="3"/>
      <c r="B170" s="15"/>
      <c r="C170" s="15"/>
      <c r="D170" s="15"/>
      <c r="E170" s="15"/>
      <c r="F170" s="15"/>
      <c r="G170" s="15"/>
      <c r="H170" s="15"/>
      <c r="I170" s="15"/>
      <c r="J170" s="15"/>
      <c r="K170" s="15"/>
      <c r="L170" s="15"/>
      <c r="M170" s="15"/>
      <c r="N170" s="15"/>
      <c r="O170" s="15"/>
      <c r="P170" s="110"/>
      <c r="Q170" s="15"/>
    </row>
    <row r="171" spans="1:17" x14ac:dyDescent="0.2">
      <c r="A171" s="3"/>
      <c r="B171" s="15"/>
      <c r="C171" s="15"/>
      <c r="D171" s="15"/>
      <c r="E171" s="15"/>
      <c r="F171" s="15"/>
      <c r="G171" s="15"/>
      <c r="H171" s="15"/>
      <c r="I171" s="15"/>
      <c r="J171" s="15"/>
      <c r="K171" s="15"/>
      <c r="L171" s="15"/>
      <c r="M171" s="15"/>
      <c r="N171" s="15"/>
      <c r="O171" s="15"/>
      <c r="P171" s="110"/>
      <c r="Q171" s="15"/>
    </row>
    <row r="172" spans="1:17" x14ac:dyDescent="0.2">
      <c r="A172" s="3"/>
      <c r="B172" s="15"/>
      <c r="C172" s="15"/>
      <c r="D172" s="15"/>
      <c r="E172" s="15"/>
      <c r="F172" s="15"/>
      <c r="G172" s="15"/>
      <c r="H172" s="15"/>
      <c r="I172" s="15"/>
      <c r="J172" s="15"/>
      <c r="K172" s="15"/>
      <c r="L172" s="15"/>
      <c r="M172" s="15"/>
      <c r="N172" s="15"/>
      <c r="O172" s="15"/>
      <c r="P172" s="110"/>
      <c r="Q172" s="15"/>
    </row>
    <row r="173" spans="1:17" x14ac:dyDescent="0.2">
      <c r="A173" s="3"/>
      <c r="B173" s="15"/>
      <c r="C173" s="15"/>
      <c r="D173" s="15"/>
      <c r="E173" s="15"/>
      <c r="F173" s="15"/>
      <c r="G173" s="15"/>
      <c r="H173" s="15"/>
      <c r="I173" s="15"/>
      <c r="J173" s="15"/>
      <c r="K173" s="15"/>
      <c r="L173" s="15"/>
      <c r="M173" s="15"/>
      <c r="N173" s="15"/>
      <c r="O173" s="15"/>
      <c r="P173" s="110"/>
      <c r="Q173" s="15"/>
    </row>
    <row r="174" spans="1:17" x14ac:dyDescent="0.2">
      <c r="A174" s="3"/>
      <c r="B174" s="15"/>
      <c r="C174" s="15"/>
      <c r="D174" s="15"/>
      <c r="E174" s="15"/>
      <c r="F174" s="15"/>
      <c r="G174" s="15"/>
      <c r="H174" s="15"/>
      <c r="I174" s="15"/>
      <c r="J174" s="15"/>
      <c r="K174" s="15"/>
      <c r="L174" s="15"/>
      <c r="M174" s="15"/>
      <c r="N174" s="15"/>
      <c r="O174" s="15"/>
      <c r="P174" s="110"/>
      <c r="Q174" s="15"/>
    </row>
    <row r="175" spans="1:17" x14ac:dyDescent="0.2">
      <c r="A175" s="3"/>
      <c r="B175" s="15"/>
      <c r="C175" s="15"/>
      <c r="D175" s="15"/>
      <c r="E175" s="15"/>
      <c r="F175" s="15"/>
      <c r="G175" s="15"/>
      <c r="H175" s="15"/>
      <c r="I175" s="15"/>
      <c r="J175" s="15"/>
      <c r="K175" s="15"/>
      <c r="L175" s="15"/>
      <c r="M175" s="15"/>
      <c r="N175" s="15"/>
      <c r="O175" s="15"/>
      <c r="P175" s="110"/>
      <c r="Q175" s="15"/>
    </row>
    <row r="176" spans="1:17" x14ac:dyDescent="0.2">
      <c r="A176" s="3"/>
      <c r="B176" s="15"/>
      <c r="C176" s="15"/>
      <c r="D176" s="15"/>
      <c r="E176" s="15"/>
      <c r="F176" s="15"/>
      <c r="G176" s="15"/>
      <c r="H176" s="15"/>
      <c r="I176" s="15"/>
      <c r="J176" s="15"/>
      <c r="K176" s="15"/>
      <c r="L176" s="15"/>
      <c r="M176" s="15"/>
      <c r="N176" s="15"/>
      <c r="O176" s="15"/>
      <c r="P176" s="110"/>
      <c r="Q176" s="15"/>
    </row>
    <row r="177" spans="1:17" x14ac:dyDescent="0.2">
      <c r="A177" s="3"/>
      <c r="B177" s="15"/>
      <c r="C177" s="15"/>
      <c r="D177" s="15"/>
      <c r="E177" s="15"/>
      <c r="F177" s="15"/>
      <c r="G177" s="15"/>
      <c r="H177" s="15"/>
      <c r="I177" s="15"/>
      <c r="J177" s="15"/>
      <c r="K177" s="15"/>
      <c r="L177" s="15"/>
      <c r="M177" s="15"/>
      <c r="N177" s="15"/>
      <c r="O177" s="15"/>
      <c r="P177" s="110"/>
      <c r="Q177" s="15"/>
    </row>
    <row r="178" spans="1:17" x14ac:dyDescent="0.2">
      <c r="A178" s="3"/>
      <c r="B178" s="15"/>
      <c r="C178" s="15"/>
      <c r="D178" s="15"/>
      <c r="E178" s="15"/>
      <c r="F178" s="15"/>
      <c r="G178" s="15"/>
      <c r="H178" s="15"/>
      <c r="I178" s="15"/>
      <c r="J178" s="15"/>
      <c r="K178" s="15"/>
      <c r="L178" s="15"/>
      <c r="M178" s="15"/>
      <c r="N178" s="15"/>
      <c r="O178" s="15"/>
      <c r="P178" s="110"/>
      <c r="Q178" s="15"/>
    </row>
    <row r="179" spans="1:17" x14ac:dyDescent="0.2">
      <c r="A179" s="3"/>
      <c r="B179" s="15"/>
      <c r="C179" s="15"/>
      <c r="D179" s="15"/>
      <c r="E179" s="15"/>
      <c r="F179" s="15"/>
      <c r="G179" s="15"/>
      <c r="H179" s="15"/>
      <c r="I179" s="15"/>
      <c r="J179" s="15"/>
      <c r="K179" s="15"/>
      <c r="L179" s="15"/>
      <c r="M179" s="15"/>
      <c r="N179" s="15"/>
      <c r="O179" s="15"/>
      <c r="P179" s="110"/>
      <c r="Q179" s="15"/>
    </row>
    <row r="180" spans="1:17" x14ac:dyDescent="0.2">
      <c r="A180" s="3"/>
      <c r="B180" s="15"/>
      <c r="C180" s="15"/>
      <c r="D180" s="15"/>
      <c r="E180" s="15"/>
      <c r="F180" s="15"/>
      <c r="G180" s="15"/>
      <c r="H180" s="15"/>
      <c r="I180" s="15"/>
      <c r="J180" s="15"/>
      <c r="K180" s="15"/>
      <c r="L180" s="15"/>
      <c r="M180" s="15"/>
      <c r="N180" s="15"/>
      <c r="O180" s="15"/>
      <c r="P180" s="110"/>
      <c r="Q180" s="15"/>
    </row>
    <row r="181" spans="1:17" x14ac:dyDescent="0.2">
      <c r="A181" s="3"/>
      <c r="B181" s="15"/>
      <c r="C181" s="15"/>
      <c r="D181" s="15"/>
      <c r="E181" s="15"/>
      <c r="F181" s="15"/>
      <c r="G181" s="15"/>
      <c r="H181" s="15"/>
      <c r="I181" s="15"/>
      <c r="J181" s="15"/>
      <c r="K181" s="15"/>
      <c r="L181" s="15"/>
      <c r="M181" s="15"/>
      <c r="N181" s="15"/>
      <c r="O181" s="15"/>
      <c r="P181" s="110"/>
      <c r="Q181" s="15"/>
    </row>
    <row r="182" spans="1:17" x14ac:dyDescent="0.2">
      <c r="A182" s="3"/>
      <c r="B182" s="15"/>
      <c r="C182" s="15"/>
      <c r="D182" s="15"/>
      <c r="E182" s="15"/>
      <c r="F182" s="15"/>
      <c r="G182" s="15"/>
      <c r="H182" s="15"/>
      <c r="I182" s="15"/>
      <c r="J182" s="15"/>
      <c r="K182" s="15"/>
      <c r="L182" s="15"/>
      <c r="M182" s="15"/>
      <c r="N182" s="15"/>
      <c r="O182" s="15"/>
      <c r="P182" s="110"/>
      <c r="Q182" s="15"/>
    </row>
    <row r="183" spans="1:17" x14ac:dyDescent="0.2">
      <c r="A183" s="3"/>
      <c r="B183" s="15"/>
      <c r="C183" s="15"/>
      <c r="D183" s="15"/>
      <c r="E183" s="15"/>
      <c r="F183" s="15"/>
      <c r="G183" s="15"/>
      <c r="H183" s="15"/>
      <c r="I183" s="15"/>
      <c r="J183" s="15"/>
      <c r="K183" s="15"/>
      <c r="L183" s="15"/>
      <c r="M183" s="15"/>
      <c r="N183" s="15"/>
      <c r="O183" s="15"/>
      <c r="P183" s="110"/>
      <c r="Q183" s="15"/>
    </row>
    <row r="184" spans="1:17" x14ac:dyDescent="0.2">
      <c r="A184" s="3"/>
      <c r="B184" s="15"/>
      <c r="C184" s="15"/>
      <c r="D184" s="15"/>
      <c r="E184" s="15"/>
      <c r="F184" s="15"/>
      <c r="G184" s="15"/>
      <c r="H184" s="15"/>
      <c r="I184" s="15"/>
      <c r="J184" s="15"/>
      <c r="K184" s="15"/>
      <c r="L184" s="15"/>
      <c r="M184" s="15"/>
      <c r="N184" s="15"/>
      <c r="O184" s="15"/>
      <c r="P184" s="110"/>
      <c r="Q184" s="15"/>
    </row>
    <row r="185" spans="1:17" x14ac:dyDescent="0.2">
      <c r="A185" s="3"/>
      <c r="B185" s="15"/>
      <c r="C185" s="15"/>
      <c r="D185" s="15"/>
      <c r="E185" s="15"/>
      <c r="F185" s="15"/>
      <c r="G185" s="15"/>
      <c r="H185" s="15"/>
      <c r="I185" s="15"/>
      <c r="J185" s="15"/>
      <c r="K185" s="15"/>
      <c r="L185" s="15"/>
      <c r="M185" s="15"/>
      <c r="N185" s="15"/>
      <c r="O185" s="15"/>
      <c r="P185" s="110"/>
      <c r="Q185" s="15"/>
    </row>
    <row r="186" spans="1:17" x14ac:dyDescent="0.2">
      <c r="A186" s="3"/>
      <c r="B186" s="15"/>
      <c r="C186" s="15"/>
      <c r="D186" s="15"/>
      <c r="E186" s="15"/>
      <c r="F186" s="15"/>
      <c r="G186" s="15"/>
      <c r="H186" s="15"/>
      <c r="I186" s="15"/>
      <c r="J186" s="15"/>
      <c r="K186" s="15"/>
      <c r="L186" s="15"/>
      <c r="M186" s="15"/>
      <c r="N186" s="15"/>
      <c r="O186" s="15"/>
      <c r="P186" s="110"/>
      <c r="Q186" s="15"/>
    </row>
    <row r="187" spans="1:17" x14ac:dyDescent="0.2">
      <c r="A187" s="3"/>
      <c r="B187" s="15"/>
      <c r="C187" s="15"/>
      <c r="D187" s="15"/>
      <c r="E187" s="15"/>
      <c r="F187" s="15"/>
      <c r="G187" s="15"/>
      <c r="H187" s="15"/>
      <c r="I187" s="15"/>
      <c r="J187" s="15"/>
      <c r="K187" s="15"/>
      <c r="L187" s="15"/>
      <c r="M187" s="15"/>
      <c r="N187" s="15"/>
      <c r="O187" s="15"/>
      <c r="P187" s="110"/>
      <c r="Q187" s="15"/>
    </row>
    <row r="188" spans="1:17" x14ac:dyDescent="0.2">
      <c r="A188" s="3"/>
      <c r="B188" s="15"/>
      <c r="C188" s="15"/>
      <c r="D188" s="15"/>
      <c r="E188" s="15"/>
      <c r="F188" s="15"/>
      <c r="G188" s="15"/>
      <c r="H188" s="15"/>
      <c r="I188" s="15"/>
      <c r="J188" s="15"/>
      <c r="K188" s="15"/>
      <c r="L188" s="15"/>
      <c r="M188" s="15"/>
      <c r="N188" s="15"/>
      <c r="O188" s="15"/>
      <c r="P188" s="110"/>
      <c r="Q188" s="15"/>
    </row>
    <row r="189" spans="1:17" x14ac:dyDescent="0.2">
      <c r="A189" s="3"/>
      <c r="B189" s="15"/>
      <c r="C189" s="15"/>
      <c r="D189" s="15"/>
      <c r="E189" s="15"/>
      <c r="F189" s="15"/>
      <c r="G189" s="15"/>
      <c r="H189" s="15"/>
      <c r="I189" s="15"/>
      <c r="J189" s="15"/>
      <c r="K189" s="15"/>
      <c r="L189" s="15"/>
      <c r="M189" s="15"/>
      <c r="N189" s="15"/>
      <c r="O189" s="15"/>
      <c r="P189" s="110"/>
      <c r="Q189" s="15"/>
    </row>
    <row r="190" spans="1:17" x14ac:dyDescent="0.2">
      <c r="A190" s="3"/>
      <c r="B190" s="15"/>
      <c r="C190" s="15"/>
      <c r="D190" s="15"/>
      <c r="E190" s="15"/>
      <c r="F190" s="15"/>
      <c r="G190" s="15"/>
      <c r="H190" s="15"/>
      <c r="I190" s="15"/>
      <c r="J190" s="15"/>
      <c r="K190" s="15"/>
      <c r="L190" s="15"/>
      <c r="M190" s="15"/>
      <c r="N190" s="15"/>
      <c r="O190" s="15"/>
      <c r="P190" s="110"/>
      <c r="Q190" s="15"/>
    </row>
    <row r="191" spans="1:17" x14ac:dyDescent="0.2">
      <c r="A191" s="3"/>
      <c r="B191" s="15"/>
      <c r="C191" s="15"/>
      <c r="D191" s="15"/>
      <c r="E191" s="15"/>
      <c r="F191" s="15"/>
      <c r="G191" s="15"/>
      <c r="H191" s="15"/>
      <c r="I191" s="15"/>
      <c r="J191" s="15"/>
      <c r="K191" s="15"/>
      <c r="L191" s="15"/>
      <c r="M191" s="15"/>
      <c r="N191" s="15"/>
      <c r="O191" s="15"/>
      <c r="P191" s="110"/>
      <c r="Q191" s="15"/>
    </row>
    <row r="192" spans="1:17" x14ac:dyDescent="0.2">
      <c r="A192" s="3"/>
      <c r="B192" s="15"/>
      <c r="C192" s="15"/>
      <c r="D192" s="15"/>
      <c r="E192" s="15"/>
      <c r="F192" s="15"/>
      <c r="G192" s="15"/>
      <c r="H192" s="15"/>
      <c r="I192" s="15"/>
      <c r="J192" s="15"/>
      <c r="K192" s="15"/>
      <c r="L192" s="15"/>
      <c r="M192" s="15"/>
      <c r="N192" s="15"/>
      <c r="O192" s="15"/>
      <c r="P192" s="110"/>
      <c r="Q192" s="15"/>
    </row>
    <row r="193" spans="1:17" x14ac:dyDescent="0.2">
      <c r="A193" s="3"/>
      <c r="B193" s="15"/>
      <c r="C193" s="15"/>
      <c r="D193" s="15"/>
      <c r="E193" s="15"/>
      <c r="F193" s="15"/>
      <c r="G193" s="15"/>
      <c r="H193" s="15"/>
      <c r="I193" s="15"/>
      <c r="J193" s="15"/>
      <c r="K193" s="15"/>
      <c r="L193" s="15"/>
      <c r="M193" s="15"/>
      <c r="N193" s="15"/>
      <c r="O193" s="15"/>
      <c r="P193" s="110"/>
      <c r="Q193" s="15"/>
    </row>
    <row r="194" spans="1:17" x14ac:dyDescent="0.2">
      <c r="A194" s="3"/>
      <c r="B194" s="15"/>
      <c r="C194" s="15"/>
      <c r="D194" s="15"/>
      <c r="E194" s="15"/>
      <c r="F194" s="15"/>
      <c r="G194" s="15"/>
      <c r="H194" s="15"/>
      <c r="I194" s="15"/>
      <c r="J194" s="15"/>
      <c r="K194" s="15"/>
      <c r="L194" s="15"/>
      <c r="M194" s="15"/>
      <c r="N194" s="15"/>
      <c r="O194" s="15"/>
      <c r="P194" s="110"/>
      <c r="Q194" s="15"/>
    </row>
    <row r="195" spans="1:17" x14ac:dyDescent="0.2">
      <c r="A195" s="3"/>
      <c r="B195" s="15"/>
      <c r="C195" s="15"/>
      <c r="D195" s="15"/>
      <c r="E195" s="15"/>
      <c r="F195" s="15"/>
      <c r="G195" s="15"/>
      <c r="H195" s="15"/>
      <c r="I195" s="15"/>
      <c r="J195" s="15"/>
      <c r="K195" s="15"/>
      <c r="L195" s="15"/>
      <c r="M195" s="15"/>
      <c r="N195" s="15"/>
      <c r="O195" s="15"/>
      <c r="P195" s="110"/>
      <c r="Q195" s="15"/>
    </row>
    <row r="196" spans="1:17" x14ac:dyDescent="0.2">
      <c r="A196" s="3"/>
      <c r="B196" s="15"/>
      <c r="C196" s="15"/>
      <c r="D196" s="15"/>
      <c r="E196" s="15"/>
      <c r="F196" s="15"/>
      <c r="G196" s="15"/>
      <c r="H196" s="15"/>
      <c r="I196" s="15"/>
      <c r="J196" s="15"/>
      <c r="K196" s="15"/>
      <c r="L196" s="15"/>
      <c r="M196" s="15"/>
      <c r="N196" s="15"/>
      <c r="O196" s="15"/>
      <c r="P196" s="110"/>
      <c r="Q196" s="15"/>
    </row>
    <row r="197" spans="1:17" x14ac:dyDescent="0.2">
      <c r="A197" s="3"/>
      <c r="B197" s="15"/>
      <c r="C197" s="15"/>
      <c r="D197" s="15"/>
      <c r="E197" s="15"/>
      <c r="F197" s="15"/>
      <c r="G197" s="15"/>
      <c r="H197" s="15"/>
      <c r="I197" s="15"/>
      <c r="J197" s="15"/>
      <c r="K197" s="15"/>
      <c r="L197" s="15"/>
      <c r="M197" s="15"/>
      <c r="N197" s="15"/>
      <c r="O197" s="15"/>
      <c r="P197" s="110"/>
      <c r="Q197" s="15"/>
    </row>
    <row r="198" spans="1:17" x14ac:dyDescent="0.2">
      <c r="A198" s="3"/>
      <c r="B198" s="15"/>
      <c r="C198" s="15"/>
      <c r="D198" s="15"/>
      <c r="E198" s="15"/>
      <c r="F198" s="15"/>
      <c r="G198" s="15"/>
      <c r="H198" s="15"/>
      <c r="I198" s="15"/>
      <c r="J198" s="15"/>
      <c r="K198" s="15"/>
      <c r="L198" s="15"/>
      <c r="M198" s="15"/>
      <c r="N198" s="15"/>
      <c r="O198" s="15"/>
      <c r="P198" s="110"/>
      <c r="Q198" s="15"/>
    </row>
    <row r="199" spans="1:17" x14ac:dyDescent="0.2">
      <c r="A199" s="3"/>
      <c r="B199" s="15"/>
      <c r="C199" s="15"/>
      <c r="D199" s="15"/>
      <c r="E199" s="15"/>
      <c r="F199" s="15"/>
      <c r="G199" s="15"/>
      <c r="H199" s="15"/>
      <c r="I199" s="15"/>
      <c r="J199" s="15"/>
      <c r="K199" s="15"/>
      <c r="L199" s="15"/>
      <c r="M199" s="15"/>
      <c r="N199" s="15"/>
      <c r="O199" s="15"/>
      <c r="P199" s="110"/>
      <c r="Q199" s="15"/>
    </row>
    <row r="200" spans="1:17" x14ac:dyDescent="0.2">
      <c r="A200" s="3"/>
      <c r="B200" s="15"/>
      <c r="C200" s="15"/>
      <c r="D200" s="15"/>
      <c r="E200" s="15"/>
      <c r="F200" s="15"/>
      <c r="G200" s="15"/>
      <c r="H200" s="15"/>
      <c r="I200" s="15"/>
      <c r="J200" s="15"/>
      <c r="K200" s="15"/>
      <c r="L200" s="15"/>
      <c r="M200" s="15"/>
      <c r="N200" s="15"/>
      <c r="O200" s="15"/>
      <c r="P200" s="110"/>
      <c r="Q200" s="15"/>
    </row>
    <row r="201" spans="1:17" x14ac:dyDescent="0.2">
      <c r="A201" s="3"/>
      <c r="B201" s="15"/>
      <c r="C201" s="15"/>
      <c r="D201" s="15"/>
      <c r="E201" s="15"/>
      <c r="F201" s="15"/>
      <c r="G201" s="15"/>
      <c r="H201" s="15"/>
      <c r="I201" s="15"/>
      <c r="J201" s="15"/>
      <c r="K201" s="15"/>
      <c r="L201" s="15"/>
      <c r="M201" s="15"/>
      <c r="N201" s="15"/>
      <c r="O201" s="15"/>
      <c r="P201" s="110"/>
      <c r="Q201" s="15"/>
    </row>
    <row r="202" spans="1:17" x14ac:dyDescent="0.2">
      <c r="A202" s="3"/>
      <c r="B202" s="15"/>
      <c r="C202" s="15"/>
      <c r="D202" s="15"/>
      <c r="E202" s="15"/>
      <c r="F202" s="15"/>
      <c r="G202" s="15"/>
      <c r="H202" s="15"/>
      <c r="I202" s="15"/>
      <c r="J202" s="15"/>
      <c r="K202" s="15"/>
      <c r="L202" s="15"/>
      <c r="M202" s="15"/>
      <c r="N202" s="15"/>
      <c r="O202" s="15"/>
      <c r="P202" s="110"/>
      <c r="Q202" s="15"/>
    </row>
    <row r="203" spans="1:17" x14ac:dyDescent="0.2">
      <c r="A203" s="3"/>
      <c r="B203" s="15"/>
      <c r="C203" s="15"/>
      <c r="D203" s="15"/>
      <c r="E203" s="15"/>
      <c r="F203" s="15"/>
      <c r="G203" s="15"/>
      <c r="H203" s="15"/>
      <c r="I203" s="15"/>
      <c r="J203" s="15"/>
      <c r="K203" s="15"/>
      <c r="L203" s="15"/>
      <c r="M203" s="15"/>
      <c r="N203" s="15"/>
      <c r="O203" s="15"/>
      <c r="P203" s="110"/>
      <c r="Q203" s="15"/>
    </row>
    <row r="204" spans="1:17" x14ac:dyDescent="0.2">
      <c r="A204" s="3"/>
      <c r="B204" s="15"/>
      <c r="C204" s="15"/>
      <c r="D204" s="15"/>
      <c r="E204" s="15"/>
      <c r="F204" s="15"/>
      <c r="G204" s="15"/>
      <c r="H204" s="15"/>
      <c r="I204" s="15"/>
      <c r="J204" s="15"/>
      <c r="K204" s="15"/>
      <c r="L204" s="15"/>
      <c r="M204" s="15"/>
      <c r="N204" s="15"/>
      <c r="O204" s="15"/>
      <c r="P204" s="110"/>
      <c r="Q204" s="15"/>
    </row>
    <row r="205" spans="1:17" x14ac:dyDescent="0.2">
      <c r="A205" s="3"/>
      <c r="B205" s="15"/>
      <c r="C205" s="15"/>
      <c r="D205" s="15"/>
      <c r="E205" s="15"/>
      <c r="F205" s="15"/>
      <c r="G205" s="15"/>
      <c r="H205" s="15"/>
      <c r="I205" s="15"/>
      <c r="J205" s="15"/>
      <c r="K205" s="15"/>
      <c r="L205" s="15"/>
      <c r="M205" s="15"/>
      <c r="N205" s="15"/>
      <c r="O205" s="15"/>
      <c r="P205" s="110"/>
      <c r="Q205" s="15"/>
    </row>
    <row r="206" spans="1:17" x14ac:dyDescent="0.2">
      <c r="A206" s="3"/>
      <c r="B206" s="15"/>
      <c r="C206" s="15"/>
      <c r="D206" s="15"/>
      <c r="E206" s="15"/>
      <c r="F206" s="15"/>
      <c r="G206" s="15"/>
      <c r="H206" s="15"/>
      <c r="I206" s="15"/>
      <c r="J206" s="15"/>
      <c r="K206" s="15"/>
      <c r="L206" s="15"/>
      <c r="M206" s="15"/>
      <c r="N206" s="15"/>
      <c r="O206" s="15"/>
      <c r="P206" s="110"/>
      <c r="Q206" s="15"/>
    </row>
    <row r="207" spans="1:17" x14ac:dyDescent="0.2">
      <c r="A207" s="3"/>
      <c r="B207" s="15"/>
      <c r="C207" s="15"/>
      <c r="D207" s="15"/>
      <c r="E207" s="15"/>
      <c r="F207" s="15"/>
      <c r="G207" s="15"/>
      <c r="H207" s="15"/>
      <c r="I207" s="15"/>
      <c r="J207" s="15"/>
      <c r="K207" s="15"/>
      <c r="L207" s="15"/>
      <c r="M207" s="15"/>
      <c r="N207" s="15"/>
      <c r="O207" s="15"/>
      <c r="P207" s="110"/>
      <c r="Q207" s="15"/>
    </row>
    <row r="208" spans="1:17" x14ac:dyDescent="0.2">
      <c r="A208" s="3"/>
      <c r="B208" s="15"/>
      <c r="C208" s="15"/>
      <c r="D208" s="15"/>
      <c r="E208" s="15"/>
      <c r="F208" s="15"/>
      <c r="G208" s="15"/>
      <c r="H208" s="15"/>
      <c r="I208" s="15"/>
      <c r="J208" s="15"/>
      <c r="K208" s="15"/>
      <c r="L208" s="15"/>
      <c r="M208" s="15"/>
      <c r="N208" s="15"/>
      <c r="O208" s="15"/>
      <c r="P208" s="110"/>
      <c r="Q208" s="15"/>
    </row>
    <row r="209" spans="1:17" x14ac:dyDescent="0.2">
      <c r="A209" s="3"/>
      <c r="B209" s="15"/>
      <c r="C209" s="15"/>
      <c r="D209" s="15"/>
      <c r="E209" s="15"/>
      <c r="F209" s="15"/>
      <c r="G209" s="15"/>
      <c r="H209" s="15"/>
      <c r="I209" s="15"/>
      <c r="J209" s="15"/>
      <c r="K209" s="15"/>
      <c r="L209" s="15"/>
      <c r="M209" s="15"/>
      <c r="N209" s="15"/>
      <c r="O209" s="15"/>
      <c r="P209" s="110"/>
      <c r="Q209" s="15"/>
    </row>
    <row r="210" spans="1:17" x14ac:dyDescent="0.2">
      <c r="A210" s="3"/>
      <c r="B210" s="15"/>
      <c r="C210" s="15"/>
      <c r="D210" s="15"/>
      <c r="E210" s="15"/>
      <c r="F210" s="15"/>
      <c r="G210" s="15"/>
      <c r="H210" s="15"/>
      <c r="I210" s="15"/>
      <c r="J210" s="15"/>
      <c r="K210" s="15"/>
      <c r="L210" s="15"/>
      <c r="M210" s="15"/>
      <c r="N210" s="15"/>
      <c r="O210" s="15"/>
      <c r="P210" s="110"/>
      <c r="Q210" s="15"/>
    </row>
    <row r="211" spans="1:17" x14ac:dyDescent="0.2">
      <c r="A211" s="3"/>
      <c r="B211" s="15"/>
      <c r="C211" s="15"/>
      <c r="D211" s="15"/>
      <c r="E211" s="15"/>
      <c r="F211" s="15"/>
      <c r="G211" s="15"/>
      <c r="H211" s="15"/>
      <c r="I211" s="15"/>
      <c r="J211" s="15"/>
      <c r="K211" s="15"/>
      <c r="L211" s="15"/>
      <c r="M211" s="15"/>
      <c r="N211" s="15"/>
      <c r="O211" s="15"/>
      <c r="P211" s="110"/>
      <c r="Q211" s="15"/>
    </row>
    <row r="212" spans="1:17" x14ac:dyDescent="0.2">
      <c r="A212" s="3"/>
      <c r="B212" s="15"/>
      <c r="C212" s="15"/>
      <c r="D212" s="15"/>
      <c r="E212" s="15"/>
      <c r="F212" s="15"/>
      <c r="G212" s="15"/>
      <c r="H212" s="15"/>
      <c r="I212" s="15"/>
      <c r="J212" s="15"/>
      <c r="K212" s="15"/>
      <c r="L212" s="15"/>
      <c r="M212" s="15"/>
      <c r="N212" s="15"/>
      <c r="O212" s="15"/>
      <c r="P212" s="110"/>
      <c r="Q212" s="15"/>
    </row>
    <row r="213" spans="1:17" x14ac:dyDescent="0.2">
      <c r="A213" s="3"/>
      <c r="B213" s="15"/>
      <c r="C213" s="15"/>
      <c r="D213" s="15"/>
      <c r="E213" s="15"/>
      <c r="F213" s="15"/>
      <c r="G213" s="15"/>
      <c r="H213" s="15"/>
      <c r="I213" s="15"/>
      <c r="J213" s="15"/>
      <c r="K213" s="15"/>
      <c r="L213" s="15"/>
      <c r="M213" s="15"/>
      <c r="N213" s="15"/>
      <c r="O213" s="15"/>
      <c r="P213" s="110"/>
      <c r="Q213" s="15"/>
    </row>
    <row r="214" spans="1:17" x14ac:dyDescent="0.2">
      <c r="A214" s="3"/>
      <c r="B214" s="15"/>
      <c r="C214" s="15"/>
      <c r="D214" s="15"/>
      <c r="E214" s="15"/>
      <c r="F214" s="15"/>
      <c r="G214" s="15"/>
      <c r="H214" s="15"/>
      <c r="I214" s="15"/>
      <c r="J214" s="15"/>
      <c r="K214" s="15"/>
      <c r="L214" s="15"/>
      <c r="M214" s="15"/>
      <c r="N214" s="15"/>
      <c r="O214" s="15"/>
      <c r="P214" s="110"/>
      <c r="Q214" s="15"/>
    </row>
    <row r="215" spans="1:17" x14ac:dyDescent="0.2">
      <c r="A215" s="3"/>
      <c r="B215" s="15"/>
      <c r="C215" s="15"/>
      <c r="D215" s="15"/>
      <c r="E215" s="15"/>
      <c r="F215" s="15"/>
      <c r="G215" s="15"/>
      <c r="H215" s="15"/>
      <c r="I215" s="15"/>
      <c r="J215" s="15"/>
      <c r="K215" s="15"/>
      <c r="L215" s="15"/>
      <c r="M215" s="15"/>
      <c r="N215" s="15"/>
      <c r="O215" s="15"/>
      <c r="P215" s="110"/>
      <c r="Q215" s="15"/>
    </row>
    <row r="216" spans="1:17" x14ac:dyDescent="0.2">
      <c r="A216" s="3"/>
      <c r="B216" s="15"/>
      <c r="C216" s="15"/>
      <c r="D216" s="15"/>
      <c r="E216" s="15"/>
      <c r="F216" s="15"/>
      <c r="G216" s="15"/>
      <c r="H216" s="15"/>
      <c r="I216" s="15"/>
      <c r="J216" s="15"/>
      <c r="K216" s="15"/>
      <c r="L216" s="15"/>
      <c r="M216" s="15"/>
      <c r="N216" s="15"/>
      <c r="O216" s="15"/>
      <c r="P216" s="110"/>
      <c r="Q216" s="15"/>
    </row>
    <row r="217" spans="1:17" x14ac:dyDescent="0.2">
      <c r="A217" s="3"/>
      <c r="B217" s="15"/>
      <c r="C217" s="15"/>
      <c r="D217" s="15"/>
      <c r="E217" s="15"/>
      <c r="F217" s="15"/>
      <c r="G217" s="15"/>
      <c r="H217" s="15"/>
      <c r="I217" s="15"/>
      <c r="J217" s="15"/>
      <c r="K217" s="15"/>
      <c r="L217" s="15"/>
      <c r="M217" s="15"/>
      <c r="N217" s="15"/>
      <c r="O217" s="15"/>
      <c r="P217" s="110"/>
      <c r="Q217" s="15"/>
    </row>
    <row r="218" spans="1:17" x14ac:dyDescent="0.2">
      <c r="A218" s="3"/>
      <c r="B218" s="15"/>
      <c r="C218" s="15"/>
      <c r="D218" s="15"/>
      <c r="E218" s="15"/>
      <c r="F218" s="15"/>
      <c r="G218" s="15"/>
      <c r="H218" s="15"/>
      <c r="I218" s="15"/>
      <c r="J218" s="15"/>
      <c r="K218" s="15"/>
      <c r="L218" s="15"/>
      <c r="M218" s="15"/>
      <c r="N218" s="15"/>
      <c r="O218" s="15"/>
      <c r="P218" s="110"/>
      <c r="Q218" s="15"/>
    </row>
    <row r="219" spans="1:17" x14ac:dyDescent="0.2">
      <c r="A219" s="3"/>
      <c r="B219" s="15"/>
      <c r="C219" s="15"/>
      <c r="D219" s="15"/>
      <c r="E219" s="15"/>
      <c r="F219" s="15"/>
      <c r="G219" s="15"/>
      <c r="H219" s="15"/>
      <c r="I219" s="15"/>
      <c r="J219" s="15"/>
      <c r="K219" s="15"/>
      <c r="L219" s="15"/>
      <c r="M219" s="15"/>
      <c r="N219" s="15"/>
      <c r="O219" s="15"/>
      <c r="P219" s="110"/>
      <c r="Q219" s="15"/>
    </row>
    <row r="220" spans="1:17" x14ac:dyDescent="0.2">
      <c r="A220" s="3"/>
      <c r="B220" s="15"/>
      <c r="C220" s="15"/>
      <c r="D220" s="15"/>
      <c r="E220" s="15"/>
      <c r="F220" s="15"/>
      <c r="G220" s="15"/>
      <c r="H220" s="15"/>
      <c r="I220" s="15"/>
      <c r="J220" s="15"/>
      <c r="K220" s="15"/>
      <c r="L220" s="15"/>
      <c r="M220" s="15"/>
      <c r="N220" s="15"/>
      <c r="O220" s="15"/>
      <c r="P220" s="110"/>
      <c r="Q220" s="15"/>
    </row>
    <row r="221" spans="1:17" x14ac:dyDescent="0.2">
      <c r="A221" s="3"/>
      <c r="B221" s="15"/>
      <c r="C221" s="15"/>
      <c r="D221" s="15"/>
      <c r="E221" s="15"/>
      <c r="F221" s="15"/>
      <c r="G221" s="15"/>
      <c r="H221" s="15"/>
      <c r="I221" s="15"/>
      <c r="J221" s="15"/>
      <c r="K221" s="15"/>
      <c r="L221" s="15"/>
      <c r="M221" s="15"/>
      <c r="N221" s="15"/>
      <c r="O221" s="15"/>
      <c r="P221" s="110"/>
      <c r="Q221" s="15"/>
    </row>
    <row r="222" spans="1:17" x14ac:dyDescent="0.2">
      <c r="A222" s="3"/>
      <c r="B222" s="15"/>
      <c r="C222" s="15"/>
      <c r="D222" s="15"/>
      <c r="E222" s="15"/>
      <c r="F222" s="15"/>
      <c r="G222" s="15"/>
      <c r="H222" s="15"/>
      <c r="I222" s="15"/>
      <c r="J222" s="15"/>
      <c r="K222" s="15"/>
      <c r="L222" s="15"/>
      <c r="M222" s="15"/>
      <c r="N222" s="15"/>
      <c r="O222" s="15"/>
      <c r="P222" s="110"/>
      <c r="Q222" s="15"/>
    </row>
    <row r="223" spans="1:17" x14ac:dyDescent="0.2">
      <c r="A223" s="3"/>
      <c r="B223" s="15"/>
      <c r="C223" s="15"/>
      <c r="D223" s="15"/>
      <c r="E223" s="15"/>
      <c r="F223" s="15"/>
      <c r="G223" s="15"/>
      <c r="H223" s="15"/>
      <c r="I223" s="15"/>
      <c r="J223" s="15"/>
      <c r="K223" s="15"/>
      <c r="L223" s="15"/>
      <c r="M223" s="15"/>
      <c r="N223" s="15"/>
      <c r="O223" s="15"/>
      <c r="P223" s="110"/>
      <c r="Q223" s="15"/>
    </row>
    <row r="224" spans="1:17" x14ac:dyDescent="0.2">
      <c r="A224" s="3"/>
      <c r="B224" s="15"/>
      <c r="C224" s="15"/>
      <c r="D224" s="15"/>
      <c r="E224" s="15"/>
      <c r="F224" s="15"/>
      <c r="G224" s="15"/>
      <c r="H224" s="15"/>
      <c r="I224" s="15"/>
      <c r="J224" s="15"/>
      <c r="K224" s="15"/>
      <c r="L224" s="15"/>
      <c r="M224" s="15"/>
      <c r="N224" s="15"/>
      <c r="O224" s="15"/>
      <c r="P224" s="110"/>
      <c r="Q224" s="15"/>
    </row>
    <row r="225" spans="1:17" x14ac:dyDescent="0.2">
      <c r="A225" s="3"/>
      <c r="B225" s="15"/>
      <c r="C225" s="15"/>
      <c r="D225" s="15"/>
      <c r="E225" s="15"/>
      <c r="F225" s="15"/>
      <c r="G225" s="15"/>
      <c r="H225" s="15"/>
      <c r="I225" s="15"/>
      <c r="J225" s="15"/>
      <c r="K225" s="15"/>
      <c r="L225" s="15"/>
      <c r="M225" s="15"/>
      <c r="N225" s="15"/>
      <c r="O225" s="15"/>
      <c r="P225" s="110"/>
      <c r="Q225" s="15"/>
    </row>
    <row r="226" spans="1:17" x14ac:dyDescent="0.2">
      <c r="A226" s="3"/>
      <c r="B226" s="15"/>
      <c r="C226" s="15"/>
      <c r="D226" s="15"/>
      <c r="E226" s="15"/>
      <c r="F226" s="15"/>
      <c r="G226" s="15"/>
      <c r="H226" s="15"/>
      <c r="I226" s="15"/>
      <c r="J226" s="15"/>
      <c r="K226" s="15"/>
      <c r="L226" s="15"/>
      <c r="M226" s="15"/>
      <c r="N226" s="15"/>
      <c r="O226" s="15"/>
      <c r="P226" s="110"/>
      <c r="Q226" s="15"/>
    </row>
    <row r="227" spans="1:17" x14ac:dyDescent="0.2">
      <c r="A227" s="3"/>
      <c r="B227" s="15"/>
      <c r="C227" s="15"/>
      <c r="D227" s="15"/>
      <c r="E227" s="15"/>
      <c r="F227" s="15"/>
      <c r="G227" s="15"/>
      <c r="H227" s="15"/>
      <c r="I227" s="15"/>
      <c r="J227" s="15"/>
      <c r="K227" s="15"/>
      <c r="L227" s="15"/>
      <c r="M227" s="15"/>
      <c r="N227" s="15"/>
      <c r="O227" s="15"/>
      <c r="P227" s="110"/>
      <c r="Q227" s="15"/>
    </row>
    <row r="228" spans="1:17" x14ac:dyDescent="0.2">
      <c r="A228" s="3"/>
      <c r="B228" s="15"/>
      <c r="C228" s="15"/>
      <c r="D228" s="15"/>
      <c r="E228" s="15"/>
      <c r="F228" s="15"/>
      <c r="G228" s="15"/>
      <c r="H228" s="15"/>
      <c r="I228" s="15"/>
      <c r="J228" s="15"/>
      <c r="K228" s="15"/>
      <c r="L228" s="15"/>
      <c r="M228" s="15"/>
      <c r="N228" s="15"/>
      <c r="O228" s="15"/>
      <c r="P228" s="110"/>
      <c r="Q228" s="15"/>
    </row>
    <row r="229" spans="1:17" x14ac:dyDescent="0.2">
      <c r="A229" s="3"/>
      <c r="B229" s="15"/>
      <c r="C229" s="15"/>
      <c r="D229" s="15"/>
      <c r="E229" s="15"/>
      <c r="F229" s="15"/>
      <c r="G229" s="15"/>
      <c r="H229" s="15"/>
      <c r="I229" s="15"/>
      <c r="J229" s="15"/>
      <c r="K229" s="15"/>
      <c r="L229" s="15"/>
      <c r="M229" s="15"/>
      <c r="N229" s="15"/>
      <c r="O229" s="15"/>
      <c r="P229" s="110"/>
      <c r="Q229" s="15"/>
    </row>
    <row r="230" spans="1:17" x14ac:dyDescent="0.2">
      <c r="A230" s="3"/>
      <c r="B230" s="15"/>
      <c r="C230" s="15"/>
      <c r="D230" s="15"/>
      <c r="E230" s="15"/>
      <c r="F230" s="15"/>
      <c r="G230" s="15"/>
      <c r="H230" s="15"/>
      <c r="I230" s="15"/>
      <c r="J230" s="15"/>
      <c r="K230" s="15"/>
      <c r="L230" s="15"/>
      <c r="M230" s="15"/>
      <c r="N230" s="15"/>
      <c r="O230" s="15"/>
      <c r="P230" s="110"/>
      <c r="Q230" s="15"/>
    </row>
    <row r="231" spans="1:17" x14ac:dyDescent="0.2">
      <c r="A231" s="3"/>
      <c r="B231" s="15"/>
      <c r="C231" s="15"/>
      <c r="D231" s="15"/>
      <c r="E231" s="15"/>
      <c r="F231" s="15"/>
      <c r="G231" s="15"/>
      <c r="H231" s="15"/>
      <c r="I231" s="15"/>
      <c r="J231" s="15"/>
      <c r="K231" s="15"/>
      <c r="L231" s="15"/>
      <c r="M231" s="15"/>
      <c r="N231" s="15"/>
      <c r="O231" s="15"/>
      <c r="P231" s="110"/>
      <c r="Q231" s="15"/>
    </row>
    <row r="232" spans="1:17" x14ac:dyDescent="0.2">
      <c r="A232" s="3"/>
      <c r="B232" s="15"/>
      <c r="C232" s="15"/>
      <c r="D232" s="15"/>
      <c r="E232" s="15"/>
      <c r="F232" s="15"/>
      <c r="G232" s="15"/>
      <c r="H232" s="15"/>
      <c r="I232" s="15"/>
      <c r="J232" s="15"/>
      <c r="K232" s="15"/>
      <c r="L232" s="15"/>
      <c r="M232" s="15"/>
      <c r="N232" s="15"/>
      <c r="O232" s="15"/>
      <c r="P232" s="110"/>
      <c r="Q232" s="15"/>
    </row>
    <row r="233" spans="1:17" x14ac:dyDescent="0.2">
      <c r="A233" s="3"/>
      <c r="B233" s="15"/>
      <c r="C233" s="15"/>
      <c r="D233" s="15"/>
      <c r="E233" s="15"/>
      <c r="F233" s="15"/>
      <c r="G233" s="15"/>
      <c r="H233" s="15"/>
      <c r="I233" s="15"/>
      <c r="J233" s="15"/>
      <c r="K233" s="15"/>
      <c r="L233" s="15"/>
      <c r="M233" s="15"/>
      <c r="N233" s="15"/>
      <c r="O233" s="15"/>
      <c r="P233" s="110"/>
      <c r="Q233" s="15"/>
    </row>
    <row r="234" spans="1:17" x14ac:dyDescent="0.2">
      <c r="A234" s="3"/>
      <c r="B234" s="15"/>
      <c r="C234" s="15"/>
      <c r="D234" s="15"/>
      <c r="E234" s="15"/>
      <c r="F234" s="15"/>
      <c r="G234" s="15"/>
      <c r="H234" s="15"/>
      <c r="I234" s="15"/>
      <c r="J234" s="15"/>
      <c r="K234" s="15"/>
      <c r="L234" s="15"/>
      <c r="M234" s="15"/>
      <c r="N234" s="15"/>
      <c r="O234" s="15"/>
      <c r="P234" s="110"/>
      <c r="Q234" s="15"/>
    </row>
    <row r="235" spans="1:17" x14ac:dyDescent="0.2">
      <c r="A235" s="3"/>
      <c r="B235" s="15"/>
      <c r="C235" s="15"/>
      <c r="D235" s="15"/>
      <c r="E235" s="15"/>
      <c r="F235" s="15"/>
      <c r="G235" s="15"/>
      <c r="H235" s="15"/>
      <c r="I235" s="15"/>
      <c r="J235" s="15"/>
      <c r="K235" s="15"/>
      <c r="L235" s="15"/>
      <c r="M235" s="15"/>
      <c r="N235" s="15"/>
      <c r="O235" s="15"/>
      <c r="P235" s="110"/>
      <c r="Q235" s="15"/>
    </row>
    <row r="236" spans="1:17" x14ac:dyDescent="0.2">
      <c r="A236" s="3"/>
      <c r="B236" s="15"/>
      <c r="C236" s="15"/>
      <c r="D236" s="15"/>
      <c r="E236" s="15"/>
      <c r="F236" s="15"/>
      <c r="G236" s="15"/>
      <c r="H236" s="15"/>
      <c r="I236" s="15"/>
      <c r="J236" s="15"/>
      <c r="K236" s="15"/>
      <c r="L236" s="15"/>
      <c r="M236" s="15"/>
      <c r="N236" s="15"/>
      <c r="O236" s="15"/>
      <c r="P236" s="110"/>
      <c r="Q236" s="15"/>
    </row>
    <row r="237" spans="1:17" x14ac:dyDescent="0.2">
      <c r="A237" s="3"/>
      <c r="B237" s="15"/>
      <c r="C237" s="15"/>
      <c r="D237" s="15"/>
      <c r="E237" s="15"/>
      <c r="F237" s="15"/>
      <c r="G237" s="15"/>
      <c r="H237" s="15"/>
      <c r="I237" s="15"/>
      <c r="J237" s="15"/>
      <c r="K237" s="15"/>
      <c r="L237" s="15"/>
      <c r="M237" s="15"/>
      <c r="N237" s="15"/>
      <c r="O237" s="15"/>
      <c r="P237" s="110"/>
      <c r="Q237" s="15"/>
    </row>
    <row r="238" spans="1:17" x14ac:dyDescent="0.2">
      <c r="A238" s="3"/>
      <c r="B238" s="15"/>
      <c r="C238" s="15"/>
      <c r="D238" s="15"/>
      <c r="E238" s="15"/>
      <c r="F238" s="15"/>
      <c r="G238" s="15"/>
      <c r="H238" s="15"/>
      <c r="I238" s="15"/>
      <c r="J238" s="15"/>
      <c r="K238" s="15"/>
      <c r="L238" s="15"/>
      <c r="M238" s="15"/>
      <c r="N238" s="15"/>
      <c r="O238" s="15"/>
      <c r="P238" s="110"/>
      <c r="Q238" s="15"/>
    </row>
    <row r="239" spans="1:17" x14ac:dyDescent="0.2">
      <c r="A239" s="3"/>
      <c r="B239" s="15"/>
      <c r="C239" s="15"/>
      <c r="D239" s="15"/>
      <c r="E239" s="15"/>
      <c r="F239" s="15"/>
      <c r="G239" s="15"/>
      <c r="H239" s="15"/>
      <c r="I239" s="15"/>
      <c r="J239" s="15"/>
      <c r="K239" s="15"/>
      <c r="L239" s="15"/>
      <c r="M239" s="15"/>
      <c r="N239" s="15"/>
      <c r="O239" s="15"/>
      <c r="P239" s="110"/>
      <c r="Q239" s="15"/>
    </row>
    <row r="240" spans="1:17" x14ac:dyDescent="0.2">
      <c r="A240" s="3"/>
      <c r="B240" s="15"/>
      <c r="C240" s="15"/>
      <c r="D240" s="15"/>
      <c r="E240" s="15"/>
      <c r="F240" s="15"/>
      <c r="G240" s="15"/>
      <c r="H240" s="15"/>
      <c r="I240" s="15"/>
      <c r="J240" s="15"/>
      <c r="K240" s="15"/>
      <c r="L240" s="15"/>
      <c r="M240" s="15"/>
      <c r="N240" s="15"/>
      <c r="O240" s="15"/>
      <c r="P240" s="110"/>
      <c r="Q240" s="15"/>
    </row>
    <row r="241" spans="1:17" x14ac:dyDescent="0.2">
      <c r="A241" s="3"/>
      <c r="B241" s="15"/>
      <c r="C241" s="15"/>
      <c r="D241" s="15"/>
      <c r="E241" s="15"/>
      <c r="F241" s="15"/>
      <c r="G241" s="15"/>
      <c r="H241" s="15"/>
      <c r="I241" s="15"/>
      <c r="J241" s="15"/>
      <c r="K241" s="15"/>
      <c r="L241" s="15"/>
      <c r="M241" s="15"/>
      <c r="N241" s="15"/>
      <c r="O241" s="15"/>
      <c r="P241" s="110"/>
      <c r="Q241" s="15"/>
    </row>
    <row r="242" spans="1:17" x14ac:dyDescent="0.2">
      <c r="A242" s="3"/>
      <c r="B242" s="15"/>
      <c r="C242" s="15"/>
      <c r="D242" s="15"/>
      <c r="E242" s="15"/>
      <c r="F242" s="15"/>
      <c r="G242" s="15"/>
      <c r="H242" s="15"/>
      <c r="I242" s="15"/>
      <c r="J242" s="15"/>
      <c r="K242" s="15"/>
      <c r="L242" s="15"/>
      <c r="M242" s="15"/>
      <c r="N242" s="15"/>
      <c r="O242" s="15"/>
      <c r="P242" s="110"/>
      <c r="Q242" s="15"/>
    </row>
    <row r="243" spans="1:17" x14ac:dyDescent="0.2">
      <c r="A243" s="3"/>
      <c r="B243" s="15"/>
      <c r="C243" s="15"/>
      <c r="D243" s="15"/>
      <c r="E243" s="15"/>
      <c r="F243" s="15"/>
      <c r="G243" s="15"/>
      <c r="H243" s="15"/>
      <c r="I243" s="15"/>
      <c r="J243" s="15"/>
      <c r="K243" s="15"/>
      <c r="L243" s="15"/>
      <c r="M243" s="15"/>
      <c r="N243" s="15"/>
      <c r="O243" s="15"/>
      <c r="P243" s="110"/>
      <c r="Q243" s="15"/>
    </row>
    <row r="244" spans="1:17" x14ac:dyDescent="0.2">
      <c r="A244" s="3"/>
      <c r="B244" s="15"/>
      <c r="C244" s="15"/>
      <c r="D244" s="15"/>
      <c r="E244" s="15"/>
      <c r="F244" s="15"/>
      <c r="G244" s="15"/>
      <c r="H244" s="15"/>
      <c r="I244" s="15"/>
      <c r="J244" s="15"/>
      <c r="K244" s="15"/>
      <c r="L244" s="15"/>
      <c r="M244" s="15"/>
      <c r="N244" s="15"/>
      <c r="O244" s="15"/>
      <c r="P244" s="110"/>
      <c r="Q244" s="15"/>
    </row>
    <row r="245" spans="1:17" x14ac:dyDescent="0.2">
      <c r="A245" s="3"/>
      <c r="B245" s="15"/>
      <c r="C245" s="15"/>
      <c r="D245" s="15"/>
      <c r="E245" s="15"/>
      <c r="F245" s="15"/>
      <c r="G245" s="15"/>
      <c r="H245" s="15"/>
      <c r="I245" s="15"/>
      <c r="J245" s="15"/>
      <c r="K245" s="15"/>
      <c r="L245" s="15"/>
      <c r="M245" s="15"/>
      <c r="N245" s="15"/>
      <c r="O245" s="15"/>
      <c r="P245" s="110"/>
      <c r="Q245" s="15"/>
    </row>
    <row r="246" spans="1:17" x14ac:dyDescent="0.2">
      <c r="A246" s="3"/>
      <c r="B246" s="15"/>
      <c r="C246" s="15"/>
      <c r="D246" s="15"/>
      <c r="E246" s="15"/>
      <c r="F246" s="15"/>
      <c r="G246" s="15"/>
      <c r="H246" s="15"/>
      <c r="I246" s="15"/>
      <c r="J246" s="15"/>
      <c r="K246" s="15"/>
      <c r="L246" s="15"/>
      <c r="M246" s="15"/>
      <c r="N246" s="15"/>
      <c r="O246" s="15"/>
      <c r="P246" s="110"/>
      <c r="Q246" s="15"/>
    </row>
    <row r="247" spans="1:17" x14ac:dyDescent="0.2">
      <c r="A247" s="3"/>
      <c r="B247" s="15"/>
      <c r="C247" s="15"/>
      <c r="D247" s="15"/>
      <c r="E247" s="15"/>
      <c r="F247" s="15"/>
      <c r="G247" s="15"/>
      <c r="H247" s="15"/>
      <c r="I247" s="15"/>
      <c r="J247" s="15"/>
      <c r="K247" s="15"/>
      <c r="L247" s="15"/>
      <c r="M247" s="15"/>
      <c r="N247" s="15"/>
      <c r="O247" s="15"/>
      <c r="P247" s="110"/>
      <c r="Q247" s="15"/>
    </row>
    <row r="248" spans="1:17" x14ac:dyDescent="0.2">
      <c r="A248" s="3"/>
      <c r="B248" s="15"/>
      <c r="C248" s="15"/>
      <c r="D248" s="15"/>
      <c r="E248" s="15"/>
      <c r="F248" s="15"/>
      <c r="G248" s="15"/>
      <c r="H248" s="15"/>
      <c r="I248" s="15"/>
      <c r="J248" s="15"/>
      <c r="K248" s="15"/>
      <c r="L248" s="15"/>
      <c r="M248" s="15"/>
      <c r="N248" s="15"/>
      <c r="O248" s="15"/>
      <c r="P248" s="110"/>
      <c r="Q248" s="15"/>
    </row>
    <row r="249" spans="1:17" x14ac:dyDescent="0.2">
      <c r="A249" s="3"/>
      <c r="B249" s="15"/>
      <c r="C249" s="15"/>
      <c r="D249" s="15"/>
      <c r="E249" s="15"/>
      <c r="F249" s="15"/>
      <c r="G249" s="15"/>
      <c r="H249" s="15"/>
      <c r="I249" s="15"/>
      <c r="J249" s="15"/>
      <c r="K249" s="15"/>
      <c r="L249" s="15"/>
      <c r="M249" s="15"/>
      <c r="N249" s="15"/>
      <c r="O249" s="15"/>
      <c r="P249" s="110"/>
      <c r="Q249" s="15"/>
    </row>
    <row r="250" spans="1:17" x14ac:dyDescent="0.2">
      <c r="A250" s="3"/>
      <c r="B250" s="15"/>
      <c r="C250" s="15"/>
      <c r="D250" s="15"/>
      <c r="E250" s="15"/>
      <c r="F250" s="15"/>
      <c r="G250" s="15"/>
      <c r="H250" s="15"/>
      <c r="I250" s="15"/>
      <c r="J250" s="15"/>
      <c r="K250" s="15"/>
      <c r="L250" s="15"/>
      <c r="M250" s="15"/>
      <c r="N250" s="15"/>
      <c r="O250" s="15"/>
      <c r="P250" s="110"/>
      <c r="Q250" s="15"/>
    </row>
    <row r="251" spans="1:17" x14ac:dyDescent="0.2">
      <c r="A251" s="3"/>
      <c r="B251" s="15"/>
      <c r="C251" s="15"/>
      <c r="D251" s="15"/>
      <c r="E251" s="15"/>
      <c r="F251" s="15"/>
      <c r="G251" s="15"/>
      <c r="H251" s="15"/>
      <c r="I251" s="15"/>
      <c r="J251" s="15"/>
      <c r="K251" s="15"/>
      <c r="L251" s="15"/>
      <c r="M251" s="15"/>
      <c r="N251" s="15"/>
      <c r="O251" s="15"/>
      <c r="P251" s="110"/>
      <c r="Q251" s="15"/>
    </row>
    <row r="252" spans="1:17" x14ac:dyDescent="0.2">
      <c r="A252" s="3"/>
      <c r="B252" s="15"/>
      <c r="C252" s="15"/>
      <c r="D252" s="15"/>
      <c r="E252" s="15"/>
      <c r="F252" s="15"/>
      <c r="G252" s="15"/>
      <c r="H252" s="15"/>
      <c r="I252" s="15"/>
      <c r="J252" s="15"/>
      <c r="K252" s="15"/>
      <c r="L252" s="15"/>
      <c r="M252" s="15"/>
      <c r="N252" s="15"/>
      <c r="O252" s="15"/>
      <c r="P252" s="110"/>
      <c r="Q252" s="15"/>
    </row>
    <row r="253" spans="1:17" x14ac:dyDescent="0.2">
      <c r="A253" s="3"/>
      <c r="B253" s="15"/>
      <c r="C253" s="15"/>
      <c r="D253" s="15"/>
      <c r="E253" s="15"/>
      <c r="F253" s="15"/>
      <c r="G253" s="15"/>
      <c r="H253" s="15"/>
      <c r="I253" s="15"/>
      <c r="J253" s="15"/>
      <c r="K253" s="15"/>
      <c r="L253" s="15"/>
      <c r="M253" s="15"/>
      <c r="N253" s="15"/>
      <c r="O253" s="15"/>
      <c r="P253" s="110"/>
      <c r="Q253" s="15"/>
    </row>
    <row r="254" spans="1:17" x14ac:dyDescent="0.2">
      <c r="A254" s="3"/>
      <c r="B254" s="15"/>
      <c r="C254" s="15"/>
      <c r="D254" s="15"/>
      <c r="E254" s="15"/>
      <c r="F254" s="15"/>
      <c r="G254" s="15"/>
      <c r="H254" s="15"/>
      <c r="I254" s="15"/>
      <c r="J254" s="15"/>
      <c r="K254" s="15"/>
      <c r="L254" s="15"/>
      <c r="M254" s="15"/>
      <c r="N254" s="15"/>
      <c r="O254" s="15"/>
      <c r="P254" s="110"/>
      <c r="Q254" s="15"/>
    </row>
    <row r="255" spans="1:17" x14ac:dyDescent="0.2">
      <c r="A255" s="3"/>
      <c r="B255" s="15"/>
      <c r="C255" s="15"/>
      <c r="D255" s="15"/>
      <c r="E255" s="15"/>
      <c r="F255" s="15"/>
      <c r="G255" s="15"/>
      <c r="H255" s="15"/>
      <c r="I255" s="15"/>
      <c r="J255" s="15"/>
      <c r="K255" s="15"/>
      <c r="L255" s="15"/>
      <c r="M255" s="15"/>
      <c r="N255" s="15"/>
      <c r="O255" s="15"/>
      <c r="P255" s="110"/>
      <c r="Q255" s="15"/>
    </row>
    <row r="256" spans="1:17" x14ac:dyDescent="0.2">
      <c r="A256" s="3"/>
      <c r="B256" s="15"/>
      <c r="C256" s="15"/>
      <c r="D256" s="15"/>
      <c r="E256" s="15"/>
      <c r="F256" s="15"/>
      <c r="G256" s="15"/>
      <c r="H256" s="15"/>
      <c r="I256" s="15"/>
      <c r="J256" s="15"/>
      <c r="K256" s="15"/>
      <c r="L256" s="15"/>
      <c r="M256" s="15"/>
      <c r="N256" s="15"/>
      <c r="O256" s="15"/>
      <c r="P256" s="110"/>
      <c r="Q256" s="15"/>
    </row>
    <row r="257" spans="1:17" x14ac:dyDescent="0.2">
      <c r="A257" s="3"/>
      <c r="B257" s="15"/>
      <c r="C257" s="15"/>
      <c r="D257" s="15"/>
      <c r="E257" s="15"/>
      <c r="F257" s="15"/>
      <c r="G257" s="15"/>
      <c r="H257" s="15"/>
      <c r="I257" s="15"/>
      <c r="J257" s="15"/>
      <c r="K257" s="15"/>
      <c r="L257" s="15"/>
      <c r="M257" s="15"/>
      <c r="N257" s="15"/>
      <c r="O257" s="15"/>
      <c r="P257" s="110"/>
      <c r="Q257" s="15"/>
    </row>
    <row r="258" spans="1:17" x14ac:dyDescent="0.2">
      <c r="A258" s="3"/>
      <c r="B258" s="15"/>
      <c r="C258" s="15"/>
      <c r="D258" s="15"/>
      <c r="E258" s="15"/>
      <c r="F258" s="15"/>
      <c r="G258" s="15"/>
      <c r="H258" s="15"/>
      <c r="I258" s="15"/>
      <c r="J258" s="15"/>
      <c r="K258" s="15"/>
      <c r="L258" s="15"/>
      <c r="M258" s="15"/>
      <c r="N258" s="15"/>
      <c r="O258" s="15"/>
      <c r="P258" s="110"/>
      <c r="Q258" s="15"/>
    </row>
    <row r="259" spans="1:17" x14ac:dyDescent="0.2">
      <c r="A259" s="3"/>
      <c r="B259" s="15"/>
      <c r="C259" s="15"/>
      <c r="D259" s="15"/>
      <c r="E259" s="15"/>
      <c r="F259" s="15"/>
      <c r="G259" s="15"/>
      <c r="H259" s="15"/>
      <c r="I259" s="15"/>
      <c r="J259" s="15"/>
      <c r="K259" s="15"/>
      <c r="L259" s="15"/>
      <c r="M259" s="15"/>
      <c r="N259" s="15"/>
      <c r="O259" s="15"/>
      <c r="P259" s="110"/>
      <c r="Q259" s="15"/>
    </row>
    <row r="260" spans="1:17" x14ac:dyDescent="0.2">
      <c r="A260" s="3"/>
      <c r="B260" s="15"/>
      <c r="C260" s="15"/>
      <c r="D260" s="15"/>
      <c r="E260" s="15"/>
      <c r="F260" s="15"/>
      <c r="G260" s="15"/>
      <c r="H260" s="15"/>
      <c r="I260" s="15"/>
      <c r="J260" s="15"/>
      <c r="K260" s="15"/>
      <c r="L260" s="15"/>
      <c r="M260" s="15"/>
      <c r="N260" s="15"/>
      <c r="O260" s="15"/>
      <c r="P260" s="110"/>
      <c r="Q260" s="15"/>
    </row>
    <row r="261" spans="1:17" x14ac:dyDescent="0.2">
      <c r="A261" s="3"/>
      <c r="B261" s="15"/>
      <c r="C261" s="15"/>
      <c r="D261" s="15"/>
      <c r="E261" s="15"/>
      <c r="F261" s="15"/>
      <c r="G261" s="15"/>
      <c r="H261" s="15"/>
      <c r="I261" s="15"/>
      <c r="J261" s="15"/>
      <c r="K261" s="15"/>
      <c r="L261" s="15"/>
      <c r="M261" s="15"/>
      <c r="N261" s="15"/>
      <c r="O261" s="15"/>
      <c r="P261" s="110"/>
      <c r="Q261" s="15"/>
    </row>
    <row r="262" spans="1:17" x14ac:dyDescent="0.2">
      <c r="A262" s="3"/>
      <c r="B262" s="15"/>
      <c r="C262" s="15"/>
      <c r="D262" s="15"/>
      <c r="E262" s="15"/>
      <c r="F262" s="15"/>
      <c r="G262" s="15"/>
      <c r="H262" s="15"/>
      <c r="I262" s="15"/>
      <c r="J262" s="15"/>
      <c r="K262" s="15"/>
      <c r="L262" s="15"/>
      <c r="M262" s="15"/>
      <c r="N262" s="15"/>
      <c r="O262" s="15"/>
      <c r="P262" s="110"/>
      <c r="Q262" s="15"/>
    </row>
    <row r="263" spans="1:17" x14ac:dyDescent="0.2">
      <c r="A263" s="3"/>
      <c r="B263" s="15"/>
      <c r="C263" s="15"/>
      <c r="D263" s="15"/>
      <c r="E263" s="15"/>
      <c r="F263" s="15"/>
      <c r="G263" s="15"/>
      <c r="H263" s="15"/>
      <c r="I263" s="15"/>
      <c r="J263" s="15"/>
      <c r="K263" s="15"/>
      <c r="L263" s="15"/>
      <c r="M263" s="15"/>
      <c r="N263" s="15"/>
      <c r="O263" s="15"/>
      <c r="P263" s="110"/>
      <c r="Q263" s="15"/>
    </row>
    <row r="264" spans="1:17" x14ac:dyDescent="0.2">
      <c r="A264" s="3"/>
      <c r="B264" s="15"/>
      <c r="C264" s="15"/>
      <c r="D264" s="15"/>
      <c r="E264" s="15"/>
      <c r="F264" s="15"/>
      <c r="G264" s="15"/>
      <c r="H264" s="15"/>
      <c r="I264" s="15"/>
      <c r="J264" s="15"/>
      <c r="K264" s="15"/>
      <c r="L264" s="15"/>
      <c r="M264" s="15"/>
      <c r="N264" s="15"/>
      <c r="O264" s="15"/>
      <c r="P264" s="110"/>
      <c r="Q264" s="15"/>
    </row>
    <row r="265" spans="1:17" x14ac:dyDescent="0.2">
      <c r="A265" s="3"/>
      <c r="B265" s="15"/>
      <c r="C265" s="15"/>
      <c r="D265" s="15"/>
      <c r="E265" s="15"/>
      <c r="F265" s="15"/>
      <c r="G265" s="15"/>
      <c r="H265" s="15"/>
      <c r="I265" s="15"/>
      <c r="J265" s="15"/>
      <c r="K265" s="15"/>
      <c r="L265" s="15"/>
      <c r="M265" s="15"/>
      <c r="N265" s="15"/>
      <c r="O265" s="15"/>
      <c r="P265" s="110"/>
      <c r="Q265" s="15"/>
    </row>
    <row r="266" spans="1:17" x14ac:dyDescent="0.2">
      <c r="A266" s="3"/>
      <c r="B266" s="15"/>
      <c r="C266" s="15"/>
      <c r="D266" s="15"/>
      <c r="E266" s="15"/>
      <c r="F266" s="15"/>
      <c r="G266" s="15"/>
      <c r="H266" s="15"/>
      <c r="I266" s="15"/>
      <c r="J266" s="15"/>
      <c r="K266" s="15"/>
      <c r="L266" s="15"/>
      <c r="M266" s="15"/>
      <c r="N266" s="15"/>
      <c r="O266" s="15"/>
      <c r="P266" s="110"/>
      <c r="Q266" s="15"/>
    </row>
    <row r="267" spans="1:17" x14ac:dyDescent="0.2">
      <c r="A267" s="3"/>
      <c r="B267" s="15"/>
      <c r="C267" s="15"/>
      <c r="D267" s="15"/>
      <c r="E267" s="15"/>
      <c r="F267" s="15"/>
      <c r="G267" s="15"/>
      <c r="H267" s="15"/>
      <c r="I267" s="15"/>
      <c r="J267" s="15"/>
      <c r="K267" s="15"/>
      <c r="L267" s="15"/>
      <c r="M267" s="15"/>
      <c r="N267" s="15"/>
      <c r="O267" s="15"/>
      <c r="P267" s="110"/>
      <c r="Q267" s="15"/>
    </row>
    <row r="268" spans="1:17" x14ac:dyDescent="0.2">
      <c r="A268" s="3"/>
      <c r="B268" s="15"/>
      <c r="C268" s="15"/>
      <c r="D268" s="15"/>
      <c r="E268" s="15"/>
      <c r="F268" s="15"/>
      <c r="G268" s="15"/>
      <c r="H268" s="15"/>
      <c r="I268" s="15"/>
      <c r="J268" s="15"/>
      <c r="K268" s="15"/>
      <c r="L268" s="15"/>
      <c r="M268" s="15"/>
      <c r="N268" s="15"/>
      <c r="O268" s="15"/>
      <c r="P268" s="110"/>
      <c r="Q268" s="15"/>
    </row>
    <row r="269" spans="1:17" x14ac:dyDescent="0.2">
      <c r="A269" s="3"/>
      <c r="B269" s="15"/>
      <c r="C269" s="15"/>
      <c r="D269" s="15"/>
      <c r="E269" s="15"/>
      <c r="F269" s="15"/>
      <c r="G269" s="15"/>
      <c r="H269" s="15"/>
      <c r="I269" s="15"/>
      <c r="J269" s="15"/>
      <c r="K269" s="15"/>
      <c r="L269" s="15"/>
      <c r="M269" s="15"/>
      <c r="N269" s="15"/>
      <c r="O269" s="15"/>
      <c r="P269" s="110"/>
      <c r="Q269" s="15"/>
    </row>
    <row r="270" spans="1:17" x14ac:dyDescent="0.2">
      <c r="A270" s="3"/>
      <c r="B270" s="15"/>
      <c r="C270" s="15"/>
      <c r="D270" s="15"/>
      <c r="E270" s="15"/>
      <c r="F270" s="15"/>
      <c r="G270" s="15"/>
      <c r="H270" s="15"/>
      <c r="I270" s="15"/>
      <c r="J270" s="15"/>
      <c r="K270" s="15"/>
      <c r="L270" s="15"/>
      <c r="M270" s="15"/>
      <c r="N270" s="15"/>
      <c r="O270" s="15"/>
      <c r="P270" s="110"/>
      <c r="Q270" s="15"/>
    </row>
    <row r="271" spans="1:17" x14ac:dyDescent="0.2">
      <c r="A271" s="3"/>
      <c r="B271" s="15"/>
      <c r="C271" s="15"/>
      <c r="D271" s="15"/>
      <c r="E271" s="15"/>
      <c r="F271" s="15"/>
      <c r="G271" s="15"/>
      <c r="H271" s="15"/>
      <c r="I271" s="15"/>
      <c r="J271" s="15"/>
      <c r="K271" s="15"/>
      <c r="L271" s="15"/>
      <c r="M271" s="15"/>
      <c r="N271" s="15"/>
      <c r="O271" s="15"/>
      <c r="P271" s="110"/>
      <c r="Q271" s="15"/>
    </row>
    <row r="272" spans="1:17" x14ac:dyDescent="0.2">
      <c r="A272" s="3"/>
      <c r="B272" s="15"/>
      <c r="C272" s="15"/>
      <c r="D272" s="15"/>
      <c r="E272" s="15"/>
      <c r="F272" s="15"/>
      <c r="G272" s="15"/>
      <c r="H272" s="15"/>
      <c r="I272" s="15"/>
      <c r="J272" s="15"/>
      <c r="K272" s="15"/>
      <c r="L272" s="15"/>
      <c r="M272" s="15"/>
      <c r="N272" s="15"/>
      <c r="O272" s="15"/>
      <c r="P272" s="110"/>
      <c r="Q272" s="15"/>
    </row>
    <row r="273" spans="1:17" x14ac:dyDescent="0.2">
      <c r="A273" s="3"/>
      <c r="B273" s="15"/>
      <c r="C273" s="15"/>
      <c r="D273" s="15"/>
      <c r="E273" s="15"/>
      <c r="F273" s="15"/>
      <c r="G273" s="15"/>
      <c r="H273" s="15"/>
      <c r="I273" s="15"/>
      <c r="J273" s="15"/>
      <c r="K273" s="15"/>
      <c r="L273" s="15"/>
      <c r="M273" s="15"/>
      <c r="N273" s="15"/>
      <c r="O273" s="15"/>
      <c r="P273" s="110"/>
      <c r="Q273" s="15"/>
    </row>
    <row r="274" spans="1:17" x14ac:dyDescent="0.2">
      <c r="A274" s="3"/>
      <c r="B274" s="15"/>
      <c r="C274" s="15"/>
      <c r="D274" s="15"/>
      <c r="E274" s="15"/>
      <c r="F274" s="15"/>
      <c r="G274" s="15"/>
      <c r="H274" s="15"/>
      <c r="I274" s="15"/>
      <c r="J274" s="15"/>
      <c r="K274" s="15"/>
      <c r="L274" s="15"/>
      <c r="M274" s="15"/>
      <c r="N274" s="15"/>
      <c r="O274" s="15"/>
      <c r="P274" s="110"/>
      <c r="Q274" s="15"/>
    </row>
    <row r="275" spans="1:17" x14ac:dyDescent="0.2">
      <c r="A275" s="3"/>
      <c r="B275" s="15"/>
      <c r="C275" s="15"/>
      <c r="D275" s="15"/>
      <c r="E275" s="15"/>
      <c r="F275" s="15"/>
      <c r="G275" s="15"/>
      <c r="H275" s="15"/>
      <c r="I275" s="15"/>
      <c r="J275" s="15"/>
      <c r="K275" s="15"/>
      <c r="L275" s="15"/>
      <c r="M275" s="15"/>
      <c r="N275" s="15"/>
      <c r="O275" s="15"/>
      <c r="P275" s="110"/>
      <c r="Q275" s="15"/>
    </row>
    <row r="276" spans="1:17" x14ac:dyDescent="0.2">
      <c r="A276" s="3"/>
      <c r="B276" s="15"/>
      <c r="C276" s="15"/>
      <c r="D276" s="15"/>
      <c r="E276" s="15"/>
      <c r="F276" s="15"/>
      <c r="G276" s="15"/>
      <c r="H276" s="15"/>
      <c r="I276" s="15"/>
      <c r="J276" s="15"/>
      <c r="K276" s="15"/>
      <c r="L276" s="15"/>
      <c r="M276" s="15"/>
      <c r="N276" s="15"/>
      <c r="O276" s="15"/>
      <c r="P276" s="110"/>
      <c r="Q276" s="15"/>
    </row>
    <row r="277" spans="1:17" x14ac:dyDescent="0.2">
      <c r="A277" s="3"/>
      <c r="B277" s="15"/>
      <c r="C277" s="15"/>
      <c r="D277" s="15"/>
      <c r="E277" s="15"/>
      <c r="F277" s="15"/>
      <c r="G277" s="15"/>
      <c r="H277" s="15"/>
      <c r="I277" s="15"/>
      <c r="J277" s="15"/>
      <c r="K277" s="15"/>
      <c r="L277" s="15"/>
      <c r="M277" s="15"/>
      <c r="N277" s="15"/>
      <c r="O277" s="15"/>
      <c r="P277" s="110"/>
      <c r="Q277" s="15"/>
    </row>
    <row r="278" spans="1:17" x14ac:dyDescent="0.2">
      <c r="A278" s="3"/>
      <c r="B278" s="15"/>
      <c r="C278" s="15"/>
      <c r="D278" s="15"/>
      <c r="E278" s="15"/>
      <c r="F278" s="15"/>
      <c r="G278" s="15"/>
      <c r="H278" s="15"/>
      <c r="I278" s="15"/>
      <c r="J278" s="15"/>
      <c r="K278" s="15"/>
      <c r="L278" s="15"/>
      <c r="M278" s="15"/>
      <c r="N278" s="15"/>
      <c r="O278" s="15"/>
      <c r="P278" s="110"/>
      <c r="Q278" s="15"/>
    </row>
    <row r="279" spans="1:17" x14ac:dyDescent="0.2">
      <c r="A279" s="3"/>
      <c r="B279" s="15"/>
      <c r="C279" s="15"/>
      <c r="D279" s="15"/>
      <c r="E279" s="15"/>
      <c r="F279" s="15"/>
      <c r="G279" s="15"/>
      <c r="H279" s="15"/>
      <c r="I279" s="15"/>
      <c r="J279" s="15"/>
      <c r="K279" s="15"/>
      <c r="L279" s="15"/>
      <c r="M279" s="15"/>
      <c r="N279" s="15"/>
      <c r="O279" s="15"/>
      <c r="P279" s="110"/>
      <c r="Q279" s="15"/>
    </row>
    <row r="280" spans="1:17" x14ac:dyDescent="0.2">
      <c r="A280" s="3"/>
      <c r="B280" s="15"/>
      <c r="C280" s="15"/>
      <c r="D280" s="15"/>
      <c r="E280" s="15"/>
      <c r="F280" s="15"/>
      <c r="G280" s="15"/>
      <c r="H280" s="15"/>
      <c r="I280" s="15"/>
      <c r="J280" s="15"/>
      <c r="K280" s="15"/>
      <c r="L280" s="15"/>
      <c r="M280" s="15"/>
      <c r="N280" s="15"/>
      <c r="O280" s="15"/>
      <c r="P280" s="110"/>
      <c r="Q280" s="15"/>
    </row>
    <row r="281" spans="1:17" x14ac:dyDescent="0.2">
      <c r="A281" s="3"/>
      <c r="B281" s="15"/>
      <c r="C281" s="15"/>
      <c r="D281" s="15"/>
      <c r="E281" s="15"/>
      <c r="F281" s="15"/>
      <c r="G281" s="15"/>
      <c r="H281" s="15"/>
      <c r="I281" s="15"/>
      <c r="J281" s="15"/>
      <c r="K281" s="15"/>
      <c r="L281" s="15"/>
      <c r="M281" s="15"/>
      <c r="N281" s="15"/>
      <c r="O281" s="15"/>
      <c r="P281" s="110"/>
      <c r="Q281" s="15"/>
    </row>
    <row r="282" spans="1:17" x14ac:dyDescent="0.2">
      <c r="A282" s="3"/>
      <c r="B282" s="15"/>
      <c r="C282" s="15"/>
      <c r="D282" s="15"/>
      <c r="E282" s="15"/>
      <c r="F282" s="15"/>
      <c r="G282" s="15"/>
      <c r="H282" s="15"/>
      <c r="I282" s="15"/>
      <c r="J282" s="15"/>
      <c r="K282" s="15"/>
      <c r="L282" s="15"/>
      <c r="M282" s="15"/>
      <c r="N282" s="15"/>
      <c r="O282" s="15"/>
      <c r="P282" s="110"/>
      <c r="Q282" s="15"/>
    </row>
    <row r="283" spans="1:17" x14ac:dyDescent="0.2">
      <c r="A283" s="3"/>
      <c r="B283" s="15"/>
      <c r="C283" s="15"/>
      <c r="D283" s="15"/>
      <c r="E283" s="15"/>
      <c r="F283" s="15"/>
      <c r="G283" s="15"/>
      <c r="H283" s="15"/>
      <c r="I283" s="15"/>
      <c r="J283" s="15"/>
      <c r="K283" s="15"/>
      <c r="L283" s="15"/>
      <c r="M283" s="15"/>
      <c r="N283" s="15"/>
      <c r="O283" s="15"/>
      <c r="P283" s="110"/>
      <c r="Q283" s="15"/>
    </row>
    <row r="284" spans="1:17" x14ac:dyDescent="0.2">
      <c r="A284" s="3"/>
      <c r="B284" s="15"/>
      <c r="C284" s="15"/>
      <c r="D284" s="15"/>
      <c r="E284" s="15"/>
      <c r="F284" s="15"/>
      <c r="G284" s="15"/>
      <c r="H284" s="15"/>
      <c r="I284" s="15"/>
      <c r="J284" s="15"/>
      <c r="K284" s="15"/>
      <c r="L284" s="15"/>
      <c r="M284" s="15"/>
      <c r="N284" s="15"/>
      <c r="O284" s="15"/>
      <c r="P284" s="110"/>
      <c r="Q284" s="15"/>
    </row>
    <row r="285" spans="1:17" x14ac:dyDescent="0.2">
      <c r="A285" s="3"/>
      <c r="B285" s="15"/>
      <c r="C285" s="15"/>
      <c r="D285" s="15"/>
      <c r="E285" s="15"/>
      <c r="F285" s="15"/>
      <c r="G285" s="15"/>
      <c r="H285" s="15"/>
      <c r="I285" s="15"/>
      <c r="J285" s="15"/>
      <c r="K285" s="15"/>
      <c r="L285" s="15"/>
      <c r="M285" s="15"/>
      <c r="N285" s="15"/>
      <c r="O285" s="15"/>
      <c r="P285" s="110"/>
      <c r="Q285" s="15"/>
    </row>
    <row r="286" spans="1:17" x14ac:dyDescent="0.2">
      <c r="A286" s="3"/>
      <c r="B286" s="15"/>
      <c r="C286" s="15"/>
      <c r="D286" s="15"/>
      <c r="E286" s="15"/>
      <c r="F286" s="15"/>
      <c r="G286" s="15"/>
      <c r="H286" s="15"/>
      <c r="I286" s="15"/>
      <c r="J286" s="15"/>
      <c r="K286" s="15"/>
      <c r="L286" s="15"/>
      <c r="M286" s="15"/>
      <c r="N286" s="15"/>
      <c r="O286" s="15"/>
      <c r="P286" s="110"/>
      <c r="Q286" s="15"/>
    </row>
    <row r="287" spans="1:17" x14ac:dyDescent="0.2">
      <c r="A287" s="3"/>
      <c r="B287" s="15"/>
      <c r="C287" s="15"/>
      <c r="D287" s="15"/>
      <c r="E287" s="15"/>
      <c r="F287" s="15"/>
      <c r="G287" s="15"/>
      <c r="H287" s="15"/>
      <c r="I287" s="15"/>
      <c r="J287" s="15"/>
      <c r="K287" s="15"/>
      <c r="L287" s="15"/>
      <c r="M287" s="15"/>
      <c r="N287" s="15"/>
      <c r="O287" s="15"/>
      <c r="P287" s="110"/>
      <c r="Q287" s="15"/>
    </row>
    <row r="288" spans="1:17" x14ac:dyDescent="0.2">
      <c r="A288" s="3"/>
      <c r="B288" s="15"/>
      <c r="C288" s="15"/>
      <c r="D288" s="15"/>
      <c r="E288" s="15"/>
      <c r="F288" s="15"/>
      <c r="G288" s="15"/>
      <c r="H288" s="15"/>
      <c r="I288" s="15"/>
      <c r="J288" s="15"/>
      <c r="K288" s="15"/>
      <c r="L288" s="15"/>
      <c r="M288" s="15"/>
      <c r="N288" s="15"/>
      <c r="O288" s="15"/>
      <c r="P288" s="110"/>
      <c r="Q288" s="15"/>
    </row>
    <row r="289" spans="1:17" x14ac:dyDescent="0.2">
      <c r="A289" s="3"/>
      <c r="B289" s="15"/>
      <c r="C289" s="15"/>
      <c r="D289" s="15"/>
      <c r="E289" s="15"/>
      <c r="F289" s="15"/>
      <c r="G289" s="15"/>
      <c r="H289" s="15"/>
      <c r="I289" s="15"/>
      <c r="J289" s="15"/>
      <c r="K289" s="15"/>
      <c r="L289" s="15"/>
      <c r="M289" s="15"/>
      <c r="N289" s="15"/>
      <c r="O289" s="15"/>
      <c r="P289" s="110"/>
      <c r="Q289" s="15"/>
    </row>
    <row r="290" spans="1:17" x14ac:dyDescent="0.2">
      <c r="A290" s="3"/>
      <c r="B290" s="15"/>
      <c r="C290" s="15"/>
      <c r="D290" s="15"/>
      <c r="E290" s="15"/>
      <c r="F290" s="15"/>
      <c r="G290" s="15"/>
      <c r="H290" s="15"/>
      <c r="I290" s="15"/>
      <c r="J290" s="15"/>
      <c r="K290" s="15"/>
      <c r="L290" s="15"/>
      <c r="M290" s="15"/>
      <c r="N290" s="15"/>
      <c r="O290" s="15"/>
      <c r="P290" s="110"/>
      <c r="Q290" s="15"/>
    </row>
    <row r="291" spans="1:17" x14ac:dyDescent="0.2">
      <c r="A291" s="3"/>
      <c r="B291" s="15"/>
      <c r="C291" s="15"/>
      <c r="D291" s="15"/>
      <c r="E291" s="15"/>
      <c r="F291" s="15"/>
      <c r="G291" s="15"/>
      <c r="H291" s="15"/>
      <c r="I291" s="15"/>
      <c r="J291" s="15"/>
      <c r="K291" s="15"/>
      <c r="L291" s="15"/>
      <c r="M291" s="15"/>
      <c r="N291" s="15"/>
      <c r="O291" s="15"/>
      <c r="P291" s="110"/>
      <c r="Q291" s="15"/>
    </row>
    <row r="292" spans="1:17" x14ac:dyDescent="0.2">
      <c r="A292" s="3"/>
      <c r="B292" s="15"/>
      <c r="C292" s="15"/>
      <c r="D292" s="15"/>
      <c r="E292" s="15"/>
      <c r="F292" s="15"/>
      <c r="G292" s="15"/>
      <c r="H292" s="15"/>
      <c r="I292" s="15"/>
      <c r="J292" s="15"/>
      <c r="K292" s="15"/>
      <c r="L292" s="15"/>
      <c r="M292" s="15"/>
      <c r="N292" s="15"/>
      <c r="O292" s="15"/>
      <c r="P292" s="110"/>
      <c r="Q292" s="15"/>
    </row>
    <row r="293" spans="1:17" x14ac:dyDescent="0.2">
      <c r="A293" s="3"/>
      <c r="B293" s="15"/>
      <c r="C293" s="15"/>
      <c r="D293" s="15"/>
      <c r="E293" s="15"/>
      <c r="F293" s="15"/>
      <c r="G293" s="15"/>
      <c r="H293" s="15"/>
      <c r="I293" s="15"/>
      <c r="J293" s="15"/>
      <c r="K293" s="15"/>
      <c r="L293" s="15"/>
      <c r="M293" s="15"/>
      <c r="N293" s="15"/>
      <c r="O293" s="15"/>
      <c r="P293" s="110"/>
      <c r="Q293" s="15"/>
    </row>
    <row r="294" spans="1:17" x14ac:dyDescent="0.2">
      <c r="A294" s="3"/>
      <c r="B294" s="15"/>
      <c r="C294" s="15"/>
      <c r="D294" s="15"/>
      <c r="E294" s="15"/>
      <c r="F294" s="15"/>
      <c r="G294" s="15"/>
      <c r="H294" s="15"/>
      <c r="I294" s="15"/>
      <c r="J294" s="15"/>
      <c r="K294" s="15"/>
      <c r="L294" s="15"/>
      <c r="M294" s="15"/>
      <c r="N294" s="15"/>
      <c r="O294" s="15"/>
      <c r="P294" s="110"/>
      <c r="Q294" s="15"/>
    </row>
    <row r="295" spans="1:17" x14ac:dyDescent="0.2">
      <c r="A295" s="3"/>
      <c r="B295" s="15"/>
      <c r="C295" s="15"/>
      <c r="D295" s="15"/>
      <c r="E295" s="15"/>
      <c r="F295" s="15"/>
      <c r="G295" s="15"/>
      <c r="H295" s="15"/>
      <c r="I295" s="15"/>
      <c r="J295" s="15"/>
      <c r="K295" s="15"/>
      <c r="L295" s="15"/>
      <c r="M295" s="15"/>
      <c r="N295" s="15"/>
      <c r="O295" s="15"/>
      <c r="P295" s="110"/>
      <c r="Q295" s="15"/>
    </row>
    <row r="296" spans="1:17" x14ac:dyDescent="0.2">
      <c r="A296" s="3"/>
      <c r="B296" s="15"/>
      <c r="C296" s="15"/>
      <c r="D296" s="15"/>
      <c r="E296" s="15"/>
      <c r="F296" s="15"/>
      <c r="G296" s="15"/>
      <c r="H296" s="15"/>
      <c r="I296" s="15"/>
      <c r="J296" s="15"/>
      <c r="K296" s="15"/>
      <c r="L296" s="15"/>
      <c r="M296" s="15"/>
      <c r="N296" s="15"/>
      <c r="O296" s="15"/>
      <c r="P296" s="110"/>
      <c r="Q296" s="15"/>
    </row>
    <row r="297" spans="1:17" x14ac:dyDescent="0.2">
      <c r="A297" s="3"/>
      <c r="B297" s="15"/>
      <c r="C297" s="15"/>
      <c r="D297" s="15"/>
      <c r="E297" s="15"/>
      <c r="F297" s="15"/>
      <c r="G297" s="15"/>
      <c r="H297" s="15"/>
      <c r="I297" s="15"/>
      <c r="J297" s="15"/>
      <c r="K297" s="15"/>
      <c r="L297" s="15"/>
      <c r="M297" s="15"/>
      <c r="N297" s="15"/>
      <c r="O297" s="15"/>
      <c r="P297" s="110"/>
      <c r="Q297" s="15"/>
    </row>
    <row r="298" spans="1:17" x14ac:dyDescent="0.2">
      <c r="A298" s="3"/>
      <c r="B298" s="15"/>
      <c r="C298" s="15"/>
      <c r="D298" s="15"/>
      <c r="E298" s="15"/>
      <c r="F298" s="15"/>
      <c r="G298" s="15"/>
      <c r="H298" s="15"/>
      <c r="I298" s="15"/>
      <c r="J298" s="15"/>
      <c r="K298" s="15"/>
      <c r="L298" s="15"/>
      <c r="M298" s="15"/>
      <c r="N298" s="15"/>
      <c r="O298" s="15"/>
      <c r="P298" s="110"/>
      <c r="Q298" s="15"/>
    </row>
    <row r="299" spans="1:17" x14ac:dyDescent="0.2">
      <c r="A299" s="3"/>
      <c r="B299" s="15"/>
      <c r="C299" s="15"/>
      <c r="D299" s="15"/>
      <c r="E299" s="15"/>
      <c r="F299" s="15"/>
      <c r="G299" s="15"/>
      <c r="H299" s="15"/>
      <c r="I299" s="15"/>
      <c r="J299" s="15"/>
      <c r="K299" s="15"/>
      <c r="L299" s="15"/>
      <c r="M299" s="15"/>
      <c r="N299" s="15"/>
      <c r="O299" s="15"/>
      <c r="P299" s="110"/>
      <c r="Q299" s="15"/>
    </row>
    <row r="300" spans="1:17" x14ac:dyDescent="0.2">
      <c r="A300" s="3"/>
      <c r="B300" s="15"/>
      <c r="C300" s="15"/>
      <c r="D300" s="15"/>
      <c r="E300" s="15"/>
      <c r="F300" s="15"/>
      <c r="G300" s="15"/>
      <c r="H300" s="15"/>
      <c r="I300" s="15"/>
      <c r="J300" s="15"/>
      <c r="K300" s="15"/>
      <c r="L300" s="15"/>
      <c r="M300" s="15"/>
      <c r="N300" s="15"/>
      <c r="O300" s="15"/>
      <c r="P300" s="110"/>
      <c r="Q300" s="15"/>
    </row>
    <row r="301" spans="1:17" x14ac:dyDescent="0.2">
      <c r="A301" s="3"/>
      <c r="B301" s="15"/>
      <c r="C301" s="15"/>
      <c r="D301" s="15"/>
      <c r="E301" s="15"/>
      <c r="F301" s="15"/>
      <c r="G301" s="15"/>
      <c r="H301" s="15"/>
      <c r="I301" s="15"/>
      <c r="J301" s="15"/>
      <c r="K301" s="15"/>
      <c r="L301" s="15"/>
      <c r="M301" s="15"/>
      <c r="N301" s="15"/>
      <c r="O301" s="15"/>
      <c r="P301" s="110"/>
      <c r="Q301" s="15"/>
    </row>
    <row r="302" spans="1:17" x14ac:dyDescent="0.2">
      <c r="A302" s="3"/>
      <c r="B302" s="15"/>
      <c r="C302" s="15"/>
      <c r="D302" s="15"/>
      <c r="E302" s="15"/>
      <c r="F302" s="15"/>
      <c r="G302" s="15"/>
      <c r="H302" s="15"/>
      <c r="I302" s="15"/>
      <c r="J302" s="15"/>
      <c r="K302" s="15"/>
      <c r="L302" s="15"/>
      <c r="M302" s="15"/>
      <c r="N302" s="15"/>
      <c r="O302" s="15"/>
      <c r="P302" s="110"/>
      <c r="Q302" s="15"/>
    </row>
    <row r="303" spans="1:17" x14ac:dyDescent="0.2">
      <c r="A303" s="3"/>
      <c r="B303" s="15"/>
      <c r="C303" s="15"/>
      <c r="D303" s="15"/>
      <c r="E303" s="15"/>
      <c r="F303" s="15"/>
      <c r="G303" s="15"/>
      <c r="H303" s="15"/>
      <c r="I303" s="15"/>
      <c r="J303" s="15"/>
      <c r="K303" s="15"/>
      <c r="L303" s="15"/>
      <c r="M303" s="15"/>
      <c r="N303" s="15"/>
      <c r="O303" s="15"/>
      <c r="P303" s="110"/>
      <c r="Q303" s="15"/>
    </row>
    <row r="304" spans="1:17" x14ac:dyDescent="0.2">
      <c r="A304" s="3"/>
      <c r="B304" s="15"/>
      <c r="C304" s="15"/>
      <c r="D304" s="15"/>
      <c r="E304" s="15"/>
      <c r="F304" s="15"/>
      <c r="G304" s="15"/>
      <c r="H304" s="15"/>
      <c r="I304" s="15"/>
      <c r="J304" s="15"/>
      <c r="K304" s="15"/>
      <c r="L304" s="15"/>
      <c r="M304" s="15"/>
      <c r="N304" s="15"/>
      <c r="O304" s="15"/>
      <c r="P304" s="110"/>
      <c r="Q304" s="15"/>
    </row>
    <row r="305" spans="1:17" x14ac:dyDescent="0.2">
      <c r="A305" s="3"/>
      <c r="B305" s="15"/>
      <c r="C305" s="15"/>
      <c r="D305" s="15"/>
      <c r="E305" s="15"/>
      <c r="F305" s="15"/>
      <c r="G305" s="15"/>
      <c r="H305" s="15"/>
      <c r="I305" s="15"/>
      <c r="J305" s="15"/>
      <c r="K305" s="15"/>
      <c r="L305" s="15"/>
      <c r="M305" s="15"/>
      <c r="N305" s="15"/>
      <c r="O305" s="15"/>
      <c r="P305" s="110"/>
      <c r="Q305" s="15"/>
    </row>
    <row r="306" spans="1:17" x14ac:dyDescent="0.2">
      <c r="A306" s="3"/>
      <c r="B306" s="15"/>
      <c r="C306" s="15"/>
      <c r="D306" s="15"/>
      <c r="E306" s="15"/>
      <c r="F306" s="15"/>
      <c r="G306" s="15"/>
      <c r="H306" s="15"/>
      <c r="I306" s="15"/>
      <c r="J306" s="15"/>
      <c r="K306" s="15"/>
      <c r="L306" s="15"/>
      <c r="M306" s="15"/>
      <c r="N306" s="15"/>
      <c r="O306" s="15"/>
      <c r="P306" s="110"/>
      <c r="Q306" s="15"/>
    </row>
    <row r="307" spans="1:17" x14ac:dyDescent="0.2">
      <c r="A307" s="3"/>
      <c r="B307" s="15"/>
      <c r="C307" s="15"/>
      <c r="D307" s="15"/>
      <c r="E307" s="15"/>
      <c r="F307" s="15"/>
      <c r="G307" s="15"/>
      <c r="H307" s="15"/>
      <c r="I307" s="15"/>
      <c r="J307" s="15"/>
      <c r="K307" s="15"/>
      <c r="L307" s="15"/>
      <c r="M307" s="15"/>
      <c r="N307" s="15"/>
      <c r="O307" s="15"/>
      <c r="P307" s="110"/>
      <c r="Q307" s="15"/>
    </row>
    <row r="308" spans="1:17" x14ac:dyDescent="0.2">
      <c r="A308" s="3"/>
      <c r="B308" s="15"/>
      <c r="C308" s="15"/>
      <c r="D308" s="15"/>
      <c r="E308" s="15"/>
      <c r="F308" s="15"/>
      <c r="G308" s="15"/>
      <c r="H308" s="15"/>
      <c r="I308" s="15"/>
      <c r="J308" s="15"/>
      <c r="K308" s="15"/>
      <c r="L308" s="15"/>
      <c r="M308" s="15"/>
      <c r="N308" s="15"/>
      <c r="O308" s="15"/>
      <c r="P308" s="110"/>
      <c r="Q308" s="15"/>
    </row>
    <row r="309" spans="1:17" x14ac:dyDescent="0.2">
      <c r="A309" s="3"/>
      <c r="B309" s="15"/>
      <c r="C309" s="15"/>
      <c r="D309" s="15"/>
      <c r="E309" s="15"/>
      <c r="F309" s="15"/>
      <c r="G309" s="15"/>
      <c r="H309" s="15"/>
      <c r="I309" s="15"/>
      <c r="J309" s="15"/>
      <c r="K309" s="15"/>
      <c r="L309" s="15"/>
      <c r="M309" s="15"/>
      <c r="N309" s="15"/>
      <c r="O309" s="15"/>
      <c r="P309" s="110"/>
      <c r="Q309" s="15"/>
    </row>
    <row r="310" spans="1:17" x14ac:dyDescent="0.2">
      <c r="A310" s="3"/>
      <c r="B310" s="15"/>
      <c r="C310" s="15"/>
      <c r="D310" s="15"/>
      <c r="E310" s="15"/>
      <c r="F310" s="15"/>
      <c r="G310" s="15"/>
      <c r="H310" s="15"/>
      <c r="I310" s="15"/>
      <c r="J310" s="15"/>
      <c r="K310" s="15"/>
      <c r="L310" s="15"/>
      <c r="M310" s="15"/>
      <c r="N310" s="15"/>
      <c r="O310" s="15"/>
      <c r="P310" s="110"/>
      <c r="Q310" s="15"/>
    </row>
    <row r="311" spans="1:17" x14ac:dyDescent="0.2">
      <c r="A311" s="3"/>
      <c r="B311" s="15"/>
      <c r="C311" s="15"/>
      <c r="D311" s="15"/>
      <c r="E311" s="15"/>
      <c r="F311" s="15"/>
      <c r="G311" s="15"/>
      <c r="H311" s="15"/>
      <c r="I311" s="15"/>
      <c r="J311" s="15"/>
      <c r="K311" s="15"/>
      <c r="L311" s="15"/>
      <c r="M311" s="15"/>
      <c r="N311" s="15"/>
      <c r="O311" s="15"/>
      <c r="P311" s="110"/>
      <c r="Q311" s="15"/>
    </row>
    <row r="312" spans="1:17" x14ac:dyDescent="0.2">
      <c r="A312" s="3"/>
      <c r="B312" s="15"/>
      <c r="C312" s="15"/>
      <c r="D312" s="15"/>
      <c r="E312" s="15"/>
      <c r="F312" s="15"/>
      <c r="G312" s="15"/>
      <c r="H312" s="15"/>
      <c r="I312" s="15"/>
      <c r="J312" s="15"/>
      <c r="K312" s="15"/>
      <c r="L312" s="15"/>
      <c r="M312" s="15"/>
      <c r="N312" s="15"/>
      <c r="O312" s="15"/>
      <c r="P312" s="110"/>
      <c r="Q312" s="15"/>
    </row>
    <row r="313" spans="1:17" x14ac:dyDescent="0.2">
      <c r="A313" s="3"/>
      <c r="B313" s="15"/>
      <c r="C313" s="15"/>
      <c r="D313" s="15"/>
      <c r="E313" s="15"/>
      <c r="F313" s="15"/>
      <c r="G313" s="15"/>
      <c r="H313" s="15"/>
      <c r="I313" s="15"/>
      <c r="J313" s="15"/>
      <c r="K313" s="15"/>
      <c r="L313" s="15"/>
      <c r="M313" s="15"/>
      <c r="N313" s="15"/>
      <c r="O313" s="15"/>
      <c r="P313" s="110"/>
      <c r="Q313" s="15"/>
    </row>
    <row r="314" spans="1:17" x14ac:dyDescent="0.2">
      <c r="A314" s="3"/>
      <c r="B314" s="15"/>
      <c r="C314" s="15"/>
      <c r="D314" s="15"/>
      <c r="E314" s="15"/>
      <c r="F314" s="15"/>
      <c r="G314" s="15"/>
      <c r="H314" s="15"/>
      <c r="I314" s="15"/>
      <c r="J314" s="15"/>
      <c r="K314" s="15"/>
      <c r="L314" s="15"/>
      <c r="M314" s="15"/>
      <c r="N314" s="15"/>
      <c r="O314" s="15"/>
      <c r="P314" s="110"/>
      <c r="Q314" s="15"/>
    </row>
    <row r="315" spans="1:17" x14ac:dyDescent="0.2">
      <c r="A315" s="3"/>
      <c r="B315" s="15"/>
      <c r="C315" s="15"/>
      <c r="D315" s="15"/>
      <c r="E315" s="15"/>
      <c r="F315" s="15"/>
      <c r="G315" s="15"/>
      <c r="H315" s="15"/>
      <c r="I315" s="15"/>
      <c r="J315" s="15"/>
      <c r="K315" s="15"/>
      <c r="L315" s="15"/>
      <c r="M315" s="15"/>
      <c r="N315" s="15"/>
      <c r="O315" s="15"/>
      <c r="P315" s="110"/>
      <c r="Q315" s="15"/>
    </row>
    <row r="316" spans="1:17" x14ac:dyDescent="0.2">
      <c r="A316" s="3"/>
      <c r="B316" s="15"/>
      <c r="C316" s="15"/>
      <c r="D316" s="15"/>
      <c r="E316" s="15"/>
      <c r="F316" s="15"/>
      <c r="G316" s="15"/>
      <c r="H316" s="15"/>
      <c r="I316" s="15"/>
      <c r="J316" s="15"/>
      <c r="K316" s="15"/>
      <c r="L316" s="15"/>
      <c r="M316" s="15"/>
      <c r="N316" s="15"/>
      <c r="O316" s="15"/>
      <c r="P316" s="110"/>
      <c r="Q316" s="15"/>
    </row>
    <row r="317" spans="1:17" x14ac:dyDescent="0.2">
      <c r="A317" s="3"/>
      <c r="B317" s="15"/>
      <c r="C317" s="15"/>
      <c r="D317" s="15"/>
      <c r="E317" s="15"/>
      <c r="F317" s="15"/>
      <c r="G317" s="15"/>
      <c r="H317" s="15"/>
      <c r="I317" s="15"/>
      <c r="J317" s="15"/>
      <c r="K317" s="15"/>
      <c r="L317" s="15"/>
      <c r="M317" s="15"/>
      <c r="N317" s="15"/>
      <c r="O317" s="15"/>
      <c r="P317" s="110"/>
      <c r="Q317" s="15"/>
    </row>
    <row r="318" spans="1:17" x14ac:dyDescent="0.2">
      <c r="A318" s="3"/>
      <c r="B318" s="15"/>
      <c r="C318" s="15"/>
      <c r="D318" s="15"/>
      <c r="E318" s="15"/>
      <c r="F318" s="15"/>
      <c r="G318" s="15"/>
      <c r="H318" s="15"/>
      <c r="I318" s="15"/>
      <c r="J318" s="15"/>
      <c r="K318" s="15"/>
      <c r="L318" s="15"/>
      <c r="M318" s="15"/>
      <c r="N318" s="15"/>
      <c r="O318" s="15"/>
      <c r="P318" s="110"/>
      <c r="Q318" s="15"/>
    </row>
    <row r="319" spans="1:17" x14ac:dyDescent="0.2">
      <c r="A319" s="3"/>
      <c r="B319" s="15"/>
      <c r="C319" s="15"/>
      <c r="D319" s="15"/>
      <c r="E319" s="15"/>
      <c r="F319" s="15"/>
      <c r="G319" s="15"/>
      <c r="H319" s="15"/>
      <c r="I319" s="15"/>
      <c r="J319" s="15"/>
      <c r="K319" s="15"/>
      <c r="L319" s="15"/>
      <c r="M319" s="15"/>
      <c r="N319" s="15"/>
      <c r="O319" s="15"/>
      <c r="P319" s="110"/>
      <c r="Q319" s="15"/>
    </row>
    <row r="320" spans="1:17" x14ac:dyDescent="0.2">
      <c r="A320" s="3"/>
      <c r="B320" s="15"/>
      <c r="C320" s="15"/>
      <c r="D320" s="15"/>
      <c r="E320" s="15"/>
      <c r="F320" s="15"/>
      <c r="G320" s="15"/>
      <c r="H320" s="15"/>
      <c r="I320" s="15"/>
      <c r="J320" s="15"/>
      <c r="K320" s="15"/>
      <c r="L320" s="15"/>
      <c r="M320" s="15"/>
      <c r="N320" s="15"/>
      <c r="O320" s="15"/>
      <c r="P320" s="110"/>
      <c r="Q320" s="15"/>
    </row>
    <row r="321" spans="1:17" x14ac:dyDescent="0.2">
      <c r="A321" s="3"/>
      <c r="B321" s="15"/>
      <c r="C321" s="15"/>
      <c r="D321" s="15"/>
      <c r="E321" s="15"/>
      <c r="F321" s="15"/>
      <c r="G321" s="15"/>
      <c r="H321" s="15"/>
      <c r="I321" s="15"/>
      <c r="J321" s="15"/>
      <c r="K321" s="15"/>
      <c r="L321" s="15"/>
      <c r="M321" s="15"/>
      <c r="N321" s="15"/>
      <c r="O321" s="15"/>
      <c r="P321" s="110"/>
      <c r="Q321" s="15"/>
    </row>
    <row r="322" spans="1:17" x14ac:dyDescent="0.2">
      <c r="A322" s="3"/>
      <c r="B322" s="15"/>
      <c r="C322" s="15"/>
      <c r="D322" s="15"/>
      <c r="E322" s="15"/>
      <c r="F322" s="15"/>
      <c r="G322" s="15"/>
      <c r="H322" s="15"/>
      <c r="I322" s="15"/>
      <c r="J322" s="15"/>
      <c r="K322" s="15"/>
      <c r="L322" s="15"/>
      <c r="M322" s="15"/>
      <c r="N322" s="15"/>
      <c r="O322" s="15"/>
      <c r="P322" s="110"/>
      <c r="Q322" s="15"/>
    </row>
    <row r="323" spans="1:17" x14ac:dyDescent="0.2">
      <c r="A323" s="3"/>
      <c r="B323" s="15"/>
      <c r="C323" s="15"/>
      <c r="D323" s="15"/>
      <c r="E323" s="15"/>
      <c r="F323" s="15"/>
      <c r="G323" s="15"/>
      <c r="H323" s="15"/>
      <c r="I323" s="15"/>
      <c r="J323" s="15"/>
      <c r="K323" s="15"/>
      <c r="L323" s="15"/>
      <c r="M323" s="15"/>
      <c r="N323" s="15"/>
      <c r="O323" s="15"/>
      <c r="P323" s="110"/>
      <c r="Q323" s="15"/>
    </row>
    <row r="324" spans="1:17" x14ac:dyDescent="0.2">
      <c r="A324" s="3"/>
      <c r="B324" s="15"/>
      <c r="C324" s="15"/>
      <c r="D324" s="15"/>
      <c r="E324" s="15"/>
      <c r="F324" s="15"/>
      <c r="G324" s="15"/>
      <c r="H324" s="15"/>
      <c r="I324" s="15"/>
      <c r="J324" s="15"/>
      <c r="K324" s="15"/>
      <c r="L324" s="15"/>
      <c r="M324" s="15"/>
      <c r="N324" s="15"/>
      <c r="O324" s="15"/>
      <c r="P324" s="110"/>
      <c r="Q324" s="15"/>
    </row>
    <row r="325" spans="1:17" x14ac:dyDescent="0.2">
      <c r="A325" s="3"/>
      <c r="B325" s="15"/>
      <c r="C325" s="15"/>
      <c r="D325" s="15"/>
      <c r="E325" s="15"/>
      <c r="F325" s="15"/>
      <c r="G325" s="15"/>
      <c r="H325" s="15"/>
      <c r="I325" s="15"/>
      <c r="J325" s="15"/>
      <c r="K325" s="15"/>
      <c r="L325" s="15"/>
      <c r="M325" s="15"/>
      <c r="N325" s="15"/>
      <c r="O325" s="15"/>
      <c r="P325" s="110"/>
      <c r="Q325" s="15"/>
    </row>
    <row r="326" spans="1:17" x14ac:dyDescent="0.2">
      <c r="A326" s="3"/>
      <c r="B326" s="15"/>
      <c r="C326" s="15"/>
      <c r="D326" s="15"/>
      <c r="E326" s="15"/>
      <c r="F326" s="15"/>
      <c r="G326" s="15"/>
      <c r="H326" s="15"/>
      <c r="I326" s="15"/>
      <c r="J326" s="15"/>
      <c r="K326" s="15"/>
      <c r="L326" s="15"/>
      <c r="M326" s="15"/>
      <c r="N326" s="15"/>
      <c r="O326" s="15"/>
      <c r="P326" s="110"/>
      <c r="Q326" s="15"/>
    </row>
    <row r="327" spans="1:17" x14ac:dyDescent="0.2">
      <c r="A327" s="3"/>
      <c r="B327" s="15"/>
      <c r="C327" s="15"/>
      <c r="D327" s="15"/>
      <c r="E327" s="15"/>
      <c r="F327" s="15"/>
      <c r="G327" s="15"/>
      <c r="H327" s="15"/>
      <c r="I327" s="15"/>
      <c r="J327" s="15"/>
      <c r="K327" s="15"/>
      <c r="L327" s="15"/>
      <c r="M327" s="15"/>
      <c r="N327" s="15"/>
      <c r="O327" s="15"/>
      <c r="P327" s="110"/>
      <c r="Q327" s="15"/>
    </row>
    <row r="328" spans="1:17" x14ac:dyDescent="0.2">
      <c r="A328" s="3"/>
      <c r="B328" s="15"/>
      <c r="C328" s="15"/>
      <c r="D328" s="15"/>
      <c r="E328" s="15"/>
      <c r="F328" s="15"/>
      <c r="G328" s="15"/>
      <c r="H328" s="15"/>
      <c r="I328" s="15"/>
      <c r="J328" s="15"/>
      <c r="K328" s="15"/>
      <c r="L328" s="15"/>
      <c r="M328" s="15"/>
      <c r="N328" s="15"/>
      <c r="O328" s="15"/>
      <c r="P328" s="110"/>
      <c r="Q328" s="15"/>
    </row>
    <row r="329" spans="1:17" x14ac:dyDescent="0.2">
      <c r="A329" s="3"/>
      <c r="B329" s="15"/>
      <c r="C329" s="15"/>
      <c r="D329" s="15"/>
      <c r="E329" s="15"/>
      <c r="F329" s="15"/>
      <c r="G329" s="15"/>
      <c r="H329" s="15"/>
      <c r="I329" s="15"/>
      <c r="J329" s="15"/>
      <c r="K329" s="15"/>
      <c r="L329" s="15"/>
      <c r="M329" s="15"/>
      <c r="N329" s="15"/>
      <c r="O329" s="15"/>
      <c r="P329" s="110"/>
      <c r="Q329" s="15"/>
    </row>
    <row r="330" spans="1:17" x14ac:dyDescent="0.2">
      <c r="A330" s="3"/>
      <c r="B330" s="15"/>
      <c r="C330" s="15"/>
      <c r="D330" s="15"/>
      <c r="E330" s="15"/>
      <c r="F330" s="15"/>
      <c r="G330" s="15"/>
      <c r="H330" s="15"/>
      <c r="I330" s="15"/>
      <c r="J330" s="15"/>
      <c r="K330" s="15"/>
      <c r="L330" s="15"/>
      <c r="M330" s="15"/>
      <c r="N330" s="15"/>
      <c r="O330" s="15"/>
      <c r="P330" s="110"/>
      <c r="Q330" s="15"/>
    </row>
    <row r="331" spans="1:17" x14ac:dyDescent="0.2">
      <c r="A331" s="3"/>
      <c r="B331" s="15"/>
      <c r="C331" s="15"/>
      <c r="D331" s="15"/>
      <c r="E331" s="15"/>
      <c r="F331" s="15"/>
      <c r="G331" s="15"/>
      <c r="H331" s="15"/>
      <c r="I331" s="15"/>
      <c r="J331" s="15"/>
      <c r="K331" s="15"/>
      <c r="L331" s="15"/>
      <c r="M331" s="15"/>
      <c r="N331" s="15"/>
      <c r="O331" s="15"/>
      <c r="P331" s="110"/>
      <c r="Q331" s="15"/>
    </row>
    <row r="332" spans="1:17" x14ac:dyDescent="0.2">
      <c r="A332" s="3"/>
      <c r="B332" s="15"/>
      <c r="C332" s="15"/>
      <c r="D332" s="15"/>
      <c r="E332" s="15"/>
      <c r="F332" s="15"/>
      <c r="G332" s="15"/>
      <c r="H332" s="15"/>
      <c r="I332" s="15"/>
      <c r="J332" s="15"/>
      <c r="K332" s="15"/>
      <c r="L332" s="15"/>
      <c r="M332" s="15"/>
      <c r="N332" s="15"/>
      <c r="O332" s="15"/>
      <c r="P332" s="110"/>
      <c r="Q332" s="15"/>
    </row>
    <row r="333" spans="1:17" x14ac:dyDescent="0.2">
      <c r="A333" s="3"/>
      <c r="B333" s="15"/>
      <c r="C333" s="15"/>
      <c r="D333" s="15"/>
      <c r="E333" s="15"/>
      <c r="F333" s="15"/>
      <c r="G333" s="15"/>
      <c r="H333" s="15"/>
      <c r="I333" s="15"/>
      <c r="J333" s="15"/>
      <c r="K333" s="15"/>
      <c r="L333" s="15"/>
      <c r="M333" s="15"/>
      <c r="N333" s="15"/>
      <c r="O333" s="15"/>
      <c r="P333" s="110"/>
      <c r="Q333" s="15"/>
    </row>
    <row r="334" spans="1:17" x14ac:dyDescent="0.2">
      <c r="A334" s="3"/>
      <c r="B334" s="15"/>
      <c r="C334" s="15"/>
      <c r="D334" s="15"/>
      <c r="E334" s="15"/>
      <c r="F334" s="15"/>
      <c r="G334" s="15"/>
      <c r="H334" s="15"/>
      <c r="I334" s="15"/>
      <c r="J334" s="15"/>
      <c r="K334" s="15"/>
      <c r="L334" s="15"/>
      <c r="M334" s="15"/>
      <c r="N334" s="15"/>
      <c r="O334" s="15"/>
      <c r="P334" s="110"/>
      <c r="Q334" s="15"/>
    </row>
    <row r="335" spans="1:17" x14ac:dyDescent="0.2">
      <c r="A335" s="3"/>
      <c r="B335" s="15"/>
      <c r="C335" s="15"/>
      <c r="D335" s="15"/>
      <c r="E335" s="15"/>
      <c r="F335" s="15"/>
      <c r="G335" s="15"/>
      <c r="H335" s="15"/>
      <c r="I335" s="15"/>
      <c r="J335" s="15"/>
      <c r="K335" s="15"/>
      <c r="L335" s="15"/>
      <c r="M335" s="15"/>
      <c r="N335" s="15"/>
      <c r="O335" s="15"/>
      <c r="P335" s="110"/>
      <c r="Q335" s="15"/>
    </row>
    <row r="336" spans="1:17" x14ac:dyDescent="0.2">
      <c r="A336" s="3"/>
      <c r="B336" s="15"/>
      <c r="C336" s="15"/>
      <c r="D336" s="15"/>
      <c r="E336" s="15"/>
      <c r="F336" s="15"/>
      <c r="G336" s="15"/>
      <c r="H336" s="15"/>
      <c r="I336" s="15"/>
      <c r="J336" s="15"/>
      <c r="K336" s="15"/>
      <c r="L336" s="15"/>
      <c r="M336" s="15"/>
      <c r="N336" s="15"/>
      <c r="O336" s="15"/>
      <c r="P336" s="110"/>
      <c r="Q336" s="15"/>
    </row>
    <row r="337" spans="1:17" x14ac:dyDescent="0.2">
      <c r="A337" s="3"/>
      <c r="B337" s="15"/>
      <c r="C337" s="15"/>
      <c r="D337" s="15"/>
      <c r="E337" s="15"/>
      <c r="F337" s="15"/>
      <c r="G337" s="15"/>
      <c r="H337" s="15"/>
      <c r="I337" s="15"/>
      <c r="J337" s="15"/>
      <c r="K337" s="15"/>
      <c r="L337" s="15"/>
      <c r="M337" s="15"/>
      <c r="N337" s="15"/>
      <c r="O337" s="15"/>
      <c r="P337" s="110"/>
      <c r="Q337" s="15"/>
    </row>
    <row r="338" spans="1:17" x14ac:dyDescent="0.2">
      <c r="A338" s="3"/>
      <c r="B338" s="15"/>
      <c r="C338" s="15"/>
      <c r="D338" s="15"/>
      <c r="E338" s="15"/>
      <c r="F338" s="15"/>
      <c r="G338" s="15"/>
      <c r="H338" s="15"/>
      <c r="I338" s="15"/>
      <c r="J338" s="15"/>
      <c r="K338" s="15"/>
      <c r="L338" s="15"/>
      <c r="M338" s="15"/>
      <c r="N338" s="15"/>
      <c r="O338" s="15"/>
      <c r="P338" s="110"/>
      <c r="Q338" s="15"/>
    </row>
    <row r="339" spans="1:17" x14ac:dyDescent="0.2">
      <c r="A339" s="3"/>
      <c r="B339" s="15"/>
      <c r="C339" s="15"/>
      <c r="D339" s="15"/>
      <c r="E339" s="15"/>
      <c r="F339" s="15"/>
      <c r="G339" s="15"/>
      <c r="H339" s="15"/>
      <c r="I339" s="15"/>
      <c r="J339" s="15"/>
      <c r="K339" s="15"/>
      <c r="L339" s="15"/>
      <c r="M339" s="15"/>
      <c r="N339" s="15"/>
      <c r="O339" s="15"/>
      <c r="P339" s="110"/>
      <c r="Q339" s="15"/>
    </row>
    <row r="340" spans="1:17" x14ac:dyDescent="0.2">
      <c r="A340" s="3"/>
      <c r="B340" s="15"/>
      <c r="C340" s="15"/>
      <c r="D340" s="15"/>
      <c r="E340" s="15"/>
      <c r="F340" s="15"/>
      <c r="G340" s="15"/>
      <c r="H340" s="15"/>
      <c r="I340" s="15"/>
      <c r="J340" s="15"/>
      <c r="K340" s="15"/>
      <c r="L340" s="15"/>
      <c r="M340" s="15"/>
      <c r="N340" s="15"/>
      <c r="O340" s="15"/>
      <c r="P340" s="110"/>
      <c r="Q340" s="15"/>
    </row>
    <row r="341" spans="1:17" x14ac:dyDescent="0.2">
      <c r="A341" s="3"/>
      <c r="B341" s="15"/>
      <c r="C341" s="15"/>
      <c r="D341" s="15"/>
      <c r="E341" s="15"/>
      <c r="F341" s="15"/>
      <c r="G341" s="15"/>
      <c r="H341" s="15"/>
      <c r="I341" s="15"/>
      <c r="J341" s="15"/>
      <c r="K341" s="15"/>
      <c r="L341" s="15"/>
      <c r="M341" s="15"/>
      <c r="N341" s="15"/>
      <c r="O341" s="15"/>
      <c r="P341" s="110"/>
      <c r="Q341" s="15"/>
    </row>
    <row r="342" spans="1:17" x14ac:dyDescent="0.2">
      <c r="A342" s="3"/>
      <c r="B342" s="15"/>
      <c r="C342" s="15"/>
      <c r="D342" s="15"/>
      <c r="E342" s="15"/>
      <c r="F342" s="15"/>
      <c r="G342" s="15"/>
      <c r="H342" s="15"/>
      <c r="I342" s="15"/>
      <c r="J342" s="15"/>
      <c r="K342" s="15"/>
      <c r="L342" s="15"/>
      <c r="M342" s="15"/>
      <c r="N342" s="15"/>
      <c r="O342" s="15"/>
      <c r="P342" s="110"/>
      <c r="Q342" s="15"/>
    </row>
    <row r="343" spans="1:17" x14ac:dyDescent="0.2">
      <c r="A343" s="3"/>
      <c r="B343" s="15"/>
      <c r="C343" s="15"/>
      <c r="D343" s="15"/>
      <c r="E343" s="15"/>
      <c r="F343" s="15"/>
      <c r="G343" s="15"/>
      <c r="H343" s="15"/>
      <c r="I343" s="15"/>
      <c r="J343" s="15"/>
      <c r="K343" s="15"/>
      <c r="L343" s="15"/>
      <c r="M343" s="15"/>
      <c r="N343" s="15"/>
      <c r="O343" s="15"/>
      <c r="P343" s="110"/>
      <c r="Q343" s="15"/>
    </row>
    <row r="344" spans="1:17" x14ac:dyDescent="0.2">
      <c r="A344" s="3"/>
      <c r="B344" s="15"/>
      <c r="C344" s="15"/>
      <c r="D344" s="15"/>
      <c r="E344" s="15"/>
      <c r="F344" s="15"/>
      <c r="G344" s="15"/>
      <c r="H344" s="15"/>
      <c r="I344" s="15"/>
      <c r="J344" s="15"/>
      <c r="K344" s="15"/>
      <c r="L344" s="15"/>
      <c r="M344" s="15"/>
      <c r="N344" s="15"/>
      <c r="O344" s="15"/>
      <c r="P344" s="110"/>
      <c r="Q344" s="15"/>
    </row>
    <row r="345" spans="1:17" x14ac:dyDescent="0.2">
      <c r="A345" s="3"/>
      <c r="B345" s="15"/>
      <c r="C345" s="15"/>
      <c r="D345" s="15"/>
      <c r="E345" s="15"/>
      <c r="F345" s="15"/>
      <c r="G345" s="15"/>
      <c r="H345" s="15"/>
      <c r="I345" s="15"/>
      <c r="J345" s="15"/>
      <c r="K345" s="15"/>
      <c r="L345" s="15"/>
      <c r="M345" s="15"/>
      <c r="N345" s="15"/>
      <c r="O345" s="15"/>
      <c r="P345" s="110"/>
      <c r="Q345" s="15"/>
    </row>
    <row r="346" spans="1:17" x14ac:dyDescent="0.2">
      <c r="A346" s="3"/>
      <c r="B346" s="15"/>
      <c r="C346" s="15"/>
      <c r="D346" s="15"/>
      <c r="E346" s="15"/>
      <c r="F346" s="15"/>
      <c r="G346" s="15"/>
      <c r="H346" s="15"/>
      <c r="I346" s="15"/>
      <c r="J346" s="15"/>
      <c r="K346" s="15"/>
      <c r="L346" s="15"/>
      <c r="M346" s="15"/>
      <c r="N346" s="15"/>
      <c r="O346" s="15"/>
      <c r="P346" s="110"/>
      <c r="Q346" s="15"/>
    </row>
    <row r="347" spans="1:17" x14ac:dyDescent="0.2">
      <c r="A347" s="3"/>
      <c r="B347" s="15"/>
      <c r="C347" s="15"/>
      <c r="D347" s="15"/>
      <c r="E347" s="15"/>
      <c r="F347" s="15"/>
      <c r="G347" s="15"/>
      <c r="H347" s="15"/>
      <c r="I347" s="15"/>
      <c r="J347" s="15"/>
      <c r="K347" s="15"/>
      <c r="L347" s="15"/>
      <c r="M347" s="15"/>
      <c r="N347" s="15"/>
      <c r="O347" s="15"/>
      <c r="P347" s="110"/>
      <c r="Q347" s="15"/>
    </row>
    <row r="348" spans="1:17" x14ac:dyDescent="0.2">
      <c r="A348" s="3"/>
      <c r="B348" s="15"/>
      <c r="C348" s="15"/>
      <c r="D348" s="15"/>
      <c r="E348" s="15"/>
      <c r="F348" s="15"/>
      <c r="G348" s="15"/>
      <c r="H348" s="15"/>
      <c r="I348" s="15"/>
      <c r="J348" s="15"/>
      <c r="K348" s="15"/>
      <c r="L348" s="15"/>
      <c r="M348" s="15"/>
      <c r="N348" s="15"/>
      <c r="O348" s="15"/>
      <c r="P348" s="110"/>
      <c r="Q348" s="15"/>
    </row>
    <row r="349" spans="1:17" x14ac:dyDescent="0.2">
      <c r="A349" s="3"/>
      <c r="B349" s="15"/>
      <c r="C349" s="15"/>
      <c r="D349" s="15"/>
      <c r="E349" s="15"/>
      <c r="F349" s="15"/>
      <c r="G349" s="15"/>
      <c r="H349" s="15"/>
      <c r="I349" s="15"/>
      <c r="J349" s="15"/>
      <c r="K349" s="15"/>
      <c r="L349" s="15"/>
      <c r="M349" s="15"/>
      <c r="N349" s="15"/>
      <c r="O349" s="15"/>
      <c r="P349" s="110"/>
      <c r="Q349" s="15"/>
    </row>
    <row r="350" spans="1:17" x14ac:dyDescent="0.2">
      <c r="A350" s="3"/>
      <c r="B350" s="15"/>
      <c r="C350" s="15"/>
      <c r="D350" s="15"/>
      <c r="E350" s="15"/>
      <c r="F350" s="15"/>
      <c r="G350" s="15"/>
      <c r="H350" s="15"/>
      <c r="I350" s="15"/>
      <c r="J350" s="15"/>
      <c r="K350" s="15"/>
      <c r="L350" s="15"/>
      <c r="M350" s="15"/>
      <c r="N350" s="15"/>
      <c r="O350" s="15"/>
      <c r="P350" s="110"/>
      <c r="Q350" s="15"/>
    </row>
    <row r="351" spans="1:17" x14ac:dyDescent="0.2">
      <c r="A351" s="3"/>
      <c r="B351" s="15"/>
      <c r="C351" s="15"/>
      <c r="D351" s="15"/>
      <c r="E351" s="15"/>
      <c r="F351" s="15"/>
      <c r="G351" s="15"/>
      <c r="H351" s="15"/>
      <c r="I351" s="15"/>
      <c r="J351" s="15"/>
      <c r="K351" s="15"/>
      <c r="L351" s="15"/>
      <c r="M351" s="15"/>
      <c r="N351" s="15"/>
      <c r="O351" s="15"/>
      <c r="P351" s="110"/>
      <c r="Q351" s="15"/>
    </row>
    <row r="352" spans="1:17" x14ac:dyDescent="0.2">
      <c r="A352" s="3"/>
      <c r="B352" s="15"/>
      <c r="C352" s="15"/>
      <c r="D352" s="15"/>
      <c r="E352" s="15"/>
      <c r="F352" s="15"/>
      <c r="G352" s="15"/>
      <c r="H352" s="15"/>
      <c r="I352" s="15"/>
      <c r="J352" s="15"/>
      <c r="K352" s="15"/>
      <c r="L352" s="15"/>
      <c r="M352" s="15"/>
      <c r="N352" s="15"/>
      <c r="O352" s="15"/>
      <c r="P352" s="110"/>
      <c r="Q352" s="15"/>
    </row>
    <row r="353" spans="1:17" x14ac:dyDescent="0.2">
      <c r="A353" s="3"/>
      <c r="B353" s="15"/>
      <c r="C353" s="15"/>
      <c r="D353" s="15"/>
      <c r="E353" s="15"/>
      <c r="F353" s="15"/>
      <c r="G353" s="15"/>
      <c r="H353" s="15"/>
      <c r="I353" s="15"/>
      <c r="J353" s="15"/>
      <c r="K353" s="15"/>
      <c r="L353" s="15"/>
      <c r="M353" s="15"/>
      <c r="N353" s="15"/>
      <c r="O353" s="15"/>
      <c r="P353" s="110"/>
      <c r="Q353" s="15"/>
    </row>
    <row r="354" spans="1:17" x14ac:dyDescent="0.2">
      <c r="A354" s="3"/>
      <c r="B354" s="15"/>
      <c r="C354" s="15"/>
      <c r="D354" s="15"/>
      <c r="E354" s="15"/>
      <c r="F354" s="15"/>
      <c r="G354" s="15"/>
      <c r="H354" s="15"/>
      <c r="I354" s="15"/>
      <c r="J354" s="15"/>
      <c r="K354" s="15"/>
      <c r="L354" s="15"/>
      <c r="M354" s="15"/>
      <c r="N354" s="15"/>
      <c r="O354" s="15"/>
      <c r="P354" s="110"/>
      <c r="Q354" s="15"/>
    </row>
    <row r="355" spans="1:17" x14ac:dyDescent="0.2">
      <c r="A355" s="3"/>
      <c r="B355" s="15"/>
      <c r="C355" s="15"/>
      <c r="D355" s="15"/>
      <c r="E355" s="15"/>
      <c r="F355" s="15"/>
      <c r="G355" s="15"/>
      <c r="H355" s="15"/>
      <c r="I355" s="15"/>
      <c r="J355" s="15"/>
      <c r="K355" s="15"/>
      <c r="L355" s="15"/>
      <c r="M355" s="15"/>
      <c r="N355" s="15"/>
      <c r="O355" s="15"/>
      <c r="P355" s="110"/>
      <c r="Q355" s="15"/>
    </row>
    <row r="356" spans="1:17" x14ac:dyDescent="0.2">
      <c r="A356" s="3"/>
      <c r="B356" s="15"/>
      <c r="C356" s="15"/>
      <c r="D356" s="15"/>
      <c r="E356" s="15"/>
      <c r="F356" s="15"/>
      <c r="G356" s="15"/>
      <c r="H356" s="15"/>
      <c r="I356" s="15"/>
      <c r="J356" s="15"/>
      <c r="K356" s="15"/>
      <c r="L356" s="15"/>
      <c r="M356" s="15"/>
      <c r="N356" s="15"/>
      <c r="O356" s="15"/>
      <c r="P356" s="110"/>
      <c r="Q356" s="15"/>
    </row>
    <row r="357" spans="1:17" x14ac:dyDescent="0.2">
      <c r="A357" s="3"/>
      <c r="B357" s="15"/>
      <c r="C357" s="15"/>
      <c r="D357" s="15"/>
      <c r="E357" s="15"/>
      <c r="F357" s="15"/>
      <c r="G357" s="15"/>
      <c r="H357" s="15"/>
      <c r="I357" s="15"/>
      <c r="J357" s="15"/>
      <c r="K357" s="15"/>
      <c r="L357" s="15"/>
      <c r="M357" s="15"/>
      <c r="N357" s="15"/>
      <c r="O357" s="15"/>
      <c r="P357" s="110"/>
      <c r="Q357" s="15"/>
    </row>
    <row r="358" spans="1:17" x14ac:dyDescent="0.2">
      <c r="A358" s="3"/>
      <c r="B358" s="15"/>
      <c r="C358" s="15"/>
      <c r="D358" s="15"/>
      <c r="E358" s="15"/>
      <c r="F358" s="15"/>
      <c r="G358" s="15"/>
      <c r="H358" s="15"/>
      <c r="I358" s="15"/>
      <c r="J358" s="15"/>
      <c r="K358" s="15"/>
      <c r="L358" s="15"/>
      <c r="M358" s="15"/>
      <c r="N358" s="15"/>
      <c r="O358" s="15"/>
      <c r="P358" s="110"/>
      <c r="Q358" s="15"/>
    </row>
    <row r="359" spans="1:17" x14ac:dyDescent="0.2">
      <c r="A359" s="3"/>
      <c r="B359" s="15"/>
      <c r="C359" s="15"/>
      <c r="D359" s="15"/>
      <c r="E359" s="15"/>
      <c r="F359" s="15"/>
      <c r="G359" s="15"/>
      <c r="H359" s="15"/>
      <c r="I359" s="15"/>
      <c r="J359" s="15"/>
      <c r="K359" s="15"/>
      <c r="L359" s="15"/>
      <c r="M359" s="15"/>
      <c r="N359" s="15"/>
      <c r="O359" s="15"/>
      <c r="P359" s="110"/>
      <c r="Q359" s="15"/>
    </row>
    <row r="360" spans="1:17" x14ac:dyDescent="0.2">
      <c r="A360" s="3"/>
      <c r="B360" s="15"/>
      <c r="C360" s="15"/>
      <c r="D360" s="15"/>
      <c r="E360" s="15"/>
      <c r="F360" s="15"/>
      <c r="G360" s="15"/>
      <c r="H360" s="15"/>
      <c r="I360" s="15"/>
      <c r="J360" s="15"/>
      <c r="K360" s="15"/>
      <c r="L360" s="15"/>
      <c r="M360" s="15"/>
      <c r="N360" s="15"/>
      <c r="O360" s="15"/>
      <c r="P360" s="110"/>
      <c r="Q360" s="15"/>
    </row>
    <row r="361" spans="1:17" x14ac:dyDescent="0.2">
      <c r="A361" s="3"/>
      <c r="B361" s="15"/>
      <c r="C361" s="15"/>
      <c r="D361" s="15"/>
      <c r="E361" s="15"/>
      <c r="F361" s="15"/>
      <c r="G361" s="15"/>
      <c r="H361" s="15"/>
      <c r="I361" s="15"/>
      <c r="J361" s="15"/>
      <c r="K361" s="15"/>
      <c r="L361" s="15"/>
      <c r="M361" s="15"/>
      <c r="N361" s="15"/>
      <c r="O361" s="15"/>
      <c r="P361" s="110"/>
      <c r="Q361" s="15"/>
    </row>
    <row r="362" spans="1:17" x14ac:dyDescent="0.2">
      <c r="A362" s="3"/>
      <c r="B362" s="15"/>
      <c r="C362" s="15"/>
      <c r="D362" s="15"/>
      <c r="E362" s="15"/>
      <c r="F362" s="15"/>
      <c r="G362" s="15"/>
      <c r="H362" s="15"/>
      <c r="I362" s="15"/>
      <c r="J362" s="15"/>
      <c r="K362" s="15"/>
      <c r="L362" s="15"/>
      <c r="M362" s="15"/>
      <c r="N362" s="15"/>
      <c r="O362" s="15"/>
      <c r="P362" s="110"/>
      <c r="Q362" s="15"/>
    </row>
    <row r="363" spans="1:17" x14ac:dyDescent="0.2">
      <c r="A363" s="3"/>
      <c r="B363" s="15"/>
      <c r="C363" s="15"/>
      <c r="D363" s="15"/>
      <c r="E363" s="15"/>
      <c r="F363" s="15"/>
      <c r="G363" s="15"/>
      <c r="H363" s="15"/>
      <c r="I363" s="15"/>
      <c r="J363" s="15"/>
      <c r="K363" s="15"/>
      <c r="L363" s="15"/>
      <c r="M363" s="15"/>
      <c r="N363" s="15"/>
      <c r="O363" s="15"/>
      <c r="P363" s="110"/>
      <c r="Q363" s="15"/>
    </row>
    <row r="364" spans="1:17" x14ac:dyDescent="0.2">
      <c r="A364" s="3"/>
      <c r="B364" s="15"/>
      <c r="C364" s="15"/>
      <c r="D364" s="15"/>
      <c r="E364" s="15"/>
      <c r="F364" s="15"/>
      <c r="G364" s="15"/>
      <c r="H364" s="15"/>
      <c r="I364" s="15"/>
      <c r="J364" s="15"/>
      <c r="K364" s="15"/>
      <c r="L364" s="15"/>
      <c r="M364" s="15"/>
      <c r="N364" s="15"/>
      <c r="O364" s="15"/>
      <c r="P364" s="110"/>
      <c r="Q364" s="15"/>
    </row>
    <row r="365" spans="1:17" x14ac:dyDescent="0.2">
      <c r="A365" s="3"/>
      <c r="B365" s="15"/>
      <c r="C365" s="15"/>
      <c r="D365" s="15"/>
      <c r="E365" s="15"/>
      <c r="F365" s="15"/>
      <c r="G365" s="15"/>
      <c r="H365" s="15"/>
      <c r="I365" s="15"/>
      <c r="J365" s="15"/>
      <c r="K365" s="15"/>
      <c r="L365" s="15"/>
      <c r="M365" s="15"/>
      <c r="N365" s="15"/>
      <c r="O365" s="15"/>
      <c r="P365" s="110"/>
      <c r="Q365" s="15"/>
    </row>
    <row r="366" spans="1:17" x14ac:dyDescent="0.2">
      <c r="A366" s="3"/>
      <c r="B366" s="15"/>
      <c r="C366" s="15"/>
      <c r="D366" s="15"/>
      <c r="E366" s="15"/>
      <c r="F366" s="15"/>
      <c r="G366" s="15"/>
      <c r="H366" s="15"/>
      <c r="I366" s="15"/>
      <c r="J366" s="15"/>
      <c r="K366" s="15"/>
      <c r="L366" s="15"/>
      <c r="M366" s="15"/>
      <c r="N366" s="15"/>
      <c r="O366" s="15"/>
      <c r="P366" s="110"/>
      <c r="Q366" s="15"/>
    </row>
    <row r="367" spans="1:17" x14ac:dyDescent="0.2">
      <c r="A367" s="3"/>
      <c r="B367" s="15"/>
      <c r="C367" s="15"/>
      <c r="D367" s="15"/>
      <c r="E367" s="15"/>
      <c r="F367" s="15"/>
      <c r="G367" s="15"/>
      <c r="H367" s="15"/>
      <c r="I367" s="15"/>
      <c r="J367" s="15"/>
      <c r="K367" s="15"/>
      <c r="L367" s="15"/>
      <c r="M367" s="15"/>
      <c r="N367" s="15"/>
      <c r="O367" s="15"/>
      <c r="P367" s="110"/>
      <c r="Q367" s="15"/>
    </row>
    <row r="368" spans="1:17" x14ac:dyDescent="0.2">
      <c r="A368" s="3"/>
      <c r="B368" s="15"/>
      <c r="C368" s="15"/>
      <c r="D368" s="15"/>
      <c r="E368" s="15"/>
      <c r="F368" s="15"/>
      <c r="G368" s="15"/>
      <c r="H368" s="15"/>
      <c r="I368" s="15"/>
      <c r="J368" s="15"/>
      <c r="K368" s="15"/>
      <c r="L368" s="15"/>
      <c r="M368" s="15"/>
      <c r="N368" s="15"/>
      <c r="O368" s="15"/>
      <c r="P368" s="110"/>
      <c r="Q368" s="15"/>
    </row>
    <row r="369" spans="1:17" x14ac:dyDescent="0.2">
      <c r="A369" s="3"/>
      <c r="B369" s="15"/>
      <c r="C369" s="15"/>
      <c r="D369" s="15"/>
      <c r="E369" s="15"/>
      <c r="F369" s="15"/>
      <c r="G369" s="15"/>
      <c r="H369" s="15"/>
      <c r="I369" s="15"/>
      <c r="J369" s="15"/>
      <c r="K369" s="15"/>
      <c r="L369" s="15"/>
      <c r="M369" s="15"/>
      <c r="N369" s="15"/>
      <c r="O369" s="15"/>
      <c r="P369" s="110"/>
      <c r="Q369" s="15"/>
    </row>
    <row r="370" spans="1:17" x14ac:dyDescent="0.2">
      <c r="A370" s="3"/>
      <c r="B370" s="15"/>
      <c r="C370" s="15"/>
      <c r="D370" s="15"/>
      <c r="E370" s="15"/>
      <c r="F370" s="15"/>
      <c r="G370" s="15"/>
      <c r="H370" s="15"/>
      <c r="I370" s="15"/>
      <c r="J370" s="15"/>
      <c r="K370" s="15"/>
      <c r="L370" s="15"/>
      <c r="M370" s="15"/>
      <c r="N370" s="15"/>
      <c r="O370" s="15"/>
      <c r="P370" s="110"/>
      <c r="Q370" s="15"/>
    </row>
    <row r="371" spans="1:17" x14ac:dyDescent="0.2">
      <c r="A371" s="3"/>
      <c r="B371" s="15"/>
      <c r="C371" s="15"/>
      <c r="D371" s="15"/>
      <c r="E371" s="15"/>
      <c r="F371" s="15"/>
      <c r="G371" s="15"/>
      <c r="H371" s="15"/>
      <c r="I371" s="15"/>
      <c r="J371" s="15"/>
      <c r="K371" s="15"/>
      <c r="L371" s="15"/>
      <c r="M371" s="15"/>
      <c r="N371" s="15"/>
      <c r="O371" s="15"/>
      <c r="P371" s="110"/>
      <c r="Q371" s="15"/>
    </row>
    <row r="372" spans="1:17" x14ac:dyDescent="0.2">
      <c r="A372" s="3"/>
      <c r="B372" s="15"/>
      <c r="C372" s="15"/>
      <c r="D372" s="15"/>
      <c r="E372" s="15"/>
      <c r="F372" s="15"/>
      <c r="G372" s="15"/>
      <c r="H372" s="15"/>
      <c r="I372" s="15"/>
      <c r="J372" s="15"/>
      <c r="K372" s="15"/>
      <c r="L372" s="15"/>
      <c r="M372" s="15"/>
      <c r="N372" s="15"/>
      <c r="O372" s="15"/>
      <c r="P372" s="110"/>
      <c r="Q372" s="15"/>
    </row>
    <row r="373" spans="1:17" x14ac:dyDescent="0.2">
      <c r="A373" s="3"/>
      <c r="B373" s="15"/>
      <c r="C373" s="15"/>
      <c r="D373" s="15"/>
      <c r="E373" s="15"/>
      <c r="F373" s="15"/>
      <c r="G373" s="15"/>
      <c r="H373" s="15"/>
      <c r="I373" s="15"/>
      <c r="J373" s="15"/>
      <c r="K373" s="15"/>
      <c r="L373" s="15"/>
      <c r="M373" s="15"/>
      <c r="N373" s="15"/>
      <c r="O373" s="15"/>
      <c r="P373" s="110"/>
      <c r="Q373" s="15"/>
    </row>
    <row r="374" spans="1:17" x14ac:dyDescent="0.2">
      <c r="A374" s="3"/>
      <c r="B374" s="15"/>
      <c r="C374" s="15"/>
      <c r="D374" s="15"/>
      <c r="E374" s="15"/>
      <c r="F374" s="15"/>
      <c r="G374" s="15"/>
      <c r="H374" s="15"/>
      <c r="I374" s="15"/>
      <c r="J374" s="15"/>
      <c r="K374" s="15"/>
      <c r="L374" s="15"/>
      <c r="M374" s="15"/>
      <c r="N374" s="15"/>
      <c r="O374" s="15"/>
      <c r="P374" s="110"/>
      <c r="Q374" s="15"/>
    </row>
    <row r="375" spans="1:17" x14ac:dyDescent="0.2">
      <c r="A375" s="3"/>
      <c r="B375" s="15"/>
      <c r="C375" s="15"/>
      <c r="D375" s="15"/>
      <c r="E375" s="15"/>
      <c r="F375" s="15"/>
      <c r="G375" s="15"/>
      <c r="H375" s="15"/>
      <c r="I375" s="15"/>
      <c r="J375" s="15"/>
      <c r="K375" s="15"/>
      <c r="L375" s="15"/>
      <c r="M375" s="15"/>
      <c r="N375" s="15"/>
      <c r="O375" s="15"/>
      <c r="P375" s="110"/>
      <c r="Q375" s="15"/>
    </row>
    <row r="376" spans="1:17" x14ac:dyDescent="0.2">
      <c r="A376" s="3"/>
      <c r="B376" s="15"/>
      <c r="C376" s="15"/>
      <c r="D376" s="15"/>
      <c r="E376" s="15"/>
      <c r="F376" s="15"/>
      <c r="G376" s="15"/>
      <c r="H376" s="15"/>
      <c r="I376" s="15"/>
      <c r="J376" s="15"/>
      <c r="K376" s="15"/>
      <c r="L376" s="15"/>
      <c r="M376" s="15"/>
      <c r="N376" s="15"/>
      <c r="O376" s="15"/>
      <c r="P376" s="110"/>
      <c r="Q376" s="15"/>
    </row>
    <row r="377" spans="1:17" x14ac:dyDescent="0.2">
      <c r="A377" s="3"/>
      <c r="B377" s="15"/>
      <c r="C377" s="15"/>
      <c r="D377" s="15"/>
      <c r="E377" s="15"/>
      <c r="F377" s="15"/>
      <c r="G377" s="15"/>
      <c r="H377" s="15"/>
      <c r="I377" s="15"/>
      <c r="J377" s="15"/>
      <c r="K377" s="15"/>
      <c r="L377" s="15"/>
      <c r="M377" s="15"/>
      <c r="N377" s="15"/>
      <c r="O377" s="15"/>
      <c r="P377" s="110"/>
      <c r="Q377" s="15"/>
    </row>
    <row r="378" spans="1:17" x14ac:dyDescent="0.2">
      <c r="A378" s="3"/>
      <c r="B378" s="15"/>
      <c r="C378" s="15"/>
      <c r="D378" s="15"/>
      <c r="E378" s="15"/>
      <c r="F378" s="15"/>
      <c r="G378" s="15"/>
      <c r="H378" s="15"/>
      <c r="I378" s="15"/>
      <c r="J378" s="15"/>
      <c r="K378" s="15"/>
      <c r="L378" s="15"/>
      <c r="M378" s="15"/>
      <c r="N378" s="15"/>
      <c r="O378" s="15"/>
      <c r="P378" s="110"/>
      <c r="Q378" s="15"/>
    </row>
    <row r="379" spans="1:17" x14ac:dyDescent="0.2">
      <c r="A379" s="3"/>
      <c r="B379" s="15"/>
      <c r="C379" s="15"/>
      <c r="D379" s="15"/>
      <c r="E379" s="15"/>
      <c r="F379" s="15"/>
      <c r="G379" s="15"/>
      <c r="H379" s="15"/>
      <c r="I379" s="15"/>
      <c r="J379" s="15"/>
      <c r="K379" s="15"/>
      <c r="L379" s="15"/>
      <c r="M379" s="15"/>
      <c r="N379" s="15"/>
      <c r="O379" s="15"/>
      <c r="P379" s="110"/>
      <c r="Q379" s="15"/>
    </row>
  </sheetData>
  <printOptions horizontalCentered="1"/>
  <pageMargins left="0.59055118110236227" right="0.78740157480314965" top="0.78740157480314965" bottom="0.31496062992125984" header="0.15748031496062992" footer="0.31496062992125984"/>
  <pageSetup paperSize="9" scale="65" fitToWidth="2" orientation="landscape" r:id="rId1"/>
  <headerFooter>
    <oddHeader>&amp;C&amp;"Times New Roman,Félkövér"2018.évi költségvetés
költségvetési szervek
célljellegű kiadási előirányzatai&amp;R&amp;"Times New Roman,Félkövér dőlt"14. melléklet a 46/2017. (XII.20.) 
önkormányzati rendelethez
ezer forintban</oddHead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0D97"/>
  </sheetPr>
  <dimension ref="A1:H14"/>
  <sheetViews>
    <sheetView tabSelected="1" workbookViewId="0">
      <pane xSplit="1" ySplit="4" topLeftCell="B5" activePane="bottomRight" state="frozen"/>
      <selection pane="topRight" activeCell="B1" sqref="B1"/>
      <selection pane="bottomLeft" activeCell="A6" sqref="A6"/>
      <selection pane="bottomRight" activeCell="D9" sqref="D9:H9"/>
    </sheetView>
  </sheetViews>
  <sheetFormatPr defaultRowHeight="15" x14ac:dyDescent="0.25"/>
  <cols>
    <col min="1" max="1" width="61.7109375" style="638" customWidth="1"/>
    <col min="2" max="7" width="12.7109375" style="638" customWidth="1"/>
    <col min="8" max="8" width="12.7109375" style="643" customWidth="1"/>
    <col min="9" max="233" width="9.140625" style="638"/>
    <col min="234" max="234" width="32.85546875" style="638" customWidth="1"/>
    <col min="235" max="235" width="9.7109375" style="638" customWidth="1"/>
    <col min="236" max="236" width="10.140625" style="638" customWidth="1"/>
    <col min="237" max="237" width="9.140625" style="638" customWidth="1"/>
    <col min="238" max="238" width="10" style="638" customWidth="1"/>
    <col min="239" max="239" width="9.85546875" style="638" customWidth="1"/>
    <col min="240" max="240" width="9.140625" style="638" customWidth="1"/>
    <col min="241" max="241" width="9.5703125" style="638" customWidth="1"/>
    <col min="242" max="242" width="9.7109375" style="638" customWidth="1"/>
    <col min="243" max="243" width="9.5703125" style="638" bestFit="1" customWidth="1"/>
    <col min="244" max="244" width="10.5703125" style="638" customWidth="1"/>
    <col min="245" max="245" width="9.85546875" style="638" customWidth="1"/>
    <col min="246" max="246" width="9.140625" style="638"/>
    <col min="247" max="247" width="10" style="638" customWidth="1"/>
    <col min="248" max="248" width="10.140625" style="638" customWidth="1"/>
    <col min="249" max="249" width="9.140625" style="638"/>
    <col min="250" max="250" width="10" style="638" customWidth="1"/>
    <col min="251" max="251" width="9.7109375" style="638" customWidth="1"/>
    <col min="252" max="252" width="11.28515625" style="638" customWidth="1"/>
    <col min="253" max="253" width="9.7109375" style="638" customWidth="1"/>
    <col min="254" max="254" width="9.85546875" style="638" customWidth="1"/>
    <col min="255" max="255" width="9.140625" style="638"/>
    <col min="256" max="256" width="9.85546875" style="638" customWidth="1"/>
    <col min="257" max="257" width="9.5703125" style="638" customWidth="1"/>
    <col min="258" max="258" width="9.140625" style="638"/>
    <col min="259" max="259" width="10.140625" style="638" customWidth="1"/>
    <col min="260" max="260" width="9.5703125" style="638" customWidth="1"/>
    <col min="261" max="261" width="9.140625" style="638"/>
    <col min="262" max="263" width="9.85546875" style="638" customWidth="1"/>
    <col min="264" max="489" width="9.140625" style="638"/>
    <col min="490" max="490" width="32.85546875" style="638" customWidth="1"/>
    <col min="491" max="491" width="9.7109375" style="638" customWidth="1"/>
    <col min="492" max="492" width="10.140625" style="638" customWidth="1"/>
    <col min="493" max="493" width="9.140625" style="638" customWidth="1"/>
    <col min="494" max="494" width="10" style="638" customWidth="1"/>
    <col min="495" max="495" width="9.85546875" style="638" customWidth="1"/>
    <col min="496" max="496" width="9.140625" style="638" customWidth="1"/>
    <col min="497" max="497" width="9.5703125" style="638" customWidth="1"/>
    <col min="498" max="498" width="9.7109375" style="638" customWidth="1"/>
    <col min="499" max="499" width="9.5703125" style="638" bestFit="1" customWidth="1"/>
    <col min="500" max="500" width="10.5703125" style="638" customWidth="1"/>
    <col min="501" max="501" width="9.85546875" style="638" customWidth="1"/>
    <col min="502" max="502" width="9.140625" style="638"/>
    <col min="503" max="503" width="10" style="638" customWidth="1"/>
    <col min="504" max="504" width="10.140625" style="638" customWidth="1"/>
    <col min="505" max="505" width="9.140625" style="638"/>
    <col min="506" max="506" width="10" style="638" customWidth="1"/>
    <col min="507" max="507" width="9.7109375" style="638" customWidth="1"/>
    <col min="508" max="508" width="11.28515625" style="638" customWidth="1"/>
    <col min="509" max="509" width="9.7109375" style="638" customWidth="1"/>
    <col min="510" max="510" width="9.85546875" style="638" customWidth="1"/>
    <col min="511" max="511" width="9.140625" style="638"/>
    <col min="512" max="512" width="9.85546875" style="638" customWidth="1"/>
    <col min="513" max="513" width="9.5703125" style="638" customWidth="1"/>
    <col min="514" max="514" width="9.140625" style="638"/>
    <col min="515" max="515" width="10.140625" style="638" customWidth="1"/>
    <col min="516" max="516" width="9.5703125" style="638" customWidth="1"/>
    <col min="517" max="517" width="9.140625" style="638"/>
    <col min="518" max="519" width="9.85546875" style="638" customWidth="1"/>
    <col min="520" max="745" width="9.140625" style="638"/>
    <col min="746" max="746" width="32.85546875" style="638" customWidth="1"/>
    <col min="747" max="747" width="9.7109375" style="638" customWidth="1"/>
    <col min="748" max="748" width="10.140625" style="638" customWidth="1"/>
    <col min="749" max="749" width="9.140625" style="638" customWidth="1"/>
    <col min="750" max="750" width="10" style="638" customWidth="1"/>
    <col min="751" max="751" width="9.85546875" style="638" customWidth="1"/>
    <col min="752" max="752" width="9.140625" style="638" customWidth="1"/>
    <col min="753" max="753" width="9.5703125" style="638" customWidth="1"/>
    <col min="754" max="754" width="9.7109375" style="638" customWidth="1"/>
    <col min="755" max="755" width="9.5703125" style="638" bestFit="1" customWidth="1"/>
    <col min="756" max="756" width="10.5703125" style="638" customWidth="1"/>
    <col min="757" max="757" width="9.85546875" style="638" customWidth="1"/>
    <col min="758" max="758" width="9.140625" style="638"/>
    <col min="759" max="759" width="10" style="638" customWidth="1"/>
    <col min="760" max="760" width="10.140625" style="638" customWidth="1"/>
    <col min="761" max="761" width="9.140625" style="638"/>
    <col min="762" max="762" width="10" style="638" customWidth="1"/>
    <col min="763" max="763" width="9.7109375" style="638" customWidth="1"/>
    <col min="764" max="764" width="11.28515625" style="638" customWidth="1"/>
    <col min="765" max="765" width="9.7109375" style="638" customWidth="1"/>
    <col min="766" max="766" width="9.85546875" style="638" customWidth="1"/>
    <col min="767" max="767" width="9.140625" style="638"/>
    <col min="768" max="768" width="9.85546875" style="638" customWidth="1"/>
    <col min="769" max="769" width="9.5703125" style="638" customWidth="1"/>
    <col min="770" max="770" width="9.140625" style="638"/>
    <col min="771" max="771" width="10.140625" style="638" customWidth="1"/>
    <col min="772" max="772" width="9.5703125" style="638" customWidth="1"/>
    <col min="773" max="773" width="9.140625" style="638"/>
    <col min="774" max="775" width="9.85546875" style="638" customWidth="1"/>
    <col min="776" max="1001" width="9.140625" style="638"/>
    <col min="1002" max="1002" width="32.85546875" style="638" customWidth="1"/>
    <col min="1003" max="1003" width="9.7109375" style="638" customWidth="1"/>
    <col min="1004" max="1004" width="10.140625" style="638" customWidth="1"/>
    <col min="1005" max="1005" width="9.140625" style="638" customWidth="1"/>
    <col min="1006" max="1006" width="10" style="638" customWidth="1"/>
    <col min="1007" max="1007" width="9.85546875" style="638" customWidth="1"/>
    <col min="1008" max="1008" width="9.140625" style="638" customWidth="1"/>
    <col min="1009" max="1009" width="9.5703125" style="638" customWidth="1"/>
    <col min="1010" max="1010" width="9.7109375" style="638" customWidth="1"/>
    <col min="1011" max="1011" width="9.5703125" style="638" bestFit="1" customWidth="1"/>
    <col min="1012" max="1012" width="10.5703125" style="638" customWidth="1"/>
    <col min="1013" max="1013" width="9.85546875" style="638" customWidth="1"/>
    <col min="1014" max="1014" width="9.140625" style="638"/>
    <col min="1015" max="1015" width="10" style="638" customWidth="1"/>
    <col min="1016" max="1016" width="10.140625" style="638" customWidth="1"/>
    <col min="1017" max="1017" width="9.140625" style="638"/>
    <col min="1018" max="1018" width="10" style="638" customWidth="1"/>
    <col min="1019" max="1019" width="9.7109375" style="638" customWidth="1"/>
    <col min="1020" max="1020" width="11.28515625" style="638" customWidth="1"/>
    <col min="1021" max="1021" width="9.7109375" style="638" customWidth="1"/>
    <col min="1022" max="1022" width="9.85546875" style="638" customWidth="1"/>
    <col min="1023" max="1023" width="9.140625" style="638"/>
    <col min="1024" max="1024" width="9.85546875" style="638" customWidth="1"/>
    <col min="1025" max="1025" width="9.5703125" style="638" customWidth="1"/>
    <col min="1026" max="1026" width="9.140625" style="638"/>
    <col min="1027" max="1027" width="10.140625" style="638" customWidth="1"/>
    <col min="1028" max="1028" width="9.5703125" style="638" customWidth="1"/>
    <col min="1029" max="1029" width="9.140625" style="638"/>
    <col min="1030" max="1031" width="9.85546875" style="638" customWidth="1"/>
    <col min="1032" max="1257" width="9.140625" style="638"/>
    <col min="1258" max="1258" width="32.85546875" style="638" customWidth="1"/>
    <col min="1259" max="1259" width="9.7109375" style="638" customWidth="1"/>
    <col min="1260" max="1260" width="10.140625" style="638" customWidth="1"/>
    <col min="1261" max="1261" width="9.140625" style="638" customWidth="1"/>
    <col min="1262" max="1262" width="10" style="638" customWidth="1"/>
    <col min="1263" max="1263" width="9.85546875" style="638" customWidth="1"/>
    <col min="1264" max="1264" width="9.140625" style="638" customWidth="1"/>
    <col min="1265" max="1265" width="9.5703125" style="638" customWidth="1"/>
    <col min="1266" max="1266" width="9.7109375" style="638" customWidth="1"/>
    <col min="1267" max="1267" width="9.5703125" style="638" bestFit="1" customWidth="1"/>
    <col min="1268" max="1268" width="10.5703125" style="638" customWidth="1"/>
    <col min="1269" max="1269" width="9.85546875" style="638" customWidth="1"/>
    <col min="1270" max="1270" width="9.140625" style="638"/>
    <col min="1271" max="1271" width="10" style="638" customWidth="1"/>
    <col min="1272" max="1272" width="10.140625" style="638" customWidth="1"/>
    <col min="1273" max="1273" width="9.140625" style="638"/>
    <col min="1274" max="1274" width="10" style="638" customWidth="1"/>
    <col min="1275" max="1275" width="9.7109375" style="638" customWidth="1"/>
    <col min="1276" max="1276" width="11.28515625" style="638" customWidth="1"/>
    <col min="1277" max="1277" width="9.7109375" style="638" customWidth="1"/>
    <col min="1278" max="1278" width="9.85546875" style="638" customWidth="1"/>
    <col min="1279" max="1279" width="9.140625" style="638"/>
    <col min="1280" max="1280" width="9.85546875" style="638" customWidth="1"/>
    <col min="1281" max="1281" width="9.5703125" style="638" customWidth="1"/>
    <col min="1282" max="1282" width="9.140625" style="638"/>
    <col min="1283" max="1283" width="10.140625" style="638" customWidth="1"/>
    <col min="1284" max="1284" width="9.5703125" style="638" customWidth="1"/>
    <col min="1285" max="1285" width="9.140625" style="638"/>
    <col min="1286" max="1287" width="9.85546875" style="638" customWidth="1"/>
    <col min="1288" max="1513" width="9.140625" style="638"/>
    <col min="1514" max="1514" width="32.85546875" style="638" customWidth="1"/>
    <col min="1515" max="1515" width="9.7109375" style="638" customWidth="1"/>
    <col min="1516" max="1516" width="10.140625" style="638" customWidth="1"/>
    <col min="1517" max="1517" width="9.140625" style="638" customWidth="1"/>
    <col min="1518" max="1518" width="10" style="638" customWidth="1"/>
    <col min="1519" max="1519" width="9.85546875" style="638" customWidth="1"/>
    <col min="1520" max="1520" width="9.140625" style="638" customWidth="1"/>
    <col min="1521" max="1521" width="9.5703125" style="638" customWidth="1"/>
    <col min="1522" max="1522" width="9.7109375" style="638" customWidth="1"/>
    <col min="1523" max="1523" width="9.5703125" style="638" bestFit="1" customWidth="1"/>
    <col min="1524" max="1524" width="10.5703125" style="638" customWidth="1"/>
    <col min="1525" max="1525" width="9.85546875" style="638" customWidth="1"/>
    <col min="1526" max="1526" width="9.140625" style="638"/>
    <col min="1527" max="1527" width="10" style="638" customWidth="1"/>
    <col min="1528" max="1528" width="10.140625" style="638" customWidth="1"/>
    <col min="1529" max="1529" width="9.140625" style="638"/>
    <col min="1530" max="1530" width="10" style="638" customWidth="1"/>
    <col min="1531" max="1531" width="9.7109375" style="638" customWidth="1"/>
    <col min="1532" max="1532" width="11.28515625" style="638" customWidth="1"/>
    <col min="1533" max="1533" width="9.7109375" style="638" customWidth="1"/>
    <col min="1534" max="1534" width="9.85546875" style="638" customWidth="1"/>
    <col min="1535" max="1535" width="9.140625" style="638"/>
    <col min="1536" max="1536" width="9.85546875" style="638" customWidth="1"/>
    <col min="1537" max="1537" width="9.5703125" style="638" customWidth="1"/>
    <col min="1538" max="1538" width="9.140625" style="638"/>
    <col min="1539" max="1539" width="10.140625" style="638" customWidth="1"/>
    <col min="1540" max="1540" width="9.5703125" style="638" customWidth="1"/>
    <col min="1541" max="1541" width="9.140625" style="638"/>
    <col min="1542" max="1543" width="9.85546875" style="638" customWidth="1"/>
    <col min="1544" max="1769" width="9.140625" style="638"/>
    <col min="1770" max="1770" width="32.85546875" style="638" customWidth="1"/>
    <col min="1771" max="1771" width="9.7109375" style="638" customWidth="1"/>
    <col min="1772" max="1772" width="10.140625" style="638" customWidth="1"/>
    <col min="1773" max="1773" width="9.140625" style="638" customWidth="1"/>
    <col min="1774" max="1774" width="10" style="638" customWidth="1"/>
    <col min="1775" max="1775" width="9.85546875" style="638" customWidth="1"/>
    <col min="1776" max="1776" width="9.140625" style="638" customWidth="1"/>
    <col min="1777" max="1777" width="9.5703125" style="638" customWidth="1"/>
    <col min="1778" max="1778" width="9.7109375" style="638" customWidth="1"/>
    <col min="1779" max="1779" width="9.5703125" style="638" bestFit="1" customWidth="1"/>
    <col min="1780" max="1780" width="10.5703125" style="638" customWidth="1"/>
    <col min="1781" max="1781" width="9.85546875" style="638" customWidth="1"/>
    <col min="1782" max="1782" width="9.140625" style="638"/>
    <col min="1783" max="1783" width="10" style="638" customWidth="1"/>
    <col min="1784" max="1784" width="10.140625" style="638" customWidth="1"/>
    <col min="1785" max="1785" width="9.140625" style="638"/>
    <col min="1786" max="1786" width="10" style="638" customWidth="1"/>
    <col min="1787" max="1787" width="9.7109375" style="638" customWidth="1"/>
    <col min="1788" max="1788" width="11.28515625" style="638" customWidth="1"/>
    <col min="1789" max="1789" width="9.7109375" style="638" customWidth="1"/>
    <col min="1790" max="1790" width="9.85546875" style="638" customWidth="1"/>
    <col min="1791" max="1791" width="9.140625" style="638"/>
    <col min="1792" max="1792" width="9.85546875" style="638" customWidth="1"/>
    <col min="1793" max="1793" width="9.5703125" style="638" customWidth="1"/>
    <col min="1794" max="1794" width="9.140625" style="638"/>
    <col min="1795" max="1795" width="10.140625" style="638" customWidth="1"/>
    <col min="1796" max="1796" width="9.5703125" style="638" customWidth="1"/>
    <col min="1797" max="1797" width="9.140625" style="638"/>
    <col min="1798" max="1799" width="9.85546875" style="638" customWidth="1"/>
    <col min="1800" max="2025" width="9.140625" style="638"/>
    <col min="2026" max="2026" width="32.85546875" style="638" customWidth="1"/>
    <col min="2027" max="2027" width="9.7109375" style="638" customWidth="1"/>
    <col min="2028" max="2028" width="10.140625" style="638" customWidth="1"/>
    <col min="2029" max="2029" width="9.140625" style="638" customWidth="1"/>
    <col min="2030" max="2030" width="10" style="638" customWidth="1"/>
    <col min="2031" max="2031" width="9.85546875" style="638" customWidth="1"/>
    <col min="2032" max="2032" width="9.140625" style="638" customWidth="1"/>
    <col min="2033" max="2033" width="9.5703125" style="638" customWidth="1"/>
    <col min="2034" max="2034" width="9.7109375" style="638" customWidth="1"/>
    <col min="2035" max="2035" width="9.5703125" style="638" bestFit="1" customWidth="1"/>
    <col min="2036" max="2036" width="10.5703125" style="638" customWidth="1"/>
    <col min="2037" max="2037" width="9.85546875" style="638" customWidth="1"/>
    <col min="2038" max="2038" width="9.140625" style="638"/>
    <col min="2039" max="2039" width="10" style="638" customWidth="1"/>
    <col min="2040" max="2040" width="10.140625" style="638" customWidth="1"/>
    <col min="2041" max="2041" width="9.140625" style="638"/>
    <col min="2042" max="2042" width="10" style="638" customWidth="1"/>
    <col min="2043" max="2043" width="9.7109375" style="638" customWidth="1"/>
    <col min="2044" max="2044" width="11.28515625" style="638" customWidth="1"/>
    <col min="2045" max="2045" width="9.7109375" style="638" customWidth="1"/>
    <col min="2046" max="2046" width="9.85546875" style="638" customWidth="1"/>
    <col min="2047" max="2047" width="9.140625" style="638"/>
    <col min="2048" max="2048" width="9.85546875" style="638" customWidth="1"/>
    <col min="2049" max="2049" width="9.5703125" style="638" customWidth="1"/>
    <col min="2050" max="2050" width="9.140625" style="638"/>
    <col min="2051" max="2051" width="10.140625" style="638" customWidth="1"/>
    <col min="2052" max="2052" width="9.5703125" style="638" customWidth="1"/>
    <col min="2053" max="2053" width="9.140625" style="638"/>
    <col min="2054" max="2055" width="9.85546875" style="638" customWidth="1"/>
    <col min="2056" max="2281" width="9.140625" style="638"/>
    <col min="2282" max="2282" width="32.85546875" style="638" customWidth="1"/>
    <col min="2283" max="2283" width="9.7109375" style="638" customWidth="1"/>
    <col min="2284" max="2284" width="10.140625" style="638" customWidth="1"/>
    <col min="2285" max="2285" width="9.140625" style="638" customWidth="1"/>
    <col min="2286" max="2286" width="10" style="638" customWidth="1"/>
    <col min="2287" max="2287" width="9.85546875" style="638" customWidth="1"/>
    <col min="2288" max="2288" width="9.140625" style="638" customWidth="1"/>
    <col min="2289" max="2289" width="9.5703125" style="638" customWidth="1"/>
    <col min="2290" max="2290" width="9.7109375" style="638" customWidth="1"/>
    <col min="2291" max="2291" width="9.5703125" style="638" bestFit="1" customWidth="1"/>
    <col min="2292" max="2292" width="10.5703125" style="638" customWidth="1"/>
    <col min="2293" max="2293" width="9.85546875" style="638" customWidth="1"/>
    <col min="2294" max="2294" width="9.140625" style="638"/>
    <col min="2295" max="2295" width="10" style="638" customWidth="1"/>
    <col min="2296" max="2296" width="10.140625" style="638" customWidth="1"/>
    <col min="2297" max="2297" width="9.140625" style="638"/>
    <col min="2298" max="2298" width="10" style="638" customWidth="1"/>
    <col min="2299" max="2299" width="9.7109375" style="638" customWidth="1"/>
    <col min="2300" max="2300" width="11.28515625" style="638" customWidth="1"/>
    <col min="2301" max="2301" width="9.7109375" style="638" customWidth="1"/>
    <col min="2302" max="2302" width="9.85546875" style="638" customWidth="1"/>
    <col min="2303" max="2303" width="9.140625" style="638"/>
    <col min="2304" max="2304" width="9.85546875" style="638" customWidth="1"/>
    <col min="2305" max="2305" width="9.5703125" style="638" customWidth="1"/>
    <col min="2306" max="2306" width="9.140625" style="638"/>
    <col min="2307" max="2307" width="10.140625" style="638" customWidth="1"/>
    <col min="2308" max="2308" width="9.5703125" style="638" customWidth="1"/>
    <col min="2309" max="2309" width="9.140625" style="638"/>
    <col min="2310" max="2311" width="9.85546875" style="638" customWidth="1"/>
    <col min="2312" max="2537" width="9.140625" style="638"/>
    <col min="2538" max="2538" width="32.85546875" style="638" customWidth="1"/>
    <col min="2539" max="2539" width="9.7109375" style="638" customWidth="1"/>
    <col min="2540" max="2540" width="10.140625" style="638" customWidth="1"/>
    <col min="2541" max="2541" width="9.140625" style="638" customWidth="1"/>
    <col min="2542" max="2542" width="10" style="638" customWidth="1"/>
    <col min="2543" max="2543" width="9.85546875" style="638" customWidth="1"/>
    <col min="2544" max="2544" width="9.140625" style="638" customWidth="1"/>
    <col min="2545" max="2545" width="9.5703125" style="638" customWidth="1"/>
    <col min="2546" max="2546" width="9.7109375" style="638" customWidth="1"/>
    <col min="2547" max="2547" width="9.5703125" style="638" bestFit="1" customWidth="1"/>
    <col min="2548" max="2548" width="10.5703125" style="638" customWidth="1"/>
    <col min="2549" max="2549" width="9.85546875" style="638" customWidth="1"/>
    <col min="2550" max="2550" width="9.140625" style="638"/>
    <col min="2551" max="2551" width="10" style="638" customWidth="1"/>
    <col min="2552" max="2552" width="10.140625" style="638" customWidth="1"/>
    <col min="2553" max="2553" width="9.140625" style="638"/>
    <col min="2554" max="2554" width="10" style="638" customWidth="1"/>
    <col min="2555" max="2555" width="9.7109375" style="638" customWidth="1"/>
    <col min="2556" max="2556" width="11.28515625" style="638" customWidth="1"/>
    <col min="2557" max="2557" width="9.7109375" style="638" customWidth="1"/>
    <col min="2558" max="2558" width="9.85546875" style="638" customWidth="1"/>
    <col min="2559" max="2559" width="9.140625" style="638"/>
    <col min="2560" max="2560" width="9.85546875" style="638" customWidth="1"/>
    <col min="2561" max="2561" width="9.5703125" style="638" customWidth="1"/>
    <col min="2562" max="2562" width="9.140625" style="638"/>
    <col min="2563" max="2563" width="10.140625" style="638" customWidth="1"/>
    <col min="2564" max="2564" width="9.5703125" style="638" customWidth="1"/>
    <col min="2565" max="2565" width="9.140625" style="638"/>
    <col min="2566" max="2567" width="9.85546875" style="638" customWidth="1"/>
    <col min="2568" max="2793" width="9.140625" style="638"/>
    <col min="2794" max="2794" width="32.85546875" style="638" customWidth="1"/>
    <col min="2795" max="2795" width="9.7109375" style="638" customWidth="1"/>
    <col min="2796" max="2796" width="10.140625" style="638" customWidth="1"/>
    <col min="2797" max="2797" width="9.140625" style="638" customWidth="1"/>
    <col min="2798" max="2798" width="10" style="638" customWidth="1"/>
    <col min="2799" max="2799" width="9.85546875" style="638" customWidth="1"/>
    <col min="2800" max="2800" width="9.140625" style="638" customWidth="1"/>
    <col min="2801" max="2801" width="9.5703125" style="638" customWidth="1"/>
    <col min="2802" max="2802" width="9.7109375" style="638" customWidth="1"/>
    <col min="2803" max="2803" width="9.5703125" style="638" bestFit="1" customWidth="1"/>
    <col min="2804" max="2804" width="10.5703125" style="638" customWidth="1"/>
    <col min="2805" max="2805" width="9.85546875" style="638" customWidth="1"/>
    <col min="2806" max="2806" width="9.140625" style="638"/>
    <col min="2807" max="2807" width="10" style="638" customWidth="1"/>
    <col min="2808" max="2808" width="10.140625" style="638" customWidth="1"/>
    <col min="2809" max="2809" width="9.140625" style="638"/>
    <col min="2810" max="2810" width="10" style="638" customWidth="1"/>
    <col min="2811" max="2811" width="9.7109375" style="638" customWidth="1"/>
    <col min="2812" max="2812" width="11.28515625" style="638" customWidth="1"/>
    <col min="2813" max="2813" width="9.7109375" style="638" customWidth="1"/>
    <col min="2814" max="2814" width="9.85546875" style="638" customWidth="1"/>
    <col min="2815" max="2815" width="9.140625" style="638"/>
    <col min="2816" max="2816" width="9.85546875" style="638" customWidth="1"/>
    <col min="2817" max="2817" width="9.5703125" style="638" customWidth="1"/>
    <col min="2818" max="2818" width="9.140625" style="638"/>
    <col min="2819" max="2819" width="10.140625" style="638" customWidth="1"/>
    <col min="2820" max="2820" width="9.5703125" style="638" customWidth="1"/>
    <col min="2821" max="2821" width="9.140625" style="638"/>
    <col min="2822" max="2823" width="9.85546875" style="638" customWidth="1"/>
    <col min="2824" max="3049" width="9.140625" style="638"/>
    <col min="3050" max="3050" width="32.85546875" style="638" customWidth="1"/>
    <col min="3051" max="3051" width="9.7109375" style="638" customWidth="1"/>
    <col min="3052" max="3052" width="10.140625" style="638" customWidth="1"/>
    <col min="3053" max="3053" width="9.140625" style="638" customWidth="1"/>
    <col min="3054" max="3054" width="10" style="638" customWidth="1"/>
    <col min="3055" max="3055" width="9.85546875" style="638" customWidth="1"/>
    <col min="3056" max="3056" width="9.140625" style="638" customWidth="1"/>
    <col min="3057" max="3057" width="9.5703125" style="638" customWidth="1"/>
    <col min="3058" max="3058" width="9.7109375" style="638" customWidth="1"/>
    <col min="3059" max="3059" width="9.5703125" style="638" bestFit="1" customWidth="1"/>
    <col min="3060" max="3060" width="10.5703125" style="638" customWidth="1"/>
    <col min="3061" max="3061" width="9.85546875" style="638" customWidth="1"/>
    <col min="3062" max="3062" width="9.140625" style="638"/>
    <col min="3063" max="3063" width="10" style="638" customWidth="1"/>
    <col min="3064" max="3064" width="10.140625" style="638" customWidth="1"/>
    <col min="3065" max="3065" width="9.140625" style="638"/>
    <col min="3066" max="3066" width="10" style="638" customWidth="1"/>
    <col min="3067" max="3067" width="9.7109375" style="638" customWidth="1"/>
    <col min="3068" max="3068" width="11.28515625" style="638" customWidth="1"/>
    <col min="3069" max="3069" width="9.7109375" style="638" customWidth="1"/>
    <col min="3070" max="3070" width="9.85546875" style="638" customWidth="1"/>
    <col min="3071" max="3071" width="9.140625" style="638"/>
    <col min="3072" max="3072" width="9.85546875" style="638" customWidth="1"/>
    <col min="3073" max="3073" width="9.5703125" style="638" customWidth="1"/>
    <col min="3074" max="3074" width="9.140625" style="638"/>
    <col min="3075" max="3075" width="10.140625" style="638" customWidth="1"/>
    <col min="3076" max="3076" width="9.5703125" style="638" customWidth="1"/>
    <col min="3077" max="3077" width="9.140625" style="638"/>
    <col min="3078" max="3079" width="9.85546875" style="638" customWidth="1"/>
    <col min="3080" max="3305" width="9.140625" style="638"/>
    <col min="3306" max="3306" width="32.85546875" style="638" customWidth="1"/>
    <col min="3307" max="3307" width="9.7109375" style="638" customWidth="1"/>
    <col min="3308" max="3308" width="10.140625" style="638" customWidth="1"/>
    <col min="3309" max="3309" width="9.140625" style="638" customWidth="1"/>
    <col min="3310" max="3310" width="10" style="638" customWidth="1"/>
    <col min="3311" max="3311" width="9.85546875" style="638" customWidth="1"/>
    <col min="3312" max="3312" width="9.140625" style="638" customWidth="1"/>
    <col min="3313" max="3313" width="9.5703125" style="638" customWidth="1"/>
    <col min="3314" max="3314" width="9.7109375" style="638" customWidth="1"/>
    <col min="3315" max="3315" width="9.5703125" style="638" bestFit="1" customWidth="1"/>
    <col min="3316" max="3316" width="10.5703125" style="638" customWidth="1"/>
    <col min="3317" max="3317" width="9.85546875" style="638" customWidth="1"/>
    <col min="3318" max="3318" width="9.140625" style="638"/>
    <col min="3319" max="3319" width="10" style="638" customWidth="1"/>
    <col min="3320" max="3320" width="10.140625" style="638" customWidth="1"/>
    <col min="3321" max="3321" width="9.140625" style="638"/>
    <col min="3322" max="3322" width="10" style="638" customWidth="1"/>
    <col min="3323" max="3323" width="9.7109375" style="638" customWidth="1"/>
    <col min="3324" max="3324" width="11.28515625" style="638" customWidth="1"/>
    <col min="3325" max="3325" width="9.7109375" style="638" customWidth="1"/>
    <col min="3326" max="3326" width="9.85546875" style="638" customWidth="1"/>
    <col min="3327" max="3327" width="9.140625" style="638"/>
    <col min="3328" max="3328" width="9.85546875" style="638" customWidth="1"/>
    <col min="3329" max="3329" width="9.5703125" style="638" customWidth="1"/>
    <col min="3330" max="3330" width="9.140625" style="638"/>
    <col min="3331" max="3331" width="10.140625" style="638" customWidth="1"/>
    <col min="3332" max="3332" width="9.5703125" style="638" customWidth="1"/>
    <col min="3333" max="3333" width="9.140625" style="638"/>
    <col min="3334" max="3335" width="9.85546875" style="638" customWidth="1"/>
    <col min="3336" max="3561" width="9.140625" style="638"/>
    <col min="3562" max="3562" width="32.85546875" style="638" customWidth="1"/>
    <col min="3563" max="3563" width="9.7109375" style="638" customWidth="1"/>
    <col min="3564" max="3564" width="10.140625" style="638" customWidth="1"/>
    <col min="3565" max="3565" width="9.140625" style="638" customWidth="1"/>
    <col min="3566" max="3566" width="10" style="638" customWidth="1"/>
    <col min="3567" max="3567" width="9.85546875" style="638" customWidth="1"/>
    <col min="3568" max="3568" width="9.140625" style="638" customWidth="1"/>
    <col min="3569" max="3569" width="9.5703125" style="638" customWidth="1"/>
    <col min="3570" max="3570" width="9.7109375" style="638" customWidth="1"/>
    <col min="3571" max="3571" width="9.5703125" style="638" bestFit="1" customWidth="1"/>
    <col min="3572" max="3572" width="10.5703125" style="638" customWidth="1"/>
    <col min="3573" max="3573" width="9.85546875" style="638" customWidth="1"/>
    <col min="3574" max="3574" width="9.140625" style="638"/>
    <col min="3575" max="3575" width="10" style="638" customWidth="1"/>
    <col min="3576" max="3576" width="10.140625" style="638" customWidth="1"/>
    <col min="3577" max="3577" width="9.140625" style="638"/>
    <col min="3578" max="3578" width="10" style="638" customWidth="1"/>
    <col min="3579" max="3579" width="9.7109375" style="638" customWidth="1"/>
    <col min="3580" max="3580" width="11.28515625" style="638" customWidth="1"/>
    <col min="3581" max="3581" width="9.7109375" style="638" customWidth="1"/>
    <col min="3582" max="3582" width="9.85546875" style="638" customWidth="1"/>
    <col min="3583" max="3583" width="9.140625" style="638"/>
    <col min="3584" max="3584" width="9.85546875" style="638" customWidth="1"/>
    <col min="3585" max="3585" width="9.5703125" style="638" customWidth="1"/>
    <col min="3586" max="3586" width="9.140625" style="638"/>
    <col min="3587" max="3587" width="10.140625" style="638" customWidth="1"/>
    <col min="3588" max="3588" width="9.5703125" style="638" customWidth="1"/>
    <col min="3589" max="3589" width="9.140625" style="638"/>
    <col min="3590" max="3591" width="9.85546875" style="638" customWidth="1"/>
    <col min="3592" max="3817" width="9.140625" style="638"/>
    <col min="3818" max="3818" width="32.85546875" style="638" customWidth="1"/>
    <col min="3819" max="3819" width="9.7109375" style="638" customWidth="1"/>
    <col min="3820" max="3820" width="10.140625" style="638" customWidth="1"/>
    <col min="3821" max="3821" width="9.140625" style="638" customWidth="1"/>
    <col min="3822" max="3822" width="10" style="638" customWidth="1"/>
    <col min="3823" max="3823" width="9.85546875" style="638" customWidth="1"/>
    <col min="3824" max="3824" width="9.140625" style="638" customWidth="1"/>
    <col min="3825" max="3825" width="9.5703125" style="638" customWidth="1"/>
    <col min="3826" max="3826" width="9.7109375" style="638" customWidth="1"/>
    <col min="3827" max="3827" width="9.5703125" style="638" bestFit="1" customWidth="1"/>
    <col min="3828" max="3828" width="10.5703125" style="638" customWidth="1"/>
    <col min="3829" max="3829" width="9.85546875" style="638" customWidth="1"/>
    <col min="3830" max="3830" width="9.140625" style="638"/>
    <col min="3831" max="3831" width="10" style="638" customWidth="1"/>
    <col min="3832" max="3832" width="10.140625" style="638" customWidth="1"/>
    <col min="3833" max="3833" width="9.140625" style="638"/>
    <col min="3834" max="3834" width="10" style="638" customWidth="1"/>
    <col min="3835" max="3835" width="9.7109375" style="638" customWidth="1"/>
    <col min="3836" max="3836" width="11.28515625" style="638" customWidth="1"/>
    <col min="3837" max="3837" width="9.7109375" style="638" customWidth="1"/>
    <col min="3838" max="3838" width="9.85546875" style="638" customWidth="1"/>
    <col min="3839" max="3839" width="9.140625" style="638"/>
    <col min="3840" max="3840" width="9.85546875" style="638" customWidth="1"/>
    <col min="3841" max="3841" width="9.5703125" style="638" customWidth="1"/>
    <col min="3842" max="3842" width="9.140625" style="638"/>
    <col min="3843" max="3843" width="10.140625" style="638" customWidth="1"/>
    <col min="3844" max="3844" width="9.5703125" style="638" customWidth="1"/>
    <col min="3845" max="3845" width="9.140625" style="638"/>
    <col min="3846" max="3847" width="9.85546875" style="638" customWidth="1"/>
    <col min="3848" max="4073" width="9.140625" style="638"/>
    <col min="4074" max="4074" width="32.85546875" style="638" customWidth="1"/>
    <col min="4075" max="4075" width="9.7109375" style="638" customWidth="1"/>
    <col min="4076" max="4076" width="10.140625" style="638" customWidth="1"/>
    <col min="4077" max="4077" width="9.140625" style="638" customWidth="1"/>
    <col min="4078" max="4078" width="10" style="638" customWidth="1"/>
    <col min="4079" max="4079" width="9.85546875" style="638" customWidth="1"/>
    <col min="4080" max="4080" width="9.140625" style="638" customWidth="1"/>
    <col min="4081" max="4081" width="9.5703125" style="638" customWidth="1"/>
    <col min="4082" max="4082" width="9.7109375" style="638" customWidth="1"/>
    <col min="4083" max="4083" width="9.5703125" style="638" bestFit="1" customWidth="1"/>
    <col min="4084" max="4084" width="10.5703125" style="638" customWidth="1"/>
    <col min="4085" max="4085" width="9.85546875" style="638" customWidth="1"/>
    <col min="4086" max="4086" width="9.140625" style="638"/>
    <col min="4087" max="4087" width="10" style="638" customWidth="1"/>
    <col min="4088" max="4088" width="10.140625" style="638" customWidth="1"/>
    <col min="4089" max="4089" width="9.140625" style="638"/>
    <col min="4090" max="4090" width="10" style="638" customWidth="1"/>
    <col min="4091" max="4091" width="9.7109375" style="638" customWidth="1"/>
    <col min="4092" max="4092" width="11.28515625" style="638" customWidth="1"/>
    <col min="4093" max="4093" width="9.7109375" style="638" customWidth="1"/>
    <col min="4094" max="4094" width="9.85546875" style="638" customWidth="1"/>
    <col min="4095" max="4095" width="9.140625" style="638"/>
    <col min="4096" max="4096" width="9.85546875" style="638" customWidth="1"/>
    <col min="4097" max="4097" width="9.5703125" style="638" customWidth="1"/>
    <col min="4098" max="4098" width="9.140625" style="638"/>
    <col min="4099" max="4099" width="10.140625" style="638" customWidth="1"/>
    <col min="4100" max="4100" width="9.5703125" style="638" customWidth="1"/>
    <col min="4101" max="4101" width="9.140625" style="638"/>
    <col min="4102" max="4103" width="9.85546875" style="638" customWidth="1"/>
    <col min="4104" max="4329" width="9.140625" style="638"/>
    <col min="4330" max="4330" width="32.85546875" style="638" customWidth="1"/>
    <col min="4331" max="4331" width="9.7109375" style="638" customWidth="1"/>
    <col min="4332" max="4332" width="10.140625" style="638" customWidth="1"/>
    <col min="4333" max="4333" width="9.140625" style="638" customWidth="1"/>
    <col min="4334" max="4334" width="10" style="638" customWidth="1"/>
    <col min="4335" max="4335" width="9.85546875" style="638" customWidth="1"/>
    <col min="4336" max="4336" width="9.140625" style="638" customWidth="1"/>
    <col min="4337" max="4337" width="9.5703125" style="638" customWidth="1"/>
    <col min="4338" max="4338" width="9.7109375" style="638" customWidth="1"/>
    <col min="4339" max="4339" width="9.5703125" style="638" bestFit="1" customWidth="1"/>
    <col min="4340" max="4340" width="10.5703125" style="638" customWidth="1"/>
    <col min="4341" max="4341" width="9.85546875" style="638" customWidth="1"/>
    <col min="4342" max="4342" width="9.140625" style="638"/>
    <col min="4343" max="4343" width="10" style="638" customWidth="1"/>
    <col min="4344" max="4344" width="10.140625" style="638" customWidth="1"/>
    <col min="4345" max="4345" width="9.140625" style="638"/>
    <col min="4346" max="4346" width="10" style="638" customWidth="1"/>
    <col min="4347" max="4347" width="9.7109375" style="638" customWidth="1"/>
    <col min="4348" max="4348" width="11.28515625" style="638" customWidth="1"/>
    <col min="4349" max="4349" width="9.7109375" style="638" customWidth="1"/>
    <col min="4350" max="4350" width="9.85546875" style="638" customWidth="1"/>
    <col min="4351" max="4351" width="9.140625" style="638"/>
    <col min="4352" max="4352" width="9.85546875" style="638" customWidth="1"/>
    <col min="4353" max="4353" width="9.5703125" style="638" customWidth="1"/>
    <col min="4354" max="4354" width="9.140625" style="638"/>
    <col min="4355" max="4355" width="10.140625" style="638" customWidth="1"/>
    <col min="4356" max="4356" width="9.5703125" style="638" customWidth="1"/>
    <col min="4357" max="4357" width="9.140625" style="638"/>
    <col min="4358" max="4359" width="9.85546875" style="638" customWidth="1"/>
    <col min="4360" max="4585" width="9.140625" style="638"/>
    <col min="4586" max="4586" width="32.85546875" style="638" customWidth="1"/>
    <col min="4587" max="4587" width="9.7109375" style="638" customWidth="1"/>
    <col min="4588" max="4588" width="10.140625" style="638" customWidth="1"/>
    <col min="4589" max="4589" width="9.140625" style="638" customWidth="1"/>
    <col min="4590" max="4590" width="10" style="638" customWidth="1"/>
    <col min="4591" max="4591" width="9.85546875" style="638" customWidth="1"/>
    <col min="4592" max="4592" width="9.140625" style="638" customWidth="1"/>
    <col min="4593" max="4593" width="9.5703125" style="638" customWidth="1"/>
    <col min="4594" max="4594" width="9.7109375" style="638" customWidth="1"/>
    <col min="4595" max="4595" width="9.5703125" style="638" bestFit="1" customWidth="1"/>
    <col min="4596" max="4596" width="10.5703125" style="638" customWidth="1"/>
    <col min="4597" max="4597" width="9.85546875" style="638" customWidth="1"/>
    <col min="4598" max="4598" width="9.140625" style="638"/>
    <col min="4599" max="4599" width="10" style="638" customWidth="1"/>
    <col min="4600" max="4600" width="10.140625" style="638" customWidth="1"/>
    <col min="4601" max="4601" width="9.140625" style="638"/>
    <col min="4602" max="4602" width="10" style="638" customWidth="1"/>
    <col min="4603" max="4603" width="9.7109375" style="638" customWidth="1"/>
    <col min="4604" max="4604" width="11.28515625" style="638" customWidth="1"/>
    <col min="4605" max="4605" width="9.7109375" style="638" customWidth="1"/>
    <col min="4606" max="4606" width="9.85546875" style="638" customWidth="1"/>
    <col min="4607" max="4607" width="9.140625" style="638"/>
    <col min="4608" max="4608" width="9.85546875" style="638" customWidth="1"/>
    <col min="4609" max="4609" width="9.5703125" style="638" customWidth="1"/>
    <col min="4610" max="4610" width="9.140625" style="638"/>
    <col min="4611" max="4611" width="10.140625" style="638" customWidth="1"/>
    <col min="4612" max="4612" width="9.5703125" style="638" customWidth="1"/>
    <col min="4613" max="4613" width="9.140625" style="638"/>
    <col min="4614" max="4615" width="9.85546875" style="638" customWidth="1"/>
    <col min="4616" max="4841" width="9.140625" style="638"/>
    <col min="4842" max="4842" width="32.85546875" style="638" customWidth="1"/>
    <col min="4843" max="4843" width="9.7109375" style="638" customWidth="1"/>
    <col min="4844" max="4844" width="10.140625" style="638" customWidth="1"/>
    <col min="4845" max="4845" width="9.140625" style="638" customWidth="1"/>
    <col min="4846" max="4846" width="10" style="638" customWidth="1"/>
    <col min="4847" max="4847" width="9.85546875" style="638" customWidth="1"/>
    <col min="4848" max="4848" width="9.140625" style="638" customWidth="1"/>
    <col min="4849" max="4849" width="9.5703125" style="638" customWidth="1"/>
    <col min="4850" max="4850" width="9.7109375" style="638" customWidth="1"/>
    <col min="4851" max="4851" width="9.5703125" style="638" bestFit="1" customWidth="1"/>
    <col min="4852" max="4852" width="10.5703125" style="638" customWidth="1"/>
    <col min="4853" max="4853" width="9.85546875" style="638" customWidth="1"/>
    <col min="4854" max="4854" width="9.140625" style="638"/>
    <col min="4855" max="4855" width="10" style="638" customWidth="1"/>
    <col min="4856" max="4856" width="10.140625" style="638" customWidth="1"/>
    <col min="4857" max="4857" width="9.140625" style="638"/>
    <col min="4858" max="4858" width="10" style="638" customWidth="1"/>
    <col min="4859" max="4859" width="9.7109375" style="638" customWidth="1"/>
    <col min="4860" max="4860" width="11.28515625" style="638" customWidth="1"/>
    <col min="4861" max="4861" width="9.7109375" style="638" customWidth="1"/>
    <col min="4862" max="4862" width="9.85546875" style="638" customWidth="1"/>
    <col min="4863" max="4863" width="9.140625" style="638"/>
    <col min="4864" max="4864" width="9.85546875" style="638" customWidth="1"/>
    <col min="4865" max="4865" width="9.5703125" style="638" customWidth="1"/>
    <col min="4866" max="4866" width="9.140625" style="638"/>
    <col min="4867" max="4867" width="10.140625" style="638" customWidth="1"/>
    <col min="4868" max="4868" width="9.5703125" style="638" customWidth="1"/>
    <col min="4869" max="4869" width="9.140625" style="638"/>
    <col min="4870" max="4871" width="9.85546875" style="638" customWidth="1"/>
    <col min="4872" max="5097" width="9.140625" style="638"/>
    <col min="5098" max="5098" width="32.85546875" style="638" customWidth="1"/>
    <col min="5099" max="5099" width="9.7109375" style="638" customWidth="1"/>
    <col min="5100" max="5100" width="10.140625" style="638" customWidth="1"/>
    <col min="5101" max="5101" width="9.140625" style="638" customWidth="1"/>
    <col min="5102" max="5102" width="10" style="638" customWidth="1"/>
    <col min="5103" max="5103" width="9.85546875" style="638" customWidth="1"/>
    <col min="5104" max="5104" width="9.140625" style="638" customWidth="1"/>
    <col min="5105" max="5105" width="9.5703125" style="638" customWidth="1"/>
    <col min="5106" max="5106" width="9.7109375" style="638" customWidth="1"/>
    <col min="5107" max="5107" width="9.5703125" style="638" bestFit="1" customWidth="1"/>
    <col min="5108" max="5108" width="10.5703125" style="638" customWidth="1"/>
    <col min="5109" max="5109" width="9.85546875" style="638" customWidth="1"/>
    <col min="5110" max="5110" width="9.140625" style="638"/>
    <col min="5111" max="5111" width="10" style="638" customWidth="1"/>
    <col min="5112" max="5112" width="10.140625" style="638" customWidth="1"/>
    <col min="5113" max="5113" width="9.140625" style="638"/>
    <col min="5114" max="5114" width="10" style="638" customWidth="1"/>
    <col min="5115" max="5115" width="9.7109375" style="638" customWidth="1"/>
    <col min="5116" max="5116" width="11.28515625" style="638" customWidth="1"/>
    <col min="5117" max="5117" width="9.7109375" style="638" customWidth="1"/>
    <col min="5118" max="5118" width="9.85546875" style="638" customWidth="1"/>
    <col min="5119" max="5119" width="9.140625" style="638"/>
    <col min="5120" max="5120" width="9.85546875" style="638" customWidth="1"/>
    <col min="5121" max="5121" width="9.5703125" style="638" customWidth="1"/>
    <col min="5122" max="5122" width="9.140625" style="638"/>
    <col min="5123" max="5123" width="10.140625" style="638" customWidth="1"/>
    <col min="5124" max="5124" width="9.5703125" style="638" customWidth="1"/>
    <col min="5125" max="5125" width="9.140625" style="638"/>
    <col min="5126" max="5127" width="9.85546875" style="638" customWidth="1"/>
    <col min="5128" max="5353" width="9.140625" style="638"/>
    <col min="5354" max="5354" width="32.85546875" style="638" customWidth="1"/>
    <col min="5355" max="5355" width="9.7109375" style="638" customWidth="1"/>
    <col min="5356" max="5356" width="10.140625" style="638" customWidth="1"/>
    <col min="5357" max="5357" width="9.140625" style="638" customWidth="1"/>
    <col min="5358" max="5358" width="10" style="638" customWidth="1"/>
    <col min="5359" max="5359" width="9.85546875" style="638" customWidth="1"/>
    <col min="5360" max="5360" width="9.140625" style="638" customWidth="1"/>
    <col min="5361" max="5361" width="9.5703125" style="638" customWidth="1"/>
    <col min="5362" max="5362" width="9.7109375" style="638" customWidth="1"/>
    <col min="5363" max="5363" width="9.5703125" style="638" bestFit="1" customWidth="1"/>
    <col min="5364" max="5364" width="10.5703125" style="638" customWidth="1"/>
    <col min="5365" max="5365" width="9.85546875" style="638" customWidth="1"/>
    <col min="5366" max="5366" width="9.140625" style="638"/>
    <col min="5367" max="5367" width="10" style="638" customWidth="1"/>
    <col min="5368" max="5368" width="10.140625" style="638" customWidth="1"/>
    <col min="5369" max="5369" width="9.140625" style="638"/>
    <col min="5370" max="5370" width="10" style="638" customWidth="1"/>
    <col min="5371" max="5371" width="9.7109375" style="638" customWidth="1"/>
    <col min="5372" max="5372" width="11.28515625" style="638" customWidth="1"/>
    <col min="5373" max="5373" width="9.7109375" style="638" customWidth="1"/>
    <col min="5374" max="5374" width="9.85546875" style="638" customWidth="1"/>
    <col min="5375" max="5375" width="9.140625" style="638"/>
    <col min="5376" max="5376" width="9.85546875" style="638" customWidth="1"/>
    <col min="5377" max="5377" width="9.5703125" style="638" customWidth="1"/>
    <col min="5378" max="5378" width="9.140625" style="638"/>
    <col min="5379" max="5379" width="10.140625" style="638" customWidth="1"/>
    <col min="5380" max="5380" width="9.5703125" style="638" customWidth="1"/>
    <col min="5381" max="5381" width="9.140625" style="638"/>
    <col min="5382" max="5383" width="9.85546875" style="638" customWidth="1"/>
    <col min="5384" max="5609" width="9.140625" style="638"/>
    <col min="5610" max="5610" width="32.85546875" style="638" customWidth="1"/>
    <col min="5611" max="5611" width="9.7109375" style="638" customWidth="1"/>
    <col min="5612" max="5612" width="10.140625" style="638" customWidth="1"/>
    <col min="5613" max="5613" width="9.140625" style="638" customWidth="1"/>
    <col min="5614" max="5614" width="10" style="638" customWidth="1"/>
    <col min="5615" max="5615" width="9.85546875" style="638" customWidth="1"/>
    <col min="5616" max="5616" width="9.140625" style="638" customWidth="1"/>
    <col min="5617" max="5617" width="9.5703125" style="638" customWidth="1"/>
    <col min="5618" max="5618" width="9.7109375" style="638" customWidth="1"/>
    <col min="5619" max="5619" width="9.5703125" style="638" bestFit="1" customWidth="1"/>
    <col min="5620" max="5620" width="10.5703125" style="638" customWidth="1"/>
    <col min="5621" max="5621" width="9.85546875" style="638" customWidth="1"/>
    <col min="5622" max="5622" width="9.140625" style="638"/>
    <col min="5623" max="5623" width="10" style="638" customWidth="1"/>
    <col min="5624" max="5624" width="10.140625" style="638" customWidth="1"/>
    <col min="5625" max="5625" width="9.140625" style="638"/>
    <col min="5626" max="5626" width="10" style="638" customWidth="1"/>
    <col min="5627" max="5627" width="9.7109375" style="638" customWidth="1"/>
    <col min="5628" max="5628" width="11.28515625" style="638" customWidth="1"/>
    <col min="5629" max="5629" width="9.7109375" style="638" customWidth="1"/>
    <col min="5630" max="5630" width="9.85546875" style="638" customWidth="1"/>
    <col min="5631" max="5631" width="9.140625" style="638"/>
    <col min="5632" max="5632" width="9.85546875" style="638" customWidth="1"/>
    <col min="5633" max="5633" width="9.5703125" style="638" customWidth="1"/>
    <col min="5634" max="5634" width="9.140625" style="638"/>
    <col min="5635" max="5635" width="10.140625" style="638" customWidth="1"/>
    <col min="5636" max="5636" width="9.5703125" style="638" customWidth="1"/>
    <col min="5637" max="5637" width="9.140625" style="638"/>
    <col min="5638" max="5639" width="9.85546875" style="638" customWidth="1"/>
    <col min="5640" max="5865" width="9.140625" style="638"/>
    <col min="5866" max="5866" width="32.85546875" style="638" customWidth="1"/>
    <col min="5867" max="5867" width="9.7109375" style="638" customWidth="1"/>
    <col min="5868" max="5868" width="10.140625" style="638" customWidth="1"/>
    <col min="5869" max="5869" width="9.140625" style="638" customWidth="1"/>
    <col min="5870" max="5870" width="10" style="638" customWidth="1"/>
    <col min="5871" max="5871" width="9.85546875" style="638" customWidth="1"/>
    <col min="5872" max="5872" width="9.140625" style="638" customWidth="1"/>
    <col min="5873" max="5873" width="9.5703125" style="638" customWidth="1"/>
    <col min="5874" max="5874" width="9.7109375" style="638" customWidth="1"/>
    <col min="5875" max="5875" width="9.5703125" style="638" bestFit="1" customWidth="1"/>
    <col min="5876" max="5876" width="10.5703125" style="638" customWidth="1"/>
    <col min="5877" max="5877" width="9.85546875" style="638" customWidth="1"/>
    <col min="5878" max="5878" width="9.140625" style="638"/>
    <col min="5879" max="5879" width="10" style="638" customWidth="1"/>
    <col min="5880" max="5880" width="10.140625" style="638" customWidth="1"/>
    <col min="5881" max="5881" width="9.140625" style="638"/>
    <col min="5882" max="5882" width="10" style="638" customWidth="1"/>
    <col min="5883" max="5883" width="9.7109375" style="638" customWidth="1"/>
    <col min="5884" max="5884" width="11.28515625" style="638" customWidth="1"/>
    <col min="5885" max="5885" width="9.7109375" style="638" customWidth="1"/>
    <col min="5886" max="5886" width="9.85546875" style="638" customWidth="1"/>
    <col min="5887" max="5887" width="9.140625" style="638"/>
    <col min="5888" max="5888" width="9.85546875" style="638" customWidth="1"/>
    <col min="5889" max="5889" width="9.5703125" style="638" customWidth="1"/>
    <col min="5890" max="5890" width="9.140625" style="638"/>
    <col min="5891" max="5891" width="10.140625" style="638" customWidth="1"/>
    <col min="5892" max="5892" width="9.5703125" style="638" customWidth="1"/>
    <col min="5893" max="5893" width="9.140625" style="638"/>
    <col min="5894" max="5895" width="9.85546875" style="638" customWidth="1"/>
    <col min="5896" max="6121" width="9.140625" style="638"/>
    <col min="6122" max="6122" width="32.85546875" style="638" customWidth="1"/>
    <col min="6123" max="6123" width="9.7109375" style="638" customWidth="1"/>
    <col min="6124" max="6124" width="10.140625" style="638" customWidth="1"/>
    <col min="6125" max="6125" width="9.140625" style="638" customWidth="1"/>
    <col min="6126" max="6126" width="10" style="638" customWidth="1"/>
    <col min="6127" max="6127" width="9.85546875" style="638" customWidth="1"/>
    <col min="6128" max="6128" width="9.140625" style="638" customWidth="1"/>
    <col min="6129" max="6129" width="9.5703125" style="638" customWidth="1"/>
    <col min="6130" max="6130" width="9.7109375" style="638" customWidth="1"/>
    <col min="6131" max="6131" width="9.5703125" style="638" bestFit="1" customWidth="1"/>
    <col min="6132" max="6132" width="10.5703125" style="638" customWidth="1"/>
    <col min="6133" max="6133" width="9.85546875" style="638" customWidth="1"/>
    <col min="6134" max="6134" width="9.140625" style="638"/>
    <col min="6135" max="6135" width="10" style="638" customWidth="1"/>
    <col min="6136" max="6136" width="10.140625" style="638" customWidth="1"/>
    <col min="6137" max="6137" width="9.140625" style="638"/>
    <col min="6138" max="6138" width="10" style="638" customWidth="1"/>
    <col min="6139" max="6139" width="9.7109375" style="638" customWidth="1"/>
    <col min="6140" max="6140" width="11.28515625" style="638" customWidth="1"/>
    <col min="6141" max="6141" width="9.7109375" style="638" customWidth="1"/>
    <col min="6142" max="6142" width="9.85546875" style="638" customWidth="1"/>
    <col min="6143" max="6143" width="9.140625" style="638"/>
    <col min="6144" max="6144" width="9.85546875" style="638" customWidth="1"/>
    <col min="6145" max="6145" width="9.5703125" style="638" customWidth="1"/>
    <col min="6146" max="6146" width="9.140625" style="638"/>
    <col min="6147" max="6147" width="10.140625" style="638" customWidth="1"/>
    <col min="6148" max="6148" width="9.5703125" style="638" customWidth="1"/>
    <col min="6149" max="6149" width="9.140625" style="638"/>
    <col min="6150" max="6151" width="9.85546875" style="638" customWidth="1"/>
    <col min="6152" max="6377" width="9.140625" style="638"/>
    <col min="6378" max="6378" width="32.85546875" style="638" customWidth="1"/>
    <col min="6379" max="6379" width="9.7109375" style="638" customWidth="1"/>
    <col min="6380" max="6380" width="10.140625" style="638" customWidth="1"/>
    <col min="6381" max="6381" width="9.140625" style="638" customWidth="1"/>
    <col min="6382" max="6382" width="10" style="638" customWidth="1"/>
    <col min="6383" max="6383" width="9.85546875" style="638" customWidth="1"/>
    <col min="6384" max="6384" width="9.140625" style="638" customWidth="1"/>
    <col min="6385" max="6385" width="9.5703125" style="638" customWidth="1"/>
    <col min="6386" max="6386" width="9.7109375" style="638" customWidth="1"/>
    <col min="6387" max="6387" width="9.5703125" style="638" bestFit="1" customWidth="1"/>
    <col min="6388" max="6388" width="10.5703125" style="638" customWidth="1"/>
    <col min="6389" max="6389" width="9.85546875" style="638" customWidth="1"/>
    <col min="6390" max="6390" width="9.140625" style="638"/>
    <col min="6391" max="6391" width="10" style="638" customWidth="1"/>
    <col min="6392" max="6392" width="10.140625" style="638" customWidth="1"/>
    <col min="6393" max="6393" width="9.140625" style="638"/>
    <col min="6394" max="6394" width="10" style="638" customWidth="1"/>
    <col min="6395" max="6395" width="9.7109375" style="638" customWidth="1"/>
    <col min="6396" max="6396" width="11.28515625" style="638" customWidth="1"/>
    <col min="6397" max="6397" width="9.7109375" style="638" customWidth="1"/>
    <col min="6398" max="6398" width="9.85546875" style="638" customWidth="1"/>
    <col min="6399" max="6399" width="9.140625" style="638"/>
    <col min="6400" max="6400" width="9.85546875" style="638" customWidth="1"/>
    <col min="6401" max="6401" width="9.5703125" style="638" customWidth="1"/>
    <col min="6402" max="6402" width="9.140625" style="638"/>
    <col min="6403" max="6403" width="10.140625" style="638" customWidth="1"/>
    <col min="6404" max="6404" width="9.5703125" style="638" customWidth="1"/>
    <col min="6405" max="6405" width="9.140625" style="638"/>
    <col min="6406" max="6407" width="9.85546875" style="638" customWidth="1"/>
    <col min="6408" max="6633" width="9.140625" style="638"/>
    <col min="6634" max="6634" width="32.85546875" style="638" customWidth="1"/>
    <col min="6635" max="6635" width="9.7109375" style="638" customWidth="1"/>
    <col min="6636" max="6636" width="10.140625" style="638" customWidth="1"/>
    <col min="6637" max="6637" width="9.140625" style="638" customWidth="1"/>
    <col min="6638" max="6638" width="10" style="638" customWidth="1"/>
    <col min="6639" max="6639" width="9.85546875" style="638" customWidth="1"/>
    <col min="6640" max="6640" width="9.140625" style="638" customWidth="1"/>
    <col min="6641" max="6641" width="9.5703125" style="638" customWidth="1"/>
    <col min="6642" max="6642" width="9.7109375" style="638" customWidth="1"/>
    <col min="6643" max="6643" width="9.5703125" style="638" bestFit="1" customWidth="1"/>
    <col min="6644" max="6644" width="10.5703125" style="638" customWidth="1"/>
    <col min="6645" max="6645" width="9.85546875" style="638" customWidth="1"/>
    <col min="6646" max="6646" width="9.140625" style="638"/>
    <col min="6647" max="6647" width="10" style="638" customWidth="1"/>
    <col min="6648" max="6648" width="10.140625" style="638" customWidth="1"/>
    <col min="6649" max="6649" width="9.140625" style="638"/>
    <col min="6650" max="6650" width="10" style="638" customWidth="1"/>
    <col min="6651" max="6651" width="9.7109375" style="638" customWidth="1"/>
    <col min="6652" max="6652" width="11.28515625" style="638" customWidth="1"/>
    <col min="6653" max="6653" width="9.7109375" style="638" customWidth="1"/>
    <col min="6654" max="6654" width="9.85546875" style="638" customWidth="1"/>
    <col min="6655" max="6655" width="9.140625" style="638"/>
    <col min="6656" max="6656" width="9.85546875" style="638" customWidth="1"/>
    <col min="6657" max="6657" width="9.5703125" style="638" customWidth="1"/>
    <col min="6658" max="6658" width="9.140625" style="638"/>
    <col min="6659" max="6659" width="10.140625" style="638" customWidth="1"/>
    <col min="6660" max="6660" width="9.5703125" style="638" customWidth="1"/>
    <col min="6661" max="6661" width="9.140625" style="638"/>
    <col min="6662" max="6663" width="9.85546875" style="638" customWidth="1"/>
    <col min="6664" max="6889" width="9.140625" style="638"/>
    <col min="6890" max="6890" width="32.85546875" style="638" customWidth="1"/>
    <col min="6891" max="6891" width="9.7109375" style="638" customWidth="1"/>
    <col min="6892" max="6892" width="10.140625" style="638" customWidth="1"/>
    <col min="6893" max="6893" width="9.140625" style="638" customWidth="1"/>
    <col min="6894" max="6894" width="10" style="638" customWidth="1"/>
    <col min="6895" max="6895" width="9.85546875" style="638" customWidth="1"/>
    <col min="6896" max="6896" width="9.140625" style="638" customWidth="1"/>
    <col min="6897" max="6897" width="9.5703125" style="638" customWidth="1"/>
    <col min="6898" max="6898" width="9.7109375" style="638" customWidth="1"/>
    <col min="6899" max="6899" width="9.5703125" style="638" bestFit="1" customWidth="1"/>
    <col min="6900" max="6900" width="10.5703125" style="638" customWidth="1"/>
    <col min="6901" max="6901" width="9.85546875" style="638" customWidth="1"/>
    <col min="6902" max="6902" width="9.140625" style="638"/>
    <col min="6903" max="6903" width="10" style="638" customWidth="1"/>
    <col min="6904" max="6904" width="10.140625" style="638" customWidth="1"/>
    <col min="6905" max="6905" width="9.140625" style="638"/>
    <col min="6906" max="6906" width="10" style="638" customWidth="1"/>
    <col min="6907" max="6907" width="9.7109375" style="638" customWidth="1"/>
    <col min="6908" max="6908" width="11.28515625" style="638" customWidth="1"/>
    <col min="6909" max="6909" width="9.7109375" style="638" customWidth="1"/>
    <col min="6910" max="6910" width="9.85546875" style="638" customWidth="1"/>
    <col min="6911" max="6911" width="9.140625" style="638"/>
    <col min="6912" max="6912" width="9.85546875" style="638" customWidth="1"/>
    <col min="6913" max="6913" width="9.5703125" style="638" customWidth="1"/>
    <col min="6914" max="6914" width="9.140625" style="638"/>
    <col min="6915" max="6915" width="10.140625" style="638" customWidth="1"/>
    <col min="6916" max="6916" width="9.5703125" style="638" customWidth="1"/>
    <col min="6917" max="6917" width="9.140625" style="638"/>
    <col min="6918" max="6919" width="9.85546875" style="638" customWidth="1"/>
    <col min="6920" max="7145" width="9.140625" style="638"/>
    <col min="7146" max="7146" width="32.85546875" style="638" customWidth="1"/>
    <col min="7147" max="7147" width="9.7109375" style="638" customWidth="1"/>
    <col min="7148" max="7148" width="10.140625" style="638" customWidth="1"/>
    <col min="7149" max="7149" width="9.140625" style="638" customWidth="1"/>
    <col min="7150" max="7150" width="10" style="638" customWidth="1"/>
    <col min="7151" max="7151" width="9.85546875" style="638" customWidth="1"/>
    <col min="7152" max="7152" width="9.140625" style="638" customWidth="1"/>
    <col min="7153" max="7153" width="9.5703125" style="638" customWidth="1"/>
    <col min="7154" max="7154" width="9.7109375" style="638" customWidth="1"/>
    <col min="7155" max="7155" width="9.5703125" style="638" bestFit="1" customWidth="1"/>
    <col min="7156" max="7156" width="10.5703125" style="638" customWidth="1"/>
    <col min="7157" max="7157" width="9.85546875" style="638" customWidth="1"/>
    <col min="7158" max="7158" width="9.140625" style="638"/>
    <col min="7159" max="7159" width="10" style="638" customWidth="1"/>
    <col min="7160" max="7160" width="10.140625" style="638" customWidth="1"/>
    <col min="7161" max="7161" width="9.140625" style="638"/>
    <col min="7162" max="7162" width="10" style="638" customWidth="1"/>
    <col min="7163" max="7163" width="9.7109375" style="638" customWidth="1"/>
    <col min="7164" max="7164" width="11.28515625" style="638" customWidth="1"/>
    <col min="7165" max="7165" width="9.7109375" style="638" customWidth="1"/>
    <col min="7166" max="7166" width="9.85546875" style="638" customWidth="1"/>
    <col min="7167" max="7167" width="9.140625" style="638"/>
    <col min="7168" max="7168" width="9.85546875" style="638" customWidth="1"/>
    <col min="7169" max="7169" width="9.5703125" style="638" customWidth="1"/>
    <col min="7170" max="7170" width="9.140625" style="638"/>
    <col min="7171" max="7171" width="10.140625" style="638" customWidth="1"/>
    <col min="7172" max="7172" width="9.5703125" style="638" customWidth="1"/>
    <col min="7173" max="7173" width="9.140625" style="638"/>
    <col min="7174" max="7175" width="9.85546875" style="638" customWidth="1"/>
    <col min="7176" max="7401" width="9.140625" style="638"/>
    <col min="7402" max="7402" width="32.85546875" style="638" customWidth="1"/>
    <col min="7403" max="7403" width="9.7109375" style="638" customWidth="1"/>
    <col min="7404" max="7404" width="10.140625" style="638" customWidth="1"/>
    <col min="7405" max="7405" width="9.140625" style="638" customWidth="1"/>
    <col min="7406" max="7406" width="10" style="638" customWidth="1"/>
    <col min="7407" max="7407" width="9.85546875" style="638" customWidth="1"/>
    <col min="7408" max="7408" width="9.140625" style="638" customWidth="1"/>
    <col min="7409" max="7409" width="9.5703125" style="638" customWidth="1"/>
    <col min="7410" max="7410" width="9.7109375" style="638" customWidth="1"/>
    <col min="7411" max="7411" width="9.5703125" style="638" bestFit="1" customWidth="1"/>
    <col min="7412" max="7412" width="10.5703125" style="638" customWidth="1"/>
    <col min="7413" max="7413" width="9.85546875" style="638" customWidth="1"/>
    <col min="7414" max="7414" width="9.140625" style="638"/>
    <col min="7415" max="7415" width="10" style="638" customWidth="1"/>
    <col min="7416" max="7416" width="10.140625" style="638" customWidth="1"/>
    <col min="7417" max="7417" width="9.140625" style="638"/>
    <col min="7418" max="7418" width="10" style="638" customWidth="1"/>
    <col min="7419" max="7419" width="9.7109375" style="638" customWidth="1"/>
    <col min="7420" max="7420" width="11.28515625" style="638" customWidth="1"/>
    <col min="7421" max="7421" width="9.7109375" style="638" customWidth="1"/>
    <col min="7422" max="7422" width="9.85546875" style="638" customWidth="1"/>
    <col min="7423" max="7423" width="9.140625" style="638"/>
    <col min="7424" max="7424" width="9.85546875" style="638" customWidth="1"/>
    <col min="7425" max="7425" width="9.5703125" style="638" customWidth="1"/>
    <col min="7426" max="7426" width="9.140625" style="638"/>
    <col min="7427" max="7427" width="10.140625" style="638" customWidth="1"/>
    <col min="7428" max="7428" width="9.5703125" style="638" customWidth="1"/>
    <col min="7429" max="7429" width="9.140625" style="638"/>
    <col min="7430" max="7431" width="9.85546875" style="638" customWidth="1"/>
    <col min="7432" max="7657" width="9.140625" style="638"/>
    <col min="7658" max="7658" width="32.85546875" style="638" customWidth="1"/>
    <col min="7659" max="7659" width="9.7109375" style="638" customWidth="1"/>
    <col min="7660" max="7660" width="10.140625" style="638" customWidth="1"/>
    <col min="7661" max="7661" width="9.140625" style="638" customWidth="1"/>
    <col min="7662" max="7662" width="10" style="638" customWidth="1"/>
    <col min="7663" max="7663" width="9.85546875" style="638" customWidth="1"/>
    <col min="7664" max="7664" width="9.140625" style="638" customWidth="1"/>
    <col min="7665" max="7665" width="9.5703125" style="638" customWidth="1"/>
    <col min="7666" max="7666" width="9.7109375" style="638" customWidth="1"/>
    <col min="7667" max="7667" width="9.5703125" style="638" bestFit="1" customWidth="1"/>
    <col min="7668" max="7668" width="10.5703125" style="638" customWidth="1"/>
    <col min="7669" max="7669" width="9.85546875" style="638" customWidth="1"/>
    <col min="7670" max="7670" width="9.140625" style="638"/>
    <col min="7671" max="7671" width="10" style="638" customWidth="1"/>
    <col min="7672" max="7672" width="10.140625" style="638" customWidth="1"/>
    <col min="7673" max="7673" width="9.140625" style="638"/>
    <col min="7674" max="7674" width="10" style="638" customWidth="1"/>
    <col min="7675" max="7675" width="9.7109375" style="638" customWidth="1"/>
    <col min="7676" max="7676" width="11.28515625" style="638" customWidth="1"/>
    <col min="7677" max="7677" width="9.7109375" style="638" customWidth="1"/>
    <col min="7678" max="7678" width="9.85546875" style="638" customWidth="1"/>
    <col min="7679" max="7679" width="9.140625" style="638"/>
    <col min="7680" max="7680" width="9.85546875" style="638" customWidth="1"/>
    <col min="7681" max="7681" width="9.5703125" style="638" customWidth="1"/>
    <col min="7682" max="7682" width="9.140625" style="638"/>
    <col min="7683" max="7683" width="10.140625" style="638" customWidth="1"/>
    <col min="7684" max="7684" width="9.5703125" style="638" customWidth="1"/>
    <col min="7685" max="7685" width="9.140625" style="638"/>
    <col min="7686" max="7687" width="9.85546875" style="638" customWidth="1"/>
    <col min="7688" max="7913" width="9.140625" style="638"/>
    <col min="7914" max="7914" width="32.85546875" style="638" customWidth="1"/>
    <col min="7915" max="7915" width="9.7109375" style="638" customWidth="1"/>
    <col min="7916" max="7916" width="10.140625" style="638" customWidth="1"/>
    <col min="7917" max="7917" width="9.140625" style="638" customWidth="1"/>
    <col min="7918" max="7918" width="10" style="638" customWidth="1"/>
    <col min="7919" max="7919" width="9.85546875" style="638" customWidth="1"/>
    <col min="7920" max="7920" width="9.140625" style="638" customWidth="1"/>
    <col min="7921" max="7921" width="9.5703125" style="638" customWidth="1"/>
    <col min="7922" max="7922" width="9.7109375" style="638" customWidth="1"/>
    <col min="7923" max="7923" width="9.5703125" style="638" bestFit="1" customWidth="1"/>
    <col min="7924" max="7924" width="10.5703125" style="638" customWidth="1"/>
    <col min="7925" max="7925" width="9.85546875" style="638" customWidth="1"/>
    <col min="7926" max="7926" width="9.140625" style="638"/>
    <col min="7927" max="7927" width="10" style="638" customWidth="1"/>
    <col min="7928" max="7928" width="10.140625" style="638" customWidth="1"/>
    <col min="7929" max="7929" width="9.140625" style="638"/>
    <col min="7930" max="7930" width="10" style="638" customWidth="1"/>
    <col min="7931" max="7931" width="9.7109375" style="638" customWidth="1"/>
    <col min="7932" max="7932" width="11.28515625" style="638" customWidth="1"/>
    <col min="7933" max="7933" width="9.7109375" style="638" customWidth="1"/>
    <col min="7934" max="7934" width="9.85546875" style="638" customWidth="1"/>
    <col min="7935" max="7935" width="9.140625" style="638"/>
    <col min="7936" max="7936" width="9.85546875" style="638" customWidth="1"/>
    <col min="7937" max="7937" width="9.5703125" style="638" customWidth="1"/>
    <col min="7938" max="7938" width="9.140625" style="638"/>
    <col min="7939" max="7939" width="10.140625" style="638" customWidth="1"/>
    <col min="7940" max="7940" width="9.5703125" style="638" customWidth="1"/>
    <col min="7941" max="7941" width="9.140625" style="638"/>
    <col min="7942" max="7943" width="9.85546875" style="638" customWidth="1"/>
    <col min="7944" max="8169" width="9.140625" style="638"/>
    <col min="8170" max="8170" width="32.85546875" style="638" customWidth="1"/>
    <col min="8171" max="8171" width="9.7109375" style="638" customWidth="1"/>
    <col min="8172" max="8172" width="10.140625" style="638" customWidth="1"/>
    <col min="8173" max="8173" width="9.140625" style="638" customWidth="1"/>
    <col min="8174" max="8174" width="10" style="638" customWidth="1"/>
    <col min="8175" max="8175" width="9.85546875" style="638" customWidth="1"/>
    <col min="8176" max="8176" width="9.140625" style="638" customWidth="1"/>
    <col min="8177" max="8177" width="9.5703125" style="638" customWidth="1"/>
    <col min="8178" max="8178" width="9.7109375" style="638" customWidth="1"/>
    <col min="8179" max="8179" width="9.5703125" style="638" bestFit="1" customWidth="1"/>
    <col min="8180" max="8180" width="10.5703125" style="638" customWidth="1"/>
    <col min="8181" max="8181" width="9.85546875" style="638" customWidth="1"/>
    <col min="8182" max="8182" width="9.140625" style="638"/>
    <col min="8183" max="8183" width="10" style="638" customWidth="1"/>
    <col min="8184" max="8184" width="10.140625" style="638" customWidth="1"/>
    <col min="8185" max="8185" width="9.140625" style="638"/>
    <col min="8186" max="8186" width="10" style="638" customWidth="1"/>
    <col min="8187" max="8187" width="9.7109375" style="638" customWidth="1"/>
    <col min="8188" max="8188" width="11.28515625" style="638" customWidth="1"/>
    <col min="8189" max="8189" width="9.7109375" style="638" customWidth="1"/>
    <col min="8190" max="8190" width="9.85546875" style="638" customWidth="1"/>
    <col min="8191" max="8191" width="9.140625" style="638"/>
    <col min="8192" max="8192" width="9.85546875" style="638" customWidth="1"/>
    <col min="8193" max="8193" width="9.5703125" style="638" customWidth="1"/>
    <col min="8194" max="8194" width="9.140625" style="638"/>
    <col min="8195" max="8195" width="10.140625" style="638" customWidth="1"/>
    <col min="8196" max="8196" width="9.5703125" style="638" customWidth="1"/>
    <col min="8197" max="8197" width="9.140625" style="638"/>
    <col min="8198" max="8199" width="9.85546875" style="638" customWidth="1"/>
    <col min="8200" max="8425" width="9.140625" style="638"/>
    <col min="8426" max="8426" width="32.85546875" style="638" customWidth="1"/>
    <col min="8427" max="8427" width="9.7109375" style="638" customWidth="1"/>
    <col min="8428" max="8428" width="10.140625" style="638" customWidth="1"/>
    <col min="8429" max="8429" width="9.140625" style="638" customWidth="1"/>
    <col min="8430" max="8430" width="10" style="638" customWidth="1"/>
    <col min="8431" max="8431" width="9.85546875" style="638" customWidth="1"/>
    <col min="8432" max="8432" width="9.140625" style="638" customWidth="1"/>
    <col min="8433" max="8433" width="9.5703125" style="638" customWidth="1"/>
    <col min="8434" max="8434" width="9.7109375" style="638" customWidth="1"/>
    <col min="8435" max="8435" width="9.5703125" style="638" bestFit="1" customWidth="1"/>
    <col min="8436" max="8436" width="10.5703125" style="638" customWidth="1"/>
    <col min="8437" max="8437" width="9.85546875" style="638" customWidth="1"/>
    <col min="8438" max="8438" width="9.140625" style="638"/>
    <col min="8439" max="8439" width="10" style="638" customWidth="1"/>
    <col min="8440" max="8440" width="10.140625" style="638" customWidth="1"/>
    <col min="8441" max="8441" width="9.140625" style="638"/>
    <col min="8442" max="8442" width="10" style="638" customWidth="1"/>
    <col min="8443" max="8443" width="9.7109375" style="638" customWidth="1"/>
    <col min="8444" max="8444" width="11.28515625" style="638" customWidth="1"/>
    <col min="8445" max="8445" width="9.7109375" style="638" customWidth="1"/>
    <col min="8446" max="8446" width="9.85546875" style="638" customWidth="1"/>
    <col min="8447" max="8447" width="9.140625" style="638"/>
    <col min="8448" max="8448" width="9.85546875" style="638" customWidth="1"/>
    <col min="8449" max="8449" width="9.5703125" style="638" customWidth="1"/>
    <col min="8450" max="8450" width="9.140625" style="638"/>
    <col min="8451" max="8451" width="10.140625" style="638" customWidth="1"/>
    <col min="8452" max="8452" width="9.5703125" style="638" customWidth="1"/>
    <col min="8453" max="8453" width="9.140625" style="638"/>
    <col min="8454" max="8455" width="9.85546875" style="638" customWidth="1"/>
    <col min="8456" max="8681" width="9.140625" style="638"/>
    <col min="8682" max="8682" width="32.85546875" style="638" customWidth="1"/>
    <col min="8683" max="8683" width="9.7109375" style="638" customWidth="1"/>
    <col min="8684" max="8684" width="10.140625" style="638" customWidth="1"/>
    <col min="8685" max="8685" width="9.140625" style="638" customWidth="1"/>
    <col min="8686" max="8686" width="10" style="638" customWidth="1"/>
    <col min="8687" max="8687" width="9.85546875" style="638" customWidth="1"/>
    <col min="8688" max="8688" width="9.140625" style="638" customWidth="1"/>
    <col min="8689" max="8689" width="9.5703125" style="638" customWidth="1"/>
    <col min="8690" max="8690" width="9.7109375" style="638" customWidth="1"/>
    <col min="8691" max="8691" width="9.5703125" style="638" bestFit="1" customWidth="1"/>
    <col min="8692" max="8692" width="10.5703125" style="638" customWidth="1"/>
    <col min="8693" max="8693" width="9.85546875" style="638" customWidth="1"/>
    <col min="8694" max="8694" width="9.140625" style="638"/>
    <col min="8695" max="8695" width="10" style="638" customWidth="1"/>
    <col min="8696" max="8696" width="10.140625" style="638" customWidth="1"/>
    <col min="8697" max="8697" width="9.140625" style="638"/>
    <col min="8698" max="8698" width="10" style="638" customWidth="1"/>
    <col min="8699" max="8699" width="9.7109375" style="638" customWidth="1"/>
    <col min="8700" max="8700" width="11.28515625" style="638" customWidth="1"/>
    <col min="8701" max="8701" width="9.7109375" style="638" customWidth="1"/>
    <col min="8702" max="8702" width="9.85546875" style="638" customWidth="1"/>
    <col min="8703" max="8703" width="9.140625" style="638"/>
    <col min="8704" max="8704" width="9.85546875" style="638" customWidth="1"/>
    <col min="8705" max="8705" width="9.5703125" style="638" customWidth="1"/>
    <col min="8706" max="8706" width="9.140625" style="638"/>
    <col min="8707" max="8707" width="10.140625" style="638" customWidth="1"/>
    <col min="8708" max="8708" width="9.5703125" style="638" customWidth="1"/>
    <col min="8709" max="8709" width="9.140625" style="638"/>
    <col min="8710" max="8711" width="9.85546875" style="638" customWidth="1"/>
    <col min="8712" max="8937" width="9.140625" style="638"/>
    <col min="8938" max="8938" width="32.85546875" style="638" customWidth="1"/>
    <col min="8939" max="8939" width="9.7109375" style="638" customWidth="1"/>
    <col min="8940" max="8940" width="10.140625" style="638" customWidth="1"/>
    <col min="8941" max="8941" width="9.140625" style="638" customWidth="1"/>
    <col min="8942" max="8942" width="10" style="638" customWidth="1"/>
    <col min="8943" max="8943" width="9.85546875" style="638" customWidth="1"/>
    <col min="8944" max="8944" width="9.140625" style="638" customWidth="1"/>
    <col min="8945" max="8945" width="9.5703125" style="638" customWidth="1"/>
    <col min="8946" max="8946" width="9.7109375" style="638" customWidth="1"/>
    <col min="8947" max="8947" width="9.5703125" style="638" bestFit="1" customWidth="1"/>
    <col min="8948" max="8948" width="10.5703125" style="638" customWidth="1"/>
    <col min="8949" max="8949" width="9.85546875" style="638" customWidth="1"/>
    <col min="8950" max="8950" width="9.140625" style="638"/>
    <col min="8951" max="8951" width="10" style="638" customWidth="1"/>
    <col min="8952" max="8952" width="10.140625" style="638" customWidth="1"/>
    <col min="8953" max="8953" width="9.140625" style="638"/>
    <col min="8954" max="8954" width="10" style="638" customWidth="1"/>
    <col min="8955" max="8955" width="9.7109375" style="638" customWidth="1"/>
    <col min="8956" max="8956" width="11.28515625" style="638" customWidth="1"/>
    <col min="8957" max="8957" width="9.7109375" style="638" customWidth="1"/>
    <col min="8958" max="8958" width="9.85546875" style="638" customWidth="1"/>
    <col min="8959" max="8959" width="9.140625" style="638"/>
    <col min="8960" max="8960" width="9.85546875" style="638" customWidth="1"/>
    <col min="8961" max="8961" width="9.5703125" style="638" customWidth="1"/>
    <col min="8962" max="8962" width="9.140625" style="638"/>
    <col min="8963" max="8963" width="10.140625" style="638" customWidth="1"/>
    <col min="8964" max="8964" width="9.5703125" style="638" customWidth="1"/>
    <col min="8965" max="8965" width="9.140625" style="638"/>
    <col min="8966" max="8967" width="9.85546875" style="638" customWidth="1"/>
    <col min="8968" max="9193" width="9.140625" style="638"/>
    <col min="9194" max="9194" width="32.85546875" style="638" customWidth="1"/>
    <col min="9195" max="9195" width="9.7109375" style="638" customWidth="1"/>
    <col min="9196" max="9196" width="10.140625" style="638" customWidth="1"/>
    <col min="9197" max="9197" width="9.140625" style="638" customWidth="1"/>
    <col min="9198" max="9198" width="10" style="638" customWidth="1"/>
    <col min="9199" max="9199" width="9.85546875" style="638" customWidth="1"/>
    <col min="9200" max="9200" width="9.140625" style="638" customWidth="1"/>
    <col min="9201" max="9201" width="9.5703125" style="638" customWidth="1"/>
    <col min="9202" max="9202" width="9.7109375" style="638" customWidth="1"/>
    <col min="9203" max="9203" width="9.5703125" style="638" bestFit="1" customWidth="1"/>
    <col min="9204" max="9204" width="10.5703125" style="638" customWidth="1"/>
    <col min="9205" max="9205" width="9.85546875" style="638" customWidth="1"/>
    <col min="9206" max="9206" width="9.140625" style="638"/>
    <col min="9207" max="9207" width="10" style="638" customWidth="1"/>
    <col min="9208" max="9208" width="10.140625" style="638" customWidth="1"/>
    <col min="9209" max="9209" width="9.140625" style="638"/>
    <col min="9210" max="9210" width="10" style="638" customWidth="1"/>
    <col min="9211" max="9211" width="9.7109375" style="638" customWidth="1"/>
    <col min="9212" max="9212" width="11.28515625" style="638" customWidth="1"/>
    <col min="9213" max="9213" width="9.7109375" style="638" customWidth="1"/>
    <col min="9214" max="9214" width="9.85546875" style="638" customWidth="1"/>
    <col min="9215" max="9215" width="9.140625" style="638"/>
    <col min="9216" max="9216" width="9.85546875" style="638" customWidth="1"/>
    <col min="9217" max="9217" width="9.5703125" style="638" customWidth="1"/>
    <col min="9218" max="9218" width="9.140625" style="638"/>
    <col min="9219" max="9219" width="10.140625" style="638" customWidth="1"/>
    <col min="9220" max="9220" width="9.5703125" style="638" customWidth="1"/>
    <col min="9221" max="9221" width="9.140625" style="638"/>
    <col min="9222" max="9223" width="9.85546875" style="638" customWidth="1"/>
    <col min="9224" max="9449" width="9.140625" style="638"/>
    <col min="9450" max="9450" width="32.85546875" style="638" customWidth="1"/>
    <col min="9451" max="9451" width="9.7109375" style="638" customWidth="1"/>
    <col min="9452" max="9452" width="10.140625" style="638" customWidth="1"/>
    <col min="9453" max="9453" width="9.140625" style="638" customWidth="1"/>
    <col min="9454" max="9454" width="10" style="638" customWidth="1"/>
    <col min="9455" max="9455" width="9.85546875" style="638" customWidth="1"/>
    <col min="9456" max="9456" width="9.140625" style="638" customWidth="1"/>
    <col min="9457" max="9457" width="9.5703125" style="638" customWidth="1"/>
    <col min="9458" max="9458" width="9.7109375" style="638" customWidth="1"/>
    <col min="9459" max="9459" width="9.5703125" style="638" bestFit="1" customWidth="1"/>
    <col min="9460" max="9460" width="10.5703125" style="638" customWidth="1"/>
    <col min="9461" max="9461" width="9.85546875" style="638" customWidth="1"/>
    <col min="9462" max="9462" width="9.140625" style="638"/>
    <col min="9463" max="9463" width="10" style="638" customWidth="1"/>
    <col min="9464" max="9464" width="10.140625" style="638" customWidth="1"/>
    <col min="9465" max="9465" width="9.140625" style="638"/>
    <col min="9466" max="9466" width="10" style="638" customWidth="1"/>
    <col min="9467" max="9467" width="9.7109375" style="638" customWidth="1"/>
    <col min="9468" max="9468" width="11.28515625" style="638" customWidth="1"/>
    <col min="9469" max="9469" width="9.7109375" style="638" customWidth="1"/>
    <col min="9470" max="9470" width="9.85546875" style="638" customWidth="1"/>
    <col min="9471" max="9471" width="9.140625" style="638"/>
    <col min="9472" max="9472" width="9.85546875" style="638" customWidth="1"/>
    <col min="9473" max="9473" width="9.5703125" style="638" customWidth="1"/>
    <col min="9474" max="9474" width="9.140625" style="638"/>
    <col min="9475" max="9475" width="10.140625" style="638" customWidth="1"/>
    <col min="9476" max="9476" width="9.5703125" style="638" customWidth="1"/>
    <col min="9477" max="9477" width="9.140625" style="638"/>
    <col min="9478" max="9479" width="9.85546875" style="638" customWidth="1"/>
    <col min="9480" max="9705" width="9.140625" style="638"/>
    <col min="9706" max="9706" width="32.85546875" style="638" customWidth="1"/>
    <col min="9707" max="9707" width="9.7109375" style="638" customWidth="1"/>
    <col min="9708" max="9708" width="10.140625" style="638" customWidth="1"/>
    <col min="9709" max="9709" width="9.140625" style="638" customWidth="1"/>
    <col min="9710" max="9710" width="10" style="638" customWidth="1"/>
    <col min="9711" max="9711" width="9.85546875" style="638" customWidth="1"/>
    <col min="9712" max="9712" width="9.140625" style="638" customWidth="1"/>
    <col min="9713" max="9713" width="9.5703125" style="638" customWidth="1"/>
    <col min="9714" max="9714" width="9.7109375" style="638" customWidth="1"/>
    <col min="9715" max="9715" width="9.5703125" style="638" bestFit="1" customWidth="1"/>
    <col min="9716" max="9716" width="10.5703125" style="638" customWidth="1"/>
    <col min="9717" max="9717" width="9.85546875" style="638" customWidth="1"/>
    <col min="9718" max="9718" width="9.140625" style="638"/>
    <col min="9719" max="9719" width="10" style="638" customWidth="1"/>
    <col min="9720" max="9720" width="10.140625" style="638" customWidth="1"/>
    <col min="9721" max="9721" width="9.140625" style="638"/>
    <col min="9722" max="9722" width="10" style="638" customWidth="1"/>
    <col min="9723" max="9723" width="9.7109375" style="638" customWidth="1"/>
    <col min="9724" max="9724" width="11.28515625" style="638" customWidth="1"/>
    <col min="9725" max="9725" width="9.7109375" style="638" customWidth="1"/>
    <col min="9726" max="9726" width="9.85546875" style="638" customWidth="1"/>
    <col min="9727" max="9727" width="9.140625" style="638"/>
    <col min="9728" max="9728" width="9.85546875" style="638" customWidth="1"/>
    <col min="9729" max="9729" width="9.5703125" style="638" customWidth="1"/>
    <col min="9730" max="9730" width="9.140625" style="638"/>
    <col min="9731" max="9731" width="10.140625" style="638" customWidth="1"/>
    <col min="9732" max="9732" width="9.5703125" style="638" customWidth="1"/>
    <col min="9733" max="9733" width="9.140625" style="638"/>
    <col min="9734" max="9735" width="9.85546875" style="638" customWidth="1"/>
    <col min="9736" max="9961" width="9.140625" style="638"/>
    <col min="9962" max="9962" width="32.85546875" style="638" customWidth="1"/>
    <col min="9963" max="9963" width="9.7109375" style="638" customWidth="1"/>
    <col min="9964" max="9964" width="10.140625" style="638" customWidth="1"/>
    <col min="9965" max="9965" width="9.140625" style="638" customWidth="1"/>
    <col min="9966" max="9966" width="10" style="638" customWidth="1"/>
    <col min="9967" max="9967" width="9.85546875" style="638" customWidth="1"/>
    <col min="9968" max="9968" width="9.140625" style="638" customWidth="1"/>
    <col min="9969" max="9969" width="9.5703125" style="638" customWidth="1"/>
    <col min="9970" max="9970" width="9.7109375" style="638" customWidth="1"/>
    <col min="9971" max="9971" width="9.5703125" style="638" bestFit="1" customWidth="1"/>
    <col min="9972" max="9972" width="10.5703125" style="638" customWidth="1"/>
    <col min="9973" max="9973" width="9.85546875" style="638" customWidth="1"/>
    <col min="9974" max="9974" width="9.140625" style="638"/>
    <col min="9975" max="9975" width="10" style="638" customWidth="1"/>
    <col min="9976" max="9976" width="10.140625" style="638" customWidth="1"/>
    <col min="9977" max="9977" width="9.140625" style="638"/>
    <col min="9978" max="9978" width="10" style="638" customWidth="1"/>
    <col min="9979" max="9979" width="9.7109375" style="638" customWidth="1"/>
    <col min="9980" max="9980" width="11.28515625" style="638" customWidth="1"/>
    <col min="9981" max="9981" width="9.7109375" style="638" customWidth="1"/>
    <col min="9982" max="9982" width="9.85546875" style="638" customWidth="1"/>
    <col min="9983" max="9983" width="9.140625" style="638"/>
    <col min="9984" max="9984" width="9.85546875" style="638" customWidth="1"/>
    <col min="9985" max="9985" width="9.5703125" style="638" customWidth="1"/>
    <col min="9986" max="9986" width="9.140625" style="638"/>
    <col min="9987" max="9987" width="10.140625" style="638" customWidth="1"/>
    <col min="9988" max="9988" width="9.5703125" style="638" customWidth="1"/>
    <col min="9989" max="9989" width="9.140625" style="638"/>
    <col min="9990" max="9991" width="9.85546875" style="638" customWidth="1"/>
    <col min="9992" max="10217" width="9.140625" style="638"/>
    <col min="10218" max="10218" width="32.85546875" style="638" customWidth="1"/>
    <col min="10219" max="10219" width="9.7109375" style="638" customWidth="1"/>
    <col min="10220" max="10220" width="10.140625" style="638" customWidth="1"/>
    <col min="10221" max="10221" width="9.140625" style="638" customWidth="1"/>
    <col min="10222" max="10222" width="10" style="638" customWidth="1"/>
    <col min="10223" max="10223" width="9.85546875" style="638" customWidth="1"/>
    <col min="10224" max="10224" width="9.140625" style="638" customWidth="1"/>
    <col min="10225" max="10225" width="9.5703125" style="638" customWidth="1"/>
    <col min="10226" max="10226" width="9.7109375" style="638" customWidth="1"/>
    <col min="10227" max="10227" width="9.5703125" style="638" bestFit="1" customWidth="1"/>
    <col min="10228" max="10228" width="10.5703125" style="638" customWidth="1"/>
    <col min="10229" max="10229" width="9.85546875" style="638" customWidth="1"/>
    <col min="10230" max="10230" width="9.140625" style="638"/>
    <col min="10231" max="10231" width="10" style="638" customWidth="1"/>
    <col min="10232" max="10232" width="10.140625" style="638" customWidth="1"/>
    <col min="10233" max="10233" width="9.140625" style="638"/>
    <col min="10234" max="10234" width="10" style="638" customWidth="1"/>
    <col min="10235" max="10235" width="9.7109375" style="638" customWidth="1"/>
    <col min="10236" max="10236" width="11.28515625" style="638" customWidth="1"/>
    <col min="10237" max="10237" width="9.7109375" style="638" customWidth="1"/>
    <col min="10238" max="10238" width="9.85546875" style="638" customWidth="1"/>
    <col min="10239" max="10239" width="9.140625" style="638"/>
    <col min="10240" max="10240" width="9.85546875" style="638" customWidth="1"/>
    <col min="10241" max="10241" width="9.5703125" style="638" customWidth="1"/>
    <col min="10242" max="10242" width="9.140625" style="638"/>
    <col min="10243" max="10243" width="10.140625" style="638" customWidth="1"/>
    <col min="10244" max="10244" width="9.5703125" style="638" customWidth="1"/>
    <col min="10245" max="10245" width="9.140625" style="638"/>
    <col min="10246" max="10247" width="9.85546875" style="638" customWidth="1"/>
    <col min="10248" max="10473" width="9.140625" style="638"/>
    <col min="10474" max="10474" width="32.85546875" style="638" customWidth="1"/>
    <col min="10475" max="10475" width="9.7109375" style="638" customWidth="1"/>
    <col min="10476" max="10476" width="10.140625" style="638" customWidth="1"/>
    <col min="10477" max="10477" width="9.140625" style="638" customWidth="1"/>
    <col min="10478" max="10478" width="10" style="638" customWidth="1"/>
    <col min="10479" max="10479" width="9.85546875" style="638" customWidth="1"/>
    <col min="10480" max="10480" width="9.140625" style="638" customWidth="1"/>
    <col min="10481" max="10481" width="9.5703125" style="638" customWidth="1"/>
    <col min="10482" max="10482" width="9.7109375" style="638" customWidth="1"/>
    <col min="10483" max="10483" width="9.5703125" style="638" bestFit="1" customWidth="1"/>
    <col min="10484" max="10484" width="10.5703125" style="638" customWidth="1"/>
    <col min="10485" max="10485" width="9.85546875" style="638" customWidth="1"/>
    <col min="10486" max="10486" width="9.140625" style="638"/>
    <col min="10487" max="10487" width="10" style="638" customWidth="1"/>
    <col min="10488" max="10488" width="10.140625" style="638" customWidth="1"/>
    <col min="10489" max="10489" width="9.140625" style="638"/>
    <col min="10490" max="10490" width="10" style="638" customWidth="1"/>
    <col min="10491" max="10491" width="9.7109375" style="638" customWidth="1"/>
    <col min="10492" max="10492" width="11.28515625" style="638" customWidth="1"/>
    <col min="10493" max="10493" width="9.7109375" style="638" customWidth="1"/>
    <col min="10494" max="10494" width="9.85546875" style="638" customWidth="1"/>
    <col min="10495" max="10495" width="9.140625" style="638"/>
    <col min="10496" max="10496" width="9.85546875" style="638" customWidth="1"/>
    <col min="10497" max="10497" width="9.5703125" style="638" customWidth="1"/>
    <col min="10498" max="10498" width="9.140625" style="638"/>
    <col min="10499" max="10499" width="10.140625" style="638" customWidth="1"/>
    <col min="10500" max="10500" width="9.5703125" style="638" customWidth="1"/>
    <col min="10501" max="10501" width="9.140625" style="638"/>
    <col min="10502" max="10503" width="9.85546875" style="638" customWidth="1"/>
    <col min="10504" max="10729" width="9.140625" style="638"/>
    <col min="10730" max="10730" width="32.85546875" style="638" customWidth="1"/>
    <col min="10731" max="10731" width="9.7109375" style="638" customWidth="1"/>
    <col min="10732" max="10732" width="10.140625" style="638" customWidth="1"/>
    <col min="10733" max="10733" width="9.140625" style="638" customWidth="1"/>
    <col min="10734" max="10734" width="10" style="638" customWidth="1"/>
    <col min="10735" max="10735" width="9.85546875" style="638" customWidth="1"/>
    <col min="10736" max="10736" width="9.140625" style="638" customWidth="1"/>
    <col min="10737" max="10737" width="9.5703125" style="638" customWidth="1"/>
    <col min="10738" max="10738" width="9.7109375" style="638" customWidth="1"/>
    <col min="10739" max="10739" width="9.5703125" style="638" bestFit="1" customWidth="1"/>
    <col min="10740" max="10740" width="10.5703125" style="638" customWidth="1"/>
    <col min="10741" max="10741" width="9.85546875" style="638" customWidth="1"/>
    <col min="10742" max="10742" width="9.140625" style="638"/>
    <col min="10743" max="10743" width="10" style="638" customWidth="1"/>
    <col min="10744" max="10744" width="10.140625" style="638" customWidth="1"/>
    <col min="10745" max="10745" width="9.140625" style="638"/>
    <col min="10746" max="10746" width="10" style="638" customWidth="1"/>
    <col min="10747" max="10747" width="9.7109375" style="638" customWidth="1"/>
    <col min="10748" max="10748" width="11.28515625" style="638" customWidth="1"/>
    <col min="10749" max="10749" width="9.7109375" style="638" customWidth="1"/>
    <col min="10750" max="10750" width="9.85546875" style="638" customWidth="1"/>
    <col min="10751" max="10751" width="9.140625" style="638"/>
    <col min="10752" max="10752" width="9.85546875" style="638" customWidth="1"/>
    <col min="10753" max="10753" width="9.5703125" style="638" customWidth="1"/>
    <col min="10754" max="10754" width="9.140625" style="638"/>
    <col min="10755" max="10755" width="10.140625" style="638" customWidth="1"/>
    <col min="10756" max="10756" width="9.5703125" style="638" customWidth="1"/>
    <col min="10757" max="10757" width="9.140625" style="638"/>
    <col min="10758" max="10759" width="9.85546875" style="638" customWidth="1"/>
    <col min="10760" max="10985" width="9.140625" style="638"/>
    <col min="10986" max="10986" width="32.85546875" style="638" customWidth="1"/>
    <col min="10987" max="10987" width="9.7109375" style="638" customWidth="1"/>
    <col min="10988" max="10988" width="10.140625" style="638" customWidth="1"/>
    <col min="10989" max="10989" width="9.140625" style="638" customWidth="1"/>
    <col min="10990" max="10990" width="10" style="638" customWidth="1"/>
    <col min="10991" max="10991" width="9.85546875" style="638" customWidth="1"/>
    <col min="10992" max="10992" width="9.140625" style="638" customWidth="1"/>
    <col min="10993" max="10993" width="9.5703125" style="638" customWidth="1"/>
    <col min="10994" max="10994" width="9.7109375" style="638" customWidth="1"/>
    <col min="10995" max="10995" width="9.5703125" style="638" bestFit="1" customWidth="1"/>
    <col min="10996" max="10996" width="10.5703125" style="638" customWidth="1"/>
    <col min="10997" max="10997" width="9.85546875" style="638" customWidth="1"/>
    <col min="10998" max="10998" width="9.140625" style="638"/>
    <col min="10999" max="10999" width="10" style="638" customWidth="1"/>
    <col min="11000" max="11000" width="10.140625" style="638" customWidth="1"/>
    <col min="11001" max="11001" width="9.140625" style="638"/>
    <col min="11002" max="11002" width="10" style="638" customWidth="1"/>
    <col min="11003" max="11003" width="9.7109375" style="638" customWidth="1"/>
    <col min="11004" max="11004" width="11.28515625" style="638" customWidth="1"/>
    <col min="11005" max="11005" width="9.7109375" style="638" customWidth="1"/>
    <col min="11006" max="11006" width="9.85546875" style="638" customWidth="1"/>
    <col min="11007" max="11007" width="9.140625" style="638"/>
    <col min="11008" max="11008" width="9.85546875" style="638" customWidth="1"/>
    <col min="11009" max="11009" width="9.5703125" style="638" customWidth="1"/>
    <col min="11010" max="11010" width="9.140625" style="638"/>
    <col min="11011" max="11011" width="10.140625" style="638" customWidth="1"/>
    <col min="11012" max="11012" width="9.5703125" style="638" customWidth="1"/>
    <col min="11013" max="11013" width="9.140625" style="638"/>
    <col min="11014" max="11015" width="9.85546875" style="638" customWidth="1"/>
    <col min="11016" max="11241" width="9.140625" style="638"/>
    <col min="11242" max="11242" width="32.85546875" style="638" customWidth="1"/>
    <col min="11243" max="11243" width="9.7109375" style="638" customWidth="1"/>
    <col min="11244" max="11244" width="10.140625" style="638" customWidth="1"/>
    <col min="11245" max="11245" width="9.140625" style="638" customWidth="1"/>
    <col min="11246" max="11246" width="10" style="638" customWidth="1"/>
    <col min="11247" max="11247" width="9.85546875" style="638" customWidth="1"/>
    <col min="11248" max="11248" width="9.140625" style="638" customWidth="1"/>
    <col min="11249" max="11249" width="9.5703125" style="638" customWidth="1"/>
    <col min="11250" max="11250" width="9.7109375" style="638" customWidth="1"/>
    <col min="11251" max="11251" width="9.5703125" style="638" bestFit="1" customWidth="1"/>
    <col min="11252" max="11252" width="10.5703125" style="638" customWidth="1"/>
    <col min="11253" max="11253" width="9.85546875" style="638" customWidth="1"/>
    <col min="11254" max="11254" width="9.140625" style="638"/>
    <col min="11255" max="11255" width="10" style="638" customWidth="1"/>
    <col min="11256" max="11256" width="10.140625" style="638" customWidth="1"/>
    <col min="11257" max="11257" width="9.140625" style="638"/>
    <col min="11258" max="11258" width="10" style="638" customWidth="1"/>
    <col min="11259" max="11259" width="9.7109375" style="638" customWidth="1"/>
    <col min="11260" max="11260" width="11.28515625" style="638" customWidth="1"/>
    <col min="11261" max="11261" width="9.7109375" style="638" customWidth="1"/>
    <col min="11262" max="11262" width="9.85546875" style="638" customWidth="1"/>
    <col min="11263" max="11263" width="9.140625" style="638"/>
    <col min="11264" max="11264" width="9.85546875" style="638" customWidth="1"/>
    <col min="11265" max="11265" width="9.5703125" style="638" customWidth="1"/>
    <col min="11266" max="11266" width="9.140625" style="638"/>
    <col min="11267" max="11267" width="10.140625" style="638" customWidth="1"/>
    <col min="11268" max="11268" width="9.5703125" style="638" customWidth="1"/>
    <col min="11269" max="11269" width="9.140625" style="638"/>
    <col min="11270" max="11271" width="9.85546875" style="638" customWidth="1"/>
    <col min="11272" max="11497" width="9.140625" style="638"/>
    <col min="11498" max="11498" width="32.85546875" style="638" customWidth="1"/>
    <col min="11499" max="11499" width="9.7109375" style="638" customWidth="1"/>
    <col min="11500" max="11500" width="10.140625" style="638" customWidth="1"/>
    <col min="11501" max="11501" width="9.140625" style="638" customWidth="1"/>
    <col min="11502" max="11502" width="10" style="638" customWidth="1"/>
    <col min="11503" max="11503" width="9.85546875" style="638" customWidth="1"/>
    <col min="11504" max="11504" width="9.140625" style="638" customWidth="1"/>
    <col min="11505" max="11505" width="9.5703125" style="638" customWidth="1"/>
    <col min="11506" max="11506" width="9.7109375" style="638" customWidth="1"/>
    <col min="11507" max="11507" width="9.5703125" style="638" bestFit="1" customWidth="1"/>
    <col min="11508" max="11508" width="10.5703125" style="638" customWidth="1"/>
    <col min="11509" max="11509" width="9.85546875" style="638" customWidth="1"/>
    <col min="11510" max="11510" width="9.140625" style="638"/>
    <col min="11511" max="11511" width="10" style="638" customWidth="1"/>
    <col min="11512" max="11512" width="10.140625" style="638" customWidth="1"/>
    <col min="11513" max="11513" width="9.140625" style="638"/>
    <col min="11514" max="11514" width="10" style="638" customWidth="1"/>
    <col min="11515" max="11515" width="9.7109375" style="638" customWidth="1"/>
    <col min="11516" max="11516" width="11.28515625" style="638" customWidth="1"/>
    <col min="11517" max="11517" width="9.7109375" style="638" customWidth="1"/>
    <col min="11518" max="11518" width="9.85546875" style="638" customWidth="1"/>
    <col min="11519" max="11519" width="9.140625" style="638"/>
    <col min="11520" max="11520" width="9.85546875" style="638" customWidth="1"/>
    <col min="11521" max="11521" width="9.5703125" style="638" customWidth="1"/>
    <col min="11522" max="11522" width="9.140625" style="638"/>
    <col min="11523" max="11523" width="10.140625" style="638" customWidth="1"/>
    <col min="11524" max="11524" width="9.5703125" style="638" customWidth="1"/>
    <col min="11525" max="11525" width="9.140625" style="638"/>
    <col min="11526" max="11527" width="9.85546875" style="638" customWidth="1"/>
    <col min="11528" max="11753" width="9.140625" style="638"/>
    <col min="11754" max="11754" width="32.85546875" style="638" customWidth="1"/>
    <col min="11755" max="11755" width="9.7109375" style="638" customWidth="1"/>
    <col min="11756" max="11756" width="10.140625" style="638" customWidth="1"/>
    <col min="11757" max="11757" width="9.140625" style="638" customWidth="1"/>
    <col min="11758" max="11758" width="10" style="638" customWidth="1"/>
    <col min="11759" max="11759" width="9.85546875" style="638" customWidth="1"/>
    <col min="11760" max="11760" width="9.140625" style="638" customWidth="1"/>
    <col min="11761" max="11761" width="9.5703125" style="638" customWidth="1"/>
    <col min="11762" max="11762" width="9.7109375" style="638" customWidth="1"/>
    <col min="11763" max="11763" width="9.5703125" style="638" bestFit="1" customWidth="1"/>
    <col min="11764" max="11764" width="10.5703125" style="638" customWidth="1"/>
    <col min="11765" max="11765" width="9.85546875" style="638" customWidth="1"/>
    <col min="11766" max="11766" width="9.140625" style="638"/>
    <col min="11767" max="11767" width="10" style="638" customWidth="1"/>
    <col min="11768" max="11768" width="10.140625" style="638" customWidth="1"/>
    <col min="11769" max="11769" width="9.140625" style="638"/>
    <col min="11770" max="11770" width="10" style="638" customWidth="1"/>
    <col min="11771" max="11771" width="9.7109375" style="638" customWidth="1"/>
    <col min="11772" max="11772" width="11.28515625" style="638" customWidth="1"/>
    <col min="11773" max="11773" width="9.7109375" style="638" customWidth="1"/>
    <col min="11774" max="11774" width="9.85546875" style="638" customWidth="1"/>
    <col min="11775" max="11775" width="9.140625" style="638"/>
    <col min="11776" max="11776" width="9.85546875" style="638" customWidth="1"/>
    <col min="11777" max="11777" width="9.5703125" style="638" customWidth="1"/>
    <col min="11778" max="11778" width="9.140625" style="638"/>
    <col min="11779" max="11779" width="10.140625" style="638" customWidth="1"/>
    <col min="11780" max="11780" width="9.5703125" style="638" customWidth="1"/>
    <col min="11781" max="11781" width="9.140625" style="638"/>
    <col min="11782" max="11783" width="9.85546875" style="638" customWidth="1"/>
    <col min="11784" max="12009" width="9.140625" style="638"/>
    <col min="12010" max="12010" width="32.85546875" style="638" customWidth="1"/>
    <col min="12011" max="12011" width="9.7109375" style="638" customWidth="1"/>
    <col min="12012" max="12012" width="10.140625" style="638" customWidth="1"/>
    <col min="12013" max="12013" width="9.140625" style="638" customWidth="1"/>
    <col min="12014" max="12014" width="10" style="638" customWidth="1"/>
    <col min="12015" max="12015" width="9.85546875" style="638" customWidth="1"/>
    <col min="12016" max="12016" width="9.140625" style="638" customWidth="1"/>
    <col min="12017" max="12017" width="9.5703125" style="638" customWidth="1"/>
    <col min="12018" max="12018" width="9.7109375" style="638" customWidth="1"/>
    <col min="12019" max="12019" width="9.5703125" style="638" bestFit="1" customWidth="1"/>
    <col min="12020" max="12020" width="10.5703125" style="638" customWidth="1"/>
    <col min="12021" max="12021" width="9.85546875" style="638" customWidth="1"/>
    <col min="12022" max="12022" width="9.140625" style="638"/>
    <col min="12023" max="12023" width="10" style="638" customWidth="1"/>
    <col min="12024" max="12024" width="10.140625" style="638" customWidth="1"/>
    <col min="12025" max="12025" width="9.140625" style="638"/>
    <col min="12026" max="12026" width="10" style="638" customWidth="1"/>
    <col min="12027" max="12027" width="9.7109375" style="638" customWidth="1"/>
    <col min="12028" max="12028" width="11.28515625" style="638" customWidth="1"/>
    <col min="12029" max="12029" width="9.7109375" style="638" customWidth="1"/>
    <col min="12030" max="12030" width="9.85546875" style="638" customWidth="1"/>
    <col min="12031" max="12031" width="9.140625" style="638"/>
    <col min="12032" max="12032" width="9.85546875" style="638" customWidth="1"/>
    <col min="12033" max="12033" width="9.5703125" style="638" customWidth="1"/>
    <col min="12034" max="12034" width="9.140625" style="638"/>
    <col min="12035" max="12035" width="10.140625" style="638" customWidth="1"/>
    <col min="12036" max="12036" width="9.5703125" style="638" customWidth="1"/>
    <col min="12037" max="12037" width="9.140625" style="638"/>
    <col min="12038" max="12039" width="9.85546875" style="638" customWidth="1"/>
    <col min="12040" max="12265" width="9.140625" style="638"/>
    <col min="12266" max="12266" width="32.85546875" style="638" customWidth="1"/>
    <col min="12267" max="12267" width="9.7109375" style="638" customWidth="1"/>
    <col min="12268" max="12268" width="10.140625" style="638" customWidth="1"/>
    <col min="12269" max="12269" width="9.140625" style="638" customWidth="1"/>
    <col min="12270" max="12270" width="10" style="638" customWidth="1"/>
    <col min="12271" max="12271" width="9.85546875" style="638" customWidth="1"/>
    <col min="12272" max="12272" width="9.140625" style="638" customWidth="1"/>
    <col min="12273" max="12273" width="9.5703125" style="638" customWidth="1"/>
    <col min="12274" max="12274" width="9.7109375" style="638" customWidth="1"/>
    <col min="12275" max="12275" width="9.5703125" style="638" bestFit="1" customWidth="1"/>
    <col min="12276" max="12276" width="10.5703125" style="638" customWidth="1"/>
    <col min="12277" max="12277" width="9.85546875" style="638" customWidth="1"/>
    <col min="12278" max="12278" width="9.140625" style="638"/>
    <col min="12279" max="12279" width="10" style="638" customWidth="1"/>
    <col min="12280" max="12280" width="10.140625" style="638" customWidth="1"/>
    <col min="12281" max="12281" width="9.140625" style="638"/>
    <col min="12282" max="12282" width="10" style="638" customWidth="1"/>
    <col min="12283" max="12283" width="9.7109375" style="638" customWidth="1"/>
    <col min="12284" max="12284" width="11.28515625" style="638" customWidth="1"/>
    <col min="12285" max="12285" width="9.7109375" style="638" customWidth="1"/>
    <col min="12286" max="12286" width="9.85546875" style="638" customWidth="1"/>
    <col min="12287" max="12287" width="9.140625" style="638"/>
    <col min="12288" max="12288" width="9.85546875" style="638" customWidth="1"/>
    <col min="12289" max="12289" width="9.5703125" style="638" customWidth="1"/>
    <col min="12290" max="12290" width="9.140625" style="638"/>
    <col min="12291" max="12291" width="10.140625" style="638" customWidth="1"/>
    <col min="12292" max="12292" width="9.5703125" style="638" customWidth="1"/>
    <col min="12293" max="12293" width="9.140625" style="638"/>
    <col min="12294" max="12295" width="9.85546875" style="638" customWidth="1"/>
    <col min="12296" max="12521" width="9.140625" style="638"/>
    <col min="12522" max="12522" width="32.85546875" style="638" customWidth="1"/>
    <col min="12523" max="12523" width="9.7109375" style="638" customWidth="1"/>
    <col min="12524" max="12524" width="10.140625" style="638" customWidth="1"/>
    <col min="12525" max="12525" width="9.140625" style="638" customWidth="1"/>
    <col min="12526" max="12526" width="10" style="638" customWidth="1"/>
    <col min="12527" max="12527" width="9.85546875" style="638" customWidth="1"/>
    <col min="12528" max="12528" width="9.140625" style="638" customWidth="1"/>
    <col min="12529" max="12529" width="9.5703125" style="638" customWidth="1"/>
    <col min="12530" max="12530" width="9.7109375" style="638" customWidth="1"/>
    <col min="12531" max="12531" width="9.5703125" style="638" bestFit="1" customWidth="1"/>
    <col min="12532" max="12532" width="10.5703125" style="638" customWidth="1"/>
    <col min="12533" max="12533" width="9.85546875" style="638" customWidth="1"/>
    <col min="12534" max="12534" width="9.140625" style="638"/>
    <col min="12535" max="12535" width="10" style="638" customWidth="1"/>
    <col min="12536" max="12536" width="10.140625" style="638" customWidth="1"/>
    <col min="12537" max="12537" width="9.140625" style="638"/>
    <col min="12538" max="12538" width="10" style="638" customWidth="1"/>
    <col min="12539" max="12539" width="9.7109375" style="638" customWidth="1"/>
    <col min="12540" max="12540" width="11.28515625" style="638" customWidth="1"/>
    <col min="12541" max="12541" width="9.7109375" style="638" customWidth="1"/>
    <col min="12542" max="12542" width="9.85546875" style="638" customWidth="1"/>
    <col min="12543" max="12543" width="9.140625" style="638"/>
    <col min="12544" max="12544" width="9.85546875" style="638" customWidth="1"/>
    <col min="12545" max="12545" width="9.5703125" style="638" customWidth="1"/>
    <col min="12546" max="12546" width="9.140625" style="638"/>
    <col min="12547" max="12547" width="10.140625" style="638" customWidth="1"/>
    <col min="12548" max="12548" width="9.5703125" style="638" customWidth="1"/>
    <col min="12549" max="12549" width="9.140625" style="638"/>
    <col min="12550" max="12551" width="9.85546875" style="638" customWidth="1"/>
    <col min="12552" max="12777" width="9.140625" style="638"/>
    <col min="12778" max="12778" width="32.85546875" style="638" customWidth="1"/>
    <col min="12779" max="12779" width="9.7109375" style="638" customWidth="1"/>
    <col min="12780" max="12780" width="10.140625" style="638" customWidth="1"/>
    <col min="12781" max="12781" width="9.140625" style="638" customWidth="1"/>
    <col min="12782" max="12782" width="10" style="638" customWidth="1"/>
    <col min="12783" max="12783" width="9.85546875" style="638" customWidth="1"/>
    <col min="12784" max="12784" width="9.140625" style="638" customWidth="1"/>
    <col min="12785" max="12785" width="9.5703125" style="638" customWidth="1"/>
    <col min="12786" max="12786" width="9.7109375" style="638" customWidth="1"/>
    <col min="12787" max="12787" width="9.5703125" style="638" bestFit="1" customWidth="1"/>
    <col min="12788" max="12788" width="10.5703125" style="638" customWidth="1"/>
    <col min="12789" max="12789" width="9.85546875" style="638" customWidth="1"/>
    <col min="12790" max="12790" width="9.140625" style="638"/>
    <col min="12791" max="12791" width="10" style="638" customWidth="1"/>
    <col min="12792" max="12792" width="10.140625" style="638" customWidth="1"/>
    <col min="12793" max="12793" width="9.140625" style="638"/>
    <col min="12794" max="12794" width="10" style="638" customWidth="1"/>
    <col min="12795" max="12795" width="9.7109375" style="638" customWidth="1"/>
    <col min="12796" max="12796" width="11.28515625" style="638" customWidth="1"/>
    <col min="12797" max="12797" width="9.7109375" style="638" customWidth="1"/>
    <col min="12798" max="12798" width="9.85546875" style="638" customWidth="1"/>
    <col min="12799" max="12799" width="9.140625" style="638"/>
    <col min="12800" max="12800" width="9.85546875" style="638" customWidth="1"/>
    <col min="12801" max="12801" width="9.5703125" style="638" customWidth="1"/>
    <col min="12802" max="12802" width="9.140625" style="638"/>
    <col min="12803" max="12803" width="10.140625" style="638" customWidth="1"/>
    <col min="12804" max="12804" width="9.5703125" style="638" customWidth="1"/>
    <col min="12805" max="12805" width="9.140625" style="638"/>
    <col min="12806" max="12807" width="9.85546875" style="638" customWidth="1"/>
    <col min="12808" max="13033" width="9.140625" style="638"/>
    <col min="13034" max="13034" width="32.85546875" style="638" customWidth="1"/>
    <col min="13035" max="13035" width="9.7109375" style="638" customWidth="1"/>
    <col min="13036" max="13036" width="10.140625" style="638" customWidth="1"/>
    <col min="13037" max="13037" width="9.140625" style="638" customWidth="1"/>
    <col min="13038" max="13038" width="10" style="638" customWidth="1"/>
    <col min="13039" max="13039" width="9.85546875" style="638" customWidth="1"/>
    <col min="13040" max="13040" width="9.140625" style="638" customWidth="1"/>
    <col min="13041" max="13041" width="9.5703125" style="638" customWidth="1"/>
    <col min="13042" max="13042" width="9.7109375" style="638" customWidth="1"/>
    <col min="13043" max="13043" width="9.5703125" style="638" bestFit="1" customWidth="1"/>
    <col min="13044" max="13044" width="10.5703125" style="638" customWidth="1"/>
    <col min="13045" max="13045" width="9.85546875" style="638" customWidth="1"/>
    <col min="13046" max="13046" width="9.140625" style="638"/>
    <col min="13047" max="13047" width="10" style="638" customWidth="1"/>
    <col min="13048" max="13048" width="10.140625" style="638" customWidth="1"/>
    <col min="13049" max="13049" width="9.140625" style="638"/>
    <col min="13050" max="13050" width="10" style="638" customWidth="1"/>
    <col min="13051" max="13051" width="9.7109375" style="638" customWidth="1"/>
    <col min="13052" max="13052" width="11.28515625" style="638" customWidth="1"/>
    <col min="13053" max="13053" width="9.7109375" style="638" customWidth="1"/>
    <col min="13054" max="13054" width="9.85546875" style="638" customWidth="1"/>
    <col min="13055" max="13055" width="9.140625" style="638"/>
    <col min="13056" max="13056" width="9.85546875" style="638" customWidth="1"/>
    <col min="13057" max="13057" width="9.5703125" style="638" customWidth="1"/>
    <col min="13058" max="13058" width="9.140625" style="638"/>
    <col min="13059" max="13059" width="10.140625" style="638" customWidth="1"/>
    <col min="13060" max="13060" width="9.5703125" style="638" customWidth="1"/>
    <col min="13061" max="13061" width="9.140625" style="638"/>
    <col min="13062" max="13063" width="9.85546875" style="638" customWidth="1"/>
    <col min="13064" max="13289" width="9.140625" style="638"/>
    <col min="13290" max="13290" width="32.85546875" style="638" customWidth="1"/>
    <col min="13291" max="13291" width="9.7109375" style="638" customWidth="1"/>
    <col min="13292" max="13292" width="10.140625" style="638" customWidth="1"/>
    <col min="13293" max="13293" width="9.140625" style="638" customWidth="1"/>
    <col min="13294" max="13294" width="10" style="638" customWidth="1"/>
    <col min="13295" max="13295" width="9.85546875" style="638" customWidth="1"/>
    <col min="13296" max="13296" width="9.140625" style="638" customWidth="1"/>
    <col min="13297" max="13297" width="9.5703125" style="638" customWidth="1"/>
    <col min="13298" max="13298" width="9.7109375" style="638" customWidth="1"/>
    <col min="13299" max="13299" width="9.5703125" style="638" bestFit="1" customWidth="1"/>
    <col min="13300" max="13300" width="10.5703125" style="638" customWidth="1"/>
    <col min="13301" max="13301" width="9.85546875" style="638" customWidth="1"/>
    <col min="13302" max="13302" width="9.140625" style="638"/>
    <col min="13303" max="13303" width="10" style="638" customWidth="1"/>
    <col min="13304" max="13304" width="10.140625" style="638" customWidth="1"/>
    <col min="13305" max="13305" width="9.140625" style="638"/>
    <col min="13306" max="13306" width="10" style="638" customWidth="1"/>
    <col min="13307" max="13307" width="9.7109375" style="638" customWidth="1"/>
    <col min="13308" max="13308" width="11.28515625" style="638" customWidth="1"/>
    <col min="13309" max="13309" width="9.7109375" style="638" customWidth="1"/>
    <col min="13310" max="13310" width="9.85546875" style="638" customWidth="1"/>
    <col min="13311" max="13311" width="9.140625" style="638"/>
    <col min="13312" max="13312" width="9.85546875" style="638" customWidth="1"/>
    <col min="13313" max="13313" width="9.5703125" style="638" customWidth="1"/>
    <col min="13314" max="13314" width="9.140625" style="638"/>
    <col min="13315" max="13315" width="10.140625" style="638" customWidth="1"/>
    <col min="13316" max="13316" width="9.5703125" style="638" customWidth="1"/>
    <col min="13317" max="13317" width="9.140625" style="638"/>
    <col min="13318" max="13319" width="9.85546875" style="638" customWidth="1"/>
    <col min="13320" max="13545" width="9.140625" style="638"/>
    <col min="13546" max="13546" width="32.85546875" style="638" customWidth="1"/>
    <col min="13547" max="13547" width="9.7109375" style="638" customWidth="1"/>
    <col min="13548" max="13548" width="10.140625" style="638" customWidth="1"/>
    <col min="13549" max="13549" width="9.140625" style="638" customWidth="1"/>
    <col min="13550" max="13550" width="10" style="638" customWidth="1"/>
    <col min="13551" max="13551" width="9.85546875" style="638" customWidth="1"/>
    <col min="13552" max="13552" width="9.140625" style="638" customWidth="1"/>
    <col min="13553" max="13553" width="9.5703125" style="638" customWidth="1"/>
    <col min="13554" max="13554" width="9.7109375" style="638" customWidth="1"/>
    <col min="13555" max="13555" width="9.5703125" style="638" bestFit="1" customWidth="1"/>
    <col min="13556" max="13556" width="10.5703125" style="638" customWidth="1"/>
    <col min="13557" max="13557" width="9.85546875" style="638" customWidth="1"/>
    <col min="13558" max="13558" width="9.140625" style="638"/>
    <col min="13559" max="13559" width="10" style="638" customWidth="1"/>
    <col min="13560" max="13560" width="10.140625" style="638" customWidth="1"/>
    <col min="13561" max="13561" width="9.140625" style="638"/>
    <col min="13562" max="13562" width="10" style="638" customWidth="1"/>
    <col min="13563" max="13563" width="9.7109375" style="638" customWidth="1"/>
    <col min="13564" max="13564" width="11.28515625" style="638" customWidth="1"/>
    <col min="13565" max="13565" width="9.7109375" style="638" customWidth="1"/>
    <col min="13566" max="13566" width="9.85546875" style="638" customWidth="1"/>
    <col min="13567" max="13567" width="9.140625" style="638"/>
    <col min="13568" max="13568" width="9.85546875" style="638" customWidth="1"/>
    <col min="13569" max="13569" width="9.5703125" style="638" customWidth="1"/>
    <col min="13570" max="13570" width="9.140625" style="638"/>
    <col min="13571" max="13571" width="10.140625" style="638" customWidth="1"/>
    <col min="13572" max="13572" width="9.5703125" style="638" customWidth="1"/>
    <col min="13573" max="13573" width="9.140625" style="638"/>
    <col min="13574" max="13575" width="9.85546875" style="638" customWidth="1"/>
    <col min="13576" max="13801" width="9.140625" style="638"/>
    <col min="13802" max="13802" width="32.85546875" style="638" customWidth="1"/>
    <col min="13803" max="13803" width="9.7109375" style="638" customWidth="1"/>
    <col min="13804" max="13804" width="10.140625" style="638" customWidth="1"/>
    <col min="13805" max="13805" width="9.140625" style="638" customWidth="1"/>
    <col min="13806" max="13806" width="10" style="638" customWidth="1"/>
    <col min="13807" max="13807" width="9.85546875" style="638" customWidth="1"/>
    <col min="13808" max="13808" width="9.140625" style="638" customWidth="1"/>
    <col min="13809" max="13809" width="9.5703125" style="638" customWidth="1"/>
    <col min="13810" max="13810" width="9.7109375" style="638" customWidth="1"/>
    <col min="13811" max="13811" width="9.5703125" style="638" bestFit="1" customWidth="1"/>
    <col min="13812" max="13812" width="10.5703125" style="638" customWidth="1"/>
    <col min="13813" max="13813" width="9.85546875" style="638" customWidth="1"/>
    <col min="13814" max="13814" width="9.140625" style="638"/>
    <col min="13815" max="13815" width="10" style="638" customWidth="1"/>
    <col min="13816" max="13816" width="10.140625" style="638" customWidth="1"/>
    <col min="13817" max="13817" width="9.140625" style="638"/>
    <col min="13818" max="13818" width="10" style="638" customWidth="1"/>
    <col min="13819" max="13819" width="9.7109375" style="638" customWidth="1"/>
    <col min="13820" max="13820" width="11.28515625" style="638" customWidth="1"/>
    <col min="13821" max="13821" width="9.7109375" style="638" customWidth="1"/>
    <col min="13822" max="13822" width="9.85546875" style="638" customWidth="1"/>
    <col min="13823" max="13823" width="9.140625" style="638"/>
    <col min="13824" max="13824" width="9.85546875" style="638" customWidth="1"/>
    <col min="13825" max="13825" width="9.5703125" style="638" customWidth="1"/>
    <col min="13826" max="13826" width="9.140625" style="638"/>
    <col min="13827" max="13827" width="10.140625" style="638" customWidth="1"/>
    <col min="13828" max="13828" width="9.5703125" style="638" customWidth="1"/>
    <col min="13829" max="13829" width="9.140625" style="638"/>
    <col min="13830" max="13831" width="9.85546875" style="638" customWidth="1"/>
    <col min="13832" max="14057" width="9.140625" style="638"/>
    <col min="14058" max="14058" width="32.85546875" style="638" customWidth="1"/>
    <col min="14059" max="14059" width="9.7109375" style="638" customWidth="1"/>
    <col min="14060" max="14060" width="10.140625" style="638" customWidth="1"/>
    <col min="14061" max="14061" width="9.140625" style="638" customWidth="1"/>
    <col min="14062" max="14062" width="10" style="638" customWidth="1"/>
    <col min="14063" max="14063" width="9.85546875" style="638" customWidth="1"/>
    <col min="14064" max="14064" width="9.140625" style="638" customWidth="1"/>
    <col min="14065" max="14065" width="9.5703125" style="638" customWidth="1"/>
    <col min="14066" max="14066" width="9.7109375" style="638" customWidth="1"/>
    <col min="14067" max="14067" width="9.5703125" style="638" bestFit="1" customWidth="1"/>
    <col min="14068" max="14068" width="10.5703125" style="638" customWidth="1"/>
    <col min="14069" max="14069" width="9.85546875" style="638" customWidth="1"/>
    <col min="14070" max="14070" width="9.140625" style="638"/>
    <col min="14071" max="14071" width="10" style="638" customWidth="1"/>
    <col min="14072" max="14072" width="10.140625" style="638" customWidth="1"/>
    <col min="14073" max="14073" width="9.140625" style="638"/>
    <col min="14074" max="14074" width="10" style="638" customWidth="1"/>
    <col min="14075" max="14075" width="9.7109375" style="638" customWidth="1"/>
    <col min="14076" max="14076" width="11.28515625" style="638" customWidth="1"/>
    <col min="14077" max="14077" width="9.7109375" style="638" customWidth="1"/>
    <col min="14078" max="14078" width="9.85546875" style="638" customWidth="1"/>
    <col min="14079" max="14079" width="9.140625" style="638"/>
    <col min="14080" max="14080" width="9.85546875" style="638" customWidth="1"/>
    <col min="14081" max="14081" width="9.5703125" style="638" customWidth="1"/>
    <col min="14082" max="14082" width="9.140625" style="638"/>
    <col min="14083" max="14083" width="10.140625" style="638" customWidth="1"/>
    <col min="14084" max="14084" width="9.5703125" style="638" customWidth="1"/>
    <col min="14085" max="14085" width="9.140625" style="638"/>
    <col min="14086" max="14087" width="9.85546875" style="638" customWidth="1"/>
    <col min="14088" max="14313" width="9.140625" style="638"/>
    <col min="14314" max="14314" width="32.85546875" style="638" customWidth="1"/>
    <col min="14315" max="14315" width="9.7109375" style="638" customWidth="1"/>
    <col min="14316" max="14316" width="10.140625" style="638" customWidth="1"/>
    <col min="14317" max="14317" width="9.140625" style="638" customWidth="1"/>
    <col min="14318" max="14318" width="10" style="638" customWidth="1"/>
    <col min="14319" max="14319" width="9.85546875" style="638" customWidth="1"/>
    <col min="14320" max="14320" width="9.140625" style="638" customWidth="1"/>
    <col min="14321" max="14321" width="9.5703125" style="638" customWidth="1"/>
    <col min="14322" max="14322" width="9.7109375" style="638" customWidth="1"/>
    <col min="14323" max="14323" width="9.5703125" style="638" bestFit="1" customWidth="1"/>
    <col min="14324" max="14324" width="10.5703125" style="638" customWidth="1"/>
    <col min="14325" max="14325" width="9.85546875" style="638" customWidth="1"/>
    <col min="14326" max="14326" width="9.140625" style="638"/>
    <col min="14327" max="14327" width="10" style="638" customWidth="1"/>
    <col min="14328" max="14328" width="10.140625" style="638" customWidth="1"/>
    <col min="14329" max="14329" width="9.140625" style="638"/>
    <col min="14330" max="14330" width="10" style="638" customWidth="1"/>
    <col min="14331" max="14331" width="9.7109375" style="638" customWidth="1"/>
    <col min="14332" max="14332" width="11.28515625" style="638" customWidth="1"/>
    <col min="14333" max="14333" width="9.7109375" style="638" customWidth="1"/>
    <col min="14334" max="14334" width="9.85546875" style="638" customWidth="1"/>
    <col min="14335" max="14335" width="9.140625" style="638"/>
    <col min="14336" max="14336" width="9.85546875" style="638" customWidth="1"/>
    <col min="14337" max="14337" width="9.5703125" style="638" customWidth="1"/>
    <col min="14338" max="14338" width="9.140625" style="638"/>
    <col min="14339" max="14339" width="10.140625" style="638" customWidth="1"/>
    <col min="14340" max="14340" width="9.5703125" style="638" customWidth="1"/>
    <col min="14341" max="14341" width="9.140625" style="638"/>
    <col min="14342" max="14343" width="9.85546875" style="638" customWidth="1"/>
    <col min="14344" max="14569" width="9.140625" style="638"/>
    <col min="14570" max="14570" width="32.85546875" style="638" customWidth="1"/>
    <col min="14571" max="14571" width="9.7109375" style="638" customWidth="1"/>
    <col min="14572" max="14572" width="10.140625" style="638" customWidth="1"/>
    <col min="14573" max="14573" width="9.140625" style="638" customWidth="1"/>
    <col min="14574" max="14574" width="10" style="638" customWidth="1"/>
    <col min="14575" max="14575" width="9.85546875" style="638" customWidth="1"/>
    <col min="14576" max="14576" width="9.140625" style="638" customWidth="1"/>
    <col min="14577" max="14577" width="9.5703125" style="638" customWidth="1"/>
    <col min="14578" max="14578" width="9.7109375" style="638" customWidth="1"/>
    <col min="14579" max="14579" width="9.5703125" style="638" bestFit="1" customWidth="1"/>
    <col min="14580" max="14580" width="10.5703125" style="638" customWidth="1"/>
    <col min="14581" max="14581" width="9.85546875" style="638" customWidth="1"/>
    <col min="14582" max="14582" width="9.140625" style="638"/>
    <col min="14583" max="14583" width="10" style="638" customWidth="1"/>
    <col min="14584" max="14584" width="10.140625" style="638" customWidth="1"/>
    <col min="14585" max="14585" width="9.140625" style="638"/>
    <col min="14586" max="14586" width="10" style="638" customWidth="1"/>
    <col min="14587" max="14587" width="9.7109375" style="638" customWidth="1"/>
    <col min="14588" max="14588" width="11.28515625" style="638" customWidth="1"/>
    <col min="14589" max="14589" width="9.7109375" style="638" customWidth="1"/>
    <col min="14590" max="14590" width="9.85546875" style="638" customWidth="1"/>
    <col min="14591" max="14591" width="9.140625" style="638"/>
    <col min="14592" max="14592" width="9.85546875" style="638" customWidth="1"/>
    <col min="14593" max="14593" width="9.5703125" style="638" customWidth="1"/>
    <col min="14594" max="14594" width="9.140625" style="638"/>
    <col min="14595" max="14595" width="10.140625" style="638" customWidth="1"/>
    <col min="14596" max="14596" width="9.5703125" style="638" customWidth="1"/>
    <col min="14597" max="14597" width="9.140625" style="638"/>
    <col min="14598" max="14599" width="9.85546875" style="638" customWidth="1"/>
    <col min="14600" max="14825" width="9.140625" style="638"/>
    <col min="14826" max="14826" width="32.85546875" style="638" customWidth="1"/>
    <col min="14827" max="14827" width="9.7109375" style="638" customWidth="1"/>
    <col min="14828" max="14828" width="10.140625" style="638" customWidth="1"/>
    <col min="14829" max="14829" width="9.140625" style="638" customWidth="1"/>
    <col min="14830" max="14830" width="10" style="638" customWidth="1"/>
    <col min="14831" max="14831" width="9.85546875" style="638" customWidth="1"/>
    <col min="14832" max="14832" width="9.140625" style="638" customWidth="1"/>
    <col min="14833" max="14833" width="9.5703125" style="638" customWidth="1"/>
    <col min="14834" max="14834" width="9.7109375" style="638" customWidth="1"/>
    <col min="14835" max="14835" width="9.5703125" style="638" bestFit="1" customWidth="1"/>
    <col min="14836" max="14836" width="10.5703125" style="638" customWidth="1"/>
    <col min="14837" max="14837" width="9.85546875" style="638" customWidth="1"/>
    <col min="14838" max="14838" width="9.140625" style="638"/>
    <col min="14839" max="14839" width="10" style="638" customWidth="1"/>
    <col min="14840" max="14840" width="10.140625" style="638" customWidth="1"/>
    <col min="14841" max="14841" width="9.140625" style="638"/>
    <col min="14842" max="14842" width="10" style="638" customWidth="1"/>
    <col min="14843" max="14843" width="9.7109375" style="638" customWidth="1"/>
    <col min="14844" max="14844" width="11.28515625" style="638" customWidth="1"/>
    <col min="14845" max="14845" width="9.7109375" style="638" customWidth="1"/>
    <col min="14846" max="14846" width="9.85546875" style="638" customWidth="1"/>
    <col min="14847" max="14847" width="9.140625" style="638"/>
    <col min="14848" max="14848" width="9.85546875" style="638" customWidth="1"/>
    <col min="14849" max="14849" width="9.5703125" style="638" customWidth="1"/>
    <col min="14850" max="14850" width="9.140625" style="638"/>
    <col min="14851" max="14851" width="10.140625" style="638" customWidth="1"/>
    <col min="14852" max="14852" width="9.5703125" style="638" customWidth="1"/>
    <col min="14853" max="14853" width="9.140625" style="638"/>
    <col min="14854" max="14855" width="9.85546875" style="638" customWidth="1"/>
    <col min="14856" max="15081" width="9.140625" style="638"/>
    <col min="15082" max="15082" width="32.85546875" style="638" customWidth="1"/>
    <col min="15083" max="15083" width="9.7109375" style="638" customWidth="1"/>
    <col min="15084" max="15084" width="10.140625" style="638" customWidth="1"/>
    <col min="15085" max="15085" width="9.140625" style="638" customWidth="1"/>
    <col min="15086" max="15086" width="10" style="638" customWidth="1"/>
    <col min="15087" max="15087" width="9.85546875" style="638" customWidth="1"/>
    <col min="15088" max="15088" width="9.140625" style="638" customWidth="1"/>
    <col min="15089" max="15089" width="9.5703125" style="638" customWidth="1"/>
    <col min="15090" max="15090" width="9.7109375" style="638" customWidth="1"/>
    <col min="15091" max="15091" width="9.5703125" style="638" bestFit="1" customWidth="1"/>
    <col min="15092" max="15092" width="10.5703125" style="638" customWidth="1"/>
    <col min="15093" max="15093" width="9.85546875" style="638" customWidth="1"/>
    <col min="15094" max="15094" width="9.140625" style="638"/>
    <col min="15095" max="15095" width="10" style="638" customWidth="1"/>
    <col min="15096" max="15096" width="10.140625" style="638" customWidth="1"/>
    <col min="15097" max="15097" width="9.140625" style="638"/>
    <col min="15098" max="15098" width="10" style="638" customWidth="1"/>
    <col min="15099" max="15099" width="9.7109375" style="638" customWidth="1"/>
    <col min="15100" max="15100" width="11.28515625" style="638" customWidth="1"/>
    <col min="15101" max="15101" width="9.7109375" style="638" customWidth="1"/>
    <col min="15102" max="15102" width="9.85546875" style="638" customWidth="1"/>
    <col min="15103" max="15103" width="9.140625" style="638"/>
    <col min="15104" max="15104" width="9.85546875" style="638" customWidth="1"/>
    <col min="15105" max="15105" width="9.5703125" style="638" customWidth="1"/>
    <col min="15106" max="15106" width="9.140625" style="638"/>
    <col min="15107" max="15107" width="10.140625" style="638" customWidth="1"/>
    <col min="15108" max="15108" width="9.5703125" style="638" customWidth="1"/>
    <col min="15109" max="15109" width="9.140625" style="638"/>
    <col min="15110" max="15111" width="9.85546875" style="638" customWidth="1"/>
    <col min="15112" max="15337" width="9.140625" style="638"/>
    <col min="15338" max="15338" width="32.85546875" style="638" customWidth="1"/>
    <col min="15339" max="15339" width="9.7109375" style="638" customWidth="1"/>
    <col min="15340" max="15340" width="10.140625" style="638" customWidth="1"/>
    <col min="15341" max="15341" width="9.140625" style="638" customWidth="1"/>
    <col min="15342" max="15342" width="10" style="638" customWidth="1"/>
    <col min="15343" max="15343" width="9.85546875" style="638" customWidth="1"/>
    <col min="15344" max="15344" width="9.140625" style="638" customWidth="1"/>
    <col min="15345" max="15345" width="9.5703125" style="638" customWidth="1"/>
    <col min="15346" max="15346" width="9.7109375" style="638" customWidth="1"/>
    <col min="15347" max="15347" width="9.5703125" style="638" bestFit="1" customWidth="1"/>
    <col min="15348" max="15348" width="10.5703125" style="638" customWidth="1"/>
    <col min="15349" max="15349" width="9.85546875" style="638" customWidth="1"/>
    <col min="15350" max="15350" width="9.140625" style="638"/>
    <col min="15351" max="15351" width="10" style="638" customWidth="1"/>
    <col min="15352" max="15352" width="10.140625" style="638" customWidth="1"/>
    <col min="15353" max="15353" width="9.140625" style="638"/>
    <col min="15354" max="15354" width="10" style="638" customWidth="1"/>
    <col min="15355" max="15355" width="9.7109375" style="638" customWidth="1"/>
    <col min="15356" max="15356" width="11.28515625" style="638" customWidth="1"/>
    <col min="15357" max="15357" width="9.7109375" style="638" customWidth="1"/>
    <col min="15358" max="15358" width="9.85546875" style="638" customWidth="1"/>
    <col min="15359" max="15359" width="9.140625" style="638"/>
    <col min="15360" max="15360" width="9.85546875" style="638" customWidth="1"/>
    <col min="15361" max="15361" width="9.5703125" style="638" customWidth="1"/>
    <col min="15362" max="15362" width="9.140625" style="638"/>
    <col min="15363" max="15363" width="10.140625" style="638" customWidth="1"/>
    <col min="15364" max="15364" width="9.5703125" style="638" customWidth="1"/>
    <col min="15365" max="15365" width="9.140625" style="638"/>
    <col min="15366" max="15367" width="9.85546875" style="638" customWidth="1"/>
    <col min="15368" max="15593" width="9.140625" style="638"/>
    <col min="15594" max="15594" width="32.85546875" style="638" customWidth="1"/>
    <col min="15595" max="15595" width="9.7109375" style="638" customWidth="1"/>
    <col min="15596" max="15596" width="10.140625" style="638" customWidth="1"/>
    <col min="15597" max="15597" width="9.140625" style="638" customWidth="1"/>
    <col min="15598" max="15598" width="10" style="638" customWidth="1"/>
    <col min="15599" max="15599" width="9.85546875" style="638" customWidth="1"/>
    <col min="15600" max="15600" width="9.140625" style="638" customWidth="1"/>
    <col min="15601" max="15601" width="9.5703125" style="638" customWidth="1"/>
    <col min="15602" max="15602" width="9.7109375" style="638" customWidth="1"/>
    <col min="15603" max="15603" width="9.5703125" style="638" bestFit="1" customWidth="1"/>
    <col min="15604" max="15604" width="10.5703125" style="638" customWidth="1"/>
    <col min="15605" max="15605" width="9.85546875" style="638" customWidth="1"/>
    <col min="15606" max="15606" width="9.140625" style="638"/>
    <col min="15607" max="15607" width="10" style="638" customWidth="1"/>
    <col min="15608" max="15608" width="10.140625" style="638" customWidth="1"/>
    <col min="15609" max="15609" width="9.140625" style="638"/>
    <col min="15610" max="15610" width="10" style="638" customWidth="1"/>
    <col min="15611" max="15611" width="9.7109375" style="638" customWidth="1"/>
    <col min="15612" max="15612" width="11.28515625" style="638" customWidth="1"/>
    <col min="15613" max="15613" width="9.7109375" style="638" customWidth="1"/>
    <col min="15614" max="15614" width="9.85546875" style="638" customWidth="1"/>
    <col min="15615" max="15615" width="9.140625" style="638"/>
    <col min="15616" max="15616" width="9.85546875" style="638" customWidth="1"/>
    <col min="15617" max="15617" width="9.5703125" style="638" customWidth="1"/>
    <col min="15618" max="15618" width="9.140625" style="638"/>
    <col min="15619" max="15619" width="10.140625" style="638" customWidth="1"/>
    <col min="15620" max="15620" width="9.5703125" style="638" customWidth="1"/>
    <col min="15621" max="15621" width="9.140625" style="638"/>
    <col min="15622" max="15623" width="9.85546875" style="638" customWidth="1"/>
    <col min="15624" max="15849" width="9.140625" style="638"/>
    <col min="15850" max="15850" width="32.85546875" style="638" customWidth="1"/>
    <col min="15851" max="15851" width="9.7109375" style="638" customWidth="1"/>
    <col min="15852" max="15852" width="10.140625" style="638" customWidth="1"/>
    <col min="15853" max="15853" width="9.140625" style="638" customWidth="1"/>
    <col min="15854" max="15854" width="10" style="638" customWidth="1"/>
    <col min="15855" max="15855" width="9.85546875" style="638" customWidth="1"/>
    <col min="15856" max="15856" width="9.140625" style="638" customWidth="1"/>
    <col min="15857" max="15857" width="9.5703125" style="638" customWidth="1"/>
    <col min="15858" max="15858" width="9.7109375" style="638" customWidth="1"/>
    <col min="15859" max="15859" width="9.5703125" style="638" bestFit="1" customWidth="1"/>
    <col min="15860" max="15860" width="10.5703125" style="638" customWidth="1"/>
    <col min="15861" max="15861" width="9.85546875" style="638" customWidth="1"/>
    <col min="15862" max="15862" width="9.140625" style="638"/>
    <col min="15863" max="15863" width="10" style="638" customWidth="1"/>
    <col min="15864" max="15864" width="10.140625" style="638" customWidth="1"/>
    <col min="15865" max="15865" width="9.140625" style="638"/>
    <col min="15866" max="15866" width="10" style="638" customWidth="1"/>
    <col min="15867" max="15867" width="9.7109375" style="638" customWidth="1"/>
    <col min="15868" max="15868" width="11.28515625" style="638" customWidth="1"/>
    <col min="15869" max="15869" width="9.7109375" style="638" customWidth="1"/>
    <col min="15870" max="15870" width="9.85546875" style="638" customWidth="1"/>
    <col min="15871" max="15871" width="9.140625" style="638"/>
    <col min="15872" max="15872" width="9.85546875" style="638" customWidth="1"/>
    <col min="15873" max="15873" width="9.5703125" style="638" customWidth="1"/>
    <col min="15874" max="15874" width="9.140625" style="638"/>
    <col min="15875" max="15875" width="10.140625" style="638" customWidth="1"/>
    <col min="15876" max="15876" width="9.5703125" style="638" customWidth="1"/>
    <col min="15877" max="15877" width="9.140625" style="638"/>
    <col min="15878" max="15879" width="9.85546875" style="638" customWidth="1"/>
    <col min="15880" max="16105" width="9.140625" style="638"/>
    <col min="16106" max="16106" width="32.85546875" style="638" customWidth="1"/>
    <col min="16107" max="16107" width="9.7109375" style="638" customWidth="1"/>
    <col min="16108" max="16108" width="10.140625" style="638" customWidth="1"/>
    <col min="16109" max="16109" width="9.140625" style="638" customWidth="1"/>
    <col min="16110" max="16110" width="10" style="638" customWidth="1"/>
    <col min="16111" max="16111" width="9.85546875" style="638" customWidth="1"/>
    <col min="16112" max="16112" width="9.140625" style="638" customWidth="1"/>
    <col min="16113" max="16113" width="9.5703125" style="638" customWidth="1"/>
    <col min="16114" max="16114" width="9.7109375" style="638" customWidth="1"/>
    <col min="16115" max="16115" width="9.5703125" style="638" bestFit="1" customWidth="1"/>
    <col min="16116" max="16116" width="10.5703125" style="638" customWidth="1"/>
    <col min="16117" max="16117" width="9.85546875" style="638" customWidth="1"/>
    <col min="16118" max="16118" width="9.140625" style="638"/>
    <col min="16119" max="16119" width="10" style="638" customWidth="1"/>
    <col min="16120" max="16120" width="10.140625" style="638" customWidth="1"/>
    <col min="16121" max="16121" width="9.140625" style="638"/>
    <col min="16122" max="16122" width="10" style="638" customWidth="1"/>
    <col min="16123" max="16123" width="9.7109375" style="638" customWidth="1"/>
    <col min="16124" max="16124" width="11.28515625" style="638" customWidth="1"/>
    <col min="16125" max="16125" width="9.7109375" style="638" customWidth="1"/>
    <col min="16126" max="16126" width="9.85546875" style="638" customWidth="1"/>
    <col min="16127" max="16127" width="9.140625" style="638"/>
    <col min="16128" max="16128" width="9.85546875" style="638" customWidth="1"/>
    <col min="16129" max="16129" width="9.5703125" style="638" customWidth="1"/>
    <col min="16130" max="16130" width="9.140625" style="638"/>
    <col min="16131" max="16131" width="10.140625" style="638" customWidth="1"/>
    <col min="16132" max="16132" width="9.5703125" style="638" customWidth="1"/>
    <col min="16133" max="16133" width="9.140625" style="638"/>
    <col min="16134" max="16135" width="9.85546875" style="638" customWidth="1"/>
    <col min="16136" max="16384" width="9.140625" style="638"/>
  </cols>
  <sheetData>
    <row r="1" spans="1:8" ht="15.75" thickBot="1" x14ac:dyDescent="0.3">
      <c r="A1" s="636"/>
      <c r="B1" s="636"/>
      <c r="C1" s="636"/>
      <c r="D1" s="636"/>
      <c r="E1" s="636"/>
      <c r="F1" s="636"/>
      <c r="G1" s="636"/>
      <c r="H1" s="637"/>
    </row>
    <row r="2" spans="1:8" ht="30.75" customHeight="1" x14ac:dyDescent="0.25">
      <c r="A2" s="639" t="s">
        <v>753</v>
      </c>
      <c r="B2" s="768" t="s">
        <v>1099</v>
      </c>
      <c r="C2" s="768"/>
      <c r="D2" s="674" t="s">
        <v>1102</v>
      </c>
      <c r="E2" s="674" t="s">
        <v>1104</v>
      </c>
      <c r="F2" s="674" t="s">
        <v>1106</v>
      </c>
      <c r="G2" s="653" t="s">
        <v>1105</v>
      </c>
      <c r="H2" s="654" t="s">
        <v>1107</v>
      </c>
    </row>
    <row r="3" spans="1:8" ht="29.25" thickBot="1" x14ac:dyDescent="0.3">
      <c r="A3" s="640"/>
      <c r="B3" s="655" t="s">
        <v>1100</v>
      </c>
      <c r="C3" s="655" t="s">
        <v>1101</v>
      </c>
      <c r="D3" s="655" t="s">
        <v>1074</v>
      </c>
      <c r="E3" s="655" t="s">
        <v>1074</v>
      </c>
      <c r="F3" s="655" t="s">
        <v>1074</v>
      </c>
      <c r="G3" s="656" t="s">
        <v>1074</v>
      </c>
      <c r="H3" s="657" t="s">
        <v>1074</v>
      </c>
    </row>
    <row r="4" spans="1:8" ht="45" customHeight="1" x14ac:dyDescent="0.25">
      <c r="A4" s="646" t="s">
        <v>1096</v>
      </c>
      <c r="B4" s="658"/>
      <c r="C4" s="658"/>
      <c r="D4" s="658"/>
      <c r="E4" s="658"/>
      <c r="F4" s="658"/>
      <c r="G4" s="659"/>
      <c r="H4" s="660"/>
    </row>
    <row r="5" spans="1:8" ht="30" customHeight="1" x14ac:dyDescent="0.25">
      <c r="A5" s="644" t="s">
        <v>1097</v>
      </c>
      <c r="B5" s="661"/>
      <c r="C5" s="661"/>
      <c r="D5" s="661"/>
      <c r="E5" s="661"/>
      <c r="F5" s="661"/>
      <c r="G5" s="662"/>
      <c r="H5" s="663"/>
    </row>
    <row r="6" spans="1:8" ht="25.15" customHeight="1" x14ac:dyDescent="0.25">
      <c r="A6" s="645" t="s">
        <v>983</v>
      </c>
      <c r="B6" s="702">
        <v>50</v>
      </c>
      <c r="C6" s="661">
        <v>940000</v>
      </c>
      <c r="D6" s="661">
        <v>113695</v>
      </c>
      <c r="E6" s="661">
        <v>397429</v>
      </c>
      <c r="F6" s="661">
        <v>351450</v>
      </c>
      <c r="G6" s="662">
        <v>77426</v>
      </c>
      <c r="H6" s="663"/>
    </row>
    <row r="7" spans="1:8" ht="25.15" customHeight="1" x14ac:dyDescent="0.25">
      <c r="A7" s="645" t="s">
        <v>1098</v>
      </c>
      <c r="B7" s="702">
        <v>50</v>
      </c>
      <c r="C7" s="661">
        <v>940000</v>
      </c>
      <c r="D7" s="661">
        <v>113695</v>
      </c>
      <c r="E7" s="661">
        <v>397430</v>
      </c>
      <c r="F7" s="661">
        <v>351449</v>
      </c>
      <c r="G7" s="662">
        <v>77426</v>
      </c>
      <c r="H7" s="663"/>
    </row>
    <row r="8" spans="1:8" ht="25.15" customHeight="1" thickBot="1" x14ac:dyDescent="0.3">
      <c r="A8" s="647" t="s">
        <v>1108</v>
      </c>
      <c r="B8" s="703"/>
      <c r="C8" s="664">
        <f>D8+E8+F8+G8+H8</f>
        <v>380500</v>
      </c>
      <c r="D8" s="664">
        <v>100500</v>
      </c>
      <c r="E8" s="664">
        <v>87500</v>
      </c>
      <c r="F8" s="664">
        <v>92500</v>
      </c>
      <c r="G8" s="665">
        <v>90000</v>
      </c>
      <c r="H8" s="666">
        <v>10000</v>
      </c>
    </row>
    <row r="9" spans="1:8" ht="30" customHeight="1" thickBot="1" x14ac:dyDescent="0.3">
      <c r="A9" s="651" t="s">
        <v>677</v>
      </c>
      <c r="B9" s="704">
        <v>100</v>
      </c>
      <c r="C9" s="667">
        <f>SUM(C6:C8)</f>
        <v>2260500</v>
      </c>
      <c r="D9" s="667">
        <f>SUM(D5:D8)</f>
        <v>327890</v>
      </c>
      <c r="E9" s="667">
        <f t="shared" ref="E9:H9" si="0">SUM(E5:E8)</f>
        <v>882359</v>
      </c>
      <c r="F9" s="667">
        <f t="shared" si="0"/>
        <v>795399</v>
      </c>
      <c r="G9" s="667">
        <f t="shared" si="0"/>
        <v>244852</v>
      </c>
      <c r="H9" s="676">
        <f t="shared" si="0"/>
        <v>10000</v>
      </c>
    </row>
    <row r="10" spans="1:8" ht="30" customHeight="1" x14ac:dyDescent="0.25">
      <c r="A10" s="648" t="s">
        <v>1103</v>
      </c>
      <c r="B10" s="705"/>
      <c r="C10" s="649"/>
      <c r="D10" s="649"/>
      <c r="E10" s="649"/>
      <c r="F10" s="649"/>
      <c r="G10" s="652"/>
      <c r="H10" s="650"/>
    </row>
    <row r="11" spans="1:8" ht="25.15" customHeight="1" x14ac:dyDescent="0.25">
      <c r="A11" s="645" t="s">
        <v>983</v>
      </c>
      <c r="B11" s="706">
        <v>50</v>
      </c>
      <c r="C11" s="668">
        <v>940000</v>
      </c>
      <c r="D11" s="668">
        <v>113695</v>
      </c>
      <c r="E11" s="668">
        <v>397429</v>
      </c>
      <c r="F11" s="668">
        <v>351450</v>
      </c>
      <c r="G11" s="669">
        <v>77426</v>
      </c>
      <c r="H11" s="641"/>
    </row>
    <row r="12" spans="1:8" ht="25.15" customHeight="1" x14ac:dyDescent="0.25">
      <c r="A12" s="645" t="s">
        <v>1098</v>
      </c>
      <c r="B12" s="706">
        <v>50</v>
      </c>
      <c r="C12" s="668">
        <v>940000</v>
      </c>
      <c r="D12" s="668">
        <v>113695</v>
      </c>
      <c r="E12" s="668">
        <v>397430</v>
      </c>
      <c r="F12" s="668">
        <v>351449</v>
      </c>
      <c r="G12" s="669">
        <v>77426</v>
      </c>
      <c r="H12" s="641"/>
    </row>
    <row r="13" spans="1:8" ht="25.15" customHeight="1" thickBot="1" x14ac:dyDescent="0.3">
      <c r="A13" s="647" t="s">
        <v>1108</v>
      </c>
      <c r="B13" s="707"/>
      <c r="C13" s="670">
        <v>380500</v>
      </c>
      <c r="D13" s="671">
        <v>100500</v>
      </c>
      <c r="E13" s="671">
        <v>87500</v>
      </c>
      <c r="F13" s="671">
        <v>92500</v>
      </c>
      <c r="G13" s="672">
        <v>90000</v>
      </c>
      <c r="H13" s="708">
        <v>10000</v>
      </c>
    </row>
    <row r="14" spans="1:8" ht="30" customHeight="1" thickBot="1" x14ac:dyDescent="0.3">
      <c r="A14" s="651" t="s">
        <v>677</v>
      </c>
      <c r="B14" s="642">
        <v>100</v>
      </c>
      <c r="C14" s="642">
        <f>SUM(C11:C13)</f>
        <v>2260500</v>
      </c>
      <c r="D14" s="673">
        <f>SUM(D11:D13)</f>
        <v>327890</v>
      </c>
      <c r="E14" s="673">
        <f t="shared" ref="E14:H14" si="1">SUM(E11:E13)</f>
        <v>882359</v>
      </c>
      <c r="F14" s="673">
        <f t="shared" si="1"/>
        <v>795399</v>
      </c>
      <c r="G14" s="673">
        <f t="shared" si="1"/>
        <v>244852</v>
      </c>
      <c r="H14" s="677">
        <f t="shared" si="1"/>
        <v>10000</v>
      </c>
    </row>
  </sheetData>
  <mergeCells count="1">
    <mergeCell ref="B2:C2"/>
  </mergeCells>
  <printOptions horizontalCentered="1"/>
  <pageMargins left="0.70866141732283472" right="0.70866141732283472" top="0.74803149606299213" bottom="0.74803149606299213" header="0.31496062992125984" footer="0.31496062992125984"/>
  <pageSetup paperSize="9" scale="70" orientation="landscape" r:id="rId1"/>
  <headerFooter>
    <oddHeader>&amp;C&amp;"Times New Roman,Félkövér"Budapest Főváros VIII. kerület Józsefvárosi Önkormányzat Európai Uniós támogatással megvalósuló programok,  projektek 2018.&amp;R&amp;"Times New Roman,Félkövér dőlt"15. melléklet a 46/2017. (XII.20.)
 önk.rendelethez
ezer forintban</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F2422"/>
  <sheetViews>
    <sheetView zoomScaleNormal="100" workbookViewId="0">
      <pane xSplit="1" ySplit="6" topLeftCell="BN7" activePane="bottomRight" state="frozen"/>
      <selection pane="topRight" activeCell="B1" sqref="B1"/>
      <selection pane="bottomLeft" activeCell="A7" sqref="A7"/>
      <selection pane="bottomRight" activeCell="BT16" sqref="BT16"/>
    </sheetView>
  </sheetViews>
  <sheetFormatPr defaultColWidth="10.7109375" defaultRowHeight="12.75" x14ac:dyDescent="0.2"/>
  <cols>
    <col min="1" max="1" width="51.7109375" style="17" customWidth="1"/>
    <col min="2" max="2" width="12.7109375" style="17" customWidth="1"/>
    <col min="3" max="3" width="12.7109375" style="24" customWidth="1"/>
    <col min="4" max="4" width="9.28515625" style="24" customWidth="1"/>
    <col min="5" max="5" width="12.7109375" style="24" customWidth="1"/>
    <col min="6" max="6" width="12.7109375" style="18" customWidth="1"/>
    <col min="7" max="7" width="9.28515625" style="18" customWidth="1"/>
    <col min="8" max="9" width="12.7109375" style="18" customWidth="1"/>
    <col min="10" max="10" width="9.28515625" style="18" customWidth="1"/>
    <col min="11" max="12" width="12.7109375" style="18" customWidth="1"/>
    <col min="13" max="13" width="9.28515625" style="18" customWidth="1"/>
    <col min="14" max="15" width="12.7109375" style="18" customWidth="1"/>
    <col min="16" max="16" width="9.28515625" style="18" customWidth="1"/>
    <col min="17" max="18" width="12.7109375" style="18" customWidth="1"/>
    <col min="19" max="19" width="9.28515625" style="18" customWidth="1"/>
    <col min="20" max="21" width="12.7109375" style="18" customWidth="1"/>
    <col min="22" max="22" width="9.28515625" style="18" customWidth="1"/>
    <col min="23" max="24" width="12.7109375" style="18" customWidth="1"/>
    <col min="25" max="25" width="9.28515625" style="18" customWidth="1"/>
    <col min="26" max="27" width="12.7109375" style="18" customWidth="1"/>
    <col min="28" max="28" width="9.28515625" style="18" customWidth="1"/>
    <col min="29" max="30" width="12.7109375" style="18" customWidth="1"/>
    <col min="31" max="31" width="9.28515625" style="18" customWidth="1"/>
    <col min="32" max="33" width="12.7109375" style="18" customWidth="1"/>
    <col min="34" max="34" width="9.28515625" style="18" customWidth="1"/>
    <col min="35" max="36" width="12.7109375" style="18" customWidth="1"/>
    <col min="37" max="37" width="9.28515625" style="18" customWidth="1"/>
    <col min="38" max="39" width="12.7109375" style="18" customWidth="1"/>
    <col min="40" max="40" width="9.28515625" style="18" customWidth="1"/>
    <col min="41" max="42" width="12.7109375" style="18" customWidth="1"/>
    <col min="43" max="43" width="9.28515625" style="18" customWidth="1"/>
    <col min="44" max="45" width="12.7109375" style="18" customWidth="1"/>
    <col min="46" max="46" width="9.28515625" style="18" customWidth="1"/>
    <col min="47" max="48" width="12.7109375" style="18" customWidth="1"/>
    <col min="49" max="49" width="9.28515625" style="18" customWidth="1"/>
    <col min="50" max="51" width="12.7109375" style="18" customWidth="1"/>
    <col min="52" max="52" width="9.28515625" style="18" customWidth="1"/>
    <col min="53" max="54" width="12.7109375" style="18" customWidth="1"/>
    <col min="55" max="55" width="9.28515625" style="18" customWidth="1"/>
    <col min="56" max="57" width="12.7109375" style="18" customWidth="1"/>
    <col min="58" max="58" width="9.28515625" style="18" customWidth="1"/>
    <col min="59" max="60" width="12.7109375" style="18" customWidth="1"/>
    <col min="61" max="61" width="9.28515625" style="18" customWidth="1"/>
    <col min="62" max="63" width="12.7109375" style="18" customWidth="1"/>
    <col min="64" max="64" width="9.28515625" style="18" customWidth="1"/>
    <col min="65" max="66" width="12.7109375" style="18" customWidth="1"/>
    <col min="67" max="67" width="9.28515625" style="18" customWidth="1"/>
    <col min="68" max="69" width="12.7109375" style="18" customWidth="1"/>
    <col min="70" max="70" width="9.28515625" style="18" customWidth="1"/>
    <col min="71" max="72" width="12.7109375" style="18" customWidth="1"/>
    <col min="73" max="73" width="9.28515625" style="18" customWidth="1"/>
    <col min="74" max="75" width="12.7109375" style="18" customWidth="1"/>
    <col min="76" max="76" width="9.28515625" style="18" customWidth="1"/>
    <col min="77" max="78" width="12.7109375" style="18" customWidth="1"/>
    <col min="79" max="79" width="9.28515625" style="18" customWidth="1"/>
    <col min="80" max="81" width="12.7109375" style="18" customWidth="1"/>
    <col min="82" max="82" width="9.28515625" style="18" customWidth="1"/>
    <col min="83" max="84" width="12.7109375" style="18" customWidth="1"/>
    <col min="85" max="85" width="9.28515625" style="18" customWidth="1"/>
    <col min="86" max="87" width="12.7109375" style="18" customWidth="1"/>
    <col min="88" max="88" width="9.28515625" style="18" customWidth="1"/>
    <col min="89" max="90" width="12.7109375" style="18" customWidth="1"/>
    <col min="91" max="91" width="9.28515625" style="18" customWidth="1"/>
    <col min="92" max="93" width="12.7109375" style="18" customWidth="1"/>
    <col min="94" max="94" width="9.28515625" style="18" customWidth="1"/>
    <col min="95" max="96" width="12.7109375" style="18" customWidth="1"/>
    <col min="97" max="97" width="9.28515625" style="18" customWidth="1"/>
    <col min="98" max="99" width="12.7109375" style="18" customWidth="1"/>
    <col min="100" max="100" width="9.28515625" style="18" customWidth="1"/>
    <col min="101" max="102" width="12.7109375" style="18" customWidth="1"/>
    <col min="103" max="103" width="9.28515625" style="18" customWidth="1"/>
    <col min="104" max="105" width="12.7109375" style="18" customWidth="1"/>
    <col min="106" max="106" width="9.28515625" style="18" customWidth="1"/>
    <col min="107" max="108" width="12.7109375" style="18" customWidth="1"/>
    <col min="109" max="109" width="9.28515625" style="18" customWidth="1"/>
    <col min="110" max="111" width="12.7109375" style="18" customWidth="1"/>
    <col min="112" max="112" width="9.28515625" style="18" customWidth="1"/>
    <col min="113" max="114" width="12.7109375" style="18" customWidth="1"/>
    <col min="115" max="115" width="9.28515625" style="18" customWidth="1"/>
    <col min="116" max="117" width="12.7109375" style="18" customWidth="1"/>
    <col min="118" max="118" width="9.28515625" style="18" customWidth="1"/>
    <col min="119" max="120" width="12.7109375" style="18" customWidth="1"/>
    <col min="121" max="121" width="9.28515625" style="18" customWidth="1"/>
    <col min="122" max="122" width="12.7109375" style="18" customWidth="1"/>
    <col min="123" max="123" width="12.7109375" style="19" customWidth="1"/>
    <col min="124" max="124" width="9.28515625" style="19" customWidth="1"/>
    <col min="125" max="126" width="12.7109375" style="8" customWidth="1"/>
    <col min="127" max="127" width="9.28515625" style="8" customWidth="1"/>
    <col min="128" max="129" width="12.7109375" style="8" customWidth="1"/>
    <col min="130" max="130" width="9.28515625" style="8" customWidth="1"/>
    <col min="131" max="132" width="12.7109375" style="8" customWidth="1"/>
    <col min="133" max="133" width="9.28515625" style="8" customWidth="1"/>
    <col min="134" max="135" width="12.7109375" style="8" customWidth="1"/>
    <col min="136" max="136" width="9.28515625" style="8" customWidth="1"/>
    <col min="137" max="138" width="12.7109375" style="8" customWidth="1"/>
    <col min="139" max="139" width="9.28515625" style="8" customWidth="1"/>
    <col min="140" max="141" width="12.7109375" style="8" customWidth="1"/>
    <col min="142" max="142" width="9.28515625" style="8" customWidth="1"/>
    <col min="143" max="144" width="12.7109375" style="8" customWidth="1"/>
    <col min="145" max="145" width="9.28515625" style="8" customWidth="1"/>
    <col min="146" max="147" width="12.7109375" style="8" customWidth="1"/>
    <col min="148" max="148" width="9.28515625" style="8" customWidth="1"/>
    <col min="149" max="150" width="12.7109375" style="8" customWidth="1"/>
    <col min="151" max="151" width="9.28515625" style="8" customWidth="1"/>
    <col min="152" max="153" width="12.7109375" style="8" customWidth="1"/>
    <col min="154" max="154" width="9.28515625" style="8" customWidth="1"/>
    <col min="155" max="156" width="12.7109375" style="8" customWidth="1"/>
    <col min="157" max="157" width="9.28515625" style="8" customWidth="1"/>
    <col min="158" max="159" width="12.7109375" style="8" customWidth="1"/>
    <col min="160" max="160" width="9.28515625" style="8" customWidth="1"/>
    <col min="161" max="162" width="12.7109375" style="8" customWidth="1"/>
    <col min="163" max="163" width="9.28515625" style="8" customWidth="1"/>
    <col min="164" max="165" width="12.7109375" style="8" customWidth="1"/>
    <col min="166" max="166" width="9.28515625" style="8" customWidth="1"/>
    <col min="167" max="168" width="12.7109375" style="8" customWidth="1"/>
    <col min="169" max="169" width="9.28515625" style="8" customWidth="1"/>
    <col min="170" max="171" width="12.7109375" style="8" customWidth="1"/>
    <col min="172" max="172" width="9.28515625" style="8" customWidth="1"/>
    <col min="173" max="174" width="12.7109375" style="8" customWidth="1"/>
    <col min="175" max="175" width="9.28515625" style="8" customWidth="1"/>
    <col min="176" max="177" width="12.7109375" style="8" customWidth="1"/>
    <col min="178" max="178" width="9.28515625" style="8" customWidth="1"/>
    <col min="179" max="180" width="12.7109375" style="8" customWidth="1"/>
    <col min="181" max="181" width="9.28515625" style="8" customWidth="1"/>
    <col min="182" max="183" width="12.7109375" style="8" customWidth="1"/>
    <col min="184" max="184" width="9.28515625" style="8" customWidth="1"/>
    <col min="185" max="186" width="12.7109375" style="8" customWidth="1"/>
    <col min="187" max="187" width="9.28515625" style="8" customWidth="1"/>
    <col min="188" max="189" width="12.7109375" style="8" customWidth="1"/>
    <col min="190" max="190" width="9.28515625" style="8" customWidth="1"/>
    <col min="191" max="192" width="12.7109375" style="8" customWidth="1"/>
    <col min="193" max="193" width="9.28515625" style="8" customWidth="1"/>
    <col min="194" max="195" width="12.7109375" style="8" customWidth="1"/>
    <col min="196" max="196" width="9.28515625" style="8" customWidth="1"/>
    <col min="197" max="198" width="12.7109375" style="8" customWidth="1"/>
    <col min="199" max="199" width="9.28515625" style="8" customWidth="1"/>
    <col min="200" max="201" width="12.7109375" style="8" customWidth="1"/>
    <col min="202" max="202" width="9.28515625" style="8" customWidth="1"/>
    <col min="203" max="204" width="12.7109375" style="8" customWidth="1"/>
    <col min="205" max="205" width="9.28515625" style="8" customWidth="1"/>
    <col min="206" max="207" width="12.7109375" style="8" customWidth="1"/>
    <col min="208" max="208" width="9.28515625" style="8" customWidth="1"/>
    <col min="209" max="210" width="12.7109375" style="8" customWidth="1"/>
    <col min="211" max="211" width="9.28515625" style="8" customWidth="1"/>
    <col min="212" max="16384" width="10.7109375" style="8"/>
  </cols>
  <sheetData>
    <row r="1" spans="1:214" s="1" customFormat="1" ht="15" customHeight="1" x14ac:dyDescent="0.2">
      <c r="A1" s="136"/>
      <c r="B1" s="711">
        <v>11101</v>
      </c>
      <c r="C1" s="712"/>
      <c r="D1" s="713"/>
      <c r="E1" s="711">
        <v>11102</v>
      </c>
      <c r="F1" s="712"/>
      <c r="G1" s="713"/>
      <c r="H1" s="711">
        <v>11103</v>
      </c>
      <c r="I1" s="712"/>
      <c r="J1" s="713"/>
      <c r="K1" s="711">
        <v>11104</v>
      </c>
      <c r="L1" s="712"/>
      <c r="M1" s="713"/>
      <c r="N1" s="711">
        <v>11105</v>
      </c>
      <c r="O1" s="712"/>
      <c r="P1" s="713"/>
      <c r="Q1" s="711" t="s">
        <v>1</v>
      </c>
      <c r="R1" s="712"/>
      <c r="S1" s="713"/>
      <c r="T1" s="711" t="s">
        <v>2</v>
      </c>
      <c r="U1" s="712"/>
      <c r="V1" s="713"/>
      <c r="W1" s="711" t="s">
        <v>3</v>
      </c>
      <c r="X1" s="712"/>
      <c r="Y1" s="713"/>
      <c r="Z1" s="711" t="s">
        <v>4</v>
      </c>
      <c r="AA1" s="712"/>
      <c r="AB1" s="713"/>
      <c r="AC1" s="711" t="s">
        <v>5</v>
      </c>
      <c r="AD1" s="712"/>
      <c r="AE1" s="713"/>
      <c r="AF1" s="711">
        <v>11201</v>
      </c>
      <c r="AG1" s="712"/>
      <c r="AH1" s="713"/>
      <c r="AI1" s="711">
        <v>11301</v>
      </c>
      <c r="AJ1" s="712"/>
      <c r="AK1" s="713"/>
      <c r="AL1" s="711">
        <v>11303</v>
      </c>
      <c r="AM1" s="712"/>
      <c r="AN1" s="713"/>
      <c r="AO1" s="711">
        <v>11401</v>
      </c>
      <c r="AP1" s="712"/>
      <c r="AQ1" s="713"/>
      <c r="AR1" s="711">
        <v>11402</v>
      </c>
      <c r="AS1" s="712"/>
      <c r="AT1" s="713"/>
      <c r="AU1" s="711" t="s">
        <v>6</v>
      </c>
      <c r="AV1" s="712"/>
      <c r="AW1" s="713"/>
      <c r="AX1" s="711" t="s">
        <v>7</v>
      </c>
      <c r="AY1" s="712"/>
      <c r="AZ1" s="713"/>
      <c r="BA1" s="711">
        <v>11405</v>
      </c>
      <c r="BB1" s="712"/>
      <c r="BC1" s="713"/>
      <c r="BD1" s="711">
        <v>11406</v>
      </c>
      <c r="BE1" s="712"/>
      <c r="BF1" s="713"/>
      <c r="BG1" s="711">
        <v>11407</v>
      </c>
      <c r="BH1" s="712"/>
      <c r="BI1" s="713"/>
      <c r="BJ1" s="711">
        <v>11501</v>
      </c>
      <c r="BK1" s="712"/>
      <c r="BL1" s="713"/>
      <c r="BM1" s="711">
        <v>11502</v>
      </c>
      <c r="BN1" s="712"/>
      <c r="BO1" s="713"/>
      <c r="BP1" s="711">
        <v>11601</v>
      </c>
      <c r="BQ1" s="712"/>
      <c r="BR1" s="713"/>
      <c r="BS1" s="711" t="s">
        <v>8</v>
      </c>
      <c r="BT1" s="712"/>
      <c r="BU1" s="713"/>
      <c r="BV1" s="711" t="s">
        <v>9</v>
      </c>
      <c r="BW1" s="712"/>
      <c r="BX1" s="713"/>
      <c r="BY1" s="711" t="s">
        <v>10</v>
      </c>
      <c r="BZ1" s="712"/>
      <c r="CA1" s="713"/>
      <c r="CB1" s="711" t="s">
        <v>11</v>
      </c>
      <c r="CC1" s="712"/>
      <c r="CD1" s="713"/>
      <c r="CE1" s="711">
        <v>11602</v>
      </c>
      <c r="CF1" s="712"/>
      <c r="CG1" s="713"/>
      <c r="CH1" s="711">
        <v>11603</v>
      </c>
      <c r="CI1" s="712"/>
      <c r="CJ1" s="713"/>
      <c r="CK1" s="711">
        <v>11604</v>
      </c>
      <c r="CL1" s="712"/>
      <c r="CM1" s="713"/>
      <c r="CN1" s="711">
        <v>11605</v>
      </c>
      <c r="CO1" s="712"/>
      <c r="CP1" s="713"/>
      <c r="CQ1" s="711">
        <v>11701</v>
      </c>
      <c r="CR1" s="712"/>
      <c r="CS1" s="713"/>
      <c r="CT1" s="711">
        <v>11702</v>
      </c>
      <c r="CU1" s="712"/>
      <c r="CV1" s="713"/>
      <c r="CW1" s="711">
        <v>11703</v>
      </c>
      <c r="CX1" s="712"/>
      <c r="CY1" s="713"/>
      <c r="CZ1" s="711">
        <v>11704</v>
      </c>
      <c r="DA1" s="712"/>
      <c r="DB1" s="713"/>
      <c r="DC1" s="711">
        <v>11705</v>
      </c>
      <c r="DD1" s="712"/>
      <c r="DE1" s="713"/>
      <c r="DF1" s="711" t="s">
        <v>12</v>
      </c>
      <c r="DG1" s="712"/>
      <c r="DH1" s="713"/>
      <c r="DI1" s="711" t="s">
        <v>13</v>
      </c>
      <c r="DJ1" s="712"/>
      <c r="DK1" s="713"/>
      <c r="DL1" s="711">
        <v>11803</v>
      </c>
      <c r="DM1" s="712"/>
      <c r="DN1" s="713"/>
      <c r="DO1" s="711">
        <v>11805</v>
      </c>
      <c r="DP1" s="712"/>
      <c r="DQ1" s="713"/>
      <c r="DR1" s="723" t="s">
        <v>520</v>
      </c>
      <c r="DS1" s="724"/>
      <c r="DT1" s="725"/>
      <c r="DU1" s="711">
        <v>12102</v>
      </c>
      <c r="DV1" s="712"/>
      <c r="DW1" s="713"/>
      <c r="DX1" s="711">
        <v>12103</v>
      </c>
      <c r="DY1" s="712"/>
      <c r="DZ1" s="713"/>
      <c r="EA1" s="711">
        <v>12104</v>
      </c>
      <c r="EB1" s="712"/>
      <c r="EC1" s="713"/>
      <c r="ED1" s="712" t="s">
        <v>14</v>
      </c>
      <c r="EE1" s="712"/>
      <c r="EF1" s="713"/>
      <c r="EG1" s="711" t="s">
        <v>15</v>
      </c>
      <c r="EH1" s="712"/>
      <c r="EI1" s="713"/>
      <c r="EJ1" s="711" t="s">
        <v>16</v>
      </c>
      <c r="EK1" s="712"/>
      <c r="EL1" s="713"/>
      <c r="EM1" s="712" t="s">
        <v>17</v>
      </c>
      <c r="EN1" s="712"/>
      <c r="EO1" s="713"/>
      <c r="EP1" s="711">
        <v>12202</v>
      </c>
      <c r="EQ1" s="712"/>
      <c r="ER1" s="713"/>
      <c r="ES1" s="711">
        <v>12203</v>
      </c>
      <c r="ET1" s="712"/>
      <c r="EU1" s="713"/>
      <c r="EV1" s="723" t="s">
        <v>63</v>
      </c>
      <c r="EW1" s="724"/>
      <c r="EX1" s="725"/>
      <c r="EY1" s="711">
        <v>40101</v>
      </c>
      <c r="EZ1" s="712"/>
      <c r="FA1" s="713"/>
      <c r="FB1" s="711" t="s">
        <v>18</v>
      </c>
      <c r="FC1" s="712"/>
      <c r="FD1" s="713"/>
      <c r="FE1" s="711" t="s">
        <v>19</v>
      </c>
      <c r="FF1" s="712"/>
      <c r="FG1" s="713"/>
      <c r="FH1" s="711" t="s">
        <v>20</v>
      </c>
      <c r="FI1" s="712"/>
      <c r="FJ1" s="713"/>
      <c r="FK1" s="711">
        <v>40103</v>
      </c>
      <c r="FL1" s="712"/>
      <c r="FM1" s="713"/>
      <c r="FN1" s="711" t="s">
        <v>21</v>
      </c>
      <c r="FO1" s="712"/>
      <c r="FP1" s="713"/>
      <c r="FQ1" s="712" t="s">
        <v>22</v>
      </c>
      <c r="FR1" s="712"/>
      <c r="FS1" s="712"/>
      <c r="FT1" s="711">
        <v>40105</v>
      </c>
      <c r="FU1" s="712"/>
      <c r="FV1" s="713"/>
      <c r="FW1" s="712">
        <v>40106</v>
      </c>
      <c r="FX1" s="712"/>
      <c r="FY1" s="712"/>
      <c r="FZ1" s="711">
        <v>40107</v>
      </c>
      <c r="GA1" s="712"/>
      <c r="GB1" s="713"/>
      <c r="GC1" s="711">
        <v>40108</v>
      </c>
      <c r="GD1" s="712"/>
      <c r="GE1" s="713"/>
      <c r="GF1" s="711">
        <v>40109</v>
      </c>
      <c r="GG1" s="712"/>
      <c r="GH1" s="713"/>
      <c r="GI1" s="711">
        <v>40110</v>
      </c>
      <c r="GJ1" s="712"/>
      <c r="GK1" s="713"/>
      <c r="GL1" s="711">
        <v>40100</v>
      </c>
      <c r="GM1" s="712"/>
      <c r="GN1" s="713"/>
      <c r="GO1" s="711" t="s">
        <v>23</v>
      </c>
      <c r="GP1" s="712"/>
      <c r="GQ1" s="713"/>
      <c r="GR1" s="736">
        <v>50100</v>
      </c>
      <c r="GS1" s="736"/>
      <c r="GT1" s="736"/>
      <c r="GU1" s="737" t="s">
        <v>24</v>
      </c>
      <c r="GV1" s="736"/>
      <c r="GW1" s="738"/>
      <c r="GX1" s="732" t="s">
        <v>383</v>
      </c>
      <c r="GY1" s="733"/>
      <c r="GZ1" s="739"/>
      <c r="HA1" s="732" t="s">
        <v>76</v>
      </c>
      <c r="HB1" s="733"/>
      <c r="HC1" s="734"/>
    </row>
    <row r="2" spans="1:214" s="3" customFormat="1" ht="51" customHeight="1" x14ac:dyDescent="0.2">
      <c r="A2" s="137" t="s">
        <v>1012</v>
      </c>
      <c r="B2" s="717" t="s">
        <v>384</v>
      </c>
      <c r="C2" s="718"/>
      <c r="D2" s="719"/>
      <c r="E2" s="717" t="s">
        <v>27</v>
      </c>
      <c r="F2" s="718"/>
      <c r="G2" s="719"/>
      <c r="H2" s="717" t="s">
        <v>28</v>
      </c>
      <c r="I2" s="718"/>
      <c r="J2" s="719"/>
      <c r="K2" s="717" t="s">
        <v>344</v>
      </c>
      <c r="L2" s="718"/>
      <c r="M2" s="719"/>
      <c r="N2" s="717" t="s">
        <v>29</v>
      </c>
      <c r="O2" s="718"/>
      <c r="P2" s="719"/>
      <c r="Q2" s="717" t="s">
        <v>30</v>
      </c>
      <c r="R2" s="718"/>
      <c r="S2" s="719"/>
      <c r="T2" s="717" t="s">
        <v>31</v>
      </c>
      <c r="U2" s="718"/>
      <c r="V2" s="719"/>
      <c r="W2" s="717" t="s">
        <v>32</v>
      </c>
      <c r="X2" s="718"/>
      <c r="Y2" s="719"/>
      <c r="Z2" s="717" t="s">
        <v>33</v>
      </c>
      <c r="AA2" s="718"/>
      <c r="AB2" s="719"/>
      <c r="AC2" s="717" t="s">
        <v>34</v>
      </c>
      <c r="AD2" s="718"/>
      <c r="AE2" s="719"/>
      <c r="AF2" s="717" t="s">
        <v>35</v>
      </c>
      <c r="AG2" s="718"/>
      <c r="AH2" s="719"/>
      <c r="AI2" s="717" t="s">
        <v>36</v>
      </c>
      <c r="AJ2" s="718"/>
      <c r="AK2" s="719"/>
      <c r="AL2" s="717" t="s">
        <v>37</v>
      </c>
      <c r="AM2" s="718"/>
      <c r="AN2" s="719"/>
      <c r="AO2" s="714" t="s">
        <v>38</v>
      </c>
      <c r="AP2" s="715"/>
      <c r="AQ2" s="716"/>
      <c r="AR2" s="714" t="s">
        <v>654</v>
      </c>
      <c r="AS2" s="715"/>
      <c r="AT2" s="716"/>
      <c r="AU2" s="714" t="s">
        <v>319</v>
      </c>
      <c r="AV2" s="715"/>
      <c r="AW2" s="716"/>
      <c r="AX2" s="714" t="s">
        <v>39</v>
      </c>
      <c r="AY2" s="715"/>
      <c r="AZ2" s="716"/>
      <c r="BA2" s="714" t="s">
        <v>40</v>
      </c>
      <c r="BB2" s="715"/>
      <c r="BC2" s="716"/>
      <c r="BD2" s="714" t="s">
        <v>41</v>
      </c>
      <c r="BE2" s="715"/>
      <c r="BF2" s="716"/>
      <c r="BG2" s="714" t="s">
        <v>42</v>
      </c>
      <c r="BH2" s="715"/>
      <c r="BI2" s="716"/>
      <c r="BJ2" s="714" t="s">
        <v>43</v>
      </c>
      <c r="BK2" s="715"/>
      <c r="BL2" s="716"/>
      <c r="BM2" s="714" t="s">
        <v>305</v>
      </c>
      <c r="BN2" s="715"/>
      <c r="BO2" s="716"/>
      <c r="BP2" s="714" t="s">
        <v>44</v>
      </c>
      <c r="BQ2" s="715"/>
      <c r="BR2" s="716"/>
      <c r="BS2" s="714" t="s">
        <v>45</v>
      </c>
      <c r="BT2" s="715"/>
      <c r="BU2" s="716"/>
      <c r="BV2" s="714" t="s">
        <v>46</v>
      </c>
      <c r="BW2" s="715"/>
      <c r="BX2" s="716"/>
      <c r="BY2" s="714" t="s">
        <v>297</v>
      </c>
      <c r="BZ2" s="715"/>
      <c r="CA2" s="716"/>
      <c r="CB2" s="714" t="s">
        <v>46</v>
      </c>
      <c r="CC2" s="715"/>
      <c r="CD2" s="716"/>
      <c r="CE2" s="720" t="s">
        <v>369</v>
      </c>
      <c r="CF2" s="721"/>
      <c r="CG2" s="722"/>
      <c r="CH2" s="714" t="s">
        <v>47</v>
      </c>
      <c r="CI2" s="715"/>
      <c r="CJ2" s="716"/>
      <c r="CK2" s="714" t="s">
        <v>1058</v>
      </c>
      <c r="CL2" s="715"/>
      <c r="CM2" s="716"/>
      <c r="CN2" s="714" t="s">
        <v>48</v>
      </c>
      <c r="CO2" s="715"/>
      <c r="CP2" s="716"/>
      <c r="CQ2" s="714" t="s">
        <v>49</v>
      </c>
      <c r="CR2" s="715"/>
      <c r="CS2" s="716"/>
      <c r="CT2" s="714" t="s">
        <v>50</v>
      </c>
      <c r="CU2" s="715"/>
      <c r="CV2" s="716"/>
      <c r="CW2" s="714" t="s">
        <v>282</v>
      </c>
      <c r="CX2" s="715"/>
      <c r="CY2" s="716"/>
      <c r="CZ2" s="714" t="s">
        <v>51</v>
      </c>
      <c r="DA2" s="715"/>
      <c r="DB2" s="716"/>
      <c r="DC2" s="714" t="s">
        <v>52</v>
      </c>
      <c r="DD2" s="715"/>
      <c r="DE2" s="716"/>
      <c r="DF2" s="714" t="s">
        <v>53</v>
      </c>
      <c r="DG2" s="715"/>
      <c r="DH2" s="716"/>
      <c r="DI2" s="714" t="s">
        <v>54</v>
      </c>
      <c r="DJ2" s="715"/>
      <c r="DK2" s="716"/>
      <c r="DL2" s="714" t="s">
        <v>55</v>
      </c>
      <c r="DM2" s="715"/>
      <c r="DN2" s="716"/>
      <c r="DO2" s="729" t="s">
        <v>56</v>
      </c>
      <c r="DP2" s="730"/>
      <c r="DQ2" s="731"/>
      <c r="DR2" s="726"/>
      <c r="DS2" s="727"/>
      <c r="DT2" s="728"/>
      <c r="DU2" s="714" t="s">
        <v>259</v>
      </c>
      <c r="DV2" s="715"/>
      <c r="DW2" s="716"/>
      <c r="DX2" s="714" t="s">
        <v>57</v>
      </c>
      <c r="DY2" s="715"/>
      <c r="DZ2" s="716"/>
      <c r="EA2" s="714" t="s">
        <v>58</v>
      </c>
      <c r="EB2" s="715"/>
      <c r="EC2" s="716"/>
      <c r="ED2" s="715" t="s">
        <v>59</v>
      </c>
      <c r="EE2" s="715"/>
      <c r="EF2" s="716"/>
      <c r="EG2" s="714" t="s">
        <v>60</v>
      </c>
      <c r="EH2" s="715"/>
      <c r="EI2" s="716"/>
      <c r="EJ2" s="714" t="s">
        <v>61</v>
      </c>
      <c r="EK2" s="715"/>
      <c r="EL2" s="716"/>
      <c r="EM2" s="715" t="s">
        <v>244</v>
      </c>
      <c r="EN2" s="715"/>
      <c r="EO2" s="716"/>
      <c r="EP2" s="714" t="s">
        <v>241</v>
      </c>
      <c r="EQ2" s="715"/>
      <c r="ER2" s="716"/>
      <c r="ES2" s="714" t="s">
        <v>62</v>
      </c>
      <c r="ET2" s="715"/>
      <c r="EU2" s="716"/>
      <c r="EV2" s="726"/>
      <c r="EW2" s="727"/>
      <c r="EX2" s="728"/>
      <c r="EY2" s="714" t="s">
        <v>64</v>
      </c>
      <c r="EZ2" s="715"/>
      <c r="FA2" s="716"/>
      <c r="FB2" s="714" t="s">
        <v>65</v>
      </c>
      <c r="FC2" s="715"/>
      <c r="FD2" s="716"/>
      <c r="FE2" s="714" t="s">
        <v>66</v>
      </c>
      <c r="FF2" s="715"/>
      <c r="FG2" s="716"/>
      <c r="FH2" s="714" t="s">
        <v>67</v>
      </c>
      <c r="FI2" s="715"/>
      <c r="FJ2" s="716"/>
      <c r="FK2" s="714" t="s">
        <v>68</v>
      </c>
      <c r="FL2" s="715"/>
      <c r="FM2" s="716"/>
      <c r="FN2" s="714" t="s">
        <v>69</v>
      </c>
      <c r="FO2" s="715"/>
      <c r="FP2" s="716"/>
      <c r="FQ2" s="715" t="s">
        <v>631</v>
      </c>
      <c r="FR2" s="715"/>
      <c r="FS2" s="715"/>
      <c r="FT2" s="714" t="s">
        <v>70</v>
      </c>
      <c r="FU2" s="715"/>
      <c r="FV2" s="716"/>
      <c r="FW2" s="715" t="s">
        <v>71</v>
      </c>
      <c r="FX2" s="715"/>
      <c r="FY2" s="715"/>
      <c r="FZ2" s="714" t="s">
        <v>223</v>
      </c>
      <c r="GA2" s="715"/>
      <c r="GB2" s="716"/>
      <c r="GC2" s="714" t="s">
        <v>72</v>
      </c>
      <c r="GD2" s="715"/>
      <c r="GE2" s="716"/>
      <c r="GF2" s="714" t="s">
        <v>632</v>
      </c>
      <c r="GG2" s="715"/>
      <c r="GH2" s="716"/>
      <c r="GI2" s="714" t="s">
        <v>633</v>
      </c>
      <c r="GJ2" s="715"/>
      <c r="GK2" s="716"/>
      <c r="GL2" s="729" t="s">
        <v>73</v>
      </c>
      <c r="GM2" s="730"/>
      <c r="GN2" s="731"/>
      <c r="GO2" s="729" t="s">
        <v>74</v>
      </c>
      <c r="GP2" s="730"/>
      <c r="GQ2" s="731"/>
      <c r="GR2" s="730" t="s">
        <v>75</v>
      </c>
      <c r="GS2" s="730"/>
      <c r="GT2" s="730"/>
      <c r="GU2" s="729" t="s">
        <v>382</v>
      </c>
      <c r="GV2" s="730"/>
      <c r="GW2" s="731"/>
      <c r="GX2" s="729"/>
      <c r="GY2" s="730"/>
      <c r="GZ2" s="731"/>
      <c r="HA2" s="729"/>
      <c r="HB2" s="730"/>
      <c r="HC2" s="735"/>
    </row>
    <row r="3" spans="1:214" s="3" customFormat="1" ht="15" customHeight="1" x14ac:dyDescent="0.2">
      <c r="A3" s="740" t="s">
        <v>26</v>
      </c>
      <c r="B3" s="77" t="s">
        <v>397</v>
      </c>
      <c r="C3" s="78" t="s">
        <v>399</v>
      </c>
      <c r="D3" s="79" t="s">
        <v>401</v>
      </c>
      <c r="E3" s="77" t="s">
        <v>397</v>
      </c>
      <c r="F3" s="78" t="s">
        <v>399</v>
      </c>
      <c r="G3" s="79" t="s">
        <v>401</v>
      </c>
      <c r="H3" s="77" t="s">
        <v>397</v>
      </c>
      <c r="I3" s="78" t="s">
        <v>399</v>
      </c>
      <c r="J3" s="79" t="s">
        <v>401</v>
      </c>
      <c r="K3" s="77" t="s">
        <v>397</v>
      </c>
      <c r="L3" s="78" t="s">
        <v>399</v>
      </c>
      <c r="M3" s="79" t="s">
        <v>401</v>
      </c>
      <c r="N3" s="77" t="s">
        <v>397</v>
      </c>
      <c r="O3" s="78" t="s">
        <v>399</v>
      </c>
      <c r="P3" s="79" t="s">
        <v>401</v>
      </c>
      <c r="Q3" s="77" t="s">
        <v>397</v>
      </c>
      <c r="R3" s="78" t="s">
        <v>399</v>
      </c>
      <c r="S3" s="79" t="s">
        <v>401</v>
      </c>
      <c r="T3" s="77" t="s">
        <v>397</v>
      </c>
      <c r="U3" s="78" t="s">
        <v>399</v>
      </c>
      <c r="V3" s="79" t="s">
        <v>401</v>
      </c>
      <c r="W3" s="77" t="s">
        <v>397</v>
      </c>
      <c r="X3" s="78" t="s">
        <v>399</v>
      </c>
      <c r="Y3" s="79" t="s">
        <v>401</v>
      </c>
      <c r="Z3" s="77" t="s">
        <v>397</v>
      </c>
      <c r="AA3" s="78" t="s">
        <v>399</v>
      </c>
      <c r="AB3" s="79" t="s">
        <v>401</v>
      </c>
      <c r="AC3" s="77" t="s">
        <v>397</v>
      </c>
      <c r="AD3" s="78" t="s">
        <v>399</v>
      </c>
      <c r="AE3" s="79" t="s">
        <v>401</v>
      </c>
      <c r="AF3" s="77" t="s">
        <v>397</v>
      </c>
      <c r="AG3" s="78" t="s">
        <v>399</v>
      </c>
      <c r="AH3" s="79" t="s">
        <v>401</v>
      </c>
      <c r="AI3" s="77" t="s">
        <v>397</v>
      </c>
      <c r="AJ3" s="78" t="s">
        <v>399</v>
      </c>
      <c r="AK3" s="79" t="s">
        <v>401</v>
      </c>
      <c r="AL3" s="77" t="s">
        <v>397</v>
      </c>
      <c r="AM3" s="78" t="s">
        <v>399</v>
      </c>
      <c r="AN3" s="79" t="s">
        <v>401</v>
      </c>
      <c r="AO3" s="77" t="s">
        <v>397</v>
      </c>
      <c r="AP3" s="78" t="s">
        <v>399</v>
      </c>
      <c r="AQ3" s="79" t="s">
        <v>401</v>
      </c>
      <c r="AR3" s="77" t="s">
        <v>397</v>
      </c>
      <c r="AS3" s="78" t="s">
        <v>399</v>
      </c>
      <c r="AT3" s="79" t="s">
        <v>401</v>
      </c>
      <c r="AU3" s="77" t="s">
        <v>397</v>
      </c>
      <c r="AV3" s="78" t="s">
        <v>399</v>
      </c>
      <c r="AW3" s="79" t="s">
        <v>401</v>
      </c>
      <c r="AX3" s="77" t="s">
        <v>397</v>
      </c>
      <c r="AY3" s="78" t="s">
        <v>399</v>
      </c>
      <c r="AZ3" s="79" t="s">
        <v>401</v>
      </c>
      <c r="BA3" s="77" t="s">
        <v>397</v>
      </c>
      <c r="BB3" s="78" t="s">
        <v>399</v>
      </c>
      <c r="BC3" s="79" t="s">
        <v>401</v>
      </c>
      <c r="BD3" s="77" t="s">
        <v>397</v>
      </c>
      <c r="BE3" s="78" t="s">
        <v>399</v>
      </c>
      <c r="BF3" s="79" t="s">
        <v>401</v>
      </c>
      <c r="BG3" s="77" t="s">
        <v>397</v>
      </c>
      <c r="BH3" s="78" t="s">
        <v>399</v>
      </c>
      <c r="BI3" s="79" t="s">
        <v>401</v>
      </c>
      <c r="BJ3" s="77" t="s">
        <v>397</v>
      </c>
      <c r="BK3" s="78" t="s">
        <v>399</v>
      </c>
      <c r="BL3" s="79" t="s">
        <v>401</v>
      </c>
      <c r="BM3" s="77" t="s">
        <v>397</v>
      </c>
      <c r="BN3" s="78" t="s">
        <v>399</v>
      </c>
      <c r="BO3" s="79" t="s">
        <v>401</v>
      </c>
      <c r="BP3" s="77" t="s">
        <v>397</v>
      </c>
      <c r="BQ3" s="78" t="s">
        <v>399</v>
      </c>
      <c r="BR3" s="79" t="s">
        <v>401</v>
      </c>
      <c r="BS3" s="77" t="s">
        <v>397</v>
      </c>
      <c r="BT3" s="78" t="s">
        <v>399</v>
      </c>
      <c r="BU3" s="79" t="s">
        <v>401</v>
      </c>
      <c r="BV3" s="77" t="s">
        <v>397</v>
      </c>
      <c r="BW3" s="78" t="s">
        <v>399</v>
      </c>
      <c r="BX3" s="79" t="s">
        <v>401</v>
      </c>
      <c r="BY3" s="77" t="s">
        <v>397</v>
      </c>
      <c r="BZ3" s="78" t="s">
        <v>399</v>
      </c>
      <c r="CA3" s="79" t="s">
        <v>401</v>
      </c>
      <c r="CB3" s="77" t="s">
        <v>397</v>
      </c>
      <c r="CC3" s="78" t="s">
        <v>399</v>
      </c>
      <c r="CD3" s="79" t="s">
        <v>401</v>
      </c>
      <c r="CE3" s="77" t="s">
        <v>397</v>
      </c>
      <c r="CF3" s="78" t="s">
        <v>399</v>
      </c>
      <c r="CG3" s="79" t="s">
        <v>401</v>
      </c>
      <c r="CH3" s="77" t="s">
        <v>397</v>
      </c>
      <c r="CI3" s="78" t="s">
        <v>399</v>
      </c>
      <c r="CJ3" s="79" t="s">
        <v>401</v>
      </c>
      <c r="CK3" s="77" t="s">
        <v>397</v>
      </c>
      <c r="CL3" s="78" t="s">
        <v>399</v>
      </c>
      <c r="CM3" s="79" t="s">
        <v>401</v>
      </c>
      <c r="CN3" s="77" t="s">
        <v>397</v>
      </c>
      <c r="CO3" s="78" t="s">
        <v>399</v>
      </c>
      <c r="CP3" s="79" t="s">
        <v>401</v>
      </c>
      <c r="CQ3" s="77" t="s">
        <v>397</v>
      </c>
      <c r="CR3" s="78" t="s">
        <v>399</v>
      </c>
      <c r="CS3" s="79" t="s">
        <v>401</v>
      </c>
      <c r="CT3" s="77" t="s">
        <v>397</v>
      </c>
      <c r="CU3" s="78" t="s">
        <v>399</v>
      </c>
      <c r="CV3" s="79" t="s">
        <v>401</v>
      </c>
      <c r="CW3" s="77" t="s">
        <v>397</v>
      </c>
      <c r="CX3" s="78" t="s">
        <v>399</v>
      </c>
      <c r="CY3" s="79" t="s">
        <v>401</v>
      </c>
      <c r="CZ3" s="77" t="s">
        <v>397</v>
      </c>
      <c r="DA3" s="78" t="s">
        <v>399</v>
      </c>
      <c r="DB3" s="79" t="s">
        <v>401</v>
      </c>
      <c r="DC3" s="77" t="s">
        <v>397</v>
      </c>
      <c r="DD3" s="78" t="s">
        <v>399</v>
      </c>
      <c r="DE3" s="79" t="s">
        <v>401</v>
      </c>
      <c r="DF3" s="77" t="s">
        <v>397</v>
      </c>
      <c r="DG3" s="78" t="s">
        <v>399</v>
      </c>
      <c r="DH3" s="79" t="s">
        <v>401</v>
      </c>
      <c r="DI3" s="77" t="s">
        <v>397</v>
      </c>
      <c r="DJ3" s="78" t="s">
        <v>399</v>
      </c>
      <c r="DK3" s="79" t="s">
        <v>401</v>
      </c>
      <c r="DL3" s="77" t="s">
        <v>397</v>
      </c>
      <c r="DM3" s="78" t="s">
        <v>399</v>
      </c>
      <c r="DN3" s="79" t="s">
        <v>401</v>
      </c>
      <c r="DO3" s="77" t="s">
        <v>397</v>
      </c>
      <c r="DP3" s="78" t="s">
        <v>399</v>
      </c>
      <c r="DQ3" s="79" t="s">
        <v>401</v>
      </c>
      <c r="DR3" s="77" t="s">
        <v>397</v>
      </c>
      <c r="DS3" s="78" t="s">
        <v>399</v>
      </c>
      <c r="DT3" s="79" t="s">
        <v>401</v>
      </c>
      <c r="DU3" s="73" t="s">
        <v>397</v>
      </c>
      <c r="DV3" s="74" t="s">
        <v>399</v>
      </c>
      <c r="DW3" s="75" t="s">
        <v>401</v>
      </c>
      <c r="DX3" s="73" t="s">
        <v>397</v>
      </c>
      <c r="DY3" s="74" t="s">
        <v>399</v>
      </c>
      <c r="DZ3" s="75" t="s">
        <v>401</v>
      </c>
      <c r="EA3" s="73" t="s">
        <v>397</v>
      </c>
      <c r="EB3" s="74" t="s">
        <v>399</v>
      </c>
      <c r="EC3" s="75" t="s">
        <v>401</v>
      </c>
      <c r="ED3" s="73" t="s">
        <v>397</v>
      </c>
      <c r="EE3" s="74" t="s">
        <v>399</v>
      </c>
      <c r="EF3" s="75" t="s">
        <v>401</v>
      </c>
      <c r="EG3" s="73" t="s">
        <v>397</v>
      </c>
      <c r="EH3" s="74" t="s">
        <v>399</v>
      </c>
      <c r="EI3" s="75" t="s">
        <v>401</v>
      </c>
      <c r="EJ3" s="73" t="s">
        <v>397</v>
      </c>
      <c r="EK3" s="74" t="s">
        <v>399</v>
      </c>
      <c r="EL3" s="75" t="s">
        <v>401</v>
      </c>
      <c r="EM3" s="73" t="s">
        <v>397</v>
      </c>
      <c r="EN3" s="74" t="s">
        <v>399</v>
      </c>
      <c r="EO3" s="75" t="s">
        <v>401</v>
      </c>
      <c r="EP3" s="73" t="s">
        <v>397</v>
      </c>
      <c r="EQ3" s="74" t="s">
        <v>399</v>
      </c>
      <c r="ER3" s="75" t="s">
        <v>401</v>
      </c>
      <c r="ES3" s="73" t="s">
        <v>397</v>
      </c>
      <c r="ET3" s="74" t="s">
        <v>399</v>
      </c>
      <c r="EU3" s="75" t="s">
        <v>401</v>
      </c>
      <c r="EV3" s="73" t="s">
        <v>397</v>
      </c>
      <c r="EW3" s="74" t="s">
        <v>399</v>
      </c>
      <c r="EX3" s="75" t="s">
        <v>401</v>
      </c>
      <c r="EY3" s="73" t="s">
        <v>397</v>
      </c>
      <c r="EZ3" s="74" t="s">
        <v>399</v>
      </c>
      <c r="FA3" s="75" t="s">
        <v>401</v>
      </c>
      <c r="FB3" s="73" t="s">
        <v>397</v>
      </c>
      <c r="FC3" s="74" t="s">
        <v>399</v>
      </c>
      <c r="FD3" s="75" t="s">
        <v>401</v>
      </c>
      <c r="FE3" s="73" t="s">
        <v>397</v>
      </c>
      <c r="FF3" s="74" t="s">
        <v>399</v>
      </c>
      <c r="FG3" s="75" t="s">
        <v>401</v>
      </c>
      <c r="FH3" s="73" t="s">
        <v>397</v>
      </c>
      <c r="FI3" s="74" t="s">
        <v>399</v>
      </c>
      <c r="FJ3" s="75" t="s">
        <v>401</v>
      </c>
      <c r="FK3" s="73" t="s">
        <v>397</v>
      </c>
      <c r="FL3" s="74" t="s">
        <v>399</v>
      </c>
      <c r="FM3" s="75" t="s">
        <v>401</v>
      </c>
      <c r="FN3" s="73" t="s">
        <v>397</v>
      </c>
      <c r="FO3" s="74" t="s">
        <v>399</v>
      </c>
      <c r="FP3" s="75" t="s">
        <v>401</v>
      </c>
      <c r="FQ3" s="73" t="s">
        <v>397</v>
      </c>
      <c r="FR3" s="74" t="s">
        <v>399</v>
      </c>
      <c r="FS3" s="75" t="s">
        <v>401</v>
      </c>
      <c r="FT3" s="73" t="s">
        <v>397</v>
      </c>
      <c r="FU3" s="74" t="s">
        <v>399</v>
      </c>
      <c r="FV3" s="75" t="s">
        <v>401</v>
      </c>
      <c r="FW3" s="73" t="s">
        <v>397</v>
      </c>
      <c r="FX3" s="74" t="s">
        <v>399</v>
      </c>
      <c r="FY3" s="75" t="s">
        <v>401</v>
      </c>
      <c r="FZ3" s="73" t="s">
        <v>397</v>
      </c>
      <c r="GA3" s="74" t="s">
        <v>399</v>
      </c>
      <c r="GB3" s="75" t="s">
        <v>401</v>
      </c>
      <c r="GC3" s="73" t="s">
        <v>397</v>
      </c>
      <c r="GD3" s="74" t="s">
        <v>399</v>
      </c>
      <c r="GE3" s="75" t="s">
        <v>401</v>
      </c>
      <c r="GF3" s="73" t="s">
        <v>397</v>
      </c>
      <c r="GG3" s="74" t="s">
        <v>399</v>
      </c>
      <c r="GH3" s="75" t="s">
        <v>401</v>
      </c>
      <c r="GI3" s="73" t="s">
        <v>397</v>
      </c>
      <c r="GJ3" s="74" t="s">
        <v>399</v>
      </c>
      <c r="GK3" s="75" t="s">
        <v>401</v>
      </c>
      <c r="GL3" s="73" t="s">
        <v>397</v>
      </c>
      <c r="GM3" s="74" t="s">
        <v>399</v>
      </c>
      <c r="GN3" s="75" t="s">
        <v>401</v>
      </c>
      <c r="GO3" s="73" t="s">
        <v>397</v>
      </c>
      <c r="GP3" s="74" t="s">
        <v>399</v>
      </c>
      <c r="GQ3" s="75" t="s">
        <v>401</v>
      </c>
      <c r="GR3" s="73" t="s">
        <v>397</v>
      </c>
      <c r="GS3" s="74" t="s">
        <v>399</v>
      </c>
      <c r="GT3" s="75" t="s">
        <v>401</v>
      </c>
      <c r="GU3" s="73" t="s">
        <v>397</v>
      </c>
      <c r="GV3" s="74" t="s">
        <v>399</v>
      </c>
      <c r="GW3" s="75" t="s">
        <v>401</v>
      </c>
      <c r="GX3" s="73" t="s">
        <v>397</v>
      </c>
      <c r="GY3" s="74" t="s">
        <v>399</v>
      </c>
      <c r="GZ3" s="75" t="s">
        <v>401</v>
      </c>
      <c r="HA3" s="73" t="s">
        <v>397</v>
      </c>
      <c r="HB3" s="74" t="s">
        <v>399</v>
      </c>
      <c r="HC3" s="138" t="s">
        <v>401</v>
      </c>
    </row>
    <row r="4" spans="1:214" s="3" customFormat="1" ht="15" customHeight="1" x14ac:dyDescent="0.2">
      <c r="A4" s="741"/>
      <c r="B4" s="80" t="s">
        <v>398</v>
      </c>
      <c r="C4" s="81" t="s">
        <v>400</v>
      </c>
      <c r="D4" s="82" t="s">
        <v>402</v>
      </c>
      <c r="E4" s="80" t="s">
        <v>398</v>
      </c>
      <c r="F4" s="81" t="s">
        <v>400</v>
      </c>
      <c r="G4" s="82" t="s">
        <v>402</v>
      </c>
      <c r="H4" s="80" t="s">
        <v>398</v>
      </c>
      <c r="I4" s="81" t="s">
        <v>400</v>
      </c>
      <c r="J4" s="82" t="s">
        <v>402</v>
      </c>
      <c r="K4" s="80" t="s">
        <v>398</v>
      </c>
      <c r="L4" s="81" t="s">
        <v>400</v>
      </c>
      <c r="M4" s="82" t="s">
        <v>402</v>
      </c>
      <c r="N4" s="80" t="s">
        <v>398</v>
      </c>
      <c r="O4" s="81" t="s">
        <v>400</v>
      </c>
      <c r="P4" s="82" t="s">
        <v>402</v>
      </c>
      <c r="Q4" s="80" t="s">
        <v>398</v>
      </c>
      <c r="R4" s="81" t="s">
        <v>400</v>
      </c>
      <c r="S4" s="82" t="s">
        <v>402</v>
      </c>
      <c r="T4" s="80" t="s">
        <v>398</v>
      </c>
      <c r="U4" s="81" t="s">
        <v>400</v>
      </c>
      <c r="V4" s="82" t="s">
        <v>402</v>
      </c>
      <c r="W4" s="80" t="s">
        <v>398</v>
      </c>
      <c r="X4" s="81" t="s">
        <v>400</v>
      </c>
      <c r="Y4" s="82" t="s">
        <v>402</v>
      </c>
      <c r="Z4" s="80" t="s">
        <v>398</v>
      </c>
      <c r="AA4" s="81" t="s">
        <v>400</v>
      </c>
      <c r="AB4" s="82" t="s">
        <v>402</v>
      </c>
      <c r="AC4" s="80" t="s">
        <v>398</v>
      </c>
      <c r="AD4" s="81" t="s">
        <v>400</v>
      </c>
      <c r="AE4" s="82" t="s">
        <v>402</v>
      </c>
      <c r="AF4" s="80" t="s">
        <v>398</v>
      </c>
      <c r="AG4" s="81" t="s">
        <v>400</v>
      </c>
      <c r="AH4" s="82" t="s">
        <v>402</v>
      </c>
      <c r="AI4" s="80" t="s">
        <v>398</v>
      </c>
      <c r="AJ4" s="81" t="s">
        <v>400</v>
      </c>
      <c r="AK4" s="82" t="s">
        <v>402</v>
      </c>
      <c r="AL4" s="80" t="s">
        <v>398</v>
      </c>
      <c r="AM4" s="81" t="s">
        <v>400</v>
      </c>
      <c r="AN4" s="82" t="s">
        <v>402</v>
      </c>
      <c r="AO4" s="80" t="s">
        <v>398</v>
      </c>
      <c r="AP4" s="81" t="s">
        <v>400</v>
      </c>
      <c r="AQ4" s="82" t="s">
        <v>402</v>
      </c>
      <c r="AR4" s="80" t="s">
        <v>398</v>
      </c>
      <c r="AS4" s="81" t="s">
        <v>400</v>
      </c>
      <c r="AT4" s="82" t="s">
        <v>402</v>
      </c>
      <c r="AU4" s="80" t="s">
        <v>398</v>
      </c>
      <c r="AV4" s="81" t="s">
        <v>400</v>
      </c>
      <c r="AW4" s="82" t="s">
        <v>402</v>
      </c>
      <c r="AX4" s="80" t="s">
        <v>398</v>
      </c>
      <c r="AY4" s="81" t="s">
        <v>400</v>
      </c>
      <c r="AZ4" s="82" t="s">
        <v>402</v>
      </c>
      <c r="BA4" s="80" t="s">
        <v>398</v>
      </c>
      <c r="BB4" s="81" t="s">
        <v>400</v>
      </c>
      <c r="BC4" s="82" t="s">
        <v>402</v>
      </c>
      <c r="BD4" s="80" t="s">
        <v>398</v>
      </c>
      <c r="BE4" s="81" t="s">
        <v>400</v>
      </c>
      <c r="BF4" s="82" t="s">
        <v>402</v>
      </c>
      <c r="BG4" s="80" t="s">
        <v>398</v>
      </c>
      <c r="BH4" s="81" t="s">
        <v>400</v>
      </c>
      <c r="BI4" s="82" t="s">
        <v>402</v>
      </c>
      <c r="BJ4" s="80" t="s">
        <v>398</v>
      </c>
      <c r="BK4" s="81" t="s">
        <v>400</v>
      </c>
      <c r="BL4" s="82" t="s">
        <v>402</v>
      </c>
      <c r="BM4" s="80" t="s">
        <v>398</v>
      </c>
      <c r="BN4" s="81" t="s">
        <v>400</v>
      </c>
      <c r="BO4" s="82" t="s">
        <v>402</v>
      </c>
      <c r="BP4" s="80" t="s">
        <v>398</v>
      </c>
      <c r="BQ4" s="81" t="s">
        <v>400</v>
      </c>
      <c r="BR4" s="82" t="s">
        <v>402</v>
      </c>
      <c r="BS4" s="80" t="s">
        <v>398</v>
      </c>
      <c r="BT4" s="81" t="s">
        <v>400</v>
      </c>
      <c r="BU4" s="82" t="s">
        <v>402</v>
      </c>
      <c r="BV4" s="80" t="s">
        <v>398</v>
      </c>
      <c r="BW4" s="81" t="s">
        <v>400</v>
      </c>
      <c r="BX4" s="82" t="s">
        <v>402</v>
      </c>
      <c r="BY4" s="80" t="s">
        <v>398</v>
      </c>
      <c r="BZ4" s="81" t="s">
        <v>400</v>
      </c>
      <c r="CA4" s="82" t="s">
        <v>402</v>
      </c>
      <c r="CB4" s="80" t="s">
        <v>398</v>
      </c>
      <c r="CC4" s="81" t="s">
        <v>400</v>
      </c>
      <c r="CD4" s="82" t="s">
        <v>402</v>
      </c>
      <c r="CE4" s="80" t="s">
        <v>398</v>
      </c>
      <c r="CF4" s="81" t="s">
        <v>400</v>
      </c>
      <c r="CG4" s="82" t="s">
        <v>402</v>
      </c>
      <c r="CH4" s="80" t="s">
        <v>398</v>
      </c>
      <c r="CI4" s="81" t="s">
        <v>400</v>
      </c>
      <c r="CJ4" s="82" t="s">
        <v>402</v>
      </c>
      <c r="CK4" s="80" t="s">
        <v>398</v>
      </c>
      <c r="CL4" s="81" t="s">
        <v>400</v>
      </c>
      <c r="CM4" s="82" t="s">
        <v>402</v>
      </c>
      <c r="CN4" s="80" t="s">
        <v>398</v>
      </c>
      <c r="CO4" s="81" t="s">
        <v>400</v>
      </c>
      <c r="CP4" s="82" t="s">
        <v>402</v>
      </c>
      <c r="CQ4" s="80" t="s">
        <v>398</v>
      </c>
      <c r="CR4" s="81" t="s">
        <v>400</v>
      </c>
      <c r="CS4" s="82" t="s">
        <v>402</v>
      </c>
      <c r="CT4" s="80" t="s">
        <v>398</v>
      </c>
      <c r="CU4" s="81" t="s">
        <v>400</v>
      </c>
      <c r="CV4" s="82" t="s">
        <v>402</v>
      </c>
      <c r="CW4" s="80" t="s">
        <v>398</v>
      </c>
      <c r="CX4" s="81" t="s">
        <v>400</v>
      </c>
      <c r="CY4" s="82" t="s">
        <v>402</v>
      </c>
      <c r="CZ4" s="80" t="s">
        <v>398</v>
      </c>
      <c r="DA4" s="81" t="s">
        <v>400</v>
      </c>
      <c r="DB4" s="82" t="s">
        <v>402</v>
      </c>
      <c r="DC4" s="80" t="s">
        <v>398</v>
      </c>
      <c r="DD4" s="81" t="s">
        <v>400</v>
      </c>
      <c r="DE4" s="82" t="s">
        <v>402</v>
      </c>
      <c r="DF4" s="80" t="s">
        <v>398</v>
      </c>
      <c r="DG4" s="81" t="s">
        <v>400</v>
      </c>
      <c r="DH4" s="82" t="s">
        <v>402</v>
      </c>
      <c r="DI4" s="80" t="s">
        <v>398</v>
      </c>
      <c r="DJ4" s="81" t="s">
        <v>400</v>
      </c>
      <c r="DK4" s="82" t="s">
        <v>402</v>
      </c>
      <c r="DL4" s="80" t="s">
        <v>398</v>
      </c>
      <c r="DM4" s="81" t="s">
        <v>400</v>
      </c>
      <c r="DN4" s="82" t="s">
        <v>402</v>
      </c>
      <c r="DO4" s="80" t="s">
        <v>398</v>
      </c>
      <c r="DP4" s="81" t="s">
        <v>400</v>
      </c>
      <c r="DQ4" s="82" t="s">
        <v>402</v>
      </c>
      <c r="DR4" s="80" t="s">
        <v>398</v>
      </c>
      <c r="DS4" s="81" t="s">
        <v>400</v>
      </c>
      <c r="DT4" s="82" t="s">
        <v>402</v>
      </c>
      <c r="DU4" s="80" t="s">
        <v>398</v>
      </c>
      <c r="DV4" s="81" t="s">
        <v>400</v>
      </c>
      <c r="DW4" s="82" t="s">
        <v>402</v>
      </c>
      <c r="DX4" s="80" t="s">
        <v>398</v>
      </c>
      <c r="DY4" s="81" t="s">
        <v>400</v>
      </c>
      <c r="DZ4" s="82" t="s">
        <v>402</v>
      </c>
      <c r="EA4" s="80" t="s">
        <v>398</v>
      </c>
      <c r="EB4" s="81" t="s">
        <v>400</v>
      </c>
      <c r="EC4" s="82" t="s">
        <v>402</v>
      </c>
      <c r="ED4" s="80" t="s">
        <v>398</v>
      </c>
      <c r="EE4" s="81" t="s">
        <v>400</v>
      </c>
      <c r="EF4" s="82" t="s">
        <v>402</v>
      </c>
      <c r="EG4" s="80" t="s">
        <v>398</v>
      </c>
      <c r="EH4" s="81" t="s">
        <v>400</v>
      </c>
      <c r="EI4" s="82" t="s">
        <v>402</v>
      </c>
      <c r="EJ4" s="80" t="s">
        <v>398</v>
      </c>
      <c r="EK4" s="81" t="s">
        <v>400</v>
      </c>
      <c r="EL4" s="82" t="s">
        <v>402</v>
      </c>
      <c r="EM4" s="80" t="s">
        <v>398</v>
      </c>
      <c r="EN4" s="81" t="s">
        <v>400</v>
      </c>
      <c r="EO4" s="82" t="s">
        <v>402</v>
      </c>
      <c r="EP4" s="80" t="s">
        <v>398</v>
      </c>
      <c r="EQ4" s="81" t="s">
        <v>400</v>
      </c>
      <c r="ER4" s="82" t="s">
        <v>402</v>
      </c>
      <c r="ES4" s="80" t="s">
        <v>398</v>
      </c>
      <c r="ET4" s="81" t="s">
        <v>400</v>
      </c>
      <c r="EU4" s="82" t="s">
        <v>402</v>
      </c>
      <c r="EV4" s="80" t="s">
        <v>398</v>
      </c>
      <c r="EW4" s="81" t="s">
        <v>400</v>
      </c>
      <c r="EX4" s="82" t="s">
        <v>402</v>
      </c>
      <c r="EY4" s="80" t="s">
        <v>398</v>
      </c>
      <c r="EZ4" s="81" t="s">
        <v>400</v>
      </c>
      <c r="FA4" s="82" t="s">
        <v>402</v>
      </c>
      <c r="FB4" s="80" t="s">
        <v>398</v>
      </c>
      <c r="FC4" s="81" t="s">
        <v>400</v>
      </c>
      <c r="FD4" s="82" t="s">
        <v>402</v>
      </c>
      <c r="FE4" s="80" t="s">
        <v>398</v>
      </c>
      <c r="FF4" s="81" t="s">
        <v>400</v>
      </c>
      <c r="FG4" s="82" t="s">
        <v>402</v>
      </c>
      <c r="FH4" s="80" t="s">
        <v>398</v>
      </c>
      <c r="FI4" s="81" t="s">
        <v>400</v>
      </c>
      <c r="FJ4" s="82" t="s">
        <v>402</v>
      </c>
      <c r="FK4" s="80" t="s">
        <v>398</v>
      </c>
      <c r="FL4" s="81" t="s">
        <v>400</v>
      </c>
      <c r="FM4" s="82" t="s">
        <v>402</v>
      </c>
      <c r="FN4" s="80" t="s">
        <v>398</v>
      </c>
      <c r="FO4" s="81" t="s">
        <v>400</v>
      </c>
      <c r="FP4" s="82" t="s">
        <v>402</v>
      </c>
      <c r="FQ4" s="80" t="s">
        <v>398</v>
      </c>
      <c r="FR4" s="81" t="s">
        <v>400</v>
      </c>
      <c r="FS4" s="82" t="s">
        <v>402</v>
      </c>
      <c r="FT4" s="80" t="s">
        <v>398</v>
      </c>
      <c r="FU4" s="81" t="s">
        <v>400</v>
      </c>
      <c r="FV4" s="82" t="s">
        <v>402</v>
      </c>
      <c r="FW4" s="80" t="s">
        <v>398</v>
      </c>
      <c r="FX4" s="81" t="s">
        <v>400</v>
      </c>
      <c r="FY4" s="82" t="s">
        <v>402</v>
      </c>
      <c r="FZ4" s="80" t="s">
        <v>398</v>
      </c>
      <c r="GA4" s="81" t="s">
        <v>400</v>
      </c>
      <c r="GB4" s="82" t="s">
        <v>402</v>
      </c>
      <c r="GC4" s="80" t="s">
        <v>398</v>
      </c>
      <c r="GD4" s="81" t="s">
        <v>400</v>
      </c>
      <c r="GE4" s="82" t="s">
        <v>402</v>
      </c>
      <c r="GF4" s="80" t="s">
        <v>398</v>
      </c>
      <c r="GG4" s="81" t="s">
        <v>400</v>
      </c>
      <c r="GH4" s="82" t="s">
        <v>402</v>
      </c>
      <c r="GI4" s="80" t="s">
        <v>398</v>
      </c>
      <c r="GJ4" s="81" t="s">
        <v>400</v>
      </c>
      <c r="GK4" s="82" t="s">
        <v>402</v>
      </c>
      <c r="GL4" s="80" t="s">
        <v>398</v>
      </c>
      <c r="GM4" s="81" t="s">
        <v>400</v>
      </c>
      <c r="GN4" s="82" t="s">
        <v>402</v>
      </c>
      <c r="GO4" s="80" t="s">
        <v>398</v>
      </c>
      <c r="GP4" s="81" t="s">
        <v>400</v>
      </c>
      <c r="GQ4" s="82" t="s">
        <v>402</v>
      </c>
      <c r="GR4" s="80" t="s">
        <v>398</v>
      </c>
      <c r="GS4" s="81" t="s">
        <v>400</v>
      </c>
      <c r="GT4" s="82" t="s">
        <v>402</v>
      </c>
      <c r="GU4" s="80" t="s">
        <v>398</v>
      </c>
      <c r="GV4" s="81" t="s">
        <v>400</v>
      </c>
      <c r="GW4" s="82" t="s">
        <v>402</v>
      </c>
      <c r="GX4" s="80" t="s">
        <v>398</v>
      </c>
      <c r="GY4" s="81" t="s">
        <v>400</v>
      </c>
      <c r="GZ4" s="82" t="s">
        <v>402</v>
      </c>
      <c r="HA4" s="80" t="s">
        <v>398</v>
      </c>
      <c r="HB4" s="81" t="s">
        <v>400</v>
      </c>
      <c r="HC4" s="139" t="s">
        <v>402</v>
      </c>
    </row>
    <row r="5" spans="1:214" s="3" customFormat="1" ht="15" customHeight="1" thickBot="1" x14ac:dyDescent="0.25">
      <c r="A5" s="140">
        <v>1</v>
      </c>
      <c r="B5" s="73">
        <v>2</v>
      </c>
      <c r="C5" s="74">
        <v>3</v>
      </c>
      <c r="D5" s="76" t="s">
        <v>403</v>
      </c>
      <c r="E5" s="76" t="s">
        <v>404</v>
      </c>
      <c r="F5" s="76" t="s">
        <v>405</v>
      </c>
      <c r="G5" s="76" t="s">
        <v>406</v>
      </c>
      <c r="H5" s="76" t="s">
        <v>407</v>
      </c>
      <c r="I5" s="76" t="s">
        <v>408</v>
      </c>
      <c r="J5" s="76" t="s">
        <v>409</v>
      </c>
      <c r="K5" s="76" t="s">
        <v>95</v>
      </c>
      <c r="L5" s="76" t="s">
        <v>410</v>
      </c>
      <c r="M5" s="76" t="s">
        <v>98</v>
      </c>
      <c r="N5" s="76" t="s">
        <v>411</v>
      </c>
      <c r="O5" s="76" t="s">
        <v>101</v>
      </c>
      <c r="P5" s="76" t="s">
        <v>412</v>
      </c>
      <c r="Q5" s="76" t="s">
        <v>104</v>
      </c>
      <c r="R5" s="76" t="s">
        <v>106</v>
      </c>
      <c r="S5" s="76" t="s">
        <v>413</v>
      </c>
      <c r="T5" s="76" t="s">
        <v>109</v>
      </c>
      <c r="U5" s="76" t="s">
        <v>110</v>
      </c>
      <c r="V5" s="123" t="s">
        <v>414</v>
      </c>
      <c r="W5" s="76" t="s">
        <v>113</v>
      </c>
      <c r="X5" s="76" t="s">
        <v>415</v>
      </c>
      <c r="Y5" s="76" t="s">
        <v>116</v>
      </c>
      <c r="Z5" s="76" t="s">
        <v>416</v>
      </c>
      <c r="AA5" s="76" t="s">
        <v>119</v>
      </c>
      <c r="AB5" s="123" t="s">
        <v>121</v>
      </c>
      <c r="AC5" s="76" t="s">
        <v>123</v>
      </c>
      <c r="AD5" s="76" t="s">
        <v>417</v>
      </c>
      <c r="AE5" s="76" t="s">
        <v>126</v>
      </c>
      <c r="AF5" s="76" t="s">
        <v>418</v>
      </c>
      <c r="AG5" s="76" t="s">
        <v>419</v>
      </c>
      <c r="AH5" s="123" t="s">
        <v>420</v>
      </c>
      <c r="AI5" s="76" t="s">
        <v>421</v>
      </c>
      <c r="AJ5" s="76" t="s">
        <v>132</v>
      </c>
      <c r="AK5" s="123" t="s">
        <v>135</v>
      </c>
      <c r="AL5" s="76" t="s">
        <v>386</v>
      </c>
      <c r="AM5" s="76" t="s">
        <v>138</v>
      </c>
      <c r="AN5" s="76" t="s">
        <v>387</v>
      </c>
      <c r="AO5" s="76" t="s">
        <v>141</v>
      </c>
      <c r="AP5" s="76" t="s">
        <v>388</v>
      </c>
      <c r="AQ5" s="76" t="s">
        <v>144</v>
      </c>
      <c r="AR5" s="76"/>
      <c r="AS5" s="76"/>
      <c r="AT5" s="76"/>
      <c r="AU5" s="76" t="s">
        <v>389</v>
      </c>
      <c r="AV5" s="76" t="s">
        <v>147</v>
      </c>
      <c r="AW5" s="76" t="s">
        <v>149</v>
      </c>
      <c r="AX5" s="76" t="s">
        <v>390</v>
      </c>
      <c r="AY5" s="76" t="s">
        <v>422</v>
      </c>
      <c r="AZ5" s="76" t="s">
        <v>154</v>
      </c>
      <c r="BA5" s="76" t="s">
        <v>391</v>
      </c>
      <c r="BB5" s="76" t="s">
        <v>157</v>
      </c>
      <c r="BC5" s="76" t="s">
        <v>392</v>
      </c>
      <c r="BD5" s="76" t="s">
        <v>160</v>
      </c>
      <c r="BE5" s="76" t="s">
        <v>393</v>
      </c>
      <c r="BF5" s="76" t="s">
        <v>423</v>
      </c>
      <c r="BG5" s="76" t="s">
        <v>424</v>
      </c>
      <c r="BH5" s="76" t="s">
        <v>165</v>
      </c>
      <c r="BI5" s="76" t="s">
        <v>394</v>
      </c>
      <c r="BJ5" s="76" t="s">
        <v>168</v>
      </c>
      <c r="BK5" s="76" t="s">
        <v>395</v>
      </c>
      <c r="BL5" s="76" t="s">
        <v>425</v>
      </c>
      <c r="BM5" s="76" t="s">
        <v>172</v>
      </c>
      <c r="BN5" s="76" t="s">
        <v>396</v>
      </c>
      <c r="BO5" s="76" t="s">
        <v>426</v>
      </c>
      <c r="BP5" s="76" t="s">
        <v>427</v>
      </c>
      <c r="BQ5" s="76" t="s">
        <v>428</v>
      </c>
      <c r="BR5" s="76" t="s">
        <v>429</v>
      </c>
      <c r="BS5" s="76" t="s">
        <v>430</v>
      </c>
      <c r="BT5" s="76" t="s">
        <v>431</v>
      </c>
      <c r="BU5" s="76" t="s">
        <v>432</v>
      </c>
      <c r="BV5" s="76" t="s">
        <v>433</v>
      </c>
      <c r="BW5" s="76" t="s">
        <v>434</v>
      </c>
      <c r="BX5" s="76" t="s">
        <v>435</v>
      </c>
      <c r="BY5" s="76" t="s">
        <v>436</v>
      </c>
      <c r="BZ5" s="76" t="s">
        <v>437</v>
      </c>
      <c r="CA5" s="76" t="s">
        <v>438</v>
      </c>
      <c r="CB5" s="76" t="s">
        <v>439</v>
      </c>
      <c r="CC5" s="76" t="s">
        <v>440</v>
      </c>
      <c r="CD5" s="76" t="s">
        <v>441</v>
      </c>
      <c r="CE5" s="76" t="s">
        <v>442</v>
      </c>
      <c r="CF5" s="76" t="s">
        <v>443</v>
      </c>
      <c r="CG5" s="76" t="s">
        <v>444</v>
      </c>
      <c r="CH5" s="76" t="s">
        <v>445</v>
      </c>
      <c r="CI5" s="76" t="s">
        <v>446</v>
      </c>
      <c r="CJ5" s="76" t="s">
        <v>447</v>
      </c>
      <c r="CK5" s="76" t="s">
        <v>448</v>
      </c>
      <c r="CL5" s="76" t="s">
        <v>449</v>
      </c>
      <c r="CM5" s="76" t="s">
        <v>450</v>
      </c>
      <c r="CN5" s="76" t="s">
        <v>451</v>
      </c>
      <c r="CO5" s="76" t="s">
        <v>452</v>
      </c>
      <c r="CP5" s="76" t="s">
        <v>453</v>
      </c>
      <c r="CQ5" s="76" t="s">
        <v>454</v>
      </c>
      <c r="CR5" s="76" t="s">
        <v>455</v>
      </c>
      <c r="CS5" s="76" t="s">
        <v>456</v>
      </c>
      <c r="CT5" s="76" t="s">
        <v>457</v>
      </c>
      <c r="CU5" s="76" t="s">
        <v>521</v>
      </c>
      <c r="CV5" s="76" t="s">
        <v>522</v>
      </c>
      <c r="CW5" s="76" t="s">
        <v>523</v>
      </c>
      <c r="CX5" s="76" t="s">
        <v>524</v>
      </c>
      <c r="CY5" s="76" t="s">
        <v>525</v>
      </c>
      <c r="CZ5" s="76" t="s">
        <v>526</v>
      </c>
      <c r="DA5" s="76" t="s">
        <v>527</v>
      </c>
      <c r="DB5" s="76" t="s">
        <v>528</v>
      </c>
      <c r="DC5" s="76" t="s">
        <v>529</v>
      </c>
      <c r="DD5" s="76" t="s">
        <v>530</v>
      </c>
      <c r="DE5" s="76" t="s">
        <v>531</v>
      </c>
      <c r="DF5" s="76" t="s">
        <v>532</v>
      </c>
      <c r="DG5" s="76" t="s">
        <v>533</v>
      </c>
      <c r="DH5" s="76" t="s">
        <v>534</v>
      </c>
      <c r="DI5" s="76" t="s">
        <v>535</v>
      </c>
      <c r="DJ5" s="76" t="s">
        <v>536</v>
      </c>
      <c r="DK5" s="76" t="s">
        <v>537</v>
      </c>
      <c r="DL5" s="76" t="s">
        <v>538</v>
      </c>
      <c r="DM5" s="76" t="s">
        <v>539</v>
      </c>
      <c r="DN5" s="76" t="s">
        <v>540</v>
      </c>
      <c r="DO5" s="76" t="s">
        <v>541</v>
      </c>
      <c r="DP5" s="76" t="s">
        <v>542</v>
      </c>
      <c r="DQ5" s="76" t="s">
        <v>543</v>
      </c>
      <c r="DR5" s="76" t="s">
        <v>544</v>
      </c>
      <c r="DS5" s="123" t="s">
        <v>545</v>
      </c>
      <c r="DT5" s="76" t="s">
        <v>546</v>
      </c>
      <c r="DU5" s="76" t="s">
        <v>547</v>
      </c>
      <c r="DV5" s="76" t="s">
        <v>548</v>
      </c>
      <c r="DW5" s="76" t="s">
        <v>549</v>
      </c>
      <c r="DX5" s="76" t="s">
        <v>550</v>
      </c>
      <c r="DY5" s="76" t="s">
        <v>551</v>
      </c>
      <c r="DZ5" s="76" t="s">
        <v>552</v>
      </c>
      <c r="EA5" s="76" t="s">
        <v>553</v>
      </c>
      <c r="EB5" s="76" t="s">
        <v>554</v>
      </c>
      <c r="EC5" s="76" t="s">
        <v>555</v>
      </c>
      <c r="ED5" s="76" t="s">
        <v>556</v>
      </c>
      <c r="EE5" s="76" t="s">
        <v>557</v>
      </c>
      <c r="EF5" s="76" t="s">
        <v>558</v>
      </c>
      <c r="EG5" s="76" t="s">
        <v>559</v>
      </c>
      <c r="EH5" s="76" t="s">
        <v>560</v>
      </c>
      <c r="EI5" s="76" t="s">
        <v>561</v>
      </c>
      <c r="EJ5" s="76" t="s">
        <v>562</v>
      </c>
      <c r="EK5" s="76" t="s">
        <v>563</v>
      </c>
      <c r="EL5" s="76" t="s">
        <v>564</v>
      </c>
      <c r="EM5" s="76" t="s">
        <v>565</v>
      </c>
      <c r="EN5" s="76" t="s">
        <v>566</v>
      </c>
      <c r="EO5" s="76" t="s">
        <v>567</v>
      </c>
      <c r="EP5" s="76" t="s">
        <v>568</v>
      </c>
      <c r="EQ5" s="76" t="s">
        <v>569</v>
      </c>
      <c r="ER5" s="76" t="s">
        <v>570</v>
      </c>
      <c r="ES5" s="76" t="s">
        <v>571</v>
      </c>
      <c r="ET5" s="76" t="s">
        <v>572</v>
      </c>
      <c r="EU5" s="76" t="s">
        <v>573</v>
      </c>
      <c r="EV5" s="76" t="s">
        <v>574</v>
      </c>
      <c r="EW5" s="76" t="s">
        <v>575</v>
      </c>
      <c r="EX5" s="76" t="s">
        <v>576</v>
      </c>
      <c r="EY5" s="76" t="s">
        <v>577</v>
      </c>
      <c r="EZ5" s="76" t="s">
        <v>578</v>
      </c>
      <c r="FA5" s="76" t="s">
        <v>579</v>
      </c>
      <c r="FB5" s="76" t="s">
        <v>580</v>
      </c>
      <c r="FC5" s="76" t="s">
        <v>581</v>
      </c>
      <c r="FD5" s="76" t="s">
        <v>582</v>
      </c>
      <c r="FE5" s="76" t="s">
        <v>583</v>
      </c>
      <c r="FF5" s="76" t="s">
        <v>584</v>
      </c>
      <c r="FG5" s="76" t="s">
        <v>585</v>
      </c>
      <c r="FH5" s="76" t="s">
        <v>586</v>
      </c>
      <c r="FI5" s="76" t="s">
        <v>587</v>
      </c>
      <c r="FJ5" s="76" t="s">
        <v>588</v>
      </c>
      <c r="FK5" s="675" t="s">
        <v>589</v>
      </c>
      <c r="FL5" s="76" t="s">
        <v>590</v>
      </c>
      <c r="FM5" s="76" t="s">
        <v>591</v>
      </c>
      <c r="FN5" s="76" t="s">
        <v>592</v>
      </c>
      <c r="FO5" s="76" t="s">
        <v>593</v>
      </c>
      <c r="FP5" s="76" t="s">
        <v>594</v>
      </c>
      <c r="FQ5" s="76" t="s">
        <v>595</v>
      </c>
      <c r="FR5" s="76" t="s">
        <v>596</v>
      </c>
      <c r="FS5" s="76" t="s">
        <v>597</v>
      </c>
      <c r="FT5" s="76" t="s">
        <v>598</v>
      </c>
      <c r="FU5" s="76" t="s">
        <v>599</v>
      </c>
      <c r="FV5" s="76" t="s">
        <v>600</v>
      </c>
      <c r="FW5" s="76" t="s">
        <v>601</v>
      </c>
      <c r="FX5" s="76" t="s">
        <v>602</v>
      </c>
      <c r="FY5" s="76" t="s">
        <v>603</v>
      </c>
      <c r="FZ5" s="76" t="s">
        <v>604</v>
      </c>
      <c r="GA5" s="76" t="s">
        <v>605</v>
      </c>
      <c r="GB5" s="76" t="s">
        <v>606</v>
      </c>
      <c r="GC5" s="675" t="s">
        <v>607</v>
      </c>
      <c r="GD5" s="76" t="s">
        <v>608</v>
      </c>
      <c r="GE5" s="76" t="s">
        <v>609</v>
      </c>
      <c r="GF5" s="76" t="s">
        <v>610</v>
      </c>
      <c r="GG5" s="76" t="s">
        <v>611</v>
      </c>
      <c r="GH5" s="76" t="s">
        <v>612</v>
      </c>
      <c r="GI5" s="76" t="s">
        <v>613</v>
      </c>
      <c r="GJ5" s="76" t="s">
        <v>614</v>
      </c>
      <c r="GK5" s="76" t="s">
        <v>615</v>
      </c>
      <c r="GL5" s="675" t="s">
        <v>616</v>
      </c>
      <c r="GM5" s="76" t="s">
        <v>617</v>
      </c>
      <c r="GN5" s="76" t="s">
        <v>618</v>
      </c>
      <c r="GO5" s="76" t="s">
        <v>619</v>
      </c>
      <c r="GP5" s="76" t="s">
        <v>620</v>
      </c>
      <c r="GQ5" s="76" t="s">
        <v>621</v>
      </c>
      <c r="GR5" s="76" t="s">
        <v>622</v>
      </c>
      <c r="GS5" s="76" t="s">
        <v>623</v>
      </c>
      <c r="GT5" s="76" t="s">
        <v>624</v>
      </c>
      <c r="GU5" s="76" t="s">
        <v>625</v>
      </c>
      <c r="GV5" s="76" t="s">
        <v>626</v>
      </c>
      <c r="GW5" s="76" t="s">
        <v>627</v>
      </c>
      <c r="GX5" s="76" t="s">
        <v>628</v>
      </c>
      <c r="GY5" s="76" t="s">
        <v>629</v>
      </c>
      <c r="GZ5" s="76" t="s">
        <v>630</v>
      </c>
      <c r="HA5" s="76" t="s">
        <v>634</v>
      </c>
      <c r="HB5" s="76" t="s">
        <v>635</v>
      </c>
      <c r="HC5" s="141" t="s">
        <v>636</v>
      </c>
    </row>
    <row r="6" spans="1:214" s="3" customFormat="1" ht="20.100000000000001" customHeight="1" thickBot="1" x14ac:dyDescent="0.25">
      <c r="A6" s="126" t="s">
        <v>1011</v>
      </c>
      <c r="B6" s="84">
        <f>B26+B53</f>
        <v>193004</v>
      </c>
      <c r="C6" s="84" t="e">
        <f>SUM(#REF!+#REF!+#REF!)</f>
        <v>#REF!</v>
      </c>
      <c r="D6" s="89" t="e">
        <f t="shared" ref="D6:D7" si="0">C6/B6*100</f>
        <v>#REF!</v>
      </c>
      <c r="E6" s="84">
        <f>E26+E53</f>
        <v>5000</v>
      </c>
      <c r="F6" s="84" t="e">
        <f>SUM(#REF!+#REF!+#REF!)</f>
        <v>#REF!</v>
      </c>
      <c r="G6" s="89" t="e">
        <f t="shared" ref="G6:G7" si="1">F6/E6*100</f>
        <v>#REF!</v>
      </c>
      <c r="H6" s="84">
        <f>H26+H53</f>
        <v>3353</v>
      </c>
      <c r="I6" s="84" t="e">
        <f>SUM(#REF!+#REF!+#REF!)</f>
        <v>#REF!</v>
      </c>
      <c r="J6" s="89" t="e">
        <f t="shared" ref="J6:J7" si="2">I6/H6*100</f>
        <v>#REF!</v>
      </c>
      <c r="K6" s="84">
        <f>K26+K53</f>
        <v>7034</v>
      </c>
      <c r="L6" s="84" t="e">
        <f>SUM(#REF!+#REF!+#REF!)</f>
        <v>#REF!</v>
      </c>
      <c r="M6" s="89" t="e">
        <f t="shared" ref="M6:M7" si="3">L6/K6*100</f>
        <v>#REF!</v>
      </c>
      <c r="N6" s="84">
        <f>N26+N53</f>
        <v>166280</v>
      </c>
      <c r="O6" s="84" t="e">
        <f>SUM(#REF!+#REF!+#REF!)</f>
        <v>#REF!</v>
      </c>
      <c r="P6" s="89" t="e">
        <f t="shared" ref="P6:P7" si="4">O6/N6*100</f>
        <v>#REF!</v>
      </c>
      <c r="Q6" s="84">
        <f>Q26+Q53</f>
        <v>693317</v>
      </c>
      <c r="R6" s="84" t="e">
        <f>SUM(#REF!+#REF!+#REF!)</f>
        <v>#REF!</v>
      </c>
      <c r="S6" s="89" t="e">
        <f t="shared" ref="S6:S7" si="5">R6/Q6*100</f>
        <v>#REF!</v>
      </c>
      <c r="T6" s="84">
        <f>T26+T53</f>
        <v>673622</v>
      </c>
      <c r="U6" s="84" t="e">
        <f>SUM(#REF!+#REF!+#REF!)</f>
        <v>#REF!</v>
      </c>
      <c r="V6" s="89" t="e">
        <f t="shared" ref="V6" si="6">U6/T6*100</f>
        <v>#REF!</v>
      </c>
      <c r="W6" s="84">
        <f>W26+W53</f>
        <v>0</v>
      </c>
      <c r="X6" s="84" t="e">
        <f>SUM(#REF!+#REF!+#REF!)</f>
        <v>#REF!</v>
      </c>
      <c r="Y6" s="84"/>
      <c r="Z6" s="84">
        <f>Z26+Z53</f>
        <v>5709877</v>
      </c>
      <c r="AA6" s="84" t="e">
        <f>SUM(#REF!+#REF!+#REF!)</f>
        <v>#REF!</v>
      </c>
      <c r="AB6" s="89" t="e">
        <f t="shared" ref="AB6:AB7" si="7">AA6/Z6*100</f>
        <v>#REF!</v>
      </c>
      <c r="AC6" s="84">
        <f>AC26+AC53</f>
        <v>0</v>
      </c>
      <c r="AD6" s="84" t="e">
        <f>SUM(#REF!+#REF!+#REF!)</f>
        <v>#REF!</v>
      </c>
      <c r="AE6" s="84"/>
      <c r="AF6" s="84">
        <f>AF26+AF53</f>
        <v>4604</v>
      </c>
      <c r="AG6" s="84" t="e">
        <f>SUM(#REF!+#REF!+#REF!)</f>
        <v>#REF!</v>
      </c>
      <c r="AH6" s="89" t="e">
        <f t="shared" ref="AH6:AH11" si="8">AG6/AF6*100</f>
        <v>#REF!</v>
      </c>
      <c r="AI6" s="84">
        <f>AI26+AI53</f>
        <v>27850</v>
      </c>
      <c r="AJ6" s="84" t="e">
        <f>SUM(#REF!+#REF!+#REF!)</f>
        <v>#REF!</v>
      </c>
      <c r="AK6" s="89" t="e">
        <f t="shared" ref="AK6:AK10" si="9">AJ6/AI6*100</f>
        <v>#REF!</v>
      </c>
      <c r="AL6" s="84">
        <f>AL26+AL53</f>
        <v>157000</v>
      </c>
      <c r="AM6" s="84" t="e">
        <f>SUM(#REF!+#REF!+#REF!)</f>
        <v>#REF!</v>
      </c>
      <c r="AN6" s="89" t="e">
        <f t="shared" ref="AN6:AN7" si="10">AM6/AL6*100</f>
        <v>#REF!</v>
      </c>
      <c r="AO6" s="84">
        <f>AO26+AO53</f>
        <v>698409</v>
      </c>
      <c r="AP6" s="84" t="e">
        <f>SUM(#REF!+#REF!+#REF!)</f>
        <v>#REF!</v>
      </c>
      <c r="AQ6" s="89" t="e">
        <f t="shared" ref="AQ6:AQ7" si="11">AP6/AO6*100</f>
        <v>#REF!</v>
      </c>
      <c r="AR6" s="84">
        <f>AR26+AR53</f>
        <v>0</v>
      </c>
      <c r="AS6" s="84" t="e">
        <f>SUM(#REF!+#REF!+#REF!)</f>
        <v>#REF!</v>
      </c>
      <c r="AT6" s="89"/>
      <c r="AU6" s="84">
        <f>AU26+AU53</f>
        <v>153653</v>
      </c>
      <c r="AV6" s="84" t="e">
        <f>SUM(#REF!+#REF!+#REF!)</f>
        <v>#REF!</v>
      </c>
      <c r="AW6" s="89" t="e">
        <f t="shared" ref="AW6:AW7" si="12">AV6/AU6*100</f>
        <v>#REF!</v>
      </c>
      <c r="AX6" s="84">
        <f>AX26+AX53</f>
        <v>54290</v>
      </c>
      <c r="AY6" s="84" t="e">
        <f>SUM(#REF!+#REF!+#REF!)</f>
        <v>#REF!</v>
      </c>
      <c r="AZ6" s="89" t="e">
        <f t="shared" ref="AZ6:AZ7" si="13">AY6/AX6*100</f>
        <v>#REF!</v>
      </c>
      <c r="BA6" s="84">
        <f>BA26+BA53</f>
        <v>25000</v>
      </c>
      <c r="BB6" s="84" t="e">
        <f>SUM(#REF!+#REF!+#REF!)</f>
        <v>#REF!</v>
      </c>
      <c r="BC6" s="89" t="e">
        <f t="shared" ref="BC6:BC7" si="14">BB6/BA6*100</f>
        <v>#REF!</v>
      </c>
      <c r="BD6" s="84">
        <f>BD26+BD53</f>
        <v>1000</v>
      </c>
      <c r="BE6" s="84" t="e">
        <f>SUM(#REF!+#REF!+#REF!)</f>
        <v>#REF!</v>
      </c>
      <c r="BF6" s="89" t="e">
        <f t="shared" ref="BF6:BF7" si="15">BE6/BD6*100</f>
        <v>#REF!</v>
      </c>
      <c r="BG6" s="84">
        <f>BG26+BG53</f>
        <v>109572</v>
      </c>
      <c r="BH6" s="84" t="e">
        <f>#REF!+#REF!+#REF!</f>
        <v>#REF!</v>
      </c>
      <c r="BI6" s="89" t="e">
        <f t="shared" ref="BI6:BI7" si="16">BH6/BG6*100</f>
        <v>#REF!</v>
      </c>
      <c r="BJ6" s="84">
        <f>BJ26+BJ53</f>
        <v>0</v>
      </c>
      <c r="BK6" s="84" t="e">
        <f>#REF!+#REF!+#REF!</f>
        <v>#REF!</v>
      </c>
      <c r="BL6" s="84"/>
      <c r="BM6" s="84">
        <f>BM26+BM53</f>
        <v>3500</v>
      </c>
      <c r="BN6" s="84" t="e">
        <f>SUM(#REF!+#REF!+#REF!)</f>
        <v>#REF!</v>
      </c>
      <c r="BO6" s="89" t="e">
        <f t="shared" ref="BO6:BO7" si="17">BN6/BM6*100</f>
        <v>#REF!</v>
      </c>
      <c r="BP6" s="84">
        <f>BP26+BP53</f>
        <v>477883</v>
      </c>
      <c r="BQ6" s="84" t="e">
        <f>SUM(#REF!+#REF!+#REF!)</f>
        <v>#REF!</v>
      </c>
      <c r="BR6" s="89" t="e">
        <f t="shared" ref="BR6:BR7" si="18">BQ6/BP6*100</f>
        <v>#REF!</v>
      </c>
      <c r="BS6" s="84">
        <f>BS26+BS53</f>
        <v>175109</v>
      </c>
      <c r="BT6" s="84" t="e">
        <f>SUM(#REF!+#REF!+#REF!)</f>
        <v>#REF!</v>
      </c>
      <c r="BU6" s="89" t="e">
        <f t="shared" ref="BU6:BU7" si="19">BT6/BS6*100</f>
        <v>#REF!</v>
      </c>
      <c r="BV6" s="84">
        <f>BV26+BV53</f>
        <v>0</v>
      </c>
      <c r="BW6" s="84" t="e">
        <f>SUM(#REF!+#REF!+#REF!)</f>
        <v>#REF!</v>
      </c>
      <c r="BX6" s="84"/>
      <c r="BY6" s="84">
        <f>BY26+BY53</f>
        <v>699392</v>
      </c>
      <c r="BZ6" s="84" t="e">
        <f>SUM(#REF!+#REF!+#REF!)</f>
        <v>#REF!</v>
      </c>
      <c r="CA6" s="89" t="e">
        <f t="shared" ref="CA6:CA7" si="20">BZ6/BY6*100</f>
        <v>#REF!</v>
      </c>
      <c r="CB6" s="84">
        <f>CB26+CB53</f>
        <v>0</v>
      </c>
      <c r="CC6" s="84" t="e">
        <f>SUM(#REF!+#REF!+#REF!)</f>
        <v>#REF!</v>
      </c>
      <c r="CD6" s="84"/>
      <c r="CE6" s="84">
        <f>CE26+CE53</f>
        <v>3247780</v>
      </c>
      <c r="CF6" s="84" t="e">
        <f>SUM(#REF!+#REF!+#REF!)</f>
        <v>#REF!</v>
      </c>
      <c r="CG6" s="89" t="e">
        <f t="shared" ref="CG6:CG7" si="21">CF6/CE6*100</f>
        <v>#REF!</v>
      </c>
      <c r="CH6" s="84">
        <f>CH26+CH53</f>
        <v>0</v>
      </c>
      <c r="CI6" s="84" t="e">
        <f>SUM(#REF!+#REF!+#REF!)</f>
        <v>#REF!</v>
      </c>
      <c r="CJ6" s="84"/>
      <c r="CK6" s="84">
        <f>CK26+CK53</f>
        <v>2000</v>
      </c>
      <c r="CL6" s="84" t="e">
        <f>SUM(#REF!+#REF!+#REF!)</f>
        <v>#REF!</v>
      </c>
      <c r="CM6" s="89" t="e">
        <f t="shared" ref="CM6:CM7" si="22">CL6/CK6*100</f>
        <v>#REF!</v>
      </c>
      <c r="CN6" s="84">
        <f>CN26+CN53</f>
        <v>320581</v>
      </c>
      <c r="CO6" s="84" t="e">
        <f>#REF!+#REF!+#REF!</f>
        <v>#REF!</v>
      </c>
      <c r="CP6" s="89" t="e">
        <f t="shared" ref="CP6:CP7" si="23">CO6/CN6*100</f>
        <v>#REF!</v>
      </c>
      <c r="CQ6" s="84">
        <f>CQ26+CQ53</f>
        <v>0</v>
      </c>
      <c r="CR6" s="84" t="e">
        <f>SUM(#REF!+#REF!+#REF!)</f>
        <v>#REF!</v>
      </c>
      <c r="CS6" s="89"/>
      <c r="CT6" s="84">
        <f>CT26+CT53</f>
        <v>3000</v>
      </c>
      <c r="CU6" s="84" t="e">
        <f>SUM(#REF!+#REF!+#REF!)</f>
        <v>#REF!</v>
      </c>
      <c r="CV6" s="89" t="e">
        <f t="shared" ref="CV6:CV7" si="24">CU6/CT6*100</f>
        <v>#REF!</v>
      </c>
      <c r="CW6" s="84">
        <f>CW26+CW53</f>
        <v>53700</v>
      </c>
      <c r="CX6" s="84" t="e">
        <f>SUM(#REF!+#REF!+#REF!)</f>
        <v>#REF!</v>
      </c>
      <c r="CY6" s="89" t="e">
        <f t="shared" ref="CY6:CY10" si="25">CX6/CW6*100</f>
        <v>#REF!</v>
      </c>
      <c r="CZ6" s="84">
        <f>CZ26+CZ53</f>
        <v>42680</v>
      </c>
      <c r="DA6" s="84" t="e">
        <f>SUM(#REF!+#REF!+#REF!)</f>
        <v>#REF!</v>
      </c>
      <c r="DB6" s="89" t="e">
        <f t="shared" ref="DB6:DB7" si="26">DA6/CZ6*100</f>
        <v>#REF!</v>
      </c>
      <c r="DC6" s="84">
        <f>DC26+DC53</f>
        <v>907200</v>
      </c>
      <c r="DD6" s="84" t="e">
        <f>SUM(#REF!+#REF!+#REF!)</f>
        <v>#REF!</v>
      </c>
      <c r="DE6" s="89" t="e">
        <f t="shared" ref="DE6" si="27">DD6/DC6*100</f>
        <v>#REF!</v>
      </c>
      <c r="DF6" s="84">
        <f>DF26+DF53</f>
        <v>370139</v>
      </c>
      <c r="DG6" s="84" t="e">
        <f>SUM(#REF!+#REF!+#REF!)</f>
        <v>#REF!</v>
      </c>
      <c r="DH6" s="89" t="e">
        <f t="shared" ref="DH6:DH7" si="28">DG6/DF6*100</f>
        <v>#REF!</v>
      </c>
      <c r="DI6" s="84">
        <f>DI26+DI53</f>
        <v>96640</v>
      </c>
      <c r="DJ6" s="84" t="e">
        <f>SUM(#REF!+#REF!+#REF!)</f>
        <v>#REF!</v>
      </c>
      <c r="DK6" s="89" t="e">
        <f t="shared" ref="DK6:DK7" si="29">DJ6/DI6*100</f>
        <v>#REF!</v>
      </c>
      <c r="DL6" s="84">
        <f>DL26+DL53</f>
        <v>130042</v>
      </c>
      <c r="DM6" s="84" t="e">
        <f>SUM(#REF!+#REF!+#REF!)</f>
        <v>#REF!</v>
      </c>
      <c r="DN6" s="89" t="e">
        <f t="shared" ref="DN6:DN7" si="30">DM6/DL6*100</f>
        <v>#REF!</v>
      </c>
      <c r="DO6" s="84">
        <f>DO26+DO53</f>
        <v>874506</v>
      </c>
      <c r="DP6" s="84" t="e">
        <f>#REF!+#REF!+#REF!</f>
        <v>#REF!</v>
      </c>
      <c r="DQ6" s="89" t="e">
        <f t="shared" ref="DQ6:DQ7" si="31">DP6/DO6*100</f>
        <v>#REF!</v>
      </c>
      <c r="DR6" s="89">
        <f>SUM(B6+E6+H6+K6+N6+Q6+T6+W6+Z6+AC6+AF6+AI6+AL6+AO6+AR6+AU6+AX6+BA6+BD6+BG6+BJ6+BM6+BP6+BS6+BV6+BY6+CB6+CE6+CH6+CK6+CN6+CQ6+CT6+CW6+CZ6+DC6+DF6+DI6+DL6+DO6)</f>
        <v>16087017</v>
      </c>
      <c r="DS6" s="84" t="e">
        <f>#REF!+#REF!+#REF!</f>
        <v>#REF!</v>
      </c>
      <c r="DT6" s="89" t="e">
        <f>DS6/DR6*100</f>
        <v>#REF!</v>
      </c>
      <c r="DU6" s="84">
        <f>DU26+DU53</f>
        <v>14226</v>
      </c>
      <c r="DV6" s="84" t="e">
        <f>SUM(#REF!+#REF!+#REF!)</f>
        <v>#REF!</v>
      </c>
      <c r="DW6" s="89" t="e">
        <f t="shared" ref="DW6:DW10" si="32">DV6/DU6*100</f>
        <v>#REF!</v>
      </c>
      <c r="DX6" s="84">
        <f>DX26+DX53</f>
        <v>7392</v>
      </c>
      <c r="DY6" s="84" t="e">
        <f>SUM(#REF!+#REF!+#REF!)</f>
        <v>#REF!</v>
      </c>
      <c r="DZ6" s="89" t="e">
        <f t="shared" ref="DZ6:DZ10" si="33">DY6/DX6*100</f>
        <v>#REF!</v>
      </c>
      <c r="EA6" s="84">
        <f>EA26+EA53</f>
        <v>4000</v>
      </c>
      <c r="EB6" s="84" t="e">
        <f>SUM(#REF!+#REF!+#REF!)</f>
        <v>#REF!</v>
      </c>
      <c r="EC6" s="89" t="e">
        <f t="shared" ref="EC6:EC10" si="34">EB6/EA6*100</f>
        <v>#REF!</v>
      </c>
      <c r="ED6" s="84">
        <f>ED26+ED53</f>
        <v>326545</v>
      </c>
      <c r="EE6" s="84" t="e">
        <f>SUM(#REF!+#REF!+#REF!)</f>
        <v>#REF!</v>
      </c>
      <c r="EF6" s="89" t="e">
        <f t="shared" ref="EF6:EF10" si="35">EE6/ED6*100</f>
        <v>#REF!</v>
      </c>
      <c r="EG6" s="84">
        <f>EG26+EG53</f>
        <v>47360</v>
      </c>
      <c r="EH6" s="84" t="e">
        <f>SUM(#REF!+#REF!+#REF!)</f>
        <v>#REF!</v>
      </c>
      <c r="EI6" s="89" t="e">
        <f t="shared" ref="EI6:EI10" si="36">EH6/EG6*100</f>
        <v>#REF!</v>
      </c>
      <c r="EJ6" s="84">
        <f>EJ26+EJ53</f>
        <v>51137</v>
      </c>
      <c r="EK6" s="84" t="e">
        <f>SUM(#REF!+#REF!+#REF!)</f>
        <v>#REF!</v>
      </c>
      <c r="EL6" s="89" t="e">
        <f t="shared" ref="EL6:EL10" si="37">EK6/EJ6*100</f>
        <v>#REF!</v>
      </c>
      <c r="EM6" s="84">
        <f>EM26+EM53</f>
        <v>14795</v>
      </c>
      <c r="EN6" s="84" t="e">
        <f>SUM(#REF!+#REF!+#REF!)</f>
        <v>#REF!</v>
      </c>
      <c r="EO6" s="89" t="e">
        <f t="shared" ref="EO6:EO10" si="38">EN6/EM6*100</f>
        <v>#REF!</v>
      </c>
      <c r="EP6" s="84">
        <f>EP26+EP53</f>
        <v>1415777</v>
      </c>
      <c r="EQ6" s="84" t="e">
        <f>SUM(#REF!+#REF!+#REF!)</f>
        <v>#REF!</v>
      </c>
      <c r="ER6" s="89" t="e">
        <f t="shared" ref="ER6:ER10" si="39">EQ6/EP6*100</f>
        <v>#REF!</v>
      </c>
      <c r="ES6" s="84">
        <f>ES26+ES53</f>
        <v>540431</v>
      </c>
      <c r="ET6" s="84" t="e">
        <f>SUM(#REF!+#REF!+#REF!)</f>
        <v>#REF!</v>
      </c>
      <c r="EU6" s="89" t="e">
        <f t="shared" ref="EU6:EU10" si="40">ET6/ES6*100</f>
        <v>#REF!</v>
      </c>
      <c r="EV6" s="84">
        <f>DU6+DX6+EA6+ED6+EG6+EJ6+EM6+EP6+ES6</f>
        <v>2421663</v>
      </c>
      <c r="EW6" s="84" t="e">
        <f>DV6+DY6+EB6+EE6+EH6+EK6+EN6+EQ6+ET6</f>
        <v>#REF!</v>
      </c>
      <c r="EX6" s="89" t="e">
        <f t="shared" ref="EX6:EX19" si="41">EW6/EV6*100</f>
        <v>#REF!</v>
      </c>
      <c r="EY6" s="84">
        <f>EY26+EY53</f>
        <v>80080</v>
      </c>
      <c r="EZ6" s="84" t="e">
        <f>#REF!+#REF!+#REF!</f>
        <v>#REF!</v>
      </c>
      <c r="FA6" s="89" t="e">
        <f t="shared" ref="FA6:FA10" si="42">EZ6/EY6*100</f>
        <v>#REF!</v>
      </c>
      <c r="FB6" s="84">
        <f>FB26+FB53</f>
        <v>120092</v>
      </c>
      <c r="FC6" s="84" t="e">
        <f>#REF!+#REF!+#REF!</f>
        <v>#REF!</v>
      </c>
      <c r="FD6" s="89" t="e">
        <f t="shared" ref="FD6:FD10" si="43">FC6/FB6*100</f>
        <v>#REF!</v>
      </c>
      <c r="FE6" s="84">
        <f>FE26+FE53</f>
        <v>80739</v>
      </c>
      <c r="FF6" s="84" t="e">
        <f>#REF!+#REF!+#REF!</f>
        <v>#REF!</v>
      </c>
      <c r="FG6" s="89" t="e">
        <f t="shared" ref="FG6:FG10" si="44">FF6/FE6*100</f>
        <v>#REF!</v>
      </c>
      <c r="FH6" s="84">
        <f>FH26+FH53</f>
        <v>117339</v>
      </c>
      <c r="FI6" s="84" t="e">
        <f>#REF!+#REF!+#REF!</f>
        <v>#REF!</v>
      </c>
      <c r="FJ6" s="89" t="e">
        <f t="shared" ref="FJ6:FJ10" si="45">FI6/FH6*100</f>
        <v>#REF!</v>
      </c>
      <c r="FK6" s="84">
        <f>FK26+FK53</f>
        <v>105602</v>
      </c>
      <c r="FL6" s="84" t="e">
        <f>#REF!+#REF!+#REF!</f>
        <v>#REF!</v>
      </c>
      <c r="FM6" s="89" t="e">
        <f t="shared" ref="FM6:FM10" si="46">FL6/FK6*100</f>
        <v>#REF!</v>
      </c>
      <c r="FN6" s="84">
        <f>FN26+FN53</f>
        <v>252059</v>
      </c>
      <c r="FO6" s="84" t="e">
        <f>#REF!+#REF!+#REF!</f>
        <v>#REF!</v>
      </c>
      <c r="FP6" s="89" t="e">
        <f t="shared" ref="FP6:FP10" si="47">FO6/FN6*100</f>
        <v>#REF!</v>
      </c>
      <c r="FQ6" s="84">
        <f>FQ26+FQ53</f>
        <v>112739</v>
      </c>
      <c r="FR6" s="84" t="e">
        <f>#REF!+#REF!+#REF!</f>
        <v>#REF!</v>
      </c>
      <c r="FS6" s="89" t="e">
        <f t="shared" ref="FS6:FS10" si="48">FR6/FQ6*100</f>
        <v>#REF!</v>
      </c>
      <c r="FT6" s="84">
        <f>FT26+FT53</f>
        <v>127143</v>
      </c>
      <c r="FU6" s="84" t="e">
        <f>#REF!+#REF!+#REF!</f>
        <v>#REF!</v>
      </c>
      <c r="FV6" s="89" t="e">
        <f t="shared" ref="FV6:FV10" si="49">FU6/FT6*100</f>
        <v>#REF!</v>
      </c>
      <c r="FW6" s="84">
        <f>FW26+FW53</f>
        <v>82786</v>
      </c>
      <c r="FX6" s="84" t="e">
        <f>#REF!+#REF!+#REF!</f>
        <v>#REF!</v>
      </c>
      <c r="FY6" s="89" t="e">
        <f t="shared" ref="FY6:FY10" si="50">FX6/FW6*100</f>
        <v>#REF!</v>
      </c>
      <c r="FZ6" s="84">
        <f>FZ26+FZ53</f>
        <v>12245</v>
      </c>
      <c r="GA6" s="84" t="e">
        <f>#REF!+#REF!+#REF!</f>
        <v>#REF!</v>
      </c>
      <c r="GB6" s="89" t="e">
        <f t="shared" ref="GB6:GB10" si="51">GA6/FZ6*100</f>
        <v>#REF!</v>
      </c>
      <c r="GC6" s="84">
        <f>GC26+GC53</f>
        <v>44664</v>
      </c>
      <c r="GD6" s="84" t="e">
        <f>#REF!+#REF!+#REF!</f>
        <v>#REF!</v>
      </c>
      <c r="GE6" s="89" t="e">
        <f t="shared" ref="GE6:GE11" si="52">GD6/GC6*100</f>
        <v>#REF!</v>
      </c>
      <c r="GF6" s="84">
        <f>GF26+GF53</f>
        <v>770747</v>
      </c>
      <c r="GG6" s="84" t="e">
        <f>#REF!+#REF!+#REF!</f>
        <v>#REF!</v>
      </c>
      <c r="GH6" s="89" t="e">
        <f t="shared" ref="GH6:GH10" si="53">GG6/GF6*100</f>
        <v>#REF!</v>
      </c>
      <c r="GI6" s="84">
        <f>GI26+GI53</f>
        <v>0</v>
      </c>
      <c r="GJ6" s="84" t="e">
        <f>#REF!+#REF!+#REF!</f>
        <v>#REF!</v>
      </c>
      <c r="GK6" s="84"/>
      <c r="GL6" s="84">
        <f>EY6+FB6+FE6+FH6+FK6+FN6+FQ6+FT6+FW6+FZ6+GC6+GF6+GI6</f>
        <v>1906235</v>
      </c>
      <c r="GM6" s="84" t="e">
        <f>EZ6+FC6+FF6+FI6+FL6+FO6+FR6+FU6+FX6+GA6+GD6+GG6+GJ6</f>
        <v>#REF!</v>
      </c>
      <c r="GN6" s="89" t="e">
        <f t="shared" ref="GN6:GN11" si="54">GM6/GL6*100</f>
        <v>#REF!</v>
      </c>
      <c r="GO6" s="84">
        <f>GO26+GO53</f>
        <v>849430</v>
      </c>
      <c r="GP6" s="84" t="e">
        <f>#REF!+#REF!+#REF!</f>
        <v>#REF!</v>
      </c>
      <c r="GQ6" s="89" t="e">
        <f t="shared" ref="GQ6:GQ10" si="55">GP6/GO6*100</f>
        <v>#REF!</v>
      </c>
      <c r="GR6" s="84">
        <f>GR26+GR53</f>
        <v>1386978</v>
      </c>
      <c r="GS6" s="84" t="e">
        <f>#REF!+#REF!+#REF!</f>
        <v>#REF!</v>
      </c>
      <c r="GT6" s="89" t="e">
        <f t="shared" ref="GT6:GT10" si="56">GS6/GR6*100</f>
        <v>#REF!</v>
      </c>
      <c r="GU6" s="84">
        <f>GU26+GU53</f>
        <v>1267571</v>
      </c>
      <c r="GV6" s="84" t="e">
        <f>#REF!+#REF!+#REF!</f>
        <v>#REF!</v>
      </c>
      <c r="GW6" s="89" t="e">
        <f t="shared" ref="GW6:GW10" si="57">GV6/GU6*100</f>
        <v>#REF!</v>
      </c>
      <c r="GX6" s="84">
        <f>GL6+GO6+GR6+GU6</f>
        <v>5410214</v>
      </c>
      <c r="GY6" s="84" t="e">
        <f>SUM(#REF!+#REF!+#REF!)</f>
        <v>#REF!</v>
      </c>
      <c r="GZ6" s="89" t="e">
        <f t="shared" ref="GZ6:GZ11" si="58">GY6/GX6*100</f>
        <v>#REF!</v>
      </c>
      <c r="HA6" s="84">
        <f>DR6+EV6+GX6</f>
        <v>23918894</v>
      </c>
      <c r="HB6" s="84" t="e">
        <f>DS6+EW6+GY6</f>
        <v>#REF!</v>
      </c>
      <c r="HC6" s="142" t="e">
        <f t="shared" ref="HC6:HC68" si="59">HB6/HA6*100</f>
        <v>#REF!</v>
      </c>
      <c r="HE6" s="149"/>
      <c r="HF6" s="149"/>
    </row>
    <row r="7" spans="1:214" ht="15" customHeight="1" x14ac:dyDescent="0.2">
      <c r="A7" s="127" t="s">
        <v>458</v>
      </c>
      <c r="B7" s="709">
        <f>B8+B9+B10+B11+B12</f>
        <v>193004</v>
      </c>
      <c r="C7" s="709" t="e">
        <f>SUM(#REF!+#REF!+#REF!)</f>
        <v>#REF!</v>
      </c>
      <c r="D7" s="90" t="e">
        <f t="shared" si="0"/>
        <v>#REF!</v>
      </c>
      <c r="E7" s="709">
        <f>E8+E9+E10+E11+E12</f>
        <v>5000</v>
      </c>
      <c r="F7" s="709" t="e">
        <f>SUM(#REF!+#REF!+#REF!)</f>
        <v>#REF!</v>
      </c>
      <c r="G7" s="90" t="e">
        <f t="shared" si="1"/>
        <v>#REF!</v>
      </c>
      <c r="H7" s="709">
        <f>H8+H9+H10+H11+H12</f>
        <v>3353</v>
      </c>
      <c r="I7" s="709" t="e">
        <f>SUM(#REF!+#REF!+#REF!)</f>
        <v>#REF!</v>
      </c>
      <c r="J7" s="90" t="e">
        <f t="shared" si="2"/>
        <v>#REF!</v>
      </c>
      <c r="K7" s="709">
        <f>K8+K9+K10+K11+K12</f>
        <v>7034</v>
      </c>
      <c r="L7" s="709" t="e">
        <f>SUM(#REF!+#REF!+#REF!)</f>
        <v>#REF!</v>
      </c>
      <c r="M7" s="90" t="e">
        <f t="shared" si="3"/>
        <v>#REF!</v>
      </c>
      <c r="N7" s="709">
        <f>N8+N9+N10+N11+N12</f>
        <v>146980</v>
      </c>
      <c r="O7" s="709" t="e">
        <f>SUM(#REF!+#REF!+#REF!)</f>
        <v>#REF!</v>
      </c>
      <c r="P7" s="90" t="e">
        <f t="shared" si="4"/>
        <v>#REF!</v>
      </c>
      <c r="Q7" s="709">
        <f>Q8+Q9+Q10+Q11+Q12</f>
        <v>693317</v>
      </c>
      <c r="R7" s="709" t="e">
        <f>SUM(#REF!+#REF!+#REF!)</f>
        <v>#REF!</v>
      </c>
      <c r="S7" s="90" t="e">
        <f t="shared" si="5"/>
        <v>#REF!</v>
      </c>
      <c r="T7" s="709">
        <f>T8+T9+T10+T11+T12</f>
        <v>0</v>
      </c>
      <c r="U7" s="709" t="e">
        <f>SUM(#REF!+#REF!+#REF!)</f>
        <v>#REF!</v>
      </c>
      <c r="V7" s="538"/>
      <c r="W7" s="709">
        <f>W8+W9+W10+W11+W12</f>
        <v>0</v>
      </c>
      <c r="X7" s="709" t="e">
        <f>SUM(#REF!+#REF!+#REF!)</f>
        <v>#REF!</v>
      </c>
      <c r="Y7" s="538"/>
      <c r="Z7" s="709">
        <f>Z8+Z9+Z10+Z11+Z12</f>
        <v>15758</v>
      </c>
      <c r="AA7" s="709" t="e">
        <f>SUM(#REF!+#REF!+#REF!)</f>
        <v>#REF!</v>
      </c>
      <c r="AB7" s="90" t="e">
        <f t="shared" si="7"/>
        <v>#REF!</v>
      </c>
      <c r="AC7" s="709">
        <f>AC8+AC9+AC10+AC11+AC12</f>
        <v>0</v>
      </c>
      <c r="AD7" s="709" t="e">
        <f>SUM(#REF!+#REF!+#REF!)</f>
        <v>#REF!</v>
      </c>
      <c r="AE7" s="538"/>
      <c r="AF7" s="709">
        <f>AF8+AF9+AF10+AF11+AF12</f>
        <v>4604</v>
      </c>
      <c r="AG7" s="709" t="e">
        <f>SUM(#REF!+#REF!+#REF!)</f>
        <v>#REF!</v>
      </c>
      <c r="AH7" s="90" t="e">
        <f t="shared" si="8"/>
        <v>#REF!</v>
      </c>
      <c r="AI7" s="709">
        <f>AI8+AI9+AI10+AI11+AI12</f>
        <v>27850</v>
      </c>
      <c r="AJ7" s="709" t="e">
        <f>SUM(#REF!+#REF!+#REF!)</f>
        <v>#REF!</v>
      </c>
      <c r="AK7" s="90" t="e">
        <f t="shared" si="9"/>
        <v>#REF!</v>
      </c>
      <c r="AL7" s="709">
        <f>AL8+AL9+AL10+AL11+AL12</f>
        <v>157000</v>
      </c>
      <c r="AM7" s="709" t="e">
        <f>SUM(#REF!+#REF!+#REF!)</f>
        <v>#REF!</v>
      </c>
      <c r="AN7" s="90" t="e">
        <f t="shared" si="10"/>
        <v>#REF!</v>
      </c>
      <c r="AO7" s="709">
        <f>AO8+AO9+AO10+AO11+AO12</f>
        <v>691424</v>
      </c>
      <c r="AP7" s="709" t="e">
        <f>SUM(#REF!+#REF!+#REF!)</f>
        <v>#REF!</v>
      </c>
      <c r="AQ7" s="90" t="e">
        <f t="shared" si="11"/>
        <v>#REF!</v>
      </c>
      <c r="AR7" s="709">
        <f>AR8+AR9+AR10+AR11+AR12</f>
        <v>0</v>
      </c>
      <c r="AS7" s="538" t="e">
        <f>SUM(#REF!+#REF!+#REF!)</f>
        <v>#REF!</v>
      </c>
      <c r="AT7" s="90"/>
      <c r="AU7" s="709">
        <f>AU8+AU9+AU10+AU11+AU12</f>
        <v>145653</v>
      </c>
      <c r="AV7" s="538" t="e">
        <f>SUM(#REF!+#REF!+#REF!)</f>
        <v>#REF!</v>
      </c>
      <c r="AW7" s="90" t="e">
        <f t="shared" si="12"/>
        <v>#REF!</v>
      </c>
      <c r="AX7" s="709">
        <f>AX8+AX9+AX10+AX11+AX12</f>
        <v>52825</v>
      </c>
      <c r="AY7" s="538" t="e">
        <f>SUM(#REF!+#REF!+#REF!)</f>
        <v>#REF!</v>
      </c>
      <c r="AZ7" s="90" t="e">
        <f t="shared" si="13"/>
        <v>#REF!</v>
      </c>
      <c r="BA7" s="709">
        <f>BA8+BA9+BA10+BA11+BA12</f>
        <v>25000</v>
      </c>
      <c r="BB7" s="538" t="e">
        <f>SUM(#REF!+#REF!+#REF!)</f>
        <v>#REF!</v>
      </c>
      <c r="BC7" s="90" t="e">
        <f t="shared" si="14"/>
        <v>#REF!</v>
      </c>
      <c r="BD7" s="709">
        <f>BD8+BD9+BD10+BD11+BD12</f>
        <v>1000</v>
      </c>
      <c r="BE7" s="538" t="e">
        <f>SUM(#REF!+#REF!+#REF!)</f>
        <v>#REF!</v>
      </c>
      <c r="BF7" s="90" t="e">
        <f t="shared" si="15"/>
        <v>#REF!</v>
      </c>
      <c r="BG7" s="709">
        <f>BG8+BG9+BG10+BG11+BG12</f>
        <v>109572</v>
      </c>
      <c r="BH7" s="538" t="e">
        <f>#REF!+#REF!+#REF!</f>
        <v>#REF!</v>
      </c>
      <c r="BI7" s="90" t="e">
        <f t="shared" si="16"/>
        <v>#REF!</v>
      </c>
      <c r="BJ7" s="709">
        <f>BJ8+BJ9+BJ10+BJ11+BJ12</f>
        <v>0</v>
      </c>
      <c r="BK7" s="538" t="e">
        <f>#REF!+#REF!+#REF!</f>
        <v>#REF!</v>
      </c>
      <c r="BL7" s="538"/>
      <c r="BM7" s="709">
        <f>BM8+BM9+BM10+BM11+BM12</f>
        <v>3500</v>
      </c>
      <c r="BN7" s="538" t="e">
        <f>SUM(#REF!+#REF!+#REF!)</f>
        <v>#REF!</v>
      </c>
      <c r="BO7" s="90" t="e">
        <f t="shared" si="17"/>
        <v>#REF!</v>
      </c>
      <c r="BP7" s="709">
        <f>BP8+BP9+BP10+BP11+BP12</f>
        <v>71368</v>
      </c>
      <c r="BQ7" s="538" t="e">
        <f>SUM(#REF!+#REF!+#REF!)</f>
        <v>#REF!</v>
      </c>
      <c r="BR7" s="90" t="e">
        <f t="shared" si="18"/>
        <v>#REF!</v>
      </c>
      <c r="BS7" s="709">
        <f>BS8+BS9+BS10+BS11+BS12</f>
        <v>175109</v>
      </c>
      <c r="BT7" s="538" t="e">
        <f>SUM(#REF!+#REF!+#REF!)</f>
        <v>#REF!</v>
      </c>
      <c r="BU7" s="90" t="e">
        <f t="shared" si="19"/>
        <v>#REF!</v>
      </c>
      <c r="BV7" s="709">
        <f>BV8+BV9+BV10+BV11+BV12</f>
        <v>0</v>
      </c>
      <c r="BW7" s="538" t="e">
        <f>SUM(#REF!+#REF!+#REF!)</f>
        <v>#REF!</v>
      </c>
      <c r="BX7" s="538"/>
      <c r="BY7" s="709">
        <f>BY8+BY9+BY10+BY11+BY12</f>
        <v>699392</v>
      </c>
      <c r="BZ7" s="538" t="e">
        <f>SUM(#REF!+#REF!+#REF!)</f>
        <v>#REF!</v>
      </c>
      <c r="CA7" s="90" t="e">
        <f t="shared" si="20"/>
        <v>#REF!</v>
      </c>
      <c r="CB7" s="709">
        <f>CB8+CB9+CB10+CB11+CB12</f>
        <v>0</v>
      </c>
      <c r="CC7" s="538" t="e">
        <f>SUM(#REF!+#REF!+#REF!)</f>
        <v>#REF!</v>
      </c>
      <c r="CD7" s="538"/>
      <c r="CE7" s="709">
        <f>CE8+CE9+CE10+CE11+CE12</f>
        <v>3026480</v>
      </c>
      <c r="CF7" s="538" t="e">
        <f>SUM(#REF!+#REF!+#REF!)</f>
        <v>#REF!</v>
      </c>
      <c r="CG7" s="90" t="e">
        <f t="shared" si="21"/>
        <v>#REF!</v>
      </c>
      <c r="CH7" s="709">
        <f>CH8+CH9+CH10+CH11+CH12</f>
        <v>0</v>
      </c>
      <c r="CI7" s="538" t="e">
        <f>SUM(#REF!+#REF!+#REF!)</f>
        <v>#REF!</v>
      </c>
      <c r="CJ7" s="538"/>
      <c r="CK7" s="709">
        <f>CK8+CK9+CK10+CK11+CK12</f>
        <v>2000</v>
      </c>
      <c r="CL7" s="538" t="e">
        <f>SUM(#REF!+#REF!+#REF!)</f>
        <v>#REF!</v>
      </c>
      <c r="CM7" s="90" t="e">
        <f t="shared" si="22"/>
        <v>#REF!</v>
      </c>
      <c r="CN7" s="709">
        <f>CN8+CN9+CN10+CN11+CN12</f>
        <v>13850</v>
      </c>
      <c r="CO7" s="538" t="e">
        <f>#REF!+#REF!+#REF!</f>
        <v>#REF!</v>
      </c>
      <c r="CP7" s="90" t="e">
        <f t="shared" si="23"/>
        <v>#REF!</v>
      </c>
      <c r="CQ7" s="709">
        <f>CQ8+CQ9+CQ10+CQ11+CQ12</f>
        <v>0</v>
      </c>
      <c r="CR7" s="538" t="e">
        <f>SUM(#REF!+#REF!+#REF!)</f>
        <v>#REF!</v>
      </c>
      <c r="CS7" s="90"/>
      <c r="CT7" s="709">
        <f>CT8+CT9+CT10+CT11+CT12</f>
        <v>3000</v>
      </c>
      <c r="CU7" s="538" t="e">
        <f>SUM(#REF!+#REF!+#REF!)</f>
        <v>#REF!</v>
      </c>
      <c r="CV7" s="90" t="e">
        <f t="shared" si="24"/>
        <v>#REF!</v>
      </c>
      <c r="CW7" s="709">
        <f>CW8+CW9+CW10+CW11+CW12</f>
        <v>44000</v>
      </c>
      <c r="CX7" s="538" t="e">
        <f>SUM(#REF!+#REF!+#REF!)</f>
        <v>#REF!</v>
      </c>
      <c r="CY7" s="90" t="e">
        <f t="shared" si="25"/>
        <v>#REF!</v>
      </c>
      <c r="CZ7" s="709">
        <f>CZ8+CZ9+CZ10+CZ11+CZ12</f>
        <v>42680</v>
      </c>
      <c r="DA7" s="538" t="e">
        <f>SUM(#REF!+#REF!+#REF!)</f>
        <v>#REF!</v>
      </c>
      <c r="DB7" s="90" t="e">
        <f t="shared" si="26"/>
        <v>#REF!</v>
      </c>
      <c r="DC7" s="709">
        <f>DC8+DC9+DC10+DC11+DC12</f>
        <v>0</v>
      </c>
      <c r="DD7" s="538" t="e">
        <f>SUM(#REF!+#REF!+#REF!)</f>
        <v>#REF!</v>
      </c>
      <c r="DE7" s="90"/>
      <c r="DF7" s="709">
        <f>DF8+DF9+DF10+DF11+DF12</f>
        <v>370139</v>
      </c>
      <c r="DG7" s="538" t="e">
        <f>SUM(#REF!+#REF!+#REF!)</f>
        <v>#REF!</v>
      </c>
      <c r="DH7" s="90" t="e">
        <f t="shared" si="28"/>
        <v>#REF!</v>
      </c>
      <c r="DI7" s="709">
        <f>DI8+DI9+DI10+DI11+DI12</f>
        <v>96640</v>
      </c>
      <c r="DJ7" s="538" t="e">
        <f>SUM(#REF!+#REF!+#REF!)</f>
        <v>#REF!</v>
      </c>
      <c r="DK7" s="90" t="e">
        <f t="shared" si="29"/>
        <v>#REF!</v>
      </c>
      <c r="DL7" s="709">
        <f>DL8+DL9+DL10+DL11+DL12</f>
        <v>125042</v>
      </c>
      <c r="DM7" s="538" t="e">
        <f>SUM(#REF!+#REF!+#REF!)</f>
        <v>#REF!</v>
      </c>
      <c r="DN7" s="90" t="e">
        <f t="shared" si="30"/>
        <v>#REF!</v>
      </c>
      <c r="DO7" s="709">
        <f>DO8+DO9+DO10+DO11+DO12</f>
        <v>861506</v>
      </c>
      <c r="DP7" s="538" t="e">
        <f>#REF!+#REF!+#REF!</f>
        <v>#REF!</v>
      </c>
      <c r="DQ7" s="90" t="e">
        <f t="shared" si="31"/>
        <v>#REF!</v>
      </c>
      <c r="DR7" s="88">
        <f t="shared" ref="DR7:DR69" si="60">SUM(B7+E7+H7+K7+N7+Q7+T7+W7+Z7+AC7+AF7+AI7+AL7+AO7+AR7+AU7+AX7+BA7+BD7+BG7+BJ7+BM7+BP7+BS7+BV7+BY7+CB7+CE7+CH7+CK7+CN7+CQ7+CT7+CW7+CZ7+DC7+DF7+DI7+DL7+DO7)</f>
        <v>7814080</v>
      </c>
      <c r="DS7" s="538" t="e">
        <f>#REF!+#REF!+#REF!</f>
        <v>#REF!</v>
      </c>
      <c r="DT7" s="88" t="e">
        <f t="shared" ref="DT7:DT69" si="61">DS7/DR7*100</f>
        <v>#REF!</v>
      </c>
      <c r="DU7" s="32">
        <f>DU8+DU9+DU10+DU11+DU12</f>
        <v>14226</v>
      </c>
      <c r="DV7" s="32" t="e">
        <f>SUM(#REF!+#REF!+#REF!)</f>
        <v>#REF!</v>
      </c>
      <c r="DW7" s="88" t="e">
        <f t="shared" si="32"/>
        <v>#REF!</v>
      </c>
      <c r="DX7" s="32">
        <f>DX8+DX9+DX10+DX11+DX12</f>
        <v>7392</v>
      </c>
      <c r="DY7" s="32" t="e">
        <f>SUM(#REF!+#REF!+#REF!)</f>
        <v>#REF!</v>
      </c>
      <c r="DZ7" s="88" t="e">
        <f t="shared" si="33"/>
        <v>#REF!</v>
      </c>
      <c r="EA7" s="32">
        <f>EA8+EA9+EA10+EA11+EA12</f>
        <v>4000</v>
      </c>
      <c r="EB7" s="32" t="e">
        <f>SUM(#REF!+#REF!+#REF!)</f>
        <v>#REF!</v>
      </c>
      <c r="EC7" s="88" t="e">
        <f t="shared" si="34"/>
        <v>#REF!</v>
      </c>
      <c r="ED7" s="32">
        <f>ED8+ED9+ED10+ED11+ED12</f>
        <v>323170</v>
      </c>
      <c r="EE7" s="32" t="e">
        <f>SUM(#REF!+#REF!+#REF!)</f>
        <v>#REF!</v>
      </c>
      <c r="EF7" s="88" t="e">
        <f t="shared" si="35"/>
        <v>#REF!</v>
      </c>
      <c r="EG7" s="32">
        <f>EG8+EG9+EG10+EG11+EG12</f>
        <v>47360</v>
      </c>
      <c r="EH7" s="32" t="e">
        <f>SUM(#REF!+#REF!+#REF!)</f>
        <v>#REF!</v>
      </c>
      <c r="EI7" s="88" t="e">
        <f t="shared" si="36"/>
        <v>#REF!</v>
      </c>
      <c r="EJ7" s="32">
        <f>EJ8+EJ9+EJ10+EJ11+EJ12</f>
        <v>51137</v>
      </c>
      <c r="EK7" s="32" t="e">
        <f>SUM(#REF!+#REF!+#REF!)</f>
        <v>#REF!</v>
      </c>
      <c r="EL7" s="88" t="e">
        <f t="shared" si="37"/>
        <v>#REF!</v>
      </c>
      <c r="EM7" s="32">
        <f>EM8+EM9+EM10+EM11+EM12</f>
        <v>14545</v>
      </c>
      <c r="EN7" s="32" t="e">
        <f>SUM(#REF!+#REF!+#REF!)</f>
        <v>#REF!</v>
      </c>
      <c r="EO7" s="88" t="e">
        <f t="shared" si="38"/>
        <v>#REF!</v>
      </c>
      <c r="EP7" s="32">
        <f>EP8+EP9+EP10+EP11+EP12</f>
        <v>1415777</v>
      </c>
      <c r="EQ7" s="32" t="e">
        <f>SUM(#REF!+#REF!+#REF!)</f>
        <v>#REF!</v>
      </c>
      <c r="ER7" s="88" t="e">
        <f t="shared" si="39"/>
        <v>#REF!</v>
      </c>
      <c r="ES7" s="32">
        <f>ES8+ES9+ES10+ES11+ES12</f>
        <v>524131</v>
      </c>
      <c r="ET7" s="32" t="e">
        <f>SUM(#REF!+#REF!+#REF!)</f>
        <v>#REF!</v>
      </c>
      <c r="EU7" s="88" t="e">
        <f t="shared" si="40"/>
        <v>#REF!</v>
      </c>
      <c r="EV7" s="4">
        <f t="shared" ref="EV7:EW69" si="62">DU7+DX7+EA7+ED7+EG7+EJ7+EM7+EP7+ES7</f>
        <v>2401738</v>
      </c>
      <c r="EW7" s="4" t="e">
        <f>SUM(#REF!+#REF!+#REF!)</f>
        <v>#REF!</v>
      </c>
      <c r="EX7" s="88" t="e">
        <f t="shared" si="41"/>
        <v>#REF!</v>
      </c>
      <c r="EY7" s="32">
        <f>EY8+EY9+EY10+EY11+EY12</f>
        <v>79064</v>
      </c>
      <c r="EZ7" s="4" t="e">
        <f>#REF!+#REF!+#REF!</f>
        <v>#REF!</v>
      </c>
      <c r="FA7" s="88" t="e">
        <f t="shared" si="42"/>
        <v>#REF!</v>
      </c>
      <c r="FB7" s="32">
        <f>FB8+FB9+FB10+FB11+FB12</f>
        <v>120092</v>
      </c>
      <c r="FC7" s="4" t="e">
        <f>#REF!+#REF!+#REF!</f>
        <v>#REF!</v>
      </c>
      <c r="FD7" s="88" t="e">
        <f t="shared" si="43"/>
        <v>#REF!</v>
      </c>
      <c r="FE7" s="32">
        <f>FE8+FE9+FE10+FE11+FE12</f>
        <v>80421</v>
      </c>
      <c r="FF7" s="4" t="e">
        <f>#REF!+#REF!+#REF!</f>
        <v>#REF!</v>
      </c>
      <c r="FG7" s="88" t="e">
        <f t="shared" si="44"/>
        <v>#REF!</v>
      </c>
      <c r="FH7" s="32">
        <f>FH8+FH9+FH10+FH11+FH12</f>
        <v>117339</v>
      </c>
      <c r="FI7" s="4" t="e">
        <f>#REF!+#REF!+#REF!</f>
        <v>#REF!</v>
      </c>
      <c r="FJ7" s="88" t="e">
        <f t="shared" si="45"/>
        <v>#REF!</v>
      </c>
      <c r="FK7" s="32">
        <f>FK8+FK9+FK10+FK11+FK12</f>
        <v>105316</v>
      </c>
      <c r="FL7" s="4" t="e">
        <f>#REF!+#REF!+#REF!</f>
        <v>#REF!</v>
      </c>
      <c r="FM7" s="88" t="e">
        <f t="shared" si="46"/>
        <v>#REF!</v>
      </c>
      <c r="FN7" s="32">
        <f>FN8+FN9+FN10+FN11+FN12</f>
        <v>252059</v>
      </c>
      <c r="FO7" s="4" t="e">
        <f>#REF!+#REF!+#REF!</f>
        <v>#REF!</v>
      </c>
      <c r="FP7" s="88" t="e">
        <f t="shared" si="47"/>
        <v>#REF!</v>
      </c>
      <c r="FQ7" s="32">
        <f>FQ8+FQ9+FQ10+FQ11+FQ12</f>
        <v>112416</v>
      </c>
      <c r="FR7" s="4" t="e">
        <f>#REF!+#REF!+#REF!</f>
        <v>#REF!</v>
      </c>
      <c r="FS7" s="88" t="e">
        <f t="shared" si="48"/>
        <v>#REF!</v>
      </c>
      <c r="FT7" s="32">
        <f>FT8+FT9+FT10+FT11+FT12</f>
        <v>126698</v>
      </c>
      <c r="FU7" s="4" t="e">
        <f>#REF!+#REF!+#REF!</f>
        <v>#REF!</v>
      </c>
      <c r="FV7" s="88" t="e">
        <f t="shared" si="49"/>
        <v>#REF!</v>
      </c>
      <c r="FW7" s="32">
        <f>FW8+FW9+FW10+FW11+FW12</f>
        <v>82532</v>
      </c>
      <c r="FX7" s="4" t="e">
        <f>#REF!+#REF!+#REF!</f>
        <v>#REF!</v>
      </c>
      <c r="FY7" s="88" t="e">
        <f t="shared" si="50"/>
        <v>#REF!</v>
      </c>
      <c r="FZ7" s="32">
        <f>FZ8+FZ9+FZ10+FZ11+FZ12</f>
        <v>12245</v>
      </c>
      <c r="GA7" s="4" t="e">
        <f>#REF!+#REF!+#REF!</f>
        <v>#REF!</v>
      </c>
      <c r="GB7" s="88" t="e">
        <f t="shared" si="51"/>
        <v>#REF!</v>
      </c>
      <c r="GC7" s="32">
        <f>GC8+GC9+GC10+GC11+GC12</f>
        <v>44473</v>
      </c>
      <c r="GD7" s="4" t="e">
        <f>#REF!+#REF!+#REF!</f>
        <v>#REF!</v>
      </c>
      <c r="GE7" s="88" t="e">
        <f t="shared" si="52"/>
        <v>#REF!</v>
      </c>
      <c r="GF7" s="32">
        <f>GF8+GF9+GF10+GF11+GF12</f>
        <v>770633</v>
      </c>
      <c r="GG7" s="4" t="e">
        <f>#REF!+#REF!+#REF!</f>
        <v>#REF!</v>
      </c>
      <c r="GH7" s="88" t="e">
        <f t="shared" si="53"/>
        <v>#REF!</v>
      </c>
      <c r="GI7" s="32">
        <f>GI8+GI9+GI10+GI11+GI12</f>
        <v>0</v>
      </c>
      <c r="GJ7" s="4" t="e">
        <f>#REF!+#REF!+#REF!</f>
        <v>#REF!</v>
      </c>
      <c r="GK7" s="4"/>
      <c r="GL7" s="4">
        <f t="shared" ref="GL7:GL69" si="63">EY7+FB7+FE7+FH7+FK7+FN7+FQ7+FT7+FW7+FZ7+GC7+GF7+GI7</f>
        <v>1903288</v>
      </c>
      <c r="GM7" s="4" t="e">
        <f>#REF!+#REF!+#REF!</f>
        <v>#REF!</v>
      </c>
      <c r="GN7" s="88" t="e">
        <f t="shared" si="54"/>
        <v>#REF!</v>
      </c>
      <c r="GO7" s="32">
        <f>GO8+GO9+GO10+GO11+GO12</f>
        <v>847088</v>
      </c>
      <c r="GP7" s="4" t="e">
        <f>#REF!+#REF!+#REF!</f>
        <v>#REF!</v>
      </c>
      <c r="GQ7" s="88" t="e">
        <f t="shared" si="55"/>
        <v>#REF!</v>
      </c>
      <c r="GR7" s="32">
        <f>GR8+GR9+GR10+GR11+GR12</f>
        <v>1377978</v>
      </c>
      <c r="GS7" s="4" t="e">
        <f>#REF!+#REF!+#REF!</f>
        <v>#REF!</v>
      </c>
      <c r="GT7" s="88" t="e">
        <f t="shared" si="56"/>
        <v>#REF!</v>
      </c>
      <c r="GU7" s="32">
        <f>GU8+GU9+GU10+GU11+GU12</f>
        <v>1265781</v>
      </c>
      <c r="GV7" s="4" t="e">
        <f>#REF!+#REF!+#REF!</f>
        <v>#REF!</v>
      </c>
      <c r="GW7" s="88" t="e">
        <f t="shared" si="57"/>
        <v>#REF!</v>
      </c>
      <c r="GX7" s="4">
        <f t="shared" ref="GX7:GX69" si="64">GL7+GO7+GR7+GU7</f>
        <v>5394135</v>
      </c>
      <c r="GY7" s="4" t="e">
        <f>SUM(#REF!+#REF!+#REF!)</f>
        <v>#REF!</v>
      </c>
      <c r="GZ7" s="88" t="e">
        <f t="shared" si="58"/>
        <v>#REF!</v>
      </c>
      <c r="HA7" s="4">
        <f t="shared" ref="HA7:HB69" si="65">DR7+EV7+GX7</f>
        <v>15609953</v>
      </c>
      <c r="HB7" s="4" t="e">
        <f t="shared" si="65"/>
        <v>#REF!</v>
      </c>
      <c r="HC7" s="143" t="e">
        <f t="shared" si="59"/>
        <v>#REF!</v>
      </c>
      <c r="HE7" s="149"/>
      <c r="HF7" s="149"/>
    </row>
    <row r="8" spans="1:214" ht="15" customHeight="1" x14ac:dyDescent="0.2">
      <c r="A8" s="128" t="s">
        <v>459</v>
      </c>
      <c r="B8" s="7">
        <v>140510</v>
      </c>
      <c r="C8" s="7" t="e">
        <f>SUM(#REF!+#REF!+#REF!)</f>
        <v>#REF!</v>
      </c>
      <c r="D8" s="91" t="e">
        <f>C8/B8*100</f>
        <v>#REF!</v>
      </c>
      <c r="E8" s="7">
        <v>2000</v>
      </c>
      <c r="F8" s="7" t="e">
        <f>SUM(#REF!+#REF!+#REF!)</f>
        <v>#REF!</v>
      </c>
      <c r="G8" s="91" t="e">
        <f>F8/E8*100</f>
        <v>#REF!</v>
      </c>
      <c r="H8" s="7"/>
      <c r="I8" s="7" t="e">
        <f>SUM(#REF!+#REF!+#REF!)</f>
        <v>#REF!</v>
      </c>
      <c r="J8" s="35"/>
      <c r="K8" s="7">
        <v>5381</v>
      </c>
      <c r="L8" s="7" t="e">
        <f>SUM(#REF!+#REF!+#REF!)</f>
        <v>#REF!</v>
      </c>
      <c r="M8" s="91" t="e">
        <f>L8/K8*100</f>
        <v>#REF!</v>
      </c>
      <c r="N8" s="7"/>
      <c r="O8" s="7" t="e">
        <f>SUM(#REF!+#REF!+#REF!)</f>
        <v>#REF!</v>
      </c>
      <c r="P8" s="35"/>
      <c r="Q8" s="7"/>
      <c r="R8" s="7" t="e">
        <f>SUM(#REF!+#REF!+#REF!)</f>
        <v>#REF!</v>
      </c>
      <c r="S8" s="35"/>
      <c r="T8" s="7"/>
      <c r="U8" s="7" t="e">
        <f>SUM(#REF!+#REF!+#REF!)</f>
        <v>#REF!</v>
      </c>
      <c r="V8" s="35"/>
      <c r="W8" s="7"/>
      <c r="X8" s="7" t="e">
        <f>SUM(#REF!+#REF!+#REF!)</f>
        <v>#REF!</v>
      </c>
      <c r="Y8" s="35"/>
      <c r="Z8" s="7"/>
      <c r="AA8" s="7" t="e">
        <f>SUM(#REF!+#REF!+#REF!)</f>
        <v>#REF!</v>
      </c>
      <c r="AB8" s="35"/>
      <c r="AC8" s="7"/>
      <c r="AD8" s="7" t="e">
        <f>SUM(#REF!+#REF!+#REF!)</f>
        <v>#REF!</v>
      </c>
      <c r="AE8" s="35"/>
      <c r="AF8" s="7">
        <v>168</v>
      </c>
      <c r="AG8" s="7" t="e">
        <f>SUM(#REF!+#REF!+#REF!)</f>
        <v>#REF!</v>
      </c>
      <c r="AH8" s="91" t="e">
        <f t="shared" si="8"/>
        <v>#REF!</v>
      </c>
      <c r="AI8" s="7">
        <v>2000</v>
      </c>
      <c r="AJ8" s="7" t="e">
        <f>SUM(#REF!+#REF!+#REF!)</f>
        <v>#REF!</v>
      </c>
      <c r="AK8" s="91" t="e">
        <f t="shared" si="9"/>
        <v>#REF!</v>
      </c>
      <c r="AL8" s="7"/>
      <c r="AM8" s="7" t="e">
        <f>SUM(#REF!+#REF!+#REF!)</f>
        <v>#REF!</v>
      </c>
      <c r="AN8" s="35"/>
      <c r="AO8" s="7"/>
      <c r="AP8" s="7" t="e">
        <f>SUM(#REF!+#REF!+#REF!)</f>
        <v>#REF!</v>
      </c>
      <c r="AQ8" s="35"/>
      <c r="AR8" s="7"/>
      <c r="AS8" s="35" t="e">
        <f>SUM(#REF!+#REF!+#REF!)</f>
        <v>#REF!</v>
      </c>
      <c r="AT8" s="35"/>
      <c r="AU8" s="7"/>
      <c r="AV8" s="35" t="e">
        <f>SUM(#REF!+#REF!+#REF!)</f>
        <v>#REF!</v>
      </c>
      <c r="AW8" s="35"/>
      <c r="AX8" s="7"/>
      <c r="AY8" s="35" t="e">
        <f>SUM(#REF!+#REF!+#REF!)</f>
        <v>#REF!</v>
      </c>
      <c r="AZ8" s="35"/>
      <c r="BA8" s="7"/>
      <c r="BB8" s="35" t="e">
        <f>SUM(#REF!+#REF!+#REF!)</f>
        <v>#REF!</v>
      </c>
      <c r="BC8" s="35"/>
      <c r="BD8" s="7"/>
      <c r="BE8" s="35" t="e">
        <f>SUM(#REF!+#REF!+#REF!)</f>
        <v>#REF!</v>
      </c>
      <c r="BF8" s="35"/>
      <c r="BG8" s="7"/>
      <c r="BH8" s="35" t="e">
        <f>#REF!+#REF!+#REF!</f>
        <v>#REF!</v>
      </c>
      <c r="BI8" s="35"/>
      <c r="BJ8" s="7"/>
      <c r="BK8" s="35" t="e">
        <f>#REF!+#REF!+#REF!</f>
        <v>#REF!</v>
      </c>
      <c r="BL8" s="35"/>
      <c r="BM8" s="7"/>
      <c r="BN8" s="35" t="e">
        <f>SUM(#REF!+#REF!+#REF!)</f>
        <v>#REF!</v>
      </c>
      <c r="BO8" s="35"/>
      <c r="BP8" s="7"/>
      <c r="BQ8" s="35" t="e">
        <f>SUM(#REF!+#REF!+#REF!)</f>
        <v>#REF!</v>
      </c>
      <c r="BR8" s="35"/>
      <c r="BS8" s="7"/>
      <c r="BT8" s="35" t="e">
        <f>SUM(#REF!+#REF!+#REF!)</f>
        <v>#REF!</v>
      </c>
      <c r="BU8" s="35"/>
      <c r="BV8" s="7"/>
      <c r="BW8" s="35" t="e">
        <f>SUM(#REF!+#REF!+#REF!)</f>
        <v>#REF!</v>
      </c>
      <c r="BX8" s="35"/>
      <c r="BY8" s="7"/>
      <c r="BZ8" s="35" t="e">
        <f>SUM(#REF!+#REF!+#REF!)</f>
        <v>#REF!</v>
      </c>
      <c r="CA8" s="35"/>
      <c r="CB8" s="7"/>
      <c r="CC8" s="35" t="e">
        <f>SUM(#REF!+#REF!+#REF!)</f>
        <v>#REF!</v>
      </c>
      <c r="CD8" s="35"/>
      <c r="CE8" s="7"/>
      <c r="CF8" s="35" t="e">
        <f>SUM(#REF!+#REF!+#REF!)</f>
        <v>#REF!</v>
      </c>
      <c r="CG8" s="35"/>
      <c r="CH8" s="7"/>
      <c r="CI8" s="35" t="e">
        <f>SUM(#REF!+#REF!+#REF!)</f>
        <v>#REF!</v>
      </c>
      <c r="CJ8" s="35"/>
      <c r="CK8" s="7"/>
      <c r="CL8" s="35" t="e">
        <f>SUM(#REF!+#REF!+#REF!)</f>
        <v>#REF!</v>
      </c>
      <c r="CM8" s="35"/>
      <c r="CN8" s="7"/>
      <c r="CO8" s="35" t="e">
        <f>#REF!+#REF!+#REF!</f>
        <v>#REF!</v>
      </c>
      <c r="CP8" s="35"/>
      <c r="CQ8" s="7"/>
      <c r="CR8" s="35" t="e">
        <f>SUM(#REF!+#REF!+#REF!)</f>
        <v>#REF!</v>
      </c>
      <c r="CS8" s="35"/>
      <c r="CT8" s="7"/>
      <c r="CU8" s="35" t="e">
        <f>SUM(#REF!+#REF!+#REF!)</f>
        <v>#REF!</v>
      </c>
      <c r="CV8" s="35"/>
      <c r="CW8" s="7">
        <v>250</v>
      </c>
      <c r="CX8" s="35" t="e">
        <f>SUM(#REF!+#REF!+#REF!)</f>
        <v>#REF!</v>
      </c>
      <c r="CY8" s="91" t="e">
        <f t="shared" si="25"/>
        <v>#REF!</v>
      </c>
      <c r="CZ8" s="7"/>
      <c r="DA8" s="35" t="e">
        <f>SUM(#REF!+#REF!+#REF!)</f>
        <v>#REF!</v>
      </c>
      <c r="DB8" s="35"/>
      <c r="DC8" s="7"/>
      <c r="DD8" s="35" t="e">
        <f>SUM(#REF!+#REF!+#REF!)</f>
        <v>#REF!</v>
      </c>
      <c r="DE8" s="35"/>
      <c r="DF8" s="7"/>
      <c r="DG8" s="35" t="e">
        <f>SUM(#REF!+#REF!+#REF!)</f>
        <v>#REF!</v>
      </c>
      <c r="DH8" s="35"/>
      <c r="DI8" s="7"/>
      <c r="DJ8" s="35" t="e">
        <f>SUM(#REF!+#REF!+#REF!)</f>
        <v>#REF!</v>
      </c>
      <c r="DK8" s="35"/>
      <c r="DL8" s="7"/>
      <c r="DM8" s="35" t="e">
        <f>SUM(#REF!+#REF!+#REF!)</f>
        <v>#REF!</v>
      </c>
      <c r="DN8" s="35"/>
      <c r="DO8" s="7"/>
      <c r="DP8" s="35" t="e">
        <f>#REF!+#REF!+#REF!</f>
        <v>#REF!</v>
      </c>
      <c r="DQ8" s="35"/>
      <c r="DR8" s="35">
        <f t="shared" si="60"/>
        <v>150309</v>
      </c>
      <c r="DS8" s="4" t="e">
        <f>#REF!+#REF!+#REF!</f>
        <v>#REF!</v>
      </c>
      <c r="DT8" s="86" t="e">
        <f t="shared" si="61"/>
        <v>#REF!</v>
      </c>
      <c r="DU8" s="7">
        <v>3240</v>
      </c>
      <c r="DV8" s="7" t="e">
        <f>SUM(#REF!+#REF!+#REF!)</f>
        <v>#REF!</v>
      </c>
      <c r="DW8" s="91" t="e">
        <f t="shared" si="32"/>
        <v>#REF!</v>
      </c>
      <c r="DX8" s="7">
        <v>1200</v>
      </c>
      <c r="DY8" s="7" t="e">
        <f>SUM(#REF!+#REF!+#REF!)</f>
        <v>#REF!</v>
      </c>
      <c r="DZ8" s="91" t="e">
        <f t="shared" si="33"/>
        <v>#REF!</v>
      </c>
      <c r="EA8" s="7"/>
      <c r="EB8" s="7" t="e">
        <f>SUM(#REF!+#REF!+#REF!)</f>
        <v>#REF!</v>
      </c>
      <c r="EC8" s="91"/>
      <c r="ED8" s="7">
        <v>6000</v>
      </c>
      <c r="EE8" s="7" t="e">
        <f>SUM(#REF!+#REF!+#REF!)</f>
        <v>#REF!</v>
      </c>
      <c r="EF8" s="91" t="e">
        <f t="shared" si="35"/>
        <v>#REF!</v>
      </c>
      <c r="EG8" s="7">
        <v>4171</v>
      </c>
      <c r="EH8" s="7" t="e">
        <f>SUM(#REF!+#REF!+#REF!)</f>
        <v>#REF!</v>
      </c>
      <c r="EI8" s="91" t="e">
        <f t="shared" si="36"/>
        <v>#REF!</v>
      </c>
      <c r="EJ8" s="7">
        <v>13100</v>
      </c>
      <c r="EK8" s="7" t="e">
        <f>SUM(#REF!+#REF!+#REF!)</f>
        <v>#REF!</v>
      </c>
      <c r="EL8" s="91" t="e">
        <f t="shared" si="37"/>
        <v>#REF!</v>
      </c>
      <c r="EM8" s="7">
        <v>6528</v>
      </c>
      <c r="EN8" s="7" t="e">
        <f>SUM(#REF!+#REF!+#REF!)</f>
        <v>#REF!</v>
      </c>
      <c r="EO8" s="91" t="e">
        <f t="shared" si="38"/>
        <v>#REF!</v>
      </c>
      <c r="EP8" s="7">
        <v>1129541</v>
      </c>
      <c r="EQ8" s="7" t="e">
        <f>SUM(#REF!+#REF!+#REF!)</f>
        <v>#REF!</v>
      </c>
      <c r="ER8" s="91" t="e">
        <f t="shared" si="39"/>
        <v>#REF!</v>
      </c>
      <c r="ES8" s="7">
        <v>338328</v>
      </c>
      <c r="ET8" s="7" t="e">
        <f>SUM(#REF!+#REF!+#REF!)</f>
        <v>#REF!</v>
      </c>
      <c r="EU8" s="91" t="e">
        <f t="shared" si="40"/>
        <v>#REF!</v>
      </c>
      <c r="EV8" s="332">
        <f t="shared" si="62"/>
        <v>1502108</v>
      </c>
      <c r="EW8" s="332" t="e">
        <f>SUM(#REF!+#REF!+#REF!)</f>
        <v>#REF!</v>
      </c>
      <c r="EX8" s="91" t="e">
        <f t="shared" si="41"/>
        <v>#REF!</v>
      </c>
      <c r="EY8" s="7">
        <v>36477</v>
      </c>
      <c r="EZ8" s="332" t="e">
        <f>#REF!+#REF!+#REF!</f>
        <v>#REF!</v>
      </c>
      <c r="FA8" s="91" t="e">
        <f t="shared" si="42"/>
        <v>#REF!</v>
      </c>
      <c r="FB8" s="7">
        <v>76158</v>
      </c>
      <c r="FC8" s="332" t="e">
        <f>#REF!+#REF!+#REF!</f>
        <v>#REF!</v>
      </c>
      <c r="FD8" s="91" t="e">
        <f t="shared" si="43"/>
        <v>#REF!</v>
      </c>
      <c r="FE8" s="7">
        <v>41548</v>
      </c>
      <c r="FF8" s="332" t="e">
        <f>#REF!+#REF!+#REF!</f>
        <v>#REF!</v>
      </c>
      <c r="FG8" s="91" t="e">
        <f t="shared" si="44"/>
        <v>#REF!</v>
      </c>
      <c r="FH8" s="7">
        <v>71970</v>
      </c>
      <c r="FI8" s="332" t="e">
        <f>#REF!+#REF!+#REF!</f>
        <v>#REF!</v>
      </c>
      <c r="FJ8" s="91" t="e">
        <f t="shared" si="45"/>
        <v>#REF!</v>
      </c>
      <c r="FK8" s="7">
        <v>71528</v>
      </c>
      <c r="FL8" s="332" t="e">
        <f>#REF!+#REF!+#REF!</f>
        <v>#REF!</v>
      </c>
      <c r="FM8" s="91" t="e">
        <f t="shared" si="46"/>
        <v>#REF!</v>
      </c>
      <c r="FN8" s="7">
        <v>10885</v>
      </c>
      <c r="FO8" s="332" t="e">
        <f>#REF!+#REF!+#REF!</f>
        <v>#REF!</v>
      </c>
      <c r="FP8" s="91" t="e">
        <f t="shared" si="47"/>
        <v>#REF!</v>
      </c>
      <c r="FQ8" s="7">
        <v>83025</v>
      </c>
      <c r="FR8" s="332" t="e">
        <f>#REF!+#REF!+#REF!</f>
        <v>#REF!</v>
      </c>
      <c r="FS8" s="91" t="e">
        <f t="shared" si="48"/>
        <v>#REF!</v>
      </c>
      <c r="FT8" s="7">
        <v>78308</v>
      </c>
      <c r="FU8" s="332" t="e">
        <f>#REF!+#REF!+#REF!</f>
        <v>#REF!</v>
      </c>
      <c r="FV8" s="91" t="e">
        <f t="shared" si="49"/>
        <v>#REF!</v>
      </c>
      <c r="FW8" s="7">
        <v>50382</v>
      </c>
      <c r="FX8" s="332" t="e">
        <f>#REF!+#REF!+#REF!</f>
        <v>#REF!</v>
      </c>
      <c r="FY8" s="91" t="e">
        <f t="shared" si="50"/>
        <v>#REF!</v>
      </c>
      <c r="FZ8" s="7">
        <v>9011</v>
      </c>
      <c r="GA8" s="332" t="e">
        <f>#REF!+#REF!+#REF!</f>
        <v>#REF!</v>
      </c>
      <c r="GB8" s="91" t="e">
        <f t="shared" si="51"/>
        <v>#REF!</v>
      </c>
      <c r="GC8" s="7">
        <v>25366</v>
      </c>
      <c r="GD8" s="332" t="e">
        <f>#REF!+#REF!+#REF!</f>
        <v>#REF!</v>
      </c>
      <c r="GE8" s="91" t="e">
        <f t="shared" si="52"/>
        <v>#REF!</v>
      </c>
      <c r="GF8" s="7">
        <v>56472</v>
      </c>
      <c r="GG8" s="332" t="e">
        <f>#REF!+#REF!+#REF!</f>
        <v>#REF!</v>
      </c>
      <c r="GH8" s="91" t="e">
        <f t="shared" si="53"/>
        <v>#REF!</v>
      </c>
      <c r="GI8" s="7"/>
      <c r="GJ8" s="332" t="e">
        <f>#REF!+#REF!+#REF!</f>
        <v>#REF!</v>
      </c>
      <c r="GK8" s="35"/>
      <c r="GL8" s="35">
        <f t="shared" si="63"/>
        <v>611130</v>
      </c>
      <c r="GM8" s="35" t="e">
        <f>#REF!+#REF!+#REF!</f>
        <v>#REF!</v>
      </c>
      <c r="GN8" s="86" t="e">
        <f t="shared" si="54"/>
        <v>#REF!</v>
      </c>
      <c r="GO8" s="7">
        <v>552636</v>
      </c>
      <c r="GP8" s="332" t="e">
        <f>#REF!+#REF!+#REF!</f>
        <v>#REF!</v>
      </c>
      <c r="GQ8" s="91" t="e">
        <f t="shared" si="55"/>
        <v>#REF!</v>
      </c>
      <c r="GR8" s="7">
        <v>864663</v>
      </c>
      <c r="GS8" s="332" t="e">
        <f>#REF!+#REF!+#REF!</f>
        <v>#REF!</v>
      </c>
      <c r="GT8" s="91" t="e">
        <f t="shared" si="56"/>
        <v>#REF!</v>
      </c>
      <c r="GU8" s="7">
        <v>952504</v>
      </c>
      <c r="GV8" s="332" t="e">
        <f>#REF!+#REF!+#REF!</f>
        <v>#REF!</v>
      </c>
      <c r="GW8" s="91" t="e">
        <f t="shared" si="57"/>
        <v>#REF!</v>
      </c>
      <c r="GX8" s="35">
        <f t="shared" si="64"/>
        <v>2980933</v>
      </c>
      <c r="GY8" s="35" t="e">
        <f>SUM(#REF!+#REF!+#REF!)</f>
        <v>#REF!</v>
      </c>
      <c r="GZ8" s="86" t="e">
        <f t="shared" si="58"/>
        <v>#REF!</v>
      </c>
      <c r="HA8" s="35">
        <f t="shared" si="65"/>
        <v>4633350</v>
      </c>
      <c r="HB8" s="35" t="e">
        <f>#REF!+#REF!+#REF!</f>
        <v>#REF!</v>
      </c>
      <c r="HC8" s="144" t="e">
        <f t="shared" si="59"/>
        <v>#REF!</v>
      </c>
      <c r="HE8" s="149"/>
      <c r="HF8" s="149"/>
    </row>
    <row r="9" spans="1:214" ht="15" customHeight="1" x14ac:dyDescent="0.2">
      <c r="A9" s="128" t="s">
        <v>460</v>
      </c>
      <c r="B9" s="7">
        <v>35924</v>
      </c>
      <c r="C9" s="7" t="e">
        <f>SUM(#REF!+#REF!+#REF!)</f>
        <v>#REF!</v>
      </c>
      <c r="D9" s="91" t="e">
        <f t="shared" ref="D9:D26" si="66">C9/B9*100</f>
        <v>#REF!</v>
      </c>
      <c r="E9" s="7">
        <v>1000</v>
      </c>
      <c r="F9" s="7" t="e">
        <f>SUM(#REF!+#REF!+#REF!)</f>
        <v>#REF!</v>
      </c>
      <c r="G9" s="91" t="e">
        <f t="shared" ref="G9:G10" si="67">F9/E9*100</f>
        <v>#REF!</v>
      </c>
      <c r="H9" s="7"/>
      <c r="I9" s="7" t="e">
        <f>SUM(#REF!+#REF!+#REF!)</f>
        <v>#REF!</v>
      </c>
      <c r="J9" s="35"/>
      <c r="K9" s="7">
        <v>1453</v>
      </c>
      <c r="L9" s="7" t="e">
        <f>SUM(#REF!+#REF!+#REF!)</f>
        <v>#REF!</v>
      </c>
      <c r="M9" s="91" t="e">
        <f t="shared" ref="M9:M10" si="68">L9/K9*100</f>
        <v>#REF!</v>
      </c>
      <c r="N9" s="7"/>
      <c r="O9" s="7" t="e">
        <f>SUM(#REF!+#REF!+#REF!)</f>
        <v>#REF!</v>
      </c>
      <c r="P9" s="35"/>
      <c r="Q9" s="7"/>
      <c r="R9" s="7" t="e">
        <f>SUM(#REF!+#REF!+#REF!)</f>
        <v>#REF!</v>
      </c>
      <c r="S9" s="35"/>
      <c r="T9" s="7"/>
      <c r="U9" s="7" t="e">
        <f>SUM(#REF!+#REF!+#REF!)</f>
        <v>#REF!</v>
      </c>
      <c r="V9" s="35"/>
      <c r="W9" s="7"/>
      <c r="X9" s="7" t="e">
        <f>SUM(#REF!+#REF!+#REF!)</f>
        <v>#REF!</v>
      </c>
      <c r="Y9" s="35"/>
      <c r="Z9" s="7"/>
      <c r="AA9" s="7" t="e">
        <f>SUM(#REF!+#REF!+#REF!)</f>
        <v>#REF!</v>
      </c>
      <c r="AB9" s="35"/>
      <c r="AC9" s="7"/>
      <c r="AD9" s="7" t="e">
        <f>SUM(#REF!+#REF!+#REF!)</f>
        <v>#REF!</v>
      </c>
      <c r="AE9" s="35"/>
      <c r="AF9" s="7">
        <v>91</v>
      </c>
      <c r="AG9" s="7" t="e">
        <f>SUM(#REF!+#REF!+#REF!)</f>
        <v>#REF!</v>
      </c>
      <c r="AH9" s="91" t="e">
        <f t="shared" si="8"/>
        <v>#REF!</v>
      </c>
      <c r="AI9" s="7">
        <v>770</v>
      </c>
      <c r="AJ9" s="7" t="e">
        <f>SUM(#REF!+#REF!+#REF!)</f>
        <v>#REF!</v>
      </c>
      <c r="AK9" s="91" t="e">
        <f t="shared" si="9"/>
        <v>#REF!</v>
      </c>
      <c r="AL9" s="7"/>
      <c r="AM9" s="7" t="e">
        <f>SUM(#REF!+#REF!+#REF!)</f>
        <v>#REF!</v>
      </c>
      <c r="AN9" s="35"/>
      <c r="AO9" s="7"/>
      <c r="AP9" s="7" t="e">
        <f>SUM(#REF!+#REF!+#REF!)</f>
        <v>#REF!</v>
      </c>
      <c r="AQ9" s="35"/>
      <c r="AR9" s="7"/>
      <c r="AS9" s="35" t="e">
        <f>SUM(#REF!+#REF!+#REF!)</f>
        <v>#REF!</v>
      </c>
      <c r="AT9" s="35"/>
      <c r="AU9" s="7"/>
      <c r="AV9" s="35" t="e">
        <f>SUM(#REF!+#REF!+#REF!)</f>
        <v>#REF!</v>
      </c>
      <c r="AW9" s="35"/>
      <c r="AX9" s="7"/>
      <c r="AY9" s="35" t="e">
        <f>SUM(#REF!+#REF!+#REF!)</f>
        <v>#REF!</v>
      </c>
      <c r="AZ9" s="35"/>
      <c r="BA9" s="7"/>
      <c r="BB9" s="35" t="e">
        <f>SUM(#REF!+#REF!+#REF!)</f>
        <v>#REF!</v>
      </c>
      <c r="BC9" s="35"/>
      <c r="BD9" s="7"/>
      <c r="BE9" s="35" t="e">
        <f>SUM(#REF!+#REF!+#REF!)</f>
        <v>#REF!</v>
      </c>
      <c r="BF9" s="35"/>
      <c r="BG9" s="7"/>
      <c r="BH9" s="35" t="e">
        <f>#REF!+#REF!+#REF!</f>
        <v>#REF!</v>
      </c>
      <c r="BI9" s="35"/>
      <c r="BJ9" s="7"/>
      <c r="BK9" s="35" t="e">
        <f>#REF!+#REF!+#REF!</f>
        <v>#REF!</v>
      </c>
      <c r="BL9" s="35"/>
      <c r="BM9" s="7"/>
      <c r="BN9" s="35" t="e">
        <f>SUM(#REF!+#REF!+#REF!)</f>
        <v>#REF!</v>
      </c>
      <c r="BO9" s="35"/>
      <c r="BP9" s="7"/>
      <c r="BQ9" s="35" t="e">
        <f>SUM(#REF!+#REF!+#REF!)</f>
        <v>#REF!</v>
      </c>
      <c r="BR9" s="35"/>
      <c r="BS9" s="7"/>
      <c r="BT9" s="35" t="e">
        <f>SUM(#REF!+#REF!+#REF!)</f>
        <v>#REF!</v>
      </c>
      <c r="BU9" s="35"/>
      <c r="BV9" s="7"/>
      <c r="BW9" s="35" t="e">
        <f>SUM(#REF!+#REF!+#REF!)</f>
        <v>#REF!</v>
      </c>
      <c r="BX9" s="35"/>
      <c r="BY9" s="7"/>
      <c r="BZ9" s="35" t="e">
        <f>SUM(#REF!+#REF!+#REF!)</f>
        <v>#REF!</v>
      </c>
      <c r="CA9" s="35"/>
      <c r="CB9" s="7"/>
      <c r="CC9" s="35" t="e">
        <f>SUM(#REF!+#REF!+#REF!)</f>
        <v>#REF!</v>
      </c>
      <c r="CD9" s="35"/>
      <c r="CE9" s="7"/>
      <c r="CF9" s="35" t="e">
        <f>SUM(#REF!+#REF!+#REF!)</f>
        <v>#REF!</v>
      </c>
      <c r="CG9" s="35"/>
      <c r="CH9" s="7"/>
      <c r="CI9" s="35" t="e">
        <f>SUM(#REF!+#REF!+#REF!)</f>
        <v>#REF!</v>
      </c>
      <c r="CJ9" s="35"/>
      <c r="CK9" s="7"/>
      <c r="CL9" s="35" t="e">
        <f>SUM(#REF!+#REF!+#REF!)</f>
        <v>#REF!</v>
      </c>
      <c r="CM9" s="35"/>
      <c r="CN9" s="7"/>
      <c r="CO9" s="35" t="e">
        <f>#REF!+#REF!+#REF!</f>
        <v>#REF!</v>
      </c>
      <c r="CP9" s="35"/>
      <c r="CQ9" s="7"/>
      <c r="CR9" s="35" t="e">
        <f>SUM(#REF!+#REF!+#REF!)</f>
        <v>#REF!</v>
      </c>
      <c r="CS9" s="35"/>
      <c r="CT9" s="7"/>
      <c r="CU9" s="35" t="e">
        <f>SUM(#REF!+#REF!+#REF!)</f>
        <v>#REF!</v>
      </c>
      <c r="CV9" s="35"/>
      <c r="CW9" s="7">
        <v>61</v>
      </c>
      <c r="CX9" s="35" t="e">
        <f>SUM(#REF!+#REF!+#REF!)</f>
        <v>#REF!</v>
      </c>
      <c r="CY9" s="91" t="e">
        <f t="shared" si="25"/>
        <v>#REF!</v>
      </c>
      <c r="CZ9" s="7"/>
      <c r="DA9" s="35" t="e">
        <f>SUM(#REF!+#REF!+#REF!)</f>
        <v>#REF!</v>
      </c>
      <c r="DB9" s="35"/>
      <c r="DC9" s="7"/>
      <c r="DD9" s="35" t="e">
        <f>SUM(#REF!+#REF!+#REF!)</f>
        <v>#REF!</v>
      </c>
      <c r="DE9" s="35"/>
      <c r="DF9" s="7"/>
      <c r="DG9" s="35" t="e">
        <f>SUM(#REF!+#REF!+#REF!)</f>
        <v>#REF!</v>
      </c>
      <c r="DH9" s="35"/>
      <c r="DI9" s="7"/>
      <c r="DJ9" s="35" t="e">
        <f>SUM(#REF!+#REF!+#REF!)</f>
        <v>#REF!</v>
      </c>
      <c r="DK9" s="35"/>
      <c r="DL9" s="7"/>
      <c r="DM9" s="35" t="e">
        <f>SUM(#REF!+#REF!+#REF!)</f>
        <v>#REF!</v>
      </c>
      <c r="DN9" s="35"/>
      <c r="DO9" s="7"/>
      <c r="DP9" s="35" t="e">
        <f>#REF!+#REF!+#REF!</f>
        <v>#REF!</v>
      </c>
      <c r="DQ9" s="35"/>
      <c r="DR9" s="35">
        <f t="shared" si="60"/>
        <v>39299</v>
      </c>
      <c r="DS9" s="35" t="e">
        <f>#REF!+#REF!+#REF!</f>
        <v>#REF!</v>
      </c>
      <c r="DT9" s="86" t="e">
        <f t="shared" si="61"/>
        <v>#REF!</v>
      </c>
      <c r="DU9" s="7">
        <v>726</v>
      </c>
      <c r="DV9" s="7" t="e">
        <f>SUM(#REF!+#REF!+#REF!)</f>
        <v>#REF!</v>
      </c>
      <c r="DW9" s="91" t="e">
        <f t="shared" si="32"/>
        <v>#REF!</v>
      </c>
      <c r="DX9" s="7">
        <v>292</v>
      </c>
      <c r="DY9" s="7" t="e">
        <f>SUM(#REF!+#REF!+#REF!)</f>
        <v>#REF!</v>
      </c>
      <c r="DZ9" s="91" t="e">
        <f t="shared" si="33"/>
        <v>#REF!</v>
      </c>
      <c r="EA9" s="7"/>
      <c r="EB9" s="7" t="e">
        <f>SUM(#REF!+#REF!+#REF!)</f>
        <v>#REF!</v>
      </c>
      <c r="EC9" s="91"/>
      <c r="ED9" s="7">
        <v>3000</v>
      </c>
      <c r="EE9" s="7" t="e">
        <f>SUM(#REF!+#REF!+#REF!)</f>
        <v>#REF!</v>
      </c>
      <c r="EF9" s="91" t="e">
        <f t="shared" si="35"/>
        <v>#REF!</v>
      </c>
      <c r="EG9" s="7">
        <v>842</v>
      </c>
      <c r="EH9" s="7" t="e">
        <f>SUM(#REF!+#REF!+#REF!)</f>
        <v>#REF!</v>
      </c>
      <c r="EI9" s="91" t="e">
        <f t="shared" si="36"/>
        <v>#REF!</v>
      </c>
      <c r="EJ9" s="7">
        <v>2930</v>
      </c>
      <c r="EK9" s="7" t="e">
        <f>SUM(#REF!+#REF!+#REF!)</f>
        <v>#REF!</v>
      </c>
      <c r="EL9" s="91" t="e">
        <f t="shared" si="37"/>
        <v>#REF!</v>
      </c>
      <c r="EM9" s="7">
        <v>1317</v>
      </c>
      <c r="EN9" s="7" t="e">
        <f>SUM(#REF!+#REF!+#REF!)</f>
        <v>#REF!</v>
      </c>
      <c r="EO9" s="91" t="e">
        <f t="shared" si="38"/>
        <v>#REF!</v>
      </c>
      <c r="EP9" s="7">
        <v>273697</v>
      </c>
      <c r="EQ9" s="7" t="e">
        <f>SUM(#REF!+#REF!+#REF!)</f>
        <v>#REF!</v>
      </c>
      <c r="ER9" s="91" t="e">
        <f t="shared" si="39"/>
        <v>#REF!</v>
      </c>
      <c r="ES9" s="7">
        <v>84844</v>
      </c>
      <c r="ET9" s="7" t="e">
        <f>SUM(#REF!+#REF!+#REF!)</f>
        <v>#REF!</v>
      </c>
      <c r="EU9" s="91" t="e">
        <f t="shared" si="40"/>
        <v>#REF!</v>
      </c>
      <c r="EV9" s="332">
        <f t="shared" si="62"/>
        <v>367648</v>
      </c>
      <c r="EW9" s="332" t="e">
        <f>SUM(#REF!+#REF!+#REF!)</f>
        <v>#REF!</v>
      </c>
      <c r="EX9" s="91" t="e">
        <f t="shared" si="41"/>
        <v>#REF!</v>
      </c>
      <c r="EY9" s="7">
        <v>8260</v>
      </c>
      <c r="EZ9" s="332" t="e">
        <f>#REF!+#REF!+#REF!</f>
        <v>#REF!</v>
      </c>
      <c r="FA9" s="91" t="e">
        <f t="shared" si="42"/>
        <v>#REF!</v>
      </c>
      <c r="FB9" s="7">
        <v>30217</v>
      </c>
      <c r="FC9" s="332" t="e">
        <f>#REF!+#REF!+#REF!</f>
        <v>#REF!</v>
      </c>
      <c r="FD9" s="91" t="e">
        <f t="shared" si="43"/>
        <v>#REF!</v>
      </c>
      <c r="FE9" s="7">
        <v>9235</v>
      </c>
      <c r="FF9" s="332" t="e">
        <f>#REF!+#REF!+#REF!</f>
        <v>#REF!</v>
      </c>
      <c r="FG9" s="91" t="e">
        <f t="shared" si="44"/>
        <v>#REF!</v>
      </c>
      <c r="FH9" s="7">
        <v>16096</v>
      </c>
      <c r="FI9" s="332" t="e">
        <f>#REF!+#REF!+#REF!</f>
        <v>#REF!</v>
      </c>
      <c r="FJ9" s="91" t="e">
        <f t="shared" si="45"/>
        <v>#REF!</v>
      </c>
      <c r="FK9" s="7">
        <v>15935</v>
      </c>
      <c r="FL9" s="332" t="e">
        <f>#REF!+#REF!+#REF!</f>
        <v>#REF!</v>
      </c>
      <c r="FM9" s="91" t="e">
        <f t="shared" si="46"/>
        <v>#REF!</v>
      </c>
      <c r="FN9" s="7">
        <v>2479</v>
      </c>
      <c r="FO9" s="332" t="e">
        <f>#REF!+#REF!+#REF!</f>
        <v>#REF!</v>
      </c>
      <c r="FP9" s="91" t="e">
        <f t="shared" si="47"/>
        <v>#REF!</v>
      </c>
      <c r="FQ9" s="7">
        <v>18923</v>
      </c>
      <c r="FR9" s="332" t="e">
        <f>#REF!+#REF!+#REF!</f>
        <v>#REF!</v>
      </c>
      <c r="FS9" s="91" t="e">
        <f t="shared" si="48"/>
        <v>#REF!</v>
      </c>
      <c r="FT9" s="7">
        <v>17915</v>
      </c>
      <c r="FU9" s="332" t="e">
        <f>#REF!+#REF!+#REF!</f>
        <v>#REF!</v>
      </c>
      <c r="FV9" s="91" t="e">
        <f t="shared" si="49"/>
        <v>#REF!</v>
      </c>
      <c r="FW9" s="7">
        <v>11242</v>
      </c>
      <c r="FX9" s="332" t="e">
        <f>#REF!+#REF!+#REF!</f>
        <v>#REF!</v>
      </c>
      <c r="FY9" s="91" t="e">
        <f t="shared" si="50"/>
        <v>#REF!</v>
      </c>
      <c r="FZ9" s="7">
        <v>2072</v>
      </c>
      <c r="GA9" s="332" t="e">
        <f>#REF!+#REF!+#REF!</f>
        <v>#REF!</v>
      </c>
      <c r="GB9" s="91" t="e">
        <f t="shared" si="51"/>
        <v>#REF!</v>
      </c>
      <c r="GC9" s="7">
        <v>5698</v>
      </c>
      <c r="GD9" s="332" t="e">
        <f>#REF!+#REF!+#REF!</f>
        <v>#REF!</v>
      </c>
      <c r="GE9" s="91" t="e">
        <f t="shared" si="52"/>
        <v>#REF!</v>
      </c>
      <c r="GF9" s="7">
        <v>12961</v>
      </c>
      <c r="GG9" s="332" t="e">
        <f>#REF!+#REF!+#REF!</f>
        <v>#REF!</v>
      </c>
      <c r="GH9" s="91" t="e">
        <f t="shared" si="53"/>
        <v>#REF!</v>
      </c>
      <c r="GI9" s="7"/>
      <c r="GJ9" s="332" t="e">
        <f>#REF!+#REF!+#REF!</f>
        <v>#REF!</v>
      </c>
      <c r="GK9" s="35"/>
      <c r="GL9" s="35">
        <f t="shared" si="63"/>
        <v>151033</v>
      </c>
      <c r="GM9" s="35" t="e">
        <f>#REF!+#REF!+#REF!</f>
        <v>#REF!</v>
      </c>
      <c r="GN9" s="86" t="e">
        <f t="shared" si="54"/>
        <v>#REF!</v>
      </c>
      <c r="GO9" s="7">
        <v>124143</v>
      </c>
      <c r="GP9" s="332" t="e">
        <f>#REF!+#REF!+#REF!</f>
        <v>#REF!</v>
      </c>
      <c r="GQ9" s="91" t="e">
        <f t="shared" si="55"/>
        <v>#REF!</v>
      </c>
      <c r="GR9" s="7">
        <v>207378</v>
      </c>
      <c r="GS9" s="332" t="e">
        <f>#REF!+#REF!+#REF!</f>
        <v>#REF!</v>
      </c>
      <c r="GT9" s="91" t="e">
        <f t="shared" si="56"/>
        <v>#REF!</v>
      </c>
      <c r="GU9" s="7">
        <v>231562</v>
      </c>
      <c r="GV9" s="332" t="e">
        <f>#REF!+#REF!+#REF!</f>
        <v>#REF!</v>
      </c>
      <c r="GW9" s="91" t="e">
        <f t="shared" si="57"/>
        <v>#REF!</v>
      </c>
      <c r="GX9" s="35">
        <f t="shared" si="64"/>
        <v>714116</v>
      </c>
      <c r="GY9" s="35" t="e">
        <f>SUM(#REF!+#REF!+#REF!)</f>
        <v>#REF!</v>
      </c>
      <c r="GZ9" s="86" t="e">
        <f t="shared" si="58"/>
        <v>#REF!</v>
      </c>
      <c r="HA9" s="35">
        <f t="shared" si="65"/>
        <v>1121063</v>
      </c>
      <c r="HB9" s="35" t="e">
        <f>SUM(#REF!+#REF!+#REF!)</f>
        <v>#REF!</v>
      </c>
      <c r="HC9" s="144" t="e">
        <f t="shared" si="59"/>
        <v>#REF!</v>
      </c>
      <c r="HE9" s="149"/>
      <c r="HF9" s="149"/>
    </row>
    <row r="10" spans="1:214" ht="15" customHeight="1" x14ac:dyDescent="0.2">
      <c r="A10" s="128" t="s">
        <v>461</v>
      </c>
      <c r="B10" s="7">
        <v>16570</v>
      </c>
      <c r="C10" s="7" t="e">
        <f>SUM(#REF!+#REF!+#REF!)</f>
        <v>#REF!</v>
      </c>
      <c r="D10" s="91" t="e">
        <f t="shared" si="66"/>
        <v>#REF!</v>
      </c>
      <c r="E10" s="7">
        <v>2000</v>
      </c>
      <c r="F10" s="7" t="e">
        <f>SUM(#REF!+#REF!+#REF!)</f>
        <v>#REF!</v>
      </c>
      <c r="G10" s="91" t="e">
        <f t="shared" si="67"/>
        <v>#REF!</v>
      </c>
      <c r="H10" s="7">
        <v>3353</v>
      </c>
      <c r="I10" s="7" t="e">
        <f>SUM(#REF!+#REF!+#REF!)</f>
        <v>#REF!</v>
      </c>
      <c r="J10" s="91" t="e">
        <f t="shared" ref="J10" si="69">I10/H10*100</f>
        <v>#REF!</v>
      </c>
      <c r="K10" s="7">
        <v>200</v>
      </c>
      <c r="L10" s="7" t="e">
        <f>SUM(#REF!+#REF!+#REF!)</f>
        <v>#REF!</v>
      </c>
      <c r="M10" s="91" t="e">
        <f t="shared" si="68"/>
        <v>#REF!</v>
      </c>
      <c r="N10" s="7">
        <v>300</v>
      </c>
      <c r="O10" s="7" t="e">
        <f>SUM(#REF!+#REF!+#REF!)</f>
        <v>#REF!</v>
      </c>
      <c r="P10" s="91" t="e">
        <f t="shared" ref="P10" si="70">O10/N10*100</f>
        <v>#REF!</v>
      </c>
      <c r="Q10" s="7"/>
      <c r="R10" s="7" t="e">
        <f>SUM(#REF!+#REF!+#REF!)</f>
        <v>#REF!</v>
      </c>
      <c r="S10" s="35"/>
      <c r="T10" s="7"/>
      <c r="U10" s="7" t="e">
        <f>SUM(#REF!+#REF!+#REF!)</f>
        <v>#REF!</v>
      </c>
      <c r="V10" s="35"/>
      <c r="W10" s="7"/>
      <c r="X10" s="7" t="e">
        <f>SUM(#REF!+#REF!+#REF!)</f>
        <v>#REF!</v>
      </c>
      <c r="Y10" s="35"/>
      <c r="Z10" s="7"/>
      <c r="AA10" s="7" t="e">
        <f>SUM(#REF!+#REF!+#REF!)</f>
        <v>#REF!</v>
      </c>
      <c r="AB10" s="35"/>
      <c r="AC10" s="7"/>
      <c r="AD10" s="7" t="e">
        <f>SUM(#REF!+#REF!+#REF!)</f>
        <v>#REF!</v>
      </c>
      <c r="AE10" s="35"/>
      <c r="AF10" s="7">
        <v>1345</v>
      </c>
      <c r="AG10" s="7" t="e">
        <f>SUM(#REF!+#REF!+#REF!)</f>
        <v>#REF!</v>
      </c>
      <c r="AH10" s="91" t="e">
        <f t="shared" si="8"/>
        <v>#REF!</v>
      </c>
      <c r="AI10" s="7">
        <v>25080</v>
      </c>
      <c r="AJ10" s="7" t="e">
        <f>SUM(#REF!+#REF!+#REF!)</f>
        <v>#REF!</v>
      </c>
      <c r="AK10" s="91" t="e">
        <f t="shared" si="9"/>
        <v>#REF!</v>
      </c>
      <c r="AL10" s="7">
        <v>5000</v>
      </c>
      <c r="AM10" s="7" t="e">
        <f>SUM(#REF!+#REF!+#REF!)</f>
        <v>#REF!</v>
      </c>
      <c r="AN10" s="91" t="e">
        <f t="shared" ref="AN10:AN11" si="71">AM10/AL10*100</f>
        <v>#REF!</v>
      </c>
      <c r="AO10" s="7">
        <v>691424</v>
      </c>
      <c r="AP10" s="7" t="e">
        <f>SUM(#REF!+#REF!+#REF!)</f>
        <v>#REF!</v>
      </c>
      <c r="AQ10" s="91" t="e">
        <f t="shared" ref="AQ10" si="72">AP10/AO10*100</f>
        <v>#REF!</v>
      </c>
      <c r="AR10" s="7">
        <v>0</v>
      </c>
      <c r="AS10" s="35" t="e">
        <f>SUM(#REF!+#REF!+#REF!)</f>
        <v>#REF!</v>
      </c>
      <c r="AT10" s="91"/>
      <c r="AU10" s="7">
        <v>23196</v>
      </c>
      <c r="AV10" s="35" t="e">
        <f>SUM(#REF!+#REF!+#REF!)</f>
        <v>#REF!</v>
      </c>
      <c r="AW10" s="91" t="e">
        <f t="shared" ref="AW10:AW12" si="73">AV10/AU10*100</f>
        <v>#REF!</v>
      </c>
      <c r="AX10" s="7">
        <v>52825</v>
      </c>
      <c r="AY10" s="35" t="e">
        <f>SUM(#REF!+#REF!+#REF!)</f>
        <v>#REF!</v>
      </c>
      <c r="AZ10" s="91" t="e">
        <f t="shared" ref="AZ10" si="74">AY10/AX10*100</f>
        <v>#REF!</v>
      </c>
      <c r="BA10" s="7">
        <v>25000</v>
      </c>
      <c r="BB10" s="35" t="e">
        <f>SUM(#REF!+#REF!+#REF!)</f>
        <v>#REF!</v>
      </c>
      <c r="BC10" s="91" t="e">
        <f t="shared" ref="BC10" si="75">BB10/BA10*100</f>
        <v>#REF!</v>
      </c>
      <c r="BD10" s="7">
        <v>1000</v>
      </c>
      <c r="BE10" s="35" t="e">
        <f>SUM(#REF!+#REF!+#REF!)</f>
        <v>#REF!</v>
      </c>
      <c r="BF10" s="91" t="e">
        <f t="shared" ref="BF10" si="76">BE10/BD10*100</f>
        <v>#REF!</v>
      </c>
      <c r="BG10" s="7">
        <v>109572</v>
      </c>
      <c r="BH10" s="35" t="e">
        <f>#REF!+#REF!+#REF!</f>
        <v>#REF!</v>
      </c>
      <c r="BI10" s="91" t="e">
        <f t="shared" ref="BI10" si="77">BH10/BG10*100</f>
        <v>#REF!</v>
      </c>
      <c r="BJ10" s="7"/>
      <c r="BK10" s="35" t="e">
        <f>#REF!+#REF!+#REF!</f>
        <v>#REF!</v>
      </c>
      <c r="BL10" s="35"/>
      <c r="BM10" s="7">
        <v>3500</v>
      </c>
      <c r="BN10" s="35" t="e">
        <f>SUM(#REF!+#REF!+#REF!)</f>
        <v>#REF!</v>
      </c>
      <c r="BO10" s="91" t="e">
        <f t="shared" ref="BO10" si="78">BN10/BM10*100</f>
        <v>#REF!</v>
      </c>
      <c r="BP10" s="7">
        <v>71368</v>
      </c>
      <c r="BQ10" s="35" t="e">
        <f>SUM(#REF!+#REF!+#REF!)</f>
        <v>#REF!</v>
      </c>
      <c r="BR10" s="91" t="e">
        <f t="shared" ref="BR10" si="79">BQ10/BP10*100</f>
        <v>#REF!</v>
      </c>
      <c r="BS10" s="7"/>
      <c r="BT10" s="35" t="e">
        <f>SUM(#REF!+#REF!+#REF!)</f>
        <v>#REF!</v>
      </c>
      <c r="BU10" s="35"/>
      <c r="BV10" s="7"/>
      <c r="BW10" s="35" t="e">
        <f>SUM(#REF!+#REF!+#REF!)</f>
        <v>#REF!</v>
      </c>
      <c r="BX10" s="35"/>
      <c r="BY10" s="7"/>
      <c r="BZ10" s="35" t="e">
        <f>SUM(#REF!+#REF!+#REF!)</f>
        <v>#REF!</v>
      </c>
      <c r="CA10" s="35"/>
      <c r="CB10" s="7"/>
      <c r="CC10" s="35" t="e">
        <f>SUM(#REF!+#REF!+#REF!)</f>
        <v>#REF!</v>
      </c>
      <c r="CD10" s="35"/>
      <c r="CE10" s="7">
        <v>3026480</v>
      </c>
      <c r="CF10" s="35" t="e">
        <f>SUM(#REF!+#REF!+#REF!)</f>
        <v>#REF!</v>
      </c>
      <c r="CG10" s="91" t="e">
        <f t="shared" ref="CG10" si="80">CF10/CE10*100</f>
        <v>#REF!</v>
      </c>
      <c r="CH10" s="7"/>
      <c r="CI10" s="35" t="e">
        <f>SUM(#REF!+#REF!+#REF!)</f>
        <v>#REF!</v>
      </c>
      <c r="CJ10" s="35"/>
      <c r="CK10" s="7">
        <v>2000</v>
      </c>
      <c r="CL10" s="35" t="e">
        <f>SUM(#REF!+#REF!+#REF!)</f>
        <v>#REF!</v>
      </c>
      <c r="CM10" s="91" t="e">
        <f t="shared" ref="CM10" si="81">CL10/CK10*100</f>
        <v>#REF!</v>
      </c>
      <c r="CN10" s="7">
        <v>13850</v>
      </c>
      <c r="CO10" s="35" t="e">
        <f>#REF!+#REF!+#REF!</f>
        <v>#REF!</v>
      </c>
      <c r="CP10" s="91" t="e">
        <f t="shared" ref="CP10" si="82">CO10/CN10*100</f>
        <v>#REF!</v>
      </c>
      <c r="CQ10" s="7"/>
      <c r="CR10" s="35" t="e">
        <f>SUM(#REF!+#REF!+#REF!)</f>
        <v>#REF!</v>
      </c>
      <c r="CS10" s="35"/>
      <c r="CT10" s="7">
        <v>3000</v>
      </c>
      <c r="CU10" s="35" t="e">
        <f>SUM(#REF!+#REF!+#REF!)</f>
        <v>#REF!</v>
      </c>
      <c r="CV10" s="91" t="e">
        <f t="shared" ref="CV10" si="83">CU10/CT10*100</f>
        <v>#REF!</v>
      </c>
      <c r="CW10" s="7">
        <v>43689</v>
      </c>
      <c r="CX10" s="35" t="e">
        <f>SUM(#REF!+#REF!+#REF!)</f>
        <v>#REF!</v>
      </c>
      <c r="CY10" s="91" t="e">
        <f t="shared" si="25"/>
        <v>#REF!</v>
      </c>
      <c r="CZ10" s="7">
        <v>42680</v>
      </c>
      <c r="DA10" s="35" t="e">
        <f>SUM(#REF!+#REF!+#REF!)</f>
        <v>#REF!</v>
      </c>
      <c r="DB10" s="91" t="e">
        <f t="shared" ref="DB10" si="84">DA10/CZ10*100</f>
        <v>#REF!</v>
      </c>
      <c r="DC10" s="7"/>
      <c r="DD10" s="35" t="e">
        <f>SUM(#REF!+#REF!+#REF!)</f>
        <v>#REF!</v>
      </c>
      <c r="DE10" s="35"/>
      <c r="DF10" s="7">
        <v>370139</v>
      </c>
      <c r="DG10" s="35" t="e">
        <f>SUM(#REF!+#REF!+#REF!)</f>
        <v>#REF!</v>
      </c>
      <c r="DH10" s="91" t="e">
        <f t="shared" ref="DH10" si="85">DG10/DF10*100</f>
        <v>#REF!</v>
      </c>
      <c r="DI10" s="7">
        <v>96640</v>
      </c>
      <c r="DJ10" s="35" t="e">
        <f>SUM(#REF!+#REF!+#REF!)</f>
        <v>#REF!</v>
      </c>
      <c r="DK10" s="91" t="e">
        <f t="shared" ref="DK10" si="86">DJ10/DI10*100</f>
        <v>#REF!</v>
      </c>
      <c r="DL10" s="7"/>
      <c r="DM10" s="35" t="e">
        <f>SUM(#REF!+#REF!+#REF!)</f>
        <v>#REF!</v>
      </c>
      <c r="DN10" s="35"/>
      <c r="DO10" s="7"/>
      <c r="DP10" s="35" t="e">
        <f>#REF!+#REF!+#REF!</f>
        <v>#REF!</v>
      </c>
      <c r="DQ10" s="35"/>
      <c r="DR10" s="35">
        <f t="shared" si="60"/>
        <v>4630211</v>
      </c>
      <c r="DS10" s="35" t="e">
        <f>#REF!+#REF!+#REF!</f>
        <v>#REF!</v>
      </c>
      <c r="DT10" s="86" t="e">
        <f t="shared" si="61"/>
        <v>#REF!</v>
      </c>
      <c r="DU10" s="7">
        <v>10260</v>
      </c>
      <c r="DV10" s="7" t="e">
        <f>SUM(#REF!+#REF!+#REF!)</f>
        <v>#REF!</v>
      </c>
      <c r="DW10" s="91" t="e">
        <f t="shared" si="32"/>
        <v>#REF!</v>
      </c>
      <c r="DX10" s="7">
        <v>5900</v>
      </c>
      <c r="DY10" s="7" t="e">
        <f>SUM(#REF!+#REF!+#REF!)</f>
        <v>#REF!</v>
      </c>
      <c r="DZ10" s="91" t="e">
        <f t="shared" si="33"/>
        <v>#REF!</v>
      </c>
      <c r="EA10" s="7">
        <v>4000</v>
      </c>
      <c r="EB10" s="7" t="e">
        <f>SUM(#REF!+#REF!+#REF!)</f>
        <v>#REF!</v>
      </c>
      <c r="EC10" s="91" t="e">
        <f t="shared" si="34"/>
        <v>#REF!</v>
      </c>
      <c r="ED10" s="7">
        <v>314170</v>
      </c>
      <c r="EE10" s="7" t="e">
        <f>SUM(#REF!+#REF!+#REF!)</f>
        <v>#REF!</v>
      </c>
      <c r="EF10" s="91" t="e">
        <f t="shared" si="35"/>
        <v>#REF!</v>
      </c>
      <c r="EG10" s="7">
        <v>42347</v>
      </c>
      <c r="EH10" s="7" t="e">
        <f>SUM(#REF!+#REF!+#REF!)</f>
        <v>#REF!</v>
      </c>
      <c r="EI10" s="91" t="e">
        <f t="shared" si="36"/>
        <v>#REF!</v>
      </c>
      <c r="EJ10" s="7">
        <v>35107</v>
      </c>
      <c r="EK10" s="7" t="e">
        <f>SUM(#REF!+#REF!+#REF!)</f>
        <v>#REF!</v>
      </c>
      <c r="EL10" s="91" t="e">
        <f t="shared" si="37"/>
        <v>#REF!</v>
      </c>
      <c r="EM10" s="7">
        <v>6700</v>
      </c>
      <c r="EN10" s="7" t="e">
        <f>SUM(#REF!+#REF!+#REF!)</f>
        <v>#REF!</v>
      </c>
      <c r="EO10" s="91" t="e">
        <f t="shared" si="38"/>
        <v>#REF!</v>
      </c>
      <c r="EP10" s="7">
        <v>12539</v>
      </c>
      <c r="EQ10" s="7" t="e">
        <f>SUM(#REF!+#REF!+#REF!)</f>
        <v>#REF!</v>
      </c>
      <c r="ER10" s="91" t="e">
        <f t="shared" si="39"/>
        <v>#REF!</v>
      </c>
      <c r="ES10" s="7">
        <v>100959</v>
      </c>
      <c r="ET10" s="7" t="e">
        <f>SUM(#REF!+#REF!+#REF!)</f>
        <v>#REF!</v>
      </c>
      <c r="EU10" s="91" t="e">
        <f t="shared" si="40"/>
        <v>#REF!</v>
      </c>
      <c r="EV10" s="332">
        <f t="shared" si="62"/>
        <v>531982</v>
      </c>
      <c r="EW10" s="332" t="e">
        <f>SUM(#REF!+#REF!+#REF!)</f>
        <v>#REF!</v>
      </c>
      <c r="EX10" s="91" t="e">
        <f t="shared" si="41"/>
        <v>#REF!</v>
      </c>
      <c r="EY10" s="7">
        <v>34327</v>
      </c>
      <c r="EZ10" s="332" t="e">
        <f>#REF!+#REF!+#REF!</f>
        <v>#REF!</v>
      </c>
      <c r="FA10" s="91" t="e">
        <f t="shared" si="42"/>
        <v>#REF!</v>
      </c>
      <c r="FB10" s="7">
        <v>13717</v>
      </c>
      <c r="FC10" s="332" t="e">
        <f>#REF!+#REF!+#REF!</f>
        <v>#REF!</v>
      </c>
      <c r="FD10" s="91" t="e">
        <f t="shared" si="43"/>
        <v>#REF!</v>
      </c>
      <c r="FE10" s="7">
        <v>29638</v>
      </c>
      <c r="FF10" s="332" t="e">
        <f>#REF!+#REF!+#REF!</f>
        <v>#REF!</v>
      </c>
      <c r="FG10" s="91" t="e">
        <f t="shared" si="44"/>
        <v>#REF!</v>
      </c>
      <c r="FH10" s="7">
        <v>29273</v>
      </c>
      <c r="FI10" s="332" t="e">
        <f>#REF!+#REF!+#REF!</f>
        <v>#REF!</v>
      </c>
      <c r="FJ10" s="91" t="e">
        <f t="shared" si="45"/>
        <v>#REF!</v>
      </c>
      <c r="FK10" s="7">
        <v>17853</v>
      </c>
      <c r="FL10" s="332" t="e">
        <f>#REF!+#REF!+#REF!</f>
        <v>#REF!</v>
      </c>
      <c r="FM10" s="91" t="e">
        <f t="shared" si="46"/>
        <v>#REF!</v>
      </c>
      <c r="FN10" s="7">
        <v>238695</v>
      </c>
      <c r="FO10" s="332" t="e">
        <f>#REF!+#REF!+#REF!</f>
        <v>#REF!</v>
      </c>
      <c r="FP10" s="91" t="e">
        <f t="shared" si="47"/>
        <v>#REF!</v>
      </c>
      <c r="FQ10" s="7">
        <v>10468</v>
      </c>
      <c r="FR10" s="332" t="e">
        <f>#REF!+#REF!+#REF!</f>
        <v>#REF!</v>
      </c>
      <c r="FS10" s="91" t="e">
        <f t="shared" si="48"/>
        <v>#REF!</v>
      </c>
      <c r="FT10" s="7">
        <v>30475</v>
      </c>
      <c r="FU10" s="332" t="e">
        <f>#REF!+#REF!+#REF!</f>
        <v>#REF!</v>
      </c>
      <c r="FV10" s="91" t="e">
        <f t="shared" si="49"/>
        <v>#REF!</v>
      </c>
      <c r="FW10" s="7">
        <v>20908</v>
      </c>
      <c r="FX10" s="332" t="e">
        <f>#REF!+#REF!+#REF!</f>
        <v>#REF!</v>
      </c>
      <c r="FY10" s="91" t="e">
        <f t="shared" si="50"/>
        <v>#REF!</v>
      </c>
      <c r="FZ10" s="7">
        <v>1162</v>
      </c>
      <c r="GA10" s="332" t="e">
        <f>#REF!+#REF!+#REF!</f>
        <v>#REF!</v>
      </c>
      <c r="GB10" s="91" t="e">
        <f t="shared" si="51"/>
        <v>#REF!</v>
      </c>
      <c r="GC10" s="7">
        <v>12679</v>
      </c>
      <c r="GD10" s="332" t="e">
        <f>#REF!+#REF!+#REF!</f>
        <v>#REF!</v>
      </c>
      <c r="GE10" s="91" t="e">
        <f t="shared" si="52"/>
        <v>#REF!</v>
      </c>
      <c r="GF10" s="7">
        <v>701200</v>
      </c>
      <c r="GG10" s="332" t="e">
        <f>#REF!+#REF!+#REF!</f>
        <v>#REF!</v>
      </c>
      <c r="GH10" s="91" t="e">
        <f t="shared" si="53"/>
        <v>#REF!</v>
      </c>
      <c r="GI10" s="7"/>
      <c r="GJ10" s="332" t="e">
        <f>#REF!+#REF!+#REF!</f>
        <v>#REF!</v>
      </c>
      <c r="GK10" s="35"/>
      <c r="GL10" s="35">
        <f t="shared" si="63"/>
        <v>1140395</v>
      </c>
      <c r="GM10" s="35" t="e">
        <f>#REF!+#REF!+#REF!</f>
        <v>#REF!</v>
      </c>
      <c r="GN10" s="86" t="e">
        <f t="shared" si="54"/>
        <v>#REF!</v>
      </c>
      <c r="GO10" s="7">
        <v>170309</v>
      </c>
      <c r="GP10" s="332" t="e">
        <f>#REF!+#REF!+#REF!</f>
        <v>#REF!</v>
      </c>
      <c r="GQ10" s="91" t="e">
        <f t="shared" si="55"/>
        <v>#REF!</v>
      </c>
      <c r="GR10" s="7">
        <v>305937</v>
      </c>
      <c r="GS10" s="332" t="e">
        <f>#REF!+#REF!+#REF!</f>
        <v>#REF!</v>
      </c>
      <c r="GT10" s="91" t="e">
        <f t="shared" si="56"/>
        <v>#REF!</v>
      </c>
      <c r="GU10" s="7">
        <v>81715</v>
      </c>
      <c r="GV10" s="332" t="e">
        <f>#REF!+#REF!+#REF!</f>
        <v>#REF!</v>
      </c>
      <c r="GW10" s="91" t="e">
        <f t="shared" si="57"/>
        <v>#REF!</v>
      </c>
      <c r="GX10" s="35">
        <f t="shared" si="64"/>
        <v>1698356</v>
      </c>
      <c r="GY10" s="35" t="e">
        <f>SUM(#REF!+#REF!+#REF!)</f>
        <v>#REF!</v>
      </c>
      <c r="GZ10" s="86" t="e">
        <f t="shared" si="58"/>
        <v>#REF!</v>
      </c>
      <c r="HA10" s="35">
        <f t="shared" si="65"/>
        <v>6860549</v>
      </c>
      <c r="HB10" s="35" t="e">
        <f>SUM(#REF!+#REF!+#REF!)</f>
        <v>#REF!</v>
      </c>
      <c r="HC10" s="144" t="e">
        <f t="shared" si="59"/>
        <v>#REF!</v>
      </c>
      <c r="HE10" s="149"/>
      <c r="HF10" s="149"/>
    </row>
    <row r="11" spans="1:214" ht="15" customHeight="1" x14ac:dyDescent="0.2">
      <c r="A11" s="128" t="s">
        <v>462</v>
      </c>
      <c r="B11" s="7"/>
      <c r="C11" s="7" t="e">
        <f>SUM(#REF!+#REF!+#REF!)</f>
        <v>#REF!</v>
      </c>
      <c r="D11" s="86"/>
      <c r="E11" s="7"/>
      <c r="F11" s="7" t="e">
        <f>SUM(#REF!+#REF!+#REF!)</f>
        <v>#REF!</v>
      </c>
      <c r="G11" s="35"/>
      <c r="H11" s="7"/>
      <c r="I11" s="7" t="e">
        <f>SUM(#REF!+#REF!+#REF!)</f>
        <v>#REF!</v>
      </c>
      <c r="J11" s="35"/>
      <c r="K11" s="7"/>
      <c r="L11" s="7" t="e">
        <f>SUM(#REF!+#REF!+#REF!)</f>
        <v>#REF!</v>
      </c>
      <c r="M11" s="35"/>
      <c r="N11" s="7"/>
      <c r="O11" s="7" t="e">
        <f>SUM(#REF!+#REF!+#REF!)</f>
        <v>#REF!</v>
      </c>
      <c r="P11" s="35"/>
      <c r="Q11" s="7"/>
      <c r="R11" s="7" t="e">
        <f>SUM(#REF!+#REF!+#REF!)</f>
        <v>#REF!</v>
      </c>
      <c r="S11" s="35"/>
      <c r="T11" s="7"/>
      <c r="U11" s="7" t="e">
        <f>SUM(#REF!+#REF!+#REF!)</f>
        <v>#REF!</v>
      </c>
      <c r="V11" s="35"/>
      <c r="W11" s="7"/>
      <c r="X11" s="7" t="e">
        <f>SUM(#REF!+#REF!+#REF!)</f>
        <v>#REF!</v>
      </c>
      <c r="Y11" s="35"/>
      <c r="Z11" s="7"/>
      <c r="AA11" s="7" t="e">
        <f>SUM(#REF!+#REF!+#REF!)</f>
        <v>#REF!</v>
      </c>
      <c r="AB11" s="35"/>
      <c r="AC11" s="7"/>
      <c r="AD11" s="7" t="e">
        <f>SUM(#REF!+#REF!+#REF!)</f>
        <v>#REF!</v>
      </c>
      <c r="AE11" s="35"/>
      <c r="AF11" s="7">
        <v>3000</v>
      </c>
      <c r="AG11" s="7" t="e">
        <f>SUM(#REF!+#REF!+#REF!)</f>
        <v>#REF!</v>
      </c>
      <c r="AH11" s="91" t="e">
        <f t="shared" si="8"/>
        <v>#REF!</v>
      </c>
      <c r="AI11" s="7"/>
      <c r="AJ11" s="7" t="e">
        <f>SUM(#REF!+#REF!+#REF!)</f>
        <v>#REF!</v>
      </c>
      <c r="AK11" s="35"/>
      <c r="AL11" s="7">
        <v>152000</v>
      </c>
      <c r="AM11" s="7" t="e">
        <f>SUM(#REF!+#REF!+#REF!)</f>
        <v>#REF!</v>
      </c>
      <c r="AN11" s="91" t="e">
        <f t="shared" si="71"/>
        <v>#REF!</v>
      </c>
      <c r="AO11" s="7"/>
      <c r="AP11" s="7" t="e">
        <f>SUM(#REF!+#REF!+#REF!)</f>
        <v>#REF!</v>
      </c>
      <c r="AQ11" s="35"/>
      <c r="AR11" s="7"/>
      <c r="AS11" s="35" t="e">
        <f>SUM(#REF!+#REF!+#REF!)</f>
        <v>#REF!</v>
      </c>
      <c r="AT11" s="35"/>
      <c r="AU11" s="7"/>
      <c r="AV11" s="35" t="e">
        <f>SUM(#REF!+#REF!+#REF!)</f>
        <v>#REF!</v>
      </c>
      <c r="AW11" s="35"/>
      <c r="AX11" s="7"/>
      <c r="AY11" s="35" t="e">
        <f>SUM(#REF!+#REF!+#REF!)</f>
        <v>#REF!</v>
      </c>
      <c r="AZ11" s="35"/>
      <c r="BA11" s="7"/>
      <c r="BB11" s="35" t="e">
        <f>SUM(#REF!+#REF!+#REF!)</f>
        <v>#REF!</v>
      </c>
      <c r="BC11" s="35"/>
      <c r="BD11" s="7"/>
      <c r="BE11" s="35" t="e">
        <f>SUM(#REF!+#REF!+#REF!)</f>
        <v>#REF!</v>
      </c>
      <c r="BF11" s="35"/>
      <c r="BG11" s="7"/>
      <c r="BH11" s="35" t="e">
        <f>#REF!+#REF!+#REF!</f>
        <v>#REF!</v>
      </c>
      <c r="BI11" s="35"/>
      <c r="BJ11" s="7"/>
      <c r="BK11" s="35" t="e">
        <f>#REF!+#REF!+#REF!</f>
        <v>#REF!</v>
      </c>
      <c r="BL11" s="35"/>
      <c r="BM11" s="7"/>
      <c r="BN11" s="35" t="e">
        <f>SUM(#REF!+#REF!+#REF!)</f>
        <v>#REF!</v>
      </c>
      <c r="BO11" s="35"/>
      <c r="BP11" s="7"/>
      <c r="BQ11" s="35" t="e">
        <f>SUM(#REF!+#REF!+#REF!)</f>
        <v>#REF!</v>
      </c>
      <c r="BR11" s="35"/>
      <c r="BS11" s="7"/>
      <c r="BT11" s="35" t="e">
        <f>SUM(#REF!+#REF!+#REF!)</f>
        <v>#REF!</v>
      </c>
      <c r="BU11" s="35"/>
      <c r="BV11" s="7"/>
      <c r="BW11" s="35" t="e">
        <f>SUM(#REF!+#REF!+#REF!)</f>
        <v>#REF!</v>
      </c>
      <c r="BX11" s="35"/>
      <c r="BY11" s="7"/>
      <c r="BZ11" s="35" t="e">
        <f>SUM(#REF!+#REF!+#REF!)</f>
        <v>#REF!</v>
      </c>
      <c r="CA11" s="35"/>
      <c r="CB11" s="7"/>
      <c r="CC11" s="35" t="e">
        <f>SUM(#REF!+#REF!+#REF!)</f>
        <v>#REF!</v>
      </c>
      <c r="CD11" s="35"/>
      <c r="CE11" s="7"/>
      <c r="CF11" s="35" t="e">
        <f>SUM(#REF!+#REF!+#REF!)</f>
        <v>#REF!</v>
      </c>
      <c r="CG11" s="35"/>
      <c r="CH11" s="7"/>
      <c r="CI11" s="35" t="e">
        <f>SUM(#REF!+#REF!+#REF!)</f>
        <v>#REF!</v>
      </c>
      <c r="CJ11" s="35"/>
      <c r="CK11" s="7"/>
      <c r="CL11" s="35" t="e">
        <f>SUM(#REF!+#REF!+#REF!)</f>
        <v>#REF!</v>
      </c>
      <c r="CM11" s="35"/>
      <c r="CN11" s="7"/>
      <c r="CO11" s="35" t="e">
        <f>#REF!+#REF!+#REF!</f>
        <v>#REF!</v>
      </c>
      <c r="CP11" s="35"/>
      <c r="CQ11" s="7"/>
      <c r="CR11" s="35" t="e">
        <f>SUM(#REF!+#REF!+#REF!)</f>
        <v>#REF!</v>
      </c>
      <c r="CS11" s="35"/>
      <c r="CT11" s="7"/>
      <c r="CU11" s="35" t="e">
        <f>SUM(#REF!+#REF!+#REF!)</f>
        <v>#REF!</v>
      </c>
      <c r="CV11" s="35"/>
      <c r="CW11" s="7"/>
      <c r="CX11" s="35" t="e">
        <f>SUM(#REF!+#REF!+#REF!)</f>
        <v>#REF!</v>
      </c>
      <c r="CY11" s="35"/>
      <c r="CZ11" s="7"/>
      <c r="DA11" s="35" t="e">
        <f>SUM(#REF!+#REF!+#REF!)</f>
        <v>#REF!</v>
      </c>
      <c r="DB11" s="35"/>
      <c r="DC11" s="7"/>
      <c r="DD11" s="35" t="e">
        <f>SUM(#REF!+#REF!+#REF!)</f>
        <v>#REF!</v>
      </c>
      <c r="DE11" s="35"/>
      <c r="DF11" s="7"/>
      <c r="DG11" s="35" t="e">
        <f>SUM(#REF!+#REF!+#REF!)</f>
        <v>#REF!</v>
      </c>
      <c r="DH11" s="35"/>
      <c r="DI11" s="7"/>
      <c r="DJ11" s="35" t="e">
        <f>SUM(#REF!+#REF!+#REF!)</f>
        <v>#REF!</v>
      </c>
      <c r="DK11" s="35"/>
      <c r="DL11" s="7"/>
      <c r="DM11" s="35" t="e">
        <f>SUM(#REF!+#REF!+#REF!)</f>
        <v>#REF!</v>
      </c>
      <c r="DN11" s="35"/>
      <c r="DO11" s="7"/>
      <c r="DP11" s="35" t="e">
        <f>#REF!+#REF!+#REF!</f>
        <v>#REF!</v>
      </c>
      <c r="DQ11" s="35"/>
      <c r="DR11" s="35">
        <f t="shared" si="60"/>
        <v>155000</v>
      </c>
      <c r="DS11" s="35" t="e">
        <f>#REF!+#REF!+#REF!</f>
        <v>#REF!</v>
      </c>
      <c r="DT11" s="86" t="e">
        <f t="shared" si="61"/>
        <v>#REF!</v>
      </c>
      <c r="DU11" s="7"/>
      <c r="DV11" s="7" t="e">
        <f>SUM(#REF!+#REF!+#REF!)</f>
        <v>#REF!</v>
      </c>
      <c r="DW11" s="35"/>
      <c r="DX11" s="7"/>
      <c r="DY11" s="7" t="e">
        <f>SUM(#REF!+#REF!+#REF!)</f>
        <v>#REF!</v>
      </c>
      <c r="DZ11" s="35"/>
      <c r="EA11" s="7"/>
      <c r="EB11" s="7" t="e">
        <f>SUM(#REF!+#REF!+#REF!)</f>
        <v>#REF!</v>
      </c>
      <c r="EC11" s="35"/>
      <c r="ED11" s="7"/>
      <c r="EE11" s="7" t="e">
        <f>SUM(#REF!+#REF!+#REF!)</f>
        <v>#REF!</v>
      </c>
      <c r="EF11" s="35"/>
      <c r="EG11" s="7"/>
      <c r="EH11" s="7" t="e">
        <f>SUM(#REF!+#REF!+#REF!)</f>
        <v>#REF!</v>
      </c>
      <c r="EI11" s="35"/>
      <c r="EJ11" s="7"/>
      <c r="EK11" s="7" t="e">
        <f>SUM(#REF!+#REF!+#REF!)</f>
        <v>#REF!</v>
      </c>
      <c r="EL11" s="35"/>
      <c r="EM11" s="7"/>
      <c r="EN11" s="7" t="e">
        <f>SUM(#REF!+#REF!+#REF!)</f>
        <v>#REF!</v>
      </c>
      <c r="EO11" s="35"/>
      <c r="EP11" s="7"/>
      <c r="EQ11" s="7" t="e">
        <f>SUM(#REF!+#REF!+#REF!)</f>
        <v>#REF!</v>
      </c>
      <c r="ER11" s="35"/>
      <c r="ES11" s="7"/>
      <c r="ET11" s="7" t="e">
        <f>SUM(#REF!+#REF!+#REF!)</f>
        <v>#REF!</v>
      </c>
      <c r="EU11" s="35"/>
      <c r="EV11" s="35">
        <f t="shared" si="62"/>
        <v>0</v>
      </c>
      <c r="EW11" s="35" t="e">
        <f>SUM(#REF!+#REF!+#REF!)</f>
        <v>#REF!</v>
      </c>
      <c r="EX11" s="86"/>
      <c r="EY11" s="7"/>
      <c r="EZ11" s="332" t="e">
        <f>#REF!+#REF!+#REF!</f>
        <v>#REF!</v>
      </c>
      <c r="FA11" s="35"/>
      <c r="FB11" s="7"/>
      <c r="FC11" s="332" t="e">
        <f>#REF!+#REF!+#REF!</f>
        <v>#REF!</v>
      </c>
      <c r="FD11" s="35"/>
      <c r="FE11" s="7"/>
      <c r="FF11" s="332" t="e">
        <f>#REF!+#REF!+#REF!</f>
        <v>#REF!</v>
      </c>
      <c r="FG11" s="35"/>
      <c r="FH11" s="7"/>
      <c r="FI11" s="332" t="e">
        <f>#REF!+#REF!+#REF!</f>
        <v>#REF!</v>
      </c>
      <c r="FJ11" s="35"/>
      <c r="FK11" s="7"/>
      <c r="FL11" s="332" t="e">
        <f>#REF!+#REF!+#REF!</f>
        <v>#REF!</v>
      </c>
      <c r="FM11" s="35"/>
      <c r="FN11" s="7"/>
      <c r="FO11" s="332" t="e">
        <f>#REF!+#REF!+#REF!</f>
        <v>#REF!</v>
      </c>
      <c r="FP11" s="35"/>
      <c r="FQ11" s="7"/>
      <c r="FR11" s="332" t="e">
        <f>#REF!+#REF!+#REF!</f>
        <v>#REF!</v>
      </c>
      <c r="FS11" s="35"/>
      <c r="FT11" s="7"/>
      <c r="FU11" s="332" t="e">
        <f>#REF!+#REF!+#REF!</f>
        <v>#REF!</v>
      </c>
      <c r="FV11" s="332"/>
      <c r="FW11" s="7"/>
      <c r="FX11" s="332" t="e">
        <f>#REF!+#REF!+#REF!</f>
        <v>#REF!</v>
      </c>
      <c r="FY11" s="35"/>
      <c r="FZ11" s="7"/>
      <c r="GA11" s="332" t="e">
        <f>#REF!+#REF!+#REF!</f>
        <v>#REF!</v>
      </c>
      <c r="GB11" s="332"/>
      <c r="GC11" s="7">
        <v>730</v>
      </c>
      <c r="GD11" s="332" t="e">
        <f>#REF!+#REF!+#REF!</f>
        <v>#REF!</v>
      </c>
      <c r="GE11" s="91" t="e">
        <f t="shared" si="52"/>
        <v>#REF!</v>
      </c>
      <c r="GF11" s="7"/>
      <c r="GG11" s="332" t="e">
        <f>#REF!+#REF!+#REF!</f>
        <v>#REF!</v>
      </c>
      <c r="GH11" s="332"/>
      <c r="GI11" s="7"/>
      <c r="GJ11" s="332" t="e">
        <f>#REF!+#REF!+#REF!</f>
        <v>#REF!</v>
      </c>
      <c r="GK11" s="35"/>
      <c r="GL11" s="35">
        <f t="shared" si="63"/>
        <v>730</v>
      </c>
      <c r="GM11" s="35" t="e">
        <f>#REF!+#REF!+#REF!</f>
        <v>#REF!</v>
      </c>
      <c r="GN11" s="86" t="e">
        <f t="shared" si="54"/>
        <v>#REF!</v>
      </c>
      <c r="GO11" s="7"/>
      <c r="GP11" s="332" t="e">
        <f>#REF!+#REF!+#REF!</f>
        <v>#REF!</v>
      </c>
      <c r="GQ11" s="332"/>
      <c r="GR11" s="7"/>
      <c r="GS11" s="332" t="e">
        <f>#REF!+#REF!+#REF!</f>
        <v>#REF!</v>
      </c>
      <c r="GT11" s="332"/>
      <c r="GU11" s="7"/>
      <c r="GV11" s="332" t="e">
        <f>#REF!+#REF!+#REF!</f>
        <v>#REF!</v>
      </c>
      <c r="GW11" s="332"/>
      <c r="GX11" s="35">
        <f t="shared" si="64"/>
        <v>730</v>
      </c>
      <c r="GY11" s="35" t="e">
        <f>SUM(#REF!+#REF!+#REF!)</f>
        <v>#REF!</v>
      </c>
      <c r="GZ11" s="86" t="e">
        <f t="shared" si="58"/>
        <v>#REF!</v>
      </c>
      <c r="HA11" s="35">
        <f t="shared" si="65"/>
        <v>155730</v>
      </c>
      <c r="HB11" s="35" t="e">
        <f>SUM(#REF!+#REF!+#REF!)</f>
        <v>#REF!</v>
      </c>
      <c r="HC11" s="144" t="e">
        <f t="shared" si="59"/>
        <v>#REF!</v>
      </c>
      <c r="HE11" s="149"/>
      <c r="HF11" s="149"/>
    </row>
    <row r="12" spans="1:214" s="11" customFormat="1" ht="15" customHeight="1" x14ac:dyDescent="0.2">
      <c r="A12" s="129" t="s">
        <v>463</v>
      </c>
      <c r="B12" s="6">
        <f>B13+B14+B15+B16+B17</f>
        <v>0</v>
      </c>
      <c r="C12" s="6" t="e">
        <f>SUM(#REF!+#REF!+#REF!)</f>
        <v>#REF!</v>
      </c>
      <c r="D12" s="86"/>
      <c r="E12" s="6">
        <f>E13+E14+E15+E16+E17</f>
        <v>0</v>
      </c>
      <c r="F12" s="6" t="e">
        <f>SUM(#REF!+#REF!+#REF!)</f>
        <v>#REF!</v>
      </c>
      <c r="G12" s="35"/>
      <c r="H12" s="6">
        <f>H13+H14+H15+H16+H17</f>
        <v>0</v>
      </c>
      <c r="I12" s="6" t="e">
        <f>SUM(#REF!+#REF!+#REF!)</f>
        <v>#REF!</v>
      </c>
      <c r="J12" s="35"/>
      <c r="K12" s="6">
        <f>K13+K14+K15+K16+K17</f>
        <v>0</v>
      </c>
      <c r="L12" s="6" t="e">
        <f>SUM(#REF!+#REF!+#REF!)</f>
        <v>#REF!</v>
      </c>
      <c r="M12" s="35"/>
      <c r="N12" s="6">
        <f>N13+N14+N15+N16+N17</f>
        <v>146680</v>
      </c>
      <c r="O12" s="6" t="e">
        <f>SUM(#REF!+#REF!+#REF!)</f>
        <v>#REF!</v>
      </c>
      <c r="P12" s="86" t="e">
        <f t="shared" ref="P12" si="87">O12/N12*100</f>
        <v>#REF!</v>
      </c>
      <c r="Q12" s="6">
        <f>Q13+Q14+Q15+Q16+Q17</f>
        <v>693317</v>
      </c>
      <c r="R12" s="6" t="e">
        <f>SUM(#REF!+#REF!+#REF!)</f>
        <v>#REF!</v>
      </c>
      <c r="S12" s="86" t="e">
        <f t="shared" ref="S12" si="88">R12/Q12*100</f>
        <v>#REF!</v>
      </c>
      <c r="T12" s="6">
        <f>T13+T14+T15+T16+T17</f>
        <v>0</v>
      </c>
      <c r="U12" s="6" t="e">
        <f>SUM(#REF!+#REF!+#REF!)</f>
        <v>#REF!</v>
      </c>
      <c r="V12" s="35"/>
      <c r="W12" s="6">
        <f>W13+W14+W15+W16+W17</f>
        <v>0</v>
      </c>
      <c r="X12" s="6" t="e">
        <f>SUM(#REF!+#REF!+#REF!)</f>
        <v>#REF!</v>
      </c>
      <c r="Y12" s="35"/>
      <c r="Z12" s="6">
        <f>Z13+Z14+Z15+Z16+Z17</f>
        <v>15758</v>
      </c>
      <c r="AA12" s="6" t="e">
        <f>SUM(#REF!+#REF!+#REF!)</f>
        <v>#REF!</v>
      </c>
      <c r="AB12" s="35"/>
      <c r="AC12" s="6">
        <f>AC13+AC14+AC15+AC16+AC17</f>
        <v>0</v>
      </c>
      <c r="AD12" s="6" t="e">
        <f>SUM(#REF!+#REF!+#REF!)</f>
        <v>#REF!</v>
      </c>
      <c r="AE12" s="35"/>
      <c r="AF12" s="6">
        <f>AF13+AF14+AF15+AF16+AF17</f>
        <v>0</v>
      </c>
      <c r="AG12" s="6" t="e">
        <f>SUM(#REF!+#REF!+#REF!)</f>
        <v>#REF!</v>
      </c>
      <c r="AH12" s="35"/>
      <c r="AI12" s="6">
        <f>AI13+AI14+AI15+AI16+AI17</f>
        <v>0</v>
      </c>
      <c r="AJ12" s="6" t="e">
        <f>SUM(#REF!+#REF!+#REF!)</f>
        <v>#REF!</v>
      </c>
      <c r="AK12" s="35"/>
      <c r="AL12" s="6">
        <f>AL13+AL14+AL15+AL16+AL17</f>
        <v>0</v>
      </c>
      <c r="AM12" s="6" t="e">
        <f>SUM(#REF!+#REF!+#REF!)</f>
        <v>#REF!</v>
      </c>
      <c r="AN12" s="35"/>
      <c r="AO12" s="6">
        <f>AO13+AO14+AO15+AO16+AO17</f>
        <v>0</v>
      </c>
      <c r="AP12" s="6" t="e">
        <f>SUM(#REF!+#REF!+#REF!)</f>
        <v>#REF!</v>
      </c>
      <c r="AQ12" s="35"/>
      <c r="AR12" s="6">
        <f>AR13+AR14+AR15+AR16+AR17</f>
        <v>0</v>
      </c>
      <c r="AS12" s="35" t="e">
        <f>SUM(#REF!+#REF!+#REF!)</f>
        <v>#REF!</v>
      </c>
      <c r="AT12" s="35"/>
      <c r="AU12" s="6">
        <f>AU13+AU14+AU15+AU16+AU17</f>
        <v>122457</v>
      </c>
      <c r="AV12" s="35" t="e">
        <f>SUM(#REF!+#REF!+#REF!)</f>
        <v>#REF!</v>
      </c>
      <c r="AW12" s="86" t="e">
        <f t="shared" si="73"/>
        <v>#REF!</v>
      </c>
      <c r="AX12" s="6">
        <f>AX13+AX14+AX15+AX16+AX17</f>
        <v>0</v>
      </c>
      <c r="AY12" s="35" t="e">
        <f>SUM(#REF!+#REF!+#REF!)</f>
        <v>#REF!</v>
      </c>
      <c r="AZ12" s="86"/>
      <c r="BA12" s="6">
        <f>BA13+BA14+BA15+BA16+BA17</f>
        <v>0</v>
      </c>
      <c r="BB12" s="35" t="e">
        <f>SUM(#REF!+#REF!+#REF!)</f>
        <v>#REF!</v>
      </c>
      <c r="BC12" s="35"/>
      <c r="BD12" s="6">
        <f>BD13+BD14+BD15+BD16+BD17</f>
        <v>0</v>
      </c>
      <c r="BE12" s="35" t="e">
        <f>SUM(#REF!+#REF!+#REF!)</f>
        <v>#REF!</v>
      </c>
      <c r="BF12" s="35"/>
      <c r="BG12" s="6">
        <f>BG13+BG14+BG15+BG16+BG17</f>
        <v>0</v>
      </c>
      <c r="BH12" s="35" t="e">
        <f>#REF!+#REF!+#REF!</f>
        <v>#REF!</v>
      </c>
      <c r="BI12" s="35"/>
      <c r="BJ12" s="6">
        <f>BJ13+BJ14+BJ15+BJ16+BJ17</f>
        <v>0</v>
      </c>
      <c r="BK12" s="35" t="e">
        <f>#REF!+#REF!+#REF!</f>
        <v>#REF!</v>
      </c>
      <c r="BL12" s="35"/>
      <c r="BM12" s="6">
        <f>BM13+BM14+BM15+BM16+BM17</f>
        <v>0</v>
      </c>
      <c r="BN12" s="35" t="e">
        <f>SUM(#REF!+#REF!+#REF!)</f>
        <v>#REF!</v>
      </c>
      <c r="BO12" s="35"/>
      <c r="BP12" s="6">
        <f>BP13+BP14+BP15+BP16+BP17</f>
        <v>0</v>
      </c>
      <c r="BQ12" s="35" t="e">
        <f>SUM(#REF!+#REF!+#REF!)</f>
        <v>#REF!</v>
      </c>
      <c r="BR12" s="35"/>
      <c r="BS12" s="6">
        <f>BS13+BS14+BS15+BS16+BS17</f>
        <v>175109</v>
      </c>
      <c r="BT12" s="35" t="e">
        <f>SUM(#REF!+#REF!+#REF!)</f>
        <v>#REF!</v>
      </c>
      <c r="BU12" s="86" t="e">
        <f t="shared" ref="BU12" si="89">BT12/BS12*100</f>
        <v>#REF!</v>
      </c>
      <c r="BV12" s="6">
        <f>BV13+BV14+BV15+BV16+BV17</f>
        <v>0</v>
      </c>
      <c r="BW12" s="35" t="e">
        <f>SUM(#REF!+#REF!+#REF!)</f>
        <v>#REF!</v>
      </c>
      <c r="BX12" s="35"/>
      <c r="BY12" s="6">
        <f>BY13+BY14+BY15+BY16+BY17</f>
        <v>699392</v>
      </c>
      <c r="BZ12" s="35" t="e">
        <f>SUM(#REF!+#REF!+#REF!)</f>
        <v>#REF!</v>
      </c>
      <c r="CA12" s="86" t="e">
        <f t="shared" ref="CA12" si="90">BZ12/BY12*100</f>
        <v>#REF!</v>
      </c>
      <c r="CB12" s="6">
        <f>CB13+CB14+CB15+CB16+CB17</f>
        <v>0</v>
      </c>
      <c r="CC12" s="35" t="e">
        <f>SUM(#REF!+#REF!+#REF!)</f>
        <v>#REF!</v>
      </c>
      <c r="CD12" s="35"/>
      <c r="CE12" s="6">
        <f>CE13+CE14+CE15+CE16+CE17</f>
        <v>0</v>
      </c>
      <c r="CF12" s="35" t="e">
        <f>SUM(#REF!+#REF!+#REF!)</f>
        <v>#REF!</v>
      </c>
      <c r="CG12" s="35"/>
      <c r="CH12" s="6">
        <f>CH13+CH14+CH15+CH16+CH17</f>
        <v>0</v>
      </c>
      <c r="CI12" s="35" t="e">
        <f>SUM(#REF!+#REF!+#REF!)</f>
        <v>#REF!</v>
      </c>
      <c r="CJ12" s="35"/>
      <c r="CK12" s="6">
        <f>CK13+CK14+CK15+CK16+CK17</f>
        <v>0</v>
      </c>
      <c r="CL12" s="35" t="e">
        <f>SUM(#REF!+#REF!+#REF!)</f>
        <v>#REF!</v>
      </c>
      <c r="CM12" s="35"/>
      <c r="CN12" s="6">
        <f>CN13+CN14+CN15+CN16+CN17</f>
        <v>0</v>
      </c>
      <c r="CO12" s="35" t="e">
        <f>#REF!+#REF!+#REF!</f>
        <v>#REF!</v>
      </c>
      <c r="CP12" s="35"/>
      <c r="CQ12" s="6">
        <f>CQ13+CQ14+CQ15+CQ16+CQ17</f>
        <v>0</v>
      </c>
      <c r="CR12" s="35" t="e">
        <f>SUM(#REF!+#REF!+#REF!)</f>
        <v>#REF!</v>
      </c>
      <c r="CS12" s="35"/>
      <c r="CT12" s="6">
        <f>CT13+CT14+CT15+CT16+CT17</f>
        <v>0</v>
      </c>
      <c r="CU12" s="35" t="e">
        <f>SUM(#REF!+#REF!+#REF!)</f>
        <v>#REF!</v>
      </c>
      <c r="CV12" s="35"/>
      <c r="CW12" s="6">
        <f>CW13+CW14+CW15+CW16+CW17</f>
        <v>0</v>
      </c>
      <c r="CX12" s="35" t="e">
        <f>SUM(#REF!+#REF!+#REF!)</f>
        <v>#REF!</v>
      </c>
      <c r="CY12" s="35"/>
      <c r="CZ12" s="6">
        <f>CZ13+CZ14+CZ15+CZ16+CZ17</f>
        <v>0</v>
      </c>
      <c r="DA12" s="35" t="e">
        <f>SUM(#REF!+#REF!+#REF!)</f>
        <v>#REF!</v>
      </c>
      <c r="DB12" s="35"/>
      <c r="DC12" s="6">
        <f>DC13+DC14+DC15+DC16+DC17</f>
        <v>0</v>
      </c>
      <c r="DD12" s="35" t="e">
        <f>SUM(#REF!+#REF!+#REF!)</f>
        <v>#REF!</v>
      </c>
      <c r="DE12" s="35"/>
      <c r="DF12" s="6">
        <f>DF13+DF14+DF15+DF16+DF17</f>
        <v>0</v>
      </c>
      <c r="DG12" s="35" t="e">
        <f>SUM(#REF!+#REF!+#REF!)</f>
        <v>#REF!</v>
      </c>
      <c r="DH12" s="35"/>
      <c r="DI12" s="6">
        <f>DI13+DI14+DI15+DI16+DI17</f>
        <v>0</v>
      </c>
      <c r="DJ12" s="35" t="e">
        <f>SUM(#REF!+#REF!+#REF!)</f>
        <v>#REF!</v>
      </c>
      <c r="DK12" s="35"/>
      <c r="DL12" s="6">
        <f>DL13+DL14+DL15+DL16+DL17</f>
        <v>125042</v>
      </c>
      <c r="DM12" s="35" t="e">
        <f>SUM(#REF!+#REF!+#REF!)</f>
        <v>#REF!</v>
      </c>
      <c r="DN12" s="86" t="e">
        <f t="shared" ref="DN12" si="91">DM12/DL12*100</f>
        <v>#REF!</v>
      </c>
      <c r="DO12" s="6">
        <f>DO13+DO14+DO15+DO16+DO17</f>
        <v>861506</v>
      </c>
      <c r="DP12" s="35" t="e">
        <f>#REF!+#REF!+#REF!</f>
        <v>#REF!</v>
      </c>
      <c r="DQ12" s="86" t="e">
        <f t="shared" ref="DQ12" si="92">DP12/DO12*100</f>
        <v>#REF!</v>
      </c>
      <c r="DR12" s="86">
        <f t="shared" si="60"/>
        <v>2839261</v>
      </c>
      <c r="DS12" s="35" t="e">
        <f>#REF!+#REF!+#REF!</f>
        <v>#REF!</v>
      </c>
      <c r="DT12" s="86" t="e">
        <f t="shared" si="61"/>
        <v>#REF!</v>
      </c>
      <c r="DU12" s="6">
        <f>DU13+DU14+DU15+DU16+DU17</f>
        <v>0</v>
      </c>
      <c r="DV12" s="6" t="e">
        <f>SUM(#REF!+#REF!+#REF!)</f>
        <v>#REF!</v>
      </c>
      <c r="DW12" s="35"/>
      <c r="DX12" s="6">
        <f>DX13+DX14+DX15+DX16+DX17</f>
        <v>0</v>
      </c>
      <c r="DY12" s="6" t="e">
        <f>SUM(#REF!+#REF!+#REF!)</f>
        <v>#REF!</v>
      </c>
      <c r="DZ12" s="35"/>
      <c r="EA12" s="6">
        <f>EA13+EA14+EA15+EA16+EA17</f>
        <v>0</v>
      </c>
      <c r="EB12" s="6" t="e">
        <f>SUM(#REF!+#REF!+#REF!)</f>
        <v>#REF!</v>
      </c>
      <c r="EC12" s="35"/>
      <c r="ED12" s="6">
        <f>ED13+ED14+ED15+ED16+ED17</f>
        <v>0</v>
      </c>
      <c r="EE12" s="6" t="e">
        <f>SUM(#REF!+#REF!+#REF!)</f>
        <v>#REF!</v>
      </c>
      <c r="EF12" s="35"/>
      <c r="EG12" s="6">
        <f>EG13+EG14+EG15+EG16+EG17</f>
        <v>0</v>
      </c>
      <c r="EH12" s="6" t="e">
        <f>SUM(#REF!+#REF!+#REF!)</f>
        <v>#REF!</v>
      </c>
      <c r="EI12" s="35"/>
      <c r="EJ12" s="6">
        <f>EJ13+EJ14+EJ15+EJ16+EJ17</f>
        <v>0</v>
      </c>
      <c r="EK12" s="6" t="e">
        <f>SUM(#REF!+#REF!+#REF!)</f>
        <v>#REF!</v>
      </c>
      <c r="EL12" s="35"/>
      <c r="EM12" s="6">
        <f>EM13+EM14+EM15+EM16+EM17</f>
        <v>0</v>
      </c>
      <c r="EN12" s="6" t="e">
        <f>SUM(#REF!+#REF!+#REF!)</f>
        <v>#REF!</v>
      </c>
      <c r="EO12" s="35"/>
      <c r="EP12" s="6">
        <f>EP13+EP14+EP15+EP16+EP17</f>
        <v>0</v>
      </c>
      <c r="EQ12" s="6" t="e">
        <f>SUM(#REF!+#REF!+#REF!)</f>
        <v>#REF!</v>
      </c>
      <c r="ER12" s="35"/>
      <c r="ES12" s="6">
        <f>ES13+ES14+ES15+ES16+ES17</f>
        <v>0</v>
      </c>
      <c r="ET12" s="6" t="e">
        <f>SUM(#REF!+#REF!+#REF!)</f>
        <v>#REF!</v>
      </c>
      <c r="EU12" s="35"/>
      <c r="EV12" s="35">
        <f t="shared" si="62"/>
        <v>0</v>
      </c>
      <c r="EW12" s="35" t="e">
        <f>SUM(#REF!+#REF!+#REF!)</f>
        <v>#REF!</v>
      </c>
      <c r="EX12" s="86"/>
      <c r="EY12" s="6">
        <f>EY13+EY14+EY15+EY16+EY17</f>
        <v>0</v>
      </c>
      <c r="EZ12" s="35" t="e">
        <f>#REF!+#REF!+#REF!</f>
        <v>#REF!</v>
      </c>
      <c r="FA12" s="35"/>
      <c r="FB12" s="6">
        <f>FB13+FB14+FB15+FB16+FB17</f>
        <v>0</v>
      </c>
      <c r="FC12" s="332" t="e">
        <f>#REF!+#REF!+#REF!</f>
        <v>#REF!</v>
      </c>
      <c r="FD12" s="35"/>
      <c r="FE12" s="6">
        <f>FE13+FE14+FE15+FE16+FE17</f>
        <v>0</v>
      </c>
      <c r="FF12" s="332" t="e">
        <f>#REF!+#REF!+#REF!</f>
        <v>#REF!</v>
      </c>
      <c r="FG12" s="35"/>
      <c r="FH12" s="6">
        <f>FH13+FH14+FH15+FH16+FH17</f>
        <v>0</v>
      </c>
      <c r="FI12" s="332" t="e">
        <f>#REF!+#REF!+#REF!</f>
        <v>#REF!</v>
      </c>
      <c r="FJ12" s="35"/>
      <c r="FK12" s="6">
        <f>FK13+FK14+FK15+FK16+FK17</f>
        <v>0</v>
      </c>
      <c r="FL12" s="332" t="e">
        <f>#REF!+#REF!+#REF!</f>
        <v>#REF!</v>
      </c>
      <c r="FM12" s="35"/>
      <c r="FN12" s="6">
        <f>FN13+FN14+FN15+FN16+FN17</f>
        <v>0</v>
      </c>
      <c r="FO12" s="332" t="e">
        <f>#REF!+#REF!+#REF!</f>
        <v>#REF!</v>
      </c>
      <c r="FP12" s="35"/>
      <c r="FQ12" s="6">
        <f>FQ13+FQ14+FQ15+FQ16+FQ17</f>
        <v>0</v>
      </c>
      <c r="FR12" s="332" t="e">
        <f>#REF!+#REF!+#REF!</f>
        <v>#REF!</v>
      </c>
      <c r="FS12" s="35"/>
      <c r="FT12" s="6">
        <f>FT13+FT14+FT15+FT16+FT17</f>
        <v>0</v>
      </c>
      <c r="FU12" s="332" t="e">
        <f>#REF!+#REF!+#REF!</f>
        <v>#REF!</v>
      </c>
      <c r="FV12" s="332"/>
      <c r="FW12" s="7">
        <f>FW13+FW14+FW15+FW16+FW17</f>
        <v>0</v>
      </c>
      <c r="FX12" s="332" t="e">
        <f>#REF!+#REF!+#REF!</f>
        <v>#REF!</v>
      </c>
      <c r="FY12" s="35"/>
      <c r="FZ12" s="6">
        <f>FZ13+FZ14+FZ15+FZ16+FZ17</f>
        <v>0</v>
      </c>
      <c r="GA12" s="35" t="e">
        <f>#REF!+#REF!+#REF!</f>
        <v>#REF!</v>
      </c>
      <c r="GB12" s="35"/>
      <c r="GC12" s="6">
        <f>GC13+GC14+GC15+GC16+GC17</f>
        <v>0</v>
      </c>
      <c r="GD12" s="35" t="e">
        <f>#REF!+#REF!+#REF!</f>
        <v>#REF!</v>
      </c>
      <c r="GE12" s="35"/>
      <c r="GF12" s="6">
        <f>GF13+GF14+GF15+GF16+GF17</f>
        <v>0</v>
      </c>
      <c r="GG12" s="35" t="e">
        <f>#REF!+#REF!+#REF!</f>
        <v>#REF!</v>
      </c>
      <c r="GH12" s="35"/>
      <c r="GI12" s="6">
        <f>GI13+GI14+GI15+GI16+GI17</f>
        <v>0</v>
      </c>
      <c r="GJ12" s="35" t="e">
        <f>#REF!+#REF!+#REF!</f>
        <v>#REF!</v>
      </c>
      <c r="GK12" s="35"/>
      <c r="GL12" s="35">
        <f t="shared" si="63"/>
        <v>0</v>
      </c>
      <c r="GM12" s="35" t="e">
        <f>#REF!+#REF!+#REF!</f>
        <v>#REF!</v>
      </c>
      <c r="GN12" s="35"/>
      <c r="GO12" s="6">
        <f>GO13+GO14+GO15+GO16+GO17</f>
        <v>0</v>
      </c>
      <c r="GP12" s="35" t="e">
        <f>#REF!+#REF!+#REF!</f>
        <v>#REF!</v>
      </c>
      <c r="GQ12" s="35"/>
      <c r="GR12" s="6">
        <f>GR13+GR14+GR15+GR16+GR17</f>
        <v>0</v>
      </c>
      <c r="GS12" s="35" t="e">
        <f>#REF!+#REF!+#REF!</f>
        <v>#REF!</v>
      </c>
      <c r="GT12" s="35"/>
      <c r="GU12" s="6">
        <f>GU13+GU14+GU15+GU16+GU17</f>
        <v>0</v>
      </c>
      <c r="GV12" s="35" t="e">
        <f>#REF!+#REF!+#REF!</f>
        <v>#REF!</v>
      </c>
      <c r="GW12" s="35"/>
      <c r="GX12" s="35">
        <f t="shared" si="64"/>
        <v>0</v>
      </c>
      <c r="GY12" s="35" t="e">
        <f>SUM(#REF!+#REF!+#REF!)</f>
        <v>#REF!</v>
      </c>
      <c r="GZ12" s="35"/>
      <c r="HA12" s="35">
        <f t="shared" si="65"/>
        <v>2839261</v>
      </c>
      <c r="HB12" s="35" t="e">
        <f>SUM(#REF!+#REF!+#REF!)</f>
        <v>#REF!</v>
      </c>
      <c r="HC12" s="144" t="e">
        <f t="shared" si="59"/>
        <v>#REF!</v>
      </c>
      <c r="HE12" s="149"/>
      <c r="HF12" s="149"/>
    </row>
    <row r="13" spans="1:214" ht="15" customHeight="1" x14ac:dyDescent="0.2">
      <c r="A13" s="128" t="s">
        <v>464</v>
      </c>
      <c r="B13" s="7"/>
      <c r="C13" s="7" t="e">
        <f>SUM(#REF!+#REF!+#REF!)</f>
        <v>#REF!</v>
      </c>
      <c r="D13" s="86"/>
      <c r="E13" s="7"/>
      <c r="F13" s="7" t="e">
        <f>SUM(#REF!+#REF!+#REF!)</f>
        <v>#REF!</v>
      </c>
      <c r="G13" s="35"/>
      <c r="H13" s="7"/>
      <c r="I13" s="7" t="e">
        <f>SUM(#REF!+#REF!+#REF!)</f>
        <v>#REF!</v>
      </c>
      <c r="J13" s="35"/>
      <c r="K13" s="7"/>
      <c r="L13" s="7" t="e">
        <f>SUM(#REF!+#REF!+#REF!)</f>
        <v>#REF!</v>
      </c>
      <c r="M13" s="35"/>
      <c r="N13" s="7"/>
      <c r="O13" s="7" t="e">
        <f>SUM(#REF!+#REF!+#REF!)</f>
        <v>#REF!</v>
      </c>
      <c r="P13" s="35"/>
      <c r="Q13" s="7"/>
      <c r="R13" s="7" t="e">
        <f>SUM(#REF!+#REF!+#REF!)</f>
        <v>#REF!</v>
      </c>
      <c r="S13" s="35"/>
      <c r="T13" s="7"/>
      <c r="U13" s="7" t="e">
        <f>SUM(#REF!+#REF!+#REF!)</f>
        <v>#REF!</v>
      </c>
      <c r="V13" s="35"/>
      <c r="W13" s="7"/>
      <c r="X13" s="7" t="e">
        <f>SUM(#REF!+#REF!+#REF!)</f>
        <v>#REF!</v>
      </c>
      <c r="Y13" s="35"/>
      <c r="Z13" s="7">
        <v>15758</v>
      </c>
      <c r="AA13" s="7" t="e">
        <f>SUM(#REF!+#REF!+#REF!)</f>
        <v>#REF!</v>
      </c>
      <c r="AB13" s="91" t="e">
        <f t="shared" ref="AB13" si="93">AA13/Z13*100</f>
        <v>#REF!</v>
      </c>
      <c r="AC13" s="7"/>
      <c r="AD13" s="7" t="e">
        <f>SUM(#REF!+#REF!+#REF!)</f>
        <v>#REF!</v>
      </c>
      <c r="AE13" s="35"/>
      <c r="AF13" s="7"/>
      <c r="AG13" s="7" t="e">
        <f>SUM(#REF!+#REF!+#REF!)</f>
        <v>#REF!</v>
      </c>
      <c r="AH13" s="35"/>
      <c r="AI13" s="7"/>
      <c r="AJ13" s="7" t="e">
        <f>SUM(#REF!+#REF!+#REF!)</f>
        <v>#REF!</v>
      </c>
      <c r="AK13" s="35"/>
      <c r="AL13" s="7"/>
      <c r="AM13" s="7" t="e">
        <f>SUM(#REF!+#REF!+#REF!)</f>
        <v>#REF!</v>
      </c>
      <c r="AN13" s="35"/>
      <c r="AO13" s="7"/>
      <c r="AP13" s="7" t="e">
        <f>SUM(#REF!+#REF!+#REF!)</f>
        <v>#REF!</v>
      </c>
      <c r="AQ13" s="35"/>
      <c r="AR13" s="7"/>
      <c r="AS13" s="35" t="e">
        <f>SUM(#REF!+#REF!+#REF!)</f>
        <v>#REF!</v>
      </c>
      <c r="AT13" s="35"/>
      <c r="AU13" s="7"/>
      <c r="AV13" s="35" t="e">
        <f>SUM(#REF!+#REF!+#REF!)</f>
        <v>#REF!</v>
      </c>
      <c r="AW13" s="35"/>
      <c r="AX13" s="7"/>
      <c r="AY13" s="35" t="e">
        <f>SUM(#REF!+#REF!+#REF!)</f>
        <v>#REF!</v>
      </c>
      <c r="AZ13" s="35"/>
      <c r="BA13" s="7"/>
      <c r="BB13" s="35" t="e">
        <f>SUM(#REF!+#REF!+#REF!)</f>
        <v>#REF!</v>
      </c>
      <c r="BC13" s="35"/>
      <c r="BD13" s="7"/>
      <c r="BE13" s="35" t="e">
        <f>SUM(#REF!+#REF!+#REF!)</f>
        <v>#REF!</v>
      </c>
      <c r="BF13" s="35"/>
      <c r="BG13" s="7"/>
      <c r="BH13" s="35" t="e">
        <f>#REF!+#REF!+#REF!</f>
        <v>#REF!</v>
      </c>
      <c r="BI13" s="35"/>
      <c r="BJ13" s="7"/>
      <c r="BK13" s="35" t="e">
        <f>#REF!+#REF!+#REF!</f>
        <v>#REF!</v>
      </c>
      <c r="BL13" s="35"/>
      <c r="BM13" s="7"/>
      <c r="BN13" s="35" t="e">
        <f>SUM(#REF!+#REF!+#REF!)</f>
        <v>#REF!</v>
      </c>
      <c r="BO13" s="35"/>
      <c r="BP13" s="7"/>
      <c r="BQ13" s="35" t="e">
        <f>SUM(#REF!+#REF!+#REF!)</f>
        <v>#REF!</v>
      </c>
      <c r="BR13" s="35"/>
      <c r="BS13" s="7"/>
      <c r="BT13" s="35" t="e">
        <f>SUM(#REF!+#REF!+#REF!)</f>
        <v>#REF!</v>
      </c>
      <c r="BU13" s="35"/>
      <c r="BV13" s="7"/>
      <c r="BW13" s="35" t="e">
        <f>SUM(#REF!+#REF!+#REF!)</f>
        <v>#REF!</v>
      </c>
      <c r="BX13" s="35"/>
      <c r="BY13" s="7"/>
      <c r="BZ13" s="35" t="e">
        <f>SUM(#REF!+#REF!+#REF!)</f>
        <v>#REF!</v>
      </c>
      <c r="CA13" s="35"/>
      <c r="CB13" s="7"/>
      <c r="CC13" s="35" t="e">
        <f>SUM(#REF!+#REF!+#REF!)</f>
        <v>#REF!</v>
      </c>
      <c r="CD13" s="35"/>
      <c r="CE13" s="7"/>
      <c r="CF13" s="35" t="e">
        <f>SUM(#REF!+#REF!+#REF!)</f>
        <v>#REF!</v>
      </c>
      <c r="CG13" s="35"/>
      <c r="CH13" s="7"/>
      <c r="CI13" s="35" t="e">
        <f>SUM(#REF!+#REF!+#REF!)</f>
        <v>#REF!</v>
      </c>
      <c r="CJ13" s="35"/>
      <c r="CK13" s="7"/>
      <c r="CL13" s="35" t="e">
        <f>SUM(#REF!+#REF!+#REF!)</f>
        <v>#REF!</v>
      </c>
      <c r="CM13" s="35"/>
      <c r="CN13" s="7"/>
      <c r="CO13" s="35" t="e">
        <f>#REF!+#REF!+#REF!</f>
        <v>#REF!</v>
      </c>
      <c r="CP13" s="35"/>
      <c r="CQ13" s="7"/>
      <c r="CR13" s="35" t="e">
        <f>SUM(#REF!+#REF!+#REF!)</f>
        <v>#REF!</v>
      </c>
      <c r="CS13" s="35"/>
      <c r="CT13" s="7"/>
      <c r="CU13" s="35" t="e">
        <f>SUM(#REF!+#REF!+#REF!)</f>
        <v>#REF!</v>
      </c>
      <c r="CV13" s="35"/>
      <c r="CW13" s="7"/>
      <c r="CX13" s="35" t="e">
        <f>SUM(#REF!+#REF!+#REF!)</f>
        <v>#REF!</v>
      </c>
      <c r="CY13" s="35"/>
      <c r="CZ13" s="7"/>
      <c r="DA13" s="35" t="e">
        <f>SUM(#REF!+#REF!+#REF!)</f>
        <v>#REF!</v>
      </c>
      <c r="DB13" s="35"/>
      <c r="DC13" s="7"/>
      <c r="DD13" s="35" t="e">
        <f>SUM(#REF!+#REF!+#REF!)</f>
        <v>#REF!</v>
      </c>
      <c r="DE13" s="35"/>
      <c r="DF13" s="7"/>
      <c r="DG13" s="35" t="e">
        <f>SUM(#REF!+#REF!+#REF!)</f>
        <v>#REF!</v>
      </c>
      <c r="DH13" s="35"/>
      <c r="DI13" s="7"/>
      <c r="DJ13" s="35" t="e">
        <f>SUM(#REF!+#REF!+#REF!)</f>
        <v>#REF!</v>
      </c>
      <c r="DK13" s="35"/>
      <c r="DL13" s="7"/>
      <c r="DM13" s="35" t="e">
        <f>SUM(#REF!+#REF!+#REF!)</f>
        <v>#REF!</v>
      </c>
      <c r="DN13" s="35"/>
      <c r="DO13" s="7"/>
      <c r="DP13" s="35" t="e">
        <f>#REF!+#REF!+#REF!</f>
        <v>#REF!</v>
      </c>
      <c r="DQ13" s="35"/>
      <c r="DR13" s="35">
        <f t="shared" si="60"/>
        <v>15758</v>
      </c>
      <c r="DS13" s="35" t="e">
        <f>#REF!+#REF!+#REF!</f>
        <v>#REF!</v>
      </c>
      <c r="DT13" s="86" t="e">
        <f t="shared" si="61"/>
        <v>#REF!</v>
      </c>
      <c r="DU13" s="7"/>
      <c r="DV13" s="7" t="e">
        <f>SUM(#REF!+#REF!+#REF!)</f>
        <v>#REF!</v>
      </c>
      <c r="DW13" s="35"/>
      <c r="DX13" s="7"/>
      <c r="DY13" s="7" t="e">
        <f>SUM(#REF!+#REF!+#REF!)</f>
        <v>#REF!</v>
      </c>
      <c r="DZ13" s="35"/>
      <c r="EA13" s="7"/>
      <c r="EB13" s="7" t="e">
        <f>SUM(#REF!+#REF!+#REF!)</f>
        <v>#REF!</v>
      </c>
      <c r="EC13" s="35"/>
      <c r="ED13" s="7"/>
      <c r="EE13" s="7" t="e">
        <f>SUM(#REF!+#REF!+#REF!)</f>
        <v>#REF!</v>
      </c>
      <c r="EF13" s="35"/>
      <c r="EG13" s="7"/>
      <c r="EH13" s="7" t="e">
        <f>SUM(#REF!+#REF!+#REF!)</f>
        <v>#REF!</v>
      </c>
      <c r="EI13" s="35"/>
      <c r="EJ13" s="7"/>
      <c r="EK13" s="7" t="e">
        <f>SUM(#REF!+#REF!+#REF!)</f>
        <v>#REF!</v>
      </c>
      <c r="EL13" s="35"/>
      <c r="EM13" s="7"/>
      <c r="EN13" s="7" t="e">
        <f>SUM(#REF!+#REF!+#REF!)</f>
        <v>#REF!</v>
      </c>
      <c r="EO13" s="35"/>
      <c r="EP13" s="7"/>
      <c r="EQ13" s="7" t="e">
        <f>SUM(#REF!+#REF!+#REF!)</f>
        <v>#REF!</v>
      </c>
      <c r="ER13" s="35"/>
      <c r="ES13" s="7"/>
      <c r="ET13" s="7" t="e">
        <f>SUM(#REF!+#REF!+#REF!)</f>
        <v>#REF!</v>
      </c>
      <c r="EU13" s="35"/>
      <c r="EV13" s="35">
        <f t="shared" si="62"/>
        <v>0</v>
      </c>
      <c r="EW13" s="35" t="e">
        <f>SUM(#REF!+#REF!+#REF!)</f>
        <v>#REF!</v>
      </c>
      <c r="EX13" s="86"/>
      <c r="EY13" s="7"/>
      <c r="EZ13" s="332" t="e">
        <f>#REF!+#REF!+#REF!</f>
        <v>#REF!</v>
      </c>
      <c r="FA13" s="35"/>
      <c r="FB13" s="7"/>
      <c r="FC13" s="332" t="e">
        <f>#REF!+#REF!+#REF!</f>
        <v>#REF!</v>
      </c>
      <c r="FD13" s="35"/>
      <c r="FE13" s="7"/>
      <c r="FF13" s="332" t="e">
        <f>#REF!+#REF!+#REF!</f>
        <v>#REF!</v>
      </c>
      <c r="FG13" s="35"/>
      <c r="FH13" s="7"/>
      <c r="FI13" s="332" t="e">
        <f>#REF!+#REF!+#REF!</f>
        <v>#REF!</v>
      </c>
      <c r="FJ13" s="35"/>
      <c r="FK13" s="7"/>
      <c r="FL13" s="332" t="e">
        <f>#REF!+#REF!+#REF!</f>
        <v>#REF!</v>
      </c>
      <c r="FM13" s="35"/>
      <c r="FN13" s="7"/>
      <c r="FO13" s="332" t="e">
        <f>#REF!+#REF!+#REF!</f>
        <v>#REF!</v>
      </c>
      <c r="FP13" s="35"/>
      <c r="FQ13" s="7"/>
      <c r="FR13" s="332" t="e">
        <f>#REF!+#REF!+#REF!</f>
        <v>#REF!</v>
      </c>
      <c r="FS13" s="35"/>
      <c r="FT13" s="7"/>
      <c r="FU13" s="332" t="e">
        <f>#REF!+#REF!+#REF!</f>
        <v>#REF!</v>
      </c>
      <c r="FV13" s="332"/>
      <c r="FW13" s="7"/>
      <c r="FX13" s="332" t="e">
        <f>#REF!+#REF!+#REF!</f>
        <v>#REF!</v>
      </c>
      <c r="FY13" s="35"/>
      <c r="FZ13" s="6"/>
      <c r="GA13" s="35" t="e">
        <f>#REF!+#REF!+#REF!</f>
        <v>#REF!</v>
      </c>
      <c r="GB13" s="35"/>
      <c r="GC13" s="6"/>
      <c r="GD13" s="35" t="e">
        <f>#REF!+#REF!+#REF!</f>
        <v>#REF!</v>
      </c>
      <c r="GE13" s="35"/>
      <c r="GF13" s="6"/>
      <c r="GG13" s="35" t="e">
        <f>#REF!+#REF!+#REF!</f>
        <v>#REF!</v>
      </c>
      <c r="GH13" s="35"/>
      <c r="GI13" s="6"/>
      <c r="GJ13" s="35" t="e">
        <f>#REF!+#REF!+#REF!</f>
        <v>#REF!</v>
      </c>
      <c r="GK13" s="35"/>
      <c r="GL13" s="35">
        <f t="shared" si="63"/>
        <v>0</v>
      </c>
      <c r="GM13" s="35" t="e">
        <f>#REF!+#REF!+#REF!</f>
        <v>#REF!</v>
      </c>
      <c r="GN13" s="35"/>
      <c r="GO13" s="7"/>
      <c r="GP13" s="332" t="e">
        <f>#REF!+#REF!+#REF!</f>
        <v>#REF!</v>
      </c>
      <c r="GQ13" s="332"/>
      <c r="GR13" s="7"/>
      <c r="GS13" s="332" t="e">
        <f>#REF!+#REF!+#REF!</f>
        <v>#REF!</v>
      </c>
      <c r="GT13" s="332"/>
      <c r="GU13" s="7"/>
      <c r="GV13" s="332" t="e">
        <f>#REF!+#REF!+#REF!</f>
        <v>#REF!</v>
      </c>
      <c r="GW13" s="332"/>
      <c r="GX13" s="35">
        <f t="shared" si="64"/>
        <v>0</v>
      </c>
      <c r="GY13" s="35" t="e">
        <f>SUM(#REF!+#REF!+#REF!)</f>
        <v>#REF!</v>
      </c>
      <c r="GZ13" s="35"/>
      <c r="HA13" s="35">
        <f t="shared" si="65"/>
        <v>15758</v>
      </c>
      <c r="HB13" s="35" t="e">
        <f>SUM(#REF!+#REF!+#REF!)</f>
        <v>#REF!</v>
      </c>
      <c r="HC13" s="144" t="e">
        <f t="shared" si="59"/>
        <v>#REF!</v>
      </c>
      <c r="HE13" s="149"/>
      <c r="HF13" s="149"/>
    </row>
    <row r="14" spans="1:214" ht="15" customHeight="1" x14ac:dyDescent="0.2">
      <c r="A14" s="128" t="s">
        <v>465</v>
      </c>
      <c r="B14" s="7"/>
      <c r="C14" s="7" t="e">
        <f>SUM(#REF!+#REF!+#REF!)</f>
        <v>#REF!</v>
      </c>
      <c r="D14" s="86"/>
      <c r="E14" s="7"/>
      <c r="F14" s="7" t="e">
        <f>SUM(#REF!+#REF!+#REF!)</f>
        <v>#REF!</v>
      </c>
      <c r="G14" s="35"/>
      <c r="H14" s="7"/>
      <c r="I14" s="7" t="e">
        <f>SUM(#REF!+#REF!+#REF!)</f>
        <v>#REF!</v>
      </c>
      <c r="J14" s="35"/>
      <c r="K14" s="7"/>
      <c r="L14" s="7" t="e">
        <f>SUM(#REF!+#REF!+#REF!)</f>
        <v>#REF!</v>
      </c>
      <c r="M14" s="35"/>
      <c r="N14" s="7"/>
      <c r="O14" s="7" t="e">
        <f>SUM(#REF!+#REF!+#REF!)</f>
        <v>#REF!</v>
      </c>
      <c r="P14" s="35"/>
      <c r="Q14" s="7"/>
      <c r="R14" s="7" t="e">
        <f>SUM(#REF!+#REF!+#REF!)</f>
        <v>#REF!</v>
      </c>
      <c r="S14" s="35"/>
      <c r="T14" s="7"/>
      <c r="U14" s="7" t="e">
        <f>SUM(#REF!+#REF!+#REF!)</f>
        <v>#REF!</v>
      </c>
      <c r="V14" s="35"/>
      <c r="W14" s="7"/>
      <c r="X14" s="7" t="e">
        <f>SUM(#REF!+#REF!+#REF!)</f>
        <v>#REF!</v>
      </c>
      <c r="Y14" s="35"/>
      <c r="Z14" s="7"/>
      <c r="AA14" s="7" t="e">
        <f>SUM(#REF!+#REF!+#REF!)</f>
        <v>#REF!</v>
      </c>
      <c r="AB14" s="35"/>
      <c r="AC14" s="7"/>
      <c r="AD14" s="7" t="e">
        <f>SUM(#REF!+#REF!+#REF!)</f>
        <v>#REF!</v>
      </c>
      <c r="AE14" s="35"/>
      <c r="AF14" s="7"/>
      <c r="AG14" s="7" t="e">
        <f>SUM(#REF!+#REF!+#REF!)</f>
        <v>#REF!</v>
      </c>
      <c r="AH14" s="35"/>
      <c r="AI14" s="7"/>
      <c r="AJ14" s="7" t="e">
        <f>SUM(#REF!+#REF!+#REF!)</f>
        <v>#REF!</v>
      </c>
      <c r="AK14" s="35"/>
      <c r="AL14" s="7"/>
      <c r="AM14" s="7" t="e">
        <f>SUM(#REF!+#REF!+#REF!)</f>
        <v>#REF!</v>
      </c>
      <c r="AN14" s="35"/>
      <c r="AO14" s="7"/>
      <c r="AP14" s="7" t="e">
        <f>SUM(#REF!+#REF!+#REF!)</f>
        <v>#REF!</v>
      </c>
      <c r="AQ14" s="35"/>
      <c r="AR14" s="7"/>
      <c r="AS14" s="35" t="e">
        <f>SUM(#REF!+#REF!+#REF!)</f>
        <v>#REF!</v>
      </c>
      <c r="AT14" s="35"/>
      <c r="AU14" s="7"/>
      <c r="AV14" s="35" t="e">
        <f>SUM(#REF!+#REF!+#REF!)</f>
        <v>#REF!</v>
      </c>
      <c r="AW14" s="35"/>
      <c r="AX14" s="7"/>
      <c r="AY14" s="35" t="e">
        <f>SUM(#REF!+#REF!+#REF!)</f>
        <v>#REF!</v>
      </c>
      <c r="AZ14" s="35"/>
      <c r="BA14" s="7"/>
      <c r="BB14" s="35" t="e">
        <f>SUM(#REF!+#REF!+#REF!)</f>
        <v>#REF!</v>
      </c>
      <c r="BC14" s="35"/>
      <c r="BD14" s="7"/>
      <c r="BE14" s="35" t="e">
        <f>SUM(#REF!+#REF!+#REF!)</f>
        <v>#REF!</v>
      </c>
      <c r="BF14" s="35"/>
      <c r="BG14" s="7"/>
      <c r="BH14" s="35" t="e">
        <f>#REF!+#REF!+#REF!</f>
        <v>#REF!</v>
      </c>
      <c r="BI14" s="35"/>
      <c r="BJ14" s="7"/>
      <c r="BK14" s="35" t="e">
        <f>#REF!+#REF!+#REF!</f>
        <v>#REF!</v>
      </c>
      <c r="BL14" s="35"/>
      <c r="BM14" s="7"/>
      <c r="BN14" s="35" t="e">
        <f>SUM(#REF!+#REF!+#REF!)</f>
        <v>#REF!</v>
      </c>
      <c r="BO14" s="35"/>
      <c r="BP14" s="7"/>
      <c r="BQ14" s="35" t="e">
        <f>SUM(#REF!+#REF!+#REF!)</f>
        <v>#REF!</v>
      </c>
      <c r="BR14" s="35"/>
      <c r="BS14" s="7"/>
      <c r="BT14" s="35" t="e">
        <f>SUM(#REF!+#REF!+#REF!)</f>
        <v>#REF!</v>
      </c>
      <c r="BU14" s="35"/>
      <c r="BV14" s="7"/>
      <c r="BW14" s="35" t="e">
        <f>SUM(#REF!+#REF!+#REF!)</f>
        <v>#REF!</v>
      </c>
      <c r="BX14" s="35"/>
      <c r="BY14" s="7"/>
      <c r="BZ14" s="35" t="e">
        <f>SUM(#REF!+#REF!+#REF!)</f>
        <v>#REF!</v>
      </c>
      <c r="CA14" s="35"/>
      <c r="CB14" s="7"/>
      <c r="CC14" s="35" t="e">
        <f>SUM(#REF!+#REF!+#REF!)</f>
        <v>#REF!</v>
      </c>
      <c r="CD14" s="35"/>
      <c r="CE14" s="7"/>
      <c r="CF14" s="35" t="e">
        <f>SUM(#REF!+#REF!+#REF!)</f>
        <v>#REF!</v>
      </c>
      <c r="CG14" s="35"/>
      <c r="CH14" s="7"/>
      <c r="CI14" s="35" t="e">
        <f>SUM(#REF!+#REF!+#REF!)</f>
        <v>#REF!</v>
      </c>
      <c r="CJ14" s="35"/>
      <c r="CK14" s="7"/>
      <c r="CL14" s="35" t="e">
        <f>SUM(#REF!+#REF!+#REF!)</f>
        <v>#REF!</v>
      </c>
      <c r="CM14" s="35"/>
      <c r="CN14" s="7"/>
      <c r="CO14" s="35" t="e">
        <f>#REF!+#REF!+#REF!</f>
        <v>#REF!</v>
      </c>
      <c r="CP14" s="35"/>
      <c r="CQ14" s="7"/>
      <c r="CR14" s="35" t="e">
        <f>SUM(#REF!+#REF!+#REF!)</f>
        <v>#REF!</v>
      </c>
      <c r="CS14" s="35"/>
      <c r="CT14" s="7"/>
      <c r="CU14" s="35" t="e">
        <f>SUM(#REF!+#REF!+#REF!)</f>
        <v>#REF!</v>
      </c>
      <c r="CV14" s="35"/>
      <c r="CW14" s="7"/>
      <c r="CX14" s="35" t="e">
        <f>SUM(#REF!+#REF!+#REF!)</f>
        <v>#REF!</v>
      </c>
      <c r="CY14" s="35"/>
      <c r="CZ14" s="7"/>
      <c r="DA14" s="35" t="e">
        <f>SUM(#REF!+#REF!+#REF!)</f>
        <v>#REF!</v>
      </c>
      <c r="DB14" s="35"/>
      <c r="DC14" s="7"/>
      <c r="DD14" s="35" t="e">
        <f>SUM(#REF!+#REF!+#REF!)</f>
        <v>#REF!</v>
      </c>
      <c r="DE14" s="35"/>
      <c r="DF14" s="7"/>
      <c r="DG14" s="35" t="e">
        <f>SUM(#REF!+#REF!+#REF!)</f>
        <v>#REF!</v>
      </c>
      <c r="DH14" s="35"/>
      <c r="DI14" s="7"/>
      <c r="DJ14" s="35" t="e">
        <f>SUM(#REF!+#REF!+#REF!)</f>
        <v>#REF!</v>
      </c>
      <c r="DK14" s="35"/>
      <c r="DL14" s="7"/>
      <c r="DM14" s="35" t="e">
        <f>SUM(#REF!+#REF!+#REF!)</f>
        <v>#REF!</v>
      </c>
      <c r="DN14" s="35"/>
      <c r="DO14" s="7"/>
      <c r="DP14" s="35" t="e">
        <f>#REF!+#REF!+#REF!</f>
        <v>#REF!</v>
      </c>
      <c r="DQ14" s="35"/>
      <c r="DR14" s="35">
        <f t="shared" si="60"/>
        <v>0</v>
      </c>
      <c r="DS14" s="35" t="e">
        <f>#REF!+#REF!+#REF!</f>
        <v>#REF!</v>
      </c>
      <c r="DT14" s="35">
        <v>0</v>
      </c>
      <c r="DU14" s="7"/>
      <c r="DV14" s="7" t="e">
        <f>SUM(#REF!+#REF!+#REF!)</f>
        <v>#REF!</v>
      </c>
      <c r="DW14" s="35"/>
      <c r="DX14" s="7"/>
      <c r="DY14" s="7" t="e">
        <f>SUM(#REF!+#REF!+#REF!)</f>
        <v>#REF!</v>
      </c>
      <c r="DZ14" s="35"/>
      <c r="EA14" s="7"/>
      <c r="EB14" s="7" t="e">
        <f>SUM(#REF!+#REF!+#REF!)</f>
        <v>#REF!</v>
      </c>
      <c r="EC14" s="35"/>
      <c r="ED14" s="7"/>
      <c r="EE14" s="7" t="e">
        <f>SUM(#REF!+#REF!+#REF!)</f>
        <v>#REF!</v>
      </c>
      <c r="EF14" s="35"/>
      <c r="EG14" s="7"/>
      <c r="EH14" s="7" t="e">
        <f>SUM(#REF!+#REF!+#REF!)</f>
        <v>#REF!</v>
      </c>
      <c r="EI14" s="35"/>
      <c r="EJ14" s="7"/>
      <c r="EK14" s="7" t="e">
        <f>SUM(#REF!+#REF!+#REF!)</f>
        <v>#REF!</v>
      </c>
      <c r="EL14" s="35"/>
      <c r="EM14" s="7"/>
      <c r="EN14" s="7" t="e">
        <f>SUM(#REF!+#REF!+#REF!)</f>
        <v>#REF!</v>
      </c>
      <c r="EO14" s="35"/>
      <c r="EP14" s="7"/>
      <c r="EQ14" s="7" t="e">
        <f>SUM(#REF!+#REF!+#REF!)</f>
        <v>#REF!</v>
      </c>
      <c r="ER14" s="35"/>
      <c r="ES14" s="7"/>
      <c r="ET14" s="7" t="e">
        <f>SUM(#REF!+#REF!+#REF!)</f>
        <v>#REF!</v>
      </c>
      <c r="EU14" s="35"/>
      <c r="EV14" s="35">
        <f t="shared" si="62"/>
        <v>0</v>
      </c>
      <c r="EW14" s="35" t="e">
        <f>SUM(#REF!+#REF!+#REF!)</f>
        <v>#REF!</v>
      </c>
      <c r="EX14" s="86"/>
      <c r="EY14" s="7"/>
      <c r="EZ14" s="332" t="e">
        <f>#REF!+#REF!+#REF!</f>
        <v>#REF!</v>
      </c>
      <c r="FA14" s="35"/>
      <c r="FB14" s="7"/>
      <c r="FC14" s="332" t="e">
        <f>#REF!+#REF!+#REF!</f>
        <v>#REF!</v>
      </c>
      <c r="FD14" s="35"/>
      <c r="FE14" s="7"/>
      <c r="FF14" s="332" t="e">
        <f>#REF!+#REF!+#REF!</f>
        <v>#REF!</v>
      </c>
      <c r="FG14" s="35"/>
      <c r="FH14" s="7"/>
      <c r="FI14" s="332" t="e">
        <f>#REF!+#REF!+#REF!</f>
        <v>#REF!</v>
      </c>
      <c r="FJ14" s="35"/>
      <c r="FK14" s="7"/>
      <c r="FL14" s="332" t="e">
        <f>#REF!+#REF!+#REF!</f>
        <v>#REF!</v>
      </c>
      <c r="FM14" s="35"/>
      <c r="FN14" s="7"/>
      <c r="FO14" s="332" t="e">
        <f>#REF!+#REF!+#REF!</f>
        <v>#REF!</v>
      </c>
      <c r="FP14" s="35"/>
      <c r="FQ14" s="7"/>
      <c r="FR14" s="332" t="e">
        <f>#REF!+#REF!+#REF!</f>
        <v>#REF!</v>
      </c>
      <c r="FS14" s="35"/>
      <c r="FT14" s="7"/>
      <c r="FU14" s="332" t="e">
        <f>#REF!+#REF!+#REF!</f>
        <v>#REF!</v>
      </c>
      <c r="FV14" s="332"/>
      <c r="FW14" s="7"/>
      <c r="FX14" s="332" t="e">
        <f>#REF!+#REF!+#REF!</f>
        <v>#REF!</v>
      </c>
      <c r="FY14" s="35"/>
      <c r="FZ14" s="6"/>
      <c r="GA14" s="35" t="e">
        <f>#REF!+#REF!+#REF!</f>
        <v>#REF!</v>
      </c>
      <c r="GB14" s="35"/>
      <c r="GC14" s="6"/>
      <c r="GD14" s="35" t="e">
        <f>#REF!+#REF!+#REF!</f>
        <v>#REF!</v>
      </c>
      <c r="GE14" s="35"/>
      <c r="GF14" s="6"/>
      <c r="GG14" s="35" t="e">
        <f>#REF!+#REF!+#REF!</f>
        <v>#REF!</v>
      </c>
      <c r="GH14" s="35"/>
      <c r="GI14" s="6"/>
      <c r="GJ14" s="35" t="e">
        <f>#REF!+#REF!+#REF!</f>
        <v>#REF!</v>
      </c>
      <c r="GK14" s="35"/>
      <c r="GL14" s="35">
        <f t="shared" si="63"/>
        <v>0</v>
      </c>
      <c r="GM14" s="35" t="e">
        <f>#REF!+#REF!+#REF!</f>
        <v>#REF!</v>
      </c>
      <c r="GN14" s="35"/>
      <c r="GO14" s="7"/>
      <c r="GP14" s="332" t="e">
        <f>#REF!+#REF!+#REF!</f>
        <v>#REF!</v>
      </c>
      <c r="GQ14" s="332"/>
      <c r="GR14" s="7"/>
      <c r="GS14" s="332" t="e">
        <f>#REF!+#REF!+#REF!</f>
        <v>#REF!</v>
      </c>
      <c r="GT14" s="332"/>
      <c r="GU14" s="7"/>
      <c r="GV14" s="332" t="e">
        <f>#REF!+#REF!+#REF!</f>
        <v>#REF!</v>
      </c>
      <c r="GW14" s="332"/>
      <c r="GX14" s="35">
        <f t="shared" si="64"/>
        <v>0</v>
      </c>
      <c r="GY14" s="35" t="e">
        <f>SUM(#REF!+#REF!+#REF!)</f>
        <v>#REF!</v>
      </c>
      <c r="GZ14" s="35"/>
      <c r="HA14" s="35">
        <f t="shared" si="65"/>
        <v>0</v>
      </c>
      <c r="HB14" s="35" t="e">
        <f>SUM(#REF!+#REF!+#REF!)</f>
        <v>#REF!</v>
      </c>
      <c r="HC14" s="144"/>
      <c r="HE14" s="149"/>
      <c r="HF14" s="149"/>
    </row>
    <row r="15" spans="1:214" ht="15" customHeight="1" x14ac:dyDescent="0.2">
      <c r="A15" s="128" t="s">
        <v>466</v>
      </c>
      <c r="B15" s="7"/>
      <c r="C15" s="7" t="e">
        <f>SUM(#REF!+#REF!+#REF!)</f>
        <v>#REF!</v>
      </c>
      <c r="D15" s="86"/>
      <c r="E15" s="7"/>
      <c r="F15" s="7" t="e">
        <f>SUM(#REF!+#REF!+#REF!)</f>
        <v>#REF!</v>
      </c>
      <c r="G15" s="35"/>
      <c r="H15" s="7"/>
      <c r="I15" s="7" t="e">
        <f>SUM(#REF!+#REF!+#REF!)</f>
        <v>#REF!</v>
      </c>
      <c r="J15" s="35"/>
      <c r="K15" s="7"/>
      <c r="L15" s="7" t="e">
        <f>SUM(#REF!+#REF!+#REF!)</f>
        <v>#REF!</v>
      </c>
      <c r="M15" s="35"/>
      <c r="N15" s="7">
        <v>31382</v>
      </c>
      <c r="O15" s="7" t="e">
        <f>SUM(#REF!+#REF!+#REF!)</f>
        <v>#REF!</v>
      </c>
      <c r="P15" s="91" t="e">
        <f t="shared" ref="P15:P16" si="94">O15/N15*100</f>
        <v>#REF!</v>
      </c>
      <c r="Q15" s="7"/>
      <c r="R15" s="7" t="e">
        <f>SUM(#REF!+#REF!+#REF!)</f>
        <v>#REF!</v>
      </c>
      <c r="S15" s="35"/>
      <c r="T15" s="7"/>
      <c r="U15" s="7" t="e">
        <f>SUM(#REF!+#REF!+#REF!)</f>
        <v>#REF!</v>
      </c>
      <c r="V15" s="35"/>
      <c r="W15" s="7"/>
      <c r="X15" s="7" t="e">
        <f>SUM(#REF!+#REF!+#REF!)</f>
        <v>#REF!</v>
      </c>
      <c r="Y15" s="35"/>
      <c r="Z15" s="7"/>
      <c r="AA15" s="7" t="e">
        <f>SUM(#REF!+#REF!+#REF!)</f>
        <v>#REF!</v>
      </c>
      <c r="AB15" s="35"/>
      <c r="AC15" s="7"/>
      <c r="AD15" s="7" t="e">
        <f>SUM(#REF!+#REF!+#REF!)</f>
        <v>#REF!</v>
      </c>
      <c r="AE15" s="35"/>
      <c r="AF15" s="7"/>
      <c r="AG15" s="7" t="e">
        <f>SUM(#REF!+#REF!+#REF!)</f>
        <v>#REF!</v>
      </c>
      <c r="AH15" s="35"/>
      <c r="AI15" s="7"/>
      <c r="AJ15" s="7" t="e">
        <f>SUM(#REF!+#REF!+#REF!)</f>
        <v>#REF!</v>
      </c>
      <c r="AK15" s="35"/>
      <c r="AL15" s="7"/>
      <c r="AM15" s="7" t="e">
        <f>SUM(#REF!+#REF!+#REF!)</f>
        <v>#REF!</v>
      </c>
      <c r="AN15" s="35"/>
      <c r="AO15" s="7"/>
      <c r="AP15" s="7" t="e">
        <f>SUM(#REF!+#REF!+#REF!)</f>
        <v>#REF!</v>
      </c>
      <c r="AQ15" s="35"/>
      <c r="AR15" s="7"/>
      <c r="AS15" s="35" t="e">
        <f>SUM(#REF!+#REF!+#REF!)</f>
        <v>#REF!</v>
      </c>
      <c r="AT15" s="35"/>
      <c r="AU15" s="7">
        <v>122457</v>
      </c>
      <c r="AV15" s="35" t="e">
        <f>SUM(#REF!+#REF!+#REF!)</f>
        <v>#REF!</v>
      </c>
      <c r="AW15" s="91" t="e">
        <f t="shared" ref="AW15" si="95">AV15/AU15*100</f>
        <v>#REF!</v>
      </c>
      <c r="AX15" s="7"/>
      <c r="AY15" s="35" t="e">
        <f>SUM(#REF!+#REF!+#REF!)</f>
        <v>#REF!</v>
      </c>
      <c r="AZ15" s="91"/>
      <c r="BA15" s="7"/>
      <c r="BB15" s="35" t="e">
        <f>SUM(#REF!+#REF!+#REF!)</f>
        <v>#REF!</v>
      </c>
      <c r="BC15" s="35"/>
      <c r="BD15" s="7"/>
      <c r="BE15" s="35" t="e">
        <f>SUM(#REF!+#REF!+#REF!)</f>
        <v>#REF!</v>
      </c>
      <c r="BF15" s="35"/>
      <c r="BG15" s="7"/>
      <c r="BH15" s="35" t="e">
        <f>#REF!+#REF!+#REF!</f>
        <v>#REF!</v>
      </c>
      <c r="BI15" s="35"/>
      <c r="BJ15" s="7"/>
      <c r="BK15" s="35" t="e">
        <f>#REF!+#REF!+#REF!</f>
        <v>#REF!</v>
      </c>
      <c r="BL15" s="35"/>
      <c r="BM15" s="7"/>
      <c r="BN15" s="35" t="e">
        <f>SUM(#REF!+#REF!+#REF!)</f>
        <v>#REF!</v>
      </c>
      <c r="BO15" s="35"/>
      <c r="BP15" s="7"/>
      <c r="BQ15" s="35" t="e">
        <f>SUM(#REF!+#REF!+#REF!)</f>
        <v>#REF!</v>
      </c>
      <c r="BR15" s="35"/>
      <c r="BS15" s="7"/>
      <c r="BT15" s="35" t="e">
        <f>SUM(#REF!+#REF!+#REF!)</f>
        <v>#REF!</v>
      </c>
      <c r="BU15" s="35"/>
      <c r="BV15" s="7"/>
      <c r="BW15" s="35" t="e">
        <f>SUM(#REF!+#REF!+#REF!)</f>
        <v>#REF!</v>
      </c>
      <c r="BX15" s="35"/>
      <c r="BY15" s="7"/>
      <c r="BZ15" s="35" t="e">
        <f>SUM(#REF!+#REF!+#REF!)</f>
        <v>#REF!</v>
      </c>
      <c r="CA15" s="35"/>
      <c r="CB15" s="7"/>
      <c r="CC15" s="35" t="e">
        <f>SUM(#REF!+#REF!+#REF!)</f>
        <v>#REF!</v>
      </c>
      <c r="CD15" s="35"/>
      <c r="CE15" s="7"/>
      <c r="CF15" s="35" t="e">
        <f>SUM(#REF!+#REF!+#REF!)</f>
        <v>#REF!</v>
      </c>
      <c r="CG15" s="35"/>
      <c r="CH15" s="7"/>
      <c r="CI15" s="35" t="e">
        <f>SUM(#REF!+#REF!+#REF!)</f>
        <v>#REF!</v>
      </c>
      <c r="CJ15" s="35"/>
      <c r="CK15" s="7"/>
      <c r="CL15" s="35" t="e">
        <f>SUM(#REF!+#REF!+#REF!)</f>
        <v>#REF!</v>
      </c>
      <c r="CM15" s="35"/>
      <c r="CN15" s="7"/>
      <c r="CO15" s="35" t="e">
        <f>#REF!+#REF!+#REF!</f>
        <v>#REF!</v>
      </c>
      <c r="CP15" s="35"/>
      <c r="CQ15" s="7"/>
      <c r="CR15" s="35" t="e">
        <f>SUM(#REF!+#REF!+#REF!)</f>
        <v>#REF!</v>
      </c>
      <c r="CS15" s="35"/>
      <c r="CT15" s="7"/>
      <c r="CU15" s="35" t="e">
        <f>SUM(#REF!+#REF!+#REF!)</f>
        <v>#REF!</v>
      </c>
      <c r="CV15" s="35"/>
      <c r="CW15" s="7"/>
      <c r="CX15" s="35" t="e">
        <f>SUM(#REF!+#REF!+#REF!)</f>
        <v>#REF!</v>
      </c>
      <c r="CY15" s="35"/>
      <c r="CZ15" s="7"/>
      <c r="DA15" s="35" t="e">
        <f>SUM(#REF!+#REF!+#REF!)</f>
        <v>#REF!</v>
      </c>
      <c r="DB15" s="35"/>
      <c r="DC15" s="7"/>
      <c r="DD15" s="35" t="e">
        <f>SUM(#REF!+#REF!+#REF!)</f>
        <v>#REF!</v>
      </c>
      <c r="DE15" s="35"/>
      <c r="DF15" s="7"/>
      <c r="DG15" s="35" t="e">
        <f>SUM(#REF!+#REF!+#REF!)</f>
        <v>#REF!</v>
      </c>
      <c r="DH15" s="35"/>
      <c r="DI15" s="7"/>
      <c r="DJ15" s="35" t="e">
        <f>SUM(#REF!+#REF!+#REF!)</f>
        <v>#REF!</v>
      </c>
      <c r="DK15" s="35"/>
      <c r="DL15" s="7"/>
      <c r="DM15" s="35" t="e">
        <f>SUM(#REF!+#REF!+#REF!)</f>
        <v>#REF!</v>
      </c>
      <c r="DN15" s="35"/>
      <c r="DO15" s="7"/>
      <c r="DP15" s="35" t="e">
        <f>#REF!+#REF!+#REF!</f>
        <v>#REF!</v>
      </c>
      <c r="DQ15" s="35"/>
      <c r="DR15" s="35">
        <f t="shared" si="60"/>
        <v>153839</v>
      </c>
      <c r="DS15" s="35" t="e">
        <f>#REF!+#REF!+#REF!</f>
        <v>#REF!</v>
      </c>
      <c r="DT15" s="86" t="e">
        <f t="shared" si="61"/>
        <v>#REF!</v>
      </c>
      <c r="DU15" s="7"/>
      <c r="DV15" s="7" t="e">
        <f>SUM(#REF!+#REF!+#REF!)</f>
        <v>#REF!</v>
      </c>
      <c r="DW15" s="35"/>
      <c r="DX15" s="7"/>
      <c r="DY15" s="7" t="e">
        <f>SUM(#REF!+#REF!+#REF!)</f>
        <v>#REF!</v>
      </c>
      <c r="DZ15" s="35"/>
      <c r="EA15" s="7"/>
      <c r="EB15" s="7" t="e">
        <f>SUM(#REF!+#REF!+#REF!)</f>
        <v>#REF!</v>
      </c>
      <c r="EC15" s="35"/>
      <c r="ED15" s="7"/>
      <c r="EE15" s="7" t="e">
        <f>SUM(#REF!+#REF!+#REF!)</f>
        <v>#REF!</v>
      </c>
      <c r="EF15" s="35"/>
      <c r="EG15" s="7"/>
      <c r="EH15" s="7" t="e">
        <f>SUM(#REF!+#REF!+#REF!)</f>
        <v>#REF!</v>
      </c>
      <c r="EI15" s="35"/>
      <c r="EJ15" s="7"/>
      <c r="EK15" s="7" t="e">
        <f>SUM(#REF!+#REF!+#REF!)</f>
        <v>#REF!</v>
      </c>
      <c r="EL15" s="35"/>
      <c r="EM15" s="7"/>
      <c r="EN15" s="7" t="e">
        <f>SUM(#REF!+#REF!+#REF!)</f>
        <v>#REF!</v>
      </c>
      <c r="EO15" s="35"/>
      <c r="EP15" s="7"/>
      <c r="EQ15" s="7" t="e">
        <f>SUM(#REF!+#REF!+#REF!)</f>
        <v>#REF!</v>
      </c>
      <c r="ER15" s="35"/>
      <c r="ES15" s="7"/>
      <c r="ET15" s="7" t="e">
        <f>SUM(#REF!+#REF!+#REF!)</f>
        <v>#REF!</v>
      </c>
      <c r="EU15" s="35"/>
      <c r="EV15" s="35">
        <f t="shared" si="62"/>
        <v>0</v>
      </c>
      <c r="EW15" s="35" t="e">
        <f>SUM(#REF!+#REF!+#REF!)</f>
        <v>#REF!</v>
      </c>
      <c r="EX15" s="86"/>
      <c r="EY15" s="7"/>
      <c r="EZ15" s="332" t="e">
        <f>#REF!+#REF!+#REF!</f>
        <v>#REF!</v>
      </c>
      <c r="FA15" s="35"/>
      <c r="FB15" s="7"/>
      <c r="FC15" s="332" t="e">
        <f>#REF!+#REF!+#REF!</f>
        <v>#REF!</v>
      </c>
      <c r="FD15" s="35"/>
      <c r="FE15" s="7"/>
      <c r="FF15" s="332" t="e">
        <f>#REF!+#REF!+#REF!</f>
        <v>#REF!</v>
      </c>
      <c r="FG15" s="35"/>
      <c r="FH15" s="7"/>
      <c r="FI15" s="332" t="e">
        <f>#REF!+#REF!+#REF!</f>
        <v>#REF!</v>
      </c>
      <c r="FJ15" s="35"/>
      <c r="FK15" s="7"/>
      <c r="FL15" s="332" t="e">
        <f>#REF!+#REF!+#REF!</f>
        <v>#REF!</v>
      </c>
      <c r="FM15" s="35"/>
      <c r="FN15" s="7"/>
      <c r="FO15" s="332" t="e">
        <f>#REF!+#REF!+#REF!</f>
        <v>#REF!</v>
      </c>
      <c r="FP15" s="35"/>
      <c r="FQ15" s="7"/>
      <c r="FR15" s="332" t="e">
        <f>#REF!+#REF!+#REF!</f>
        <v>#REF!</v>
      </c>
      <c r="FS15" s="35"/>
      <c r="FT15" s="7"/>
      <c r="FU15" s="332" t="e">
        <f>#REF!+#REF!+#REF!</f>
        <v>#REF!</v>
      </c>
      <c r="FV15" s="332"/>
      <c r="FW15" s="7"/>
      <c r="FX15" s="332" t="e">
        <f>#REF!+#REF!+#REF!</f>
        <v>#REF!</v>
      </c>
      <c r="FY15" s="35"/>
      <c r="FZ15" s="6"/>
      <c r="GA15" s="35" t="e">
        <f>#REF!+#REF!+#REF!</f>
        <v>#REF!</v>
      </c>
      <c r="GB15" s="35"/>
      <c r="GC15" s="6"/>
      <c r="GD15" s="35" t="e">
        <f>#REF!+#REF!+#REF!</f>
        <v>#REF!</v>
      </c>
      <c r="GE15" s="35"/>
      <c r="GF15" s="6"/>
      <c r="GG15" s="35" t="e">
        <f>#REF!+#REF!+#REF!</f>
        <v>#REF!</v>
      </c>
      <c r="GH15" s="35"/>
      <c r="GI15" s="6"/>
      <c r="GJ15" s="35" t="e">
        <f>#REF!+#REF!+#REF!</f>
        <v>#REF!</v>
      </c>
      <c r="GK15" s="35"/>
      <c r="GL15" s="35">
        <f t="shared" si="63"/>
        <v>0</v>
      </c>
      <c r="GM15" s="35" t="e">
        <f>#REF!+#REF!+#REF!</f>
        <v>#REF!</v>
      </c>
      <c r="GN15" s="35"/>
      <c r="GO15" s="7"/>
      <c r="GP15" s="332" t="e">
        <f>#REF!+#REF!+#REF!</f>
        <v>#REF!</v>
      </c>
      <c r="GQ15" s="332"/>
      <c r="GR15" s="7"/>
      <c r="GS15" s="332" t="e">
        <f>#REF!+#REF!+#REF!</f>
        <v>#REF!</v>
      </c>
      <c r="GT15" s="332"/>
      <c r="GU15" s="7"/>
      <c r="GV15" s="332" t="e">
        <f>#REF!+#REF!+#REF!</f>
        <v>#REF!</v>
      </c>
      <c r="GW15" s="332"/>
      <c r="GX15" s="35">
        <f t="shared" si="64"/>
        <v>0</v>
      </c>
      <c r="GY15" s="35" t="e">
        <f>SUM(#REF!+#REF!+#REF!)</f>
        <v>#REF!</v>
      </c>
      <c r="GZ15" s="35"/>
      <c r="HA15" s="35">
        <f t="shared" si="65"/>
        <v>153839</v>
      </c>
      <c r="HB15" s="35" t="e">
        <f>SUM(#REF!+#REF!+#REF!)</f>
        <v>#REF!</v>
      </c>
      <c r="HC15" s="144" t="e">
        <f t="shared" si="59"/>
        <v>#REF!</v>
      </c>
      <c r="HE15" s="149"/>
      <c r="HF15" s="149"/>
    </row>
    <row r="16" spans="1:214" ht="15" customHeight="1" x14ac:dyDescent="0.2">
      <c r="A16" s="128" t="s">
        <v>467</v>
      </c>
      <c r="B16" s="7"/>
      <c r="C16" s="7" t="e">
        <f>SUM(#REF!+#REF!+#REF!)</f>
        <v>#REF!</v>
      </c>
      <c r="D16" s="86"/>
      <c r="E16" s="7"/>
      <c r="F16" s="7" t="e">
        <f>SUM(#REF!+#REF!+#REF!)</f>
        <v>#REF!</v>
      </c>
      <c r="G16" s="35"/>
      <c r="H16" s="7"/>
      <c r="I16" s="7" t="e">
        <f>SUM(#REF!+#REF!+#REF!)</f>
        <v>#REF!</v>
      </c>
      <c r="J16" s="35"/>
      <c r="K16" s="7"/>
      <c r="L16" s="7" t="e">
        <f>SUM(#REF!+#REF!+#REF!)</f>
        <v>#REF!</v>
      </c>
      <c r="M16" s="35"/>
      <c r="N16" s="7">
        <v>115298</v>
      </c>
      <c r="O16" s="7" t="e">
        <f>SUM(#REF!+#REF!+#REF!)</f>
        <v>#REF!</v>
      </c>
      <c r="P16" s="91" t="e">
        <f t="shared" si="94"/>
        <v>#REF!</v>
      </c>
      <c r="Q16" s="7"/>
      <c r="R16" s="7" t="e">
        <f>SUM(#REF!+#REF!+#REF!)</f>
        <v>#REF!</v>
      </c>
      <c r="S16" s="35"/>
      <c r="T16" s="7"/>
      <c r="U16" s="7" t="e">
        <f>SUM(#REF!+#REF!+#REF!)</f>
        <v>#REF!</v>
      </c>
      <c r="V16" s="35"/>
      <c r="W16" s="7"/>
      <c r="X16" s="7" t="e">
        <f>SUM(#REF!+#REF!+#REF!)</f>
        <v>#REF!</v>
      </c>
      <c r="Y16" s="35"/>
      <c r="Z16" s="7"/>
      <c r="AA16" s="7" t="e">
        <f>SUM(#REF!+#REF!+#REF!)</f>
        <v>#REF!</v>
      </c>
      <c r="AB16" s="35"/>
      <c r="AC16" s="7"/>
      <c r="AD16" s="7" t="e">
        <f>SUM(#REF!+#REF!+#REF!)</f>
        <v>#REF!</v>
      </c>
      <c r="AE16" s="35"/>
      <c r="AF16" s="7"/>
      <c r="AG16" s="7" t="e">
        <f>SUM(#REF!+#REF!+#REF!)</f>
        <v>#REF!</v>
      </c>
      <c r="AH16" s="35"/>
      <c r="AI16" s="7"/>
      <c r="AJ16" s="7" t="e">
        <f>SUM(#REF!+#REF!+#REF!)</f>
        <v>#REF!</v>
      </c>
      <c r="AK16" s="35"/>
      <c r="AL16" s="7"/>
      <c r="AM16" s="7" t="e">
        <f>SUM(#REF!+#REF!+#REF!)</f>
        <v>#REF!</v>
      </c>
      <c r="AN16" s="35"/>
      <c r="AO16" s="7"/>
      <c r="AP16" s="7" t="e">
        <f>SUM(#REF!+#REF!+#REF!)</f>
        <v>#REF!</v>
      </c>
      <c r="AQ16" s="35"/>
      <c r="AR16" s="7"/>
      <c r="AS16" s="35" t="e">
        <f>SUM(#REF!+#REF!+#REF!)</f>
        <v>#REF!</v>
      </c>
      <c r="AT16" s="35"/>
      <c r="AU16" s="7"/>
      <c r="AV16" s="35" t="e">
        <f>SUM(#REF!+#REF!+#REF!)</f>
        <v>#REF!</v>
      </c>
      <c r="AW16" s="35"/>
      <c r="AX16" s="7"/>
      <c r="AY16" s="35" t="e">
        <f>SUM(#REF!+#REF!+#REF!)</f>
        <v>#REF!</v>
      </c>
      <c r="AZ16" s="35"/>
      <c r="BA16" s="7"/>
      <c r="BB16" s="35" t="e">
        <f>SUM(#REF!+#REF!+#REF!)</f>
        <v>#REF!</v>
      </c>
      <c r="BC16" s="35"/>
      <c r="BD16" s="7"/>
      <c r="BE16" s="35" t="e">
        <f>SUM(#REF!+#REF!+#REF!)</f>
        <v>#REF!</v>
      </c>
      <c r="BF16" s="35"/>
      <c r="BG16" s="7"/>
      <c r="BH16" s="35" t="e">
        <f>#REF!+#REF!+#REF!</f>
        <v>#REF!</v>
      </c>
      <c r="BI16" s="35"/>
      <c r="BJ16" s="7"/>
      <c r="BK16" s="35" t="e">
        <f>#REF!+#REF!+#REF!</f>
        <v>#REF!</v>
      </c>
      <c r="BL16" s="35"/>
      <c r="BM16" s="7"/>
      <c r="BN16" s="35" t="e">
        <f>SUM(#REF!+#REF!+#REF!)</f>
        <v>#REF!</v>
      </c>
      <c r="BO16" s="35"/>
      <c r="BP16" s="7"/>
      <c r="BQ16" s="35" t="e">
        <f>SUM(#REF!+#REF!+#REF!)</f>
        <v>#REF!</v>
      </c>
      <c r="BR16" s="35"/>
      <c r="BS16" s="7">
        <v>175109</v>
      </c>
      <c r="BT16" s="35" t="e">
        <f>SUM(#REF!+#REF!+#REF!)</f>
        <v>#REF!</v>
      </c>
      <c r="BU16" s="91" t="e">
        <f t="shared" ref="BU16" si="96">BT16/BS16*100</f>
        <v>#REF!</v>
      </c>
      <c r="BV16" s="7"/>
      <c r="BW16" s="35" t="e">
        <f>SUM(#REF!+#REF!+#REF!)</f>
        <v>#REF!</v>
      </c>
      <c r="BX16" s="35"/>
      <c r="BY16" s="7">
        <v>699392</v>
      </c>
      <c r="BZ16" s="35" t="e">
        <f>SUM(#REF!+#REF!+#REF!)</f>
        <v>#REF!</v>
      </c>
      <c r="CA16" s="91" t="e">
        <f t="shared" ref="CA16" si="97">BZ16/BY16*100</f>
        <v>#REF!</v>
      </c>
      <c r="CB16" s="7"/>
      <c r="CC16" s="35" t="e">
        <f>SUM(#REF!+#REF!+#REF!)</f>
        <v>#REF!</v>
      </c>
      <c r="CD16" s="35"/>
      <c r="CE16" s="7"/>
      <c r="CF16" s="35" t="e">
        <f>SUM(#REF!+#REF!+#REF!)</f>
        <v>#REF!</v>
      </c>
      <c r="CG16" s="35"/>
      <c r="CH16" s="7"/>
      <c r="CI16" s="35" t="e">
        <f>SUM(#REF!+#REF!+#REF!)</f>
        <v>#REF!</v>
      </c>
      <c r="CJ16" s="35"/>
      <c r="CK16" s="7"/>
      <c r="CL16" s="35" t="e">
        <f>SUM(#REF!+#REF!+#REF!)</f>
        <v>#REF!</v>
      </c>
      <c r="CM16" s="35"/>
      <c r="CN16" s="7"/>
      <c r="CO16" s="35" t="e">
        <f>#REF!+#REF!+#REF!</f>
        <v>#REF!</v>
      </c>
      <c r="CP16" s="35"/>
      <c r="CQ16" s="7"/>
      <c r="CR16" s="35" t="e">
        <f>SUM(#REF!+#REF!+#REF!)</f>
        <v>#REF!</v>
      </c>
      <c r="CS16" s="35"/>
      <c r="CT16" s="7"/>
      <c r="CU16" s="35" t="e">
        <f>SUM(#REF!+#REF!+#REF!)</f>
        <v>#REF!</v>
      </c>
      <c r="CV16" s="35"/>
      <c r="CW16" s="7"/>
      <c r="CX16" s="35" t="e">
        <f>SUM(#REF!+#REF!+#REF!)</f>
        <v>#REF!</v>
      </c>
      <c r="CY16" s="35"/>
      <c r="CZ16" s="7"/>
      <c r="DA16" s="35" t="e">
        <f>SUM(#REF!+#REF!+#REF!)</f>
        <v>#REF!</v>
      </c>
      <c r="DB16" s="35"/>
      <c r="DC16" s="7"/>
      <c r="DD16" s="35" t="e">
        <f>SUM(#REF!+#REF!+#REF!)</f>
        <v>#REF!</v>
      </c>
      <c r="DE16" s="35"/>
      <c r="DF16" s="7"/>
      <c r="DG16" s="35" t="e">
        <f>SUM(#REF!+#REF!+#REF!)</f>
        <v>#REF!</v>
      </c>
      <c r="DH16" s="35"/>
      <c r="DI16" s="7"/>
      <c r="DJ16" s="35" t="e">
        <f>SUM(#REF!+#REF!+#REF!)</f>
        <v>#REF!</v>
      </c>
      <c r="DK16" s="35"/>
      <c r="DL16" s="7">
        <v>125042</v>
      </c>
      <c r="DM16" s="35" t="e">
        <f>SUM(#REF!+#REF!+#REF!)</f>
        <v>#REF!</v>
      </c>
      <c r="DN16" s="91" t="e">
        <f t="shared" ref="DN16" si="98">DM16/DL16*100</f>
        <v>#REF!</v>
      </c>
      <c r="DO16" s="7">
        <v>861506</v>
      </c>
      <c r="DP16" s="35" t="e">
        <f>#REF!+#REF!+#REF!</f>
        <v>#REF!</v>
      </c>
      <c r="DQ16" s="91" t="e">
        <f t="shared" ref="DQ16" si="99">DP16/DO16*100</f>
        <v>#REF!</v>
      </c>
      <c r="DR16" s="91">
        <f t="shared" si="60"/>
        <v>1976347</v>
      </c>
      <c r="DS16" s="35" t="e">
        <f>#REF!+#REF!+#REF!</f>
        <v>#REF!</v>
      </c>
      <c r="DT16" s="91" t="e">
        <f t="shared" si="61"/>
        <v>#REF!</v>
      </c>
      <c r="DU16" s="7"/>
      <c r="DV16" s="7" t="e">
        <f>SUM(#REF!+#REF!+#REF!)</f>
        <v>#REF!</v>
      </c>
      <c r="DW16" s="35"/>
      <c r="DX16" s="7"/>
      <c r="DY16" s="7" t="e">
        <f>SUM(#REF!+#REF!+#REF!)</f>
        <v>#REF!</v>
      </c>
      <c r="DZ16" s="35"/>
      <c r="EA16" s="7"/>
      <c r="EB16" s="7" t="e">
        <f>SUM(#REF!+#REF!+#REF!)</f>
        <v>#REF!</v>
      </c>
      <c r="EC16" s="35"/>
      <c r="ED16" s="7"/>
      <c r="EE16" s="7" t="e">
        <f>SUM(#REF!+#REF!+#REF!)</f>
        <v>#REF!</v>
      </c>
      <c r="EF16" s="35"/>
      <c r="EG16" s="7"/>
      <c r="EH16" s="7" t="e">
        <f>SUM(#REF!+#REF!+#REF!)</f>
        <v>#REF!</v>
      </c>
      <c r="EI16" s="35"/>
      <c r="EJ16" s="7"/>
      <c r="EK16" s="7" t="e">
        <f>SUM(#REF!+#REF!+#REF!)</f>
        <v>#REF!</v>
      </c>
      <c r="EL16" s="35"/>
      <c r="EM16" s="7"/>
      <c r="EN16" s="7" t="e">
        <f>SUM(#REF!+#REF!+#REF!)</f>
        <v>#REF!</v>
      </c>
      <c r="EO16" s="35"/>
      <c r="EP16" s="7"/>
      <c r="EQ16" s="7" t="e">
        <f>SUM(#REF!+#REF!+#REF!)</f>
        <v>#REF!</v>
      </c>
      <c r="ER16" s="35"/>
      <c r="ES16" s="7"/>
      <c r="ET16" s="7" t="e">
        <f>SUM(#REF!+#REF!+#REF!)</f>
        <v>#REF!</v>
      </c>
      <c r="EU16" s="35"/>
      <c r="EV16" s="35">
        <f t="shared" si="62"/>
        <v>0</v>
      </c>
      <c r="EW16" s="35" t="e">
        <f>SUM(#REF!+#REF!+#REF!)</f>
        <v>#REF!</v>
      </c>
      <c r="EX16" s="86"/>
      <c r="EY16" s="7"/>
      <c r="EZ16" s="332" t="e">
        <f>#REF!+#REF!+#REF!</f>
        <v>#REF!</v>
      </c>
      <c r="FA16" s="35"/>
      <c r="FB16" s="7"/>
      <c r="FC16" s="332" t="e">
        <f>#REF!+#REF!+#REF!</f>
        <v>#REF!</v>
      </c>
      <c r="FD16" s="35"/>
      <c r="FE16" s="7"/>
      <c r="FF16" s="332" t="e">
        <f>#REF!+#REF!+#REF!</f>
        <v>#REF!</v>
      </c>
      <c r="FG16" s="35"/>
      <c r="FH16" s="7"/>
      <c r="FI16" s="332" t="e">
        <f>#REF!+#REF!+#REF!</f>
        <v>#REF!</v>
      </c>
      <c r="FJ16" s="35"/>
      <c r="FK16" s="7"/>
      <c r="FL16" s="332" t="e">
        <f>#REF!+#REF!+#REF!</f>
        <v>#REF!</v>
      </c>
      <c r="FM16" s="35"/>
      <c r="FN16" s="7"/>
      <c r="FO16" s="332" t="e">
        <f>#REF!+#REF!+#REF!</f>
        <v>#REF!</v>
      </c>
      <c r="FP16" s="35"/>
      <c r="FQ16" s="7"/>
      <c r="FR16" s="332" t="e">
        <f>#REF!+#REF!+#REF!</f>
        <v>#REF!</v>
      </c>
      <c r="FS16" s="35"/>
      <c r="FT16" s="7"/>
      <c r="FU16" s="332" t="e">
        <f>#REF!+#REF!+#REF!</f>
        <v>#REF!</v>
      </c>
      <c r="FV16" s="332"/>
      <c r="FW16" s="7"/>
      <c r="FX16" s="332" t="e">
        <f>#REF!+#REF!+#REF!</f>
        <v>#REF!</v>
      </c>
      <c r="FY16" s="35"/>
      <c r="FZ16" s="6"/>
      <c r="GA16" s="35" t="e">
        <f>#REF!+#REF!+#REF!</f>
        <v>#REF!</v>
      </c>
      <c r="GB16" s="35"/>
      <c r="GC16" s="6"/>
      <c r="GD16" s="35" t="e">
        <f>#REF!+#REF!+#REF!</f>
        <v>#REF!</v>
      </c>
      <c r="GE16" s="35"/>
      <c r="GF16" s="6"/>
      <c r="GG16" s="35" t="e">
        <f>#REF!+#REF!+#REF!</f>
        <v>#REF!</v>
      </c>
      <c r="GH16" s="35"/>
      <c r="GI16" s="6"/>
      <c r="GJ16" s="35" t="e">
        <f>#REF!+#REF!+#REF!</f>
        <v>#REF!</v>
      </c>
      <c r="GK16" s="35"/>
      <c r="GL16" s="35">
        <f t="shared" si="63"/>
        <v>0</v>
      </c>
      <c r="GM16" s="35" t="e">
        <f>#REF!+#REF!+#REF!</f>
        <v>#REF!</v>
      </c>
      <c r="GN16" s="35"/>
      <c r="GO16" s="7"/>
      <c r="GP16" s="332" t="e">
        <f>#REF!+#REF!+#REF!</f>
        <v>#REF!</v>
      </c>
      <c r="GQ16" s="332"/>
      <c r="GR16" s="7"/>
      <c r="GS16" s="332" t="e">
        <f>#REF!+#REF!+#REF!</f>
        <v>#REF!</v>
      </c>
      <c r="GT16" s="332"/>
      <c r="GU16" s="7"/>
      <c r="GV16" s="332" t="e">
        <f>#REF!+#REF!+#REF!</f>
        <v>#REF!</v>
      </c>
      <c r="GW16" s="332"/>
      <c r="GX16" s="35">
        <f t="shared" si="64"/>
        <v>0</v>
      </c>
      <c r="GY16" s="35" t="e">
        <f>SUM(#REF!+#REF!+#REF!)</f>
        <v>#REF!</v>
      </c>
      <c r="GZ16" s="35"/>
      <c r="HA16" s="35">
        <f t="shared" si="65"/>
        <v>1976347</v>
      </c>
      <c r="HB16" s="35" t="e">
        <f>SUM(#REF!+#REF!+#REF!)</f>
        <v>#REF!</v>
      </c>
      <c r="HC16" s="144" t="e">
        <f t="shared" si="59"/>
        <v>#REF!</v>
      </c>
      <c r="HE16" s="149"/>
      <c r="HF16" s="149"/>
    </row>
    <row r="17" spans="1:214" ht="15" customHeight="1" x14ac:dyDescent="0.2">
      <c r="A17" s="128" t="s">
        <v>468</v>
      </c>
      <c r="B17" s="7"/>
      <c r="C17" s="7" t="e">
        <f>SUM(#REF!+#REF!+#REF!)</f>
        <v>#REF!</v>
      </c>
      <c r="D17" s="86"/>
      <c r="E17" s="7"/>
      <c r="F17" s="7" t="e">
        <f>SUM(#REF!+#REF!+#REF!)</f>
        <v>#REF!</v>
      </c>
      <c r="G17" s="35"/>
      <c r="H17" s="7"/>
      <c r="I17" s="7" t="e">
        <f>SUM(#REF!+#REF!+#REF!)</f>
        <v>#REF!</v>
      </c>
      <c r="J17" s="35"/>
      <c r="K17" s="7"/>
      <c r="L17" s="7" t="e">
        <f>SUM(#REF!+#REF!+#REF!)</f>
        <v>#REF!</v>
      </c>
      <c r="M17" s="35"/>
      <c r="N17" s="7"/>
      <c r="O17" s="7" t="e">
        <f>SUM(#REF!+#REF!+#REF!)</f>
        <v>#REF!</v>
      </c>
      <c r="P17" s="35"/>
      <c r="Q17" s="7">
        <v>693317</v>
      </c>
      <c r="R17" s="7" t="e">
        <f>SUM(#REF!+#REF!+#REF!)</f>
        <v>#REF!</v>
      </c>
      <c r="S17" s="91" t="e">
        <f t="shared" ref="S17" si="100">R17/Q17*100</f>
        <v>#REF!</v>
      </c>
      <c r="T17" s="7"/>
      <c r="U17" s="7" t="e">
        <f>SUM(#REF!+#REF!+#REF!)</f>
        <v>#REF!</v>
      </c>
      <c r="V17" s="35"/>
      <c r="W17" s="7"/>
      <c r="X17" s="7" t="e">
        <f>SUM(#REF!+#REF!+#REF!)</f>
        <v>#REF!</v>
      </c>
      <c r="Y17" s="35"/>
      <c r="Z17" s="7"/>
      <c r="AA17" s="7" t="e">
        <f>SUM(#REF!+#REF!+#REF!)</f>
        <v>#REF!</v>
      </c>
      <c r="AB17" s="35"/>
      <c r="AC17" s="7"/>
      <c r="AD17" s="7" t="e">
        <f>SUM(#REF!+#REF!+#REF!)</f>
        <v>#REF!</v>
      </c>
      <c r="AE17" s="35"/>
      <c r="AF17" s="7"/>
      <c r="AG17" s="7" t="e">
        <f>SUM(#REF!+#REF!+#REF!)</f>
        <v>#REF!</v>
      </c>
      <c r="AH17" s="35"/>
      <c r="AI17" s="7"/>
      <c r="AJ17" s="7" t="e">
        <f>SUM(#REF!+#REF!+#REF!)</f>
        <v>#REF!</v>
      </c>
      <c r="AK17" s="35"/>
      <c r="AL17" s="7"/>
      <c r="AM17" s="7" t="e">
        <f>SUM(#REF!+#REF!+#REF!)</f>
        <v>#REF!</v>
      </c>
      <c r="AN17" s="35"/>
      <c r="AO17" s="7"/>
      <c r="AP17" s="7" t="e">
        <f>SUM(#REF!+#REF!+#REF!)</f>
        <v>#REF!</v>
      </c>
      <c r="AQ17" s="35"/>
      <c r="AR17" s="7"/>
      <c r="AS17" s="35" t="e">
        <f>SUM(#REF!+#REF!+#REF!)</f>
        <v>#REF!</v>
      </c>
      <c r="AT17" s="35"/>
      <c r="AU17" s="7"/>
      <c r="AV17" s="35" t="e">
        <f>SUM(#REF!+#REF!+#REF!)</f>
        <v>#REF!</v>
      </c>
      <c r="AW17" s="35"/>
      <c r="AX17" s="7"/>
      <c r="AY17" s="35" t="e">
        <f>SUM(#REF!+#REF!+#REF!)</f>
        <v>#REF!</v>
      </c>
      <c r="AZ17" s="35"/>
      <c r="BA17" s="7"/>
      <c r="BB17" s="35" t="e">
        <f>SUM(#REF!+#REF!+#REF!)</f>
        <v>#REF!</v>
      </c>
      <c r="BC17" s="35"/>
      <c r="BD17" s="7"/>
      <c r="BE17" s="35" t="e">
        <f>SUM(#REF!+#REF!+#REF!)</f>
        <v>#REF!</v>
      </c>
      <c r="BF17" s="35"/>
      <c r="BG17" s="7"/>
      <c r="BH17" s="35" t="e">
        <f>#REF!+#REF!+#REF!</f>
        <v>#REF!</v>
      </c>
      <c r="BI17" s="35"/>
      <c r="BJ17" s="7"/>
      <c r="BK17" s="35" t="e">
        <f>#REF!+#REF!+#REF!</f>
        <v>#REF!</v>
      </c>
      <c r="BL17" s="35"/>
      <c r="BM17" s="7"/>
      <c r="BN17" s="35" t="e">
        <f>SUM(#REF!+#REF!+#REF!)</f>
        <v>#REF!</v>
      </c>
      <c r="BO17" s="35"/>
      <c r="BP17" s="7"/>
      <c r="BQ17" s="35" t="e">
        <f>SUM(#REF!+#REF!+#REF!)</f>
        <v>#REF!</v>
      </c>
      <c r="BR17" s="35"/>
      <c r="BS17" s="7"/>
      <c r="BT17" s="35" t="e">
        <f>SUM(#REF!+#REF!+#REF!)</f>
        <v>#REF!</v>
      </c>
      <c r="BU17" s="35"/>
      <c r="BV17" s="7"/>
      <c r="BW17" s="35" t="e">
        <f>SUM(#REF!+#REF!+#REF!)</f>
        <v>#REF!</v>
      </c>
      <c r="BX17" s="35"/>
      <c r="BY17" s="7"/>
      <c r="BZ17" s="35" t="e">
        <f>SUM(#REF!+#REF!+#REF!)</f>
        <v>#REF!</v>
      </c>
      <c r="CA17" s="35"/>
      <c r="CB17" s="7"/>
      <c r="CC17" s="35" t="e">
        <f>SUM(#REF!+#REF!+#REF!)</f>
        <v>#REF!</v>
      </c>
      <c r="CD17" s="35"/>
      <c r="CE17" s="7"/>
      <c r="CF17" s="35" t="e">
        <f>SUM(#REF!+#REF!+#REF!)</f>
        <v>#REF!</v>
      </c>
      <c r="CG17" s="35"/>
      <c r="CH17" s="7"/>
      <c r="CI17" s="35" t="e">
        <f>SUM(#REF!+#REF!+#REF!)</f>
        <v>#REF!</v>
      </c>
      <c r="CJ17" s="35"/>
      <c r="CK17" s="7"/>
      <c r="CL17" s="35" t="e">
        <f>SUM(#REF!+#REF!+#REF!)</f>
        <v>#REF!</v>
      </c>
      <c r="CM17" s="35"/>
      <c r="CN17" s="7"/>
      <c r="CO17" s="35" t="e">
        <f>#REF!+#REF!+#REF!</f>
        <v>#REF!</v>
      </c>
      <c r="CP17" s="35"/>
      <c r="CQ17" s="7"/>
      <c r="CR17" s="35" t="e">
        <f>SUM(#REF!+#REF!+#REF!)</f>
        <v>#REF!</v>
      </c>
      <c r="CS17" s="35"/>
      <c r="CT17" s="7"/>
      <c r="CU17" s="35" t="e">
        <f>SUM(#REF!+#REF!+#REF!)</f>
        <v>#REF!</v>
      </c>
      <c r="CV17" s="35"/>
      <c r="CW17" s="7"/>
      <c r="CX17" s="35" t="e">
        <f>SUM(#REF!+#REF!+#REF!)</f>
        <v>#REF!</v>
      </c>
      <c r="CY17" s="35"/>
      <c r="CZ17" s="7"/>
      <c r="DA17" s="35" t="e">
        <f>SUM(#REF!+#REF!+#REF!)</f>
        <v>#REF!</v>
      </c>
      <c r="DB17" s="35"/>
      <c r="DC17" s="7"/>
      <c r="DD17" s="35" t="e">
        <f>SUM(#REF!+#REF!+#REF!)</f>
        <v>#REF!</v>
      </c>
      <c r="DE17" s="35"/>
      <c r="DF17" s="7"/>
      <c r="DG17" s="35" t="e">
        <f>SUM(#REF!+#REF!+#REF!)</f>
        <v>#REF!</v>
      </c>
      <c r="DH17" s="35"/>
      <c r="DI17" s="7"/>
      <c r="DJ17" s="35" t="e">
        <f>SUM(#REF!+#REF!+#REF!)</f>
        <v>#REF!</v>
      </c>
      <c r="DK17" s="35"/>
      <c r="DL17" s="7"/>
      <c r="DM17" s="35" t="e">
        <f>SUM(#REF!+#REF!+#REF!)</f>
        <v>#REF!</v>
      </c>
      <c r="DN17" s="35"/>
      <c r="DO17" s="7"/>
      <c r="DP17" s="35" t="e">
        <f>#REF!+#REF!+#REF!</f>
        <v>#REF!</v>
      </c>
      <c r="DQ17" s="35"/>
      <c r="DR17" s="35">
        <f t="shared" si="60"/>
        <v>693317</v>
      </c>
      <c r="DS17" s="35" t="e">
        <f>#REF!+#REF!+#REF!</f>
        <v>#REF!</v>
      </c>
      <c r="DT17" s="86" t="e">
        <f t="shared" si="61"/>
        <v>#REF!</v>
      </c>
      <c r="DU17" s="7"/>
      <c r="DV17" s="7" t="e">
        <f>SUM(#REF!+#REF!+#REF!)</f>
        <v>#REF!</v>
      </c>
      <c r="DW17" s="35"/>
      <c r="DX17" s="7"/>
      <c r="DY17" s="7" t="e">
        <f>SUM(#REF!+#REF!+#REF!)</f>
        <v>#REF!</v>
      </c>
      <c r="DZ17" s="35"/>
      <c r="EA17" s="7"/>
      <c r="EB17" s="7" t="e">
        <f>SUM(#REF!+#REF!+#REF!)</f>
        <v>#REF!</v>
      </c>
      <c r="EC17" s="35"/>
      <c r="ED17" s="7"/>
      <c r="EE17" s="7" t="e">
        <f>SUM(#REF!+#REF!+#REF!)</f>
        <v>#REF!</v>
      </c>
      <c r="EF17" s="35"/>
      <c r="EG17" s="7"/>
      <c r="EH17" s="7" t="e">
        <f>SUM(#REF!+#REF!+#REF!)</f>
        <v>#REF!</v>
      </c>
      <c r="EI17" s="35"/>
      <c r="EJ17" s="7"/>
      <c r="EK17" s="7" t="e">
        <f>SUM(#REF!+#REF!+#REF!)</f>
        <v>#REF!</v>
      </c>
      <c r="EL17" s="35"/>
      <c r="EM17" s="7"/>
      <c r="EN17" s="7" t="e">
        <f>SUM(#REF!+#REF!+#REF!)</f>
        <v>#REF!</v>
      </c>
      <c r="EO17" s="35"/>
      <c r="EP17" s="7"/>
      <c r="EQ17" s="7" t="e">
        <f>SUM(#REF!+#REF!+#REF!)</f>
        <v>#REF!</v>
      </c>
      <c r="ER17" s="35"/>
      <c r="ES17" s="7"/>
      <c r="ET17" s="7" t="e">
        <f>SUM(#REF!+#REF!+#REF!)</f>
        <v>#REF!</v>
      </c>
      <c r="EU17" s="35"/>
      <c r="EV17" s="35">
        <f t="shared" si="62"/>
        <v>0</v>
      </c>
      <c r="EW17" s="35" t="e">
        <f>SUM(#REF!+#REF!+#REF!)</f>
        <v>#REF!</v>
      </c>
      <c r="EX17" s="86"/>
      <c r="EY17" s="7"/>
      <c r="EZ17" s="332" t="e">
        <f>#REF!+#REF!+#REF!</f>
        <v>#REF!</v>
      </c>
      <c r="FA17" s="35"/>
      <c r="FB17" s="7"/>
      <c r="FC17" s="332" t="e">
        <f>#REF!+#REF!+#REF!</f>
        <v>#REF!</v>
      </c>
      <c r="FD17" s="35"/>
      <c r="FE17" s="7"/>
      <c r="FF17" s="332" t="e">
        <f>#REF!+#REF!+#REF!</f>
        <v>#REF!</v>
      </c>
      <c r="FG17" s="35"/>
      <c r="FH17" s="7"/>
      <c r="FI17" s="332" t="e">
        <f>#REF!+#REF!+#REF!</f>
        <v>#REF!</v>
      </c>
      <c r="FJ17" s="35"/>
      <c r="FK17" s="7"/>
      <c r="FL17" s="332" t="e">
        <f>#REF!+#REF!+#REF!</f>
        <v>#REF!</v>
      </c>
      <c r="FM17" s="35"/>
      <c r="FN17" s="7"/>
      <c r="FO17" s="332" t="e">
        <f>#REF!+#REF!+#REF!</f>
        <v>#REF!</v>
      </c>
      <c r="FP17" s="35"/>
      <c r="FQ17" s="7"/>
      <c r="FR17" s="332" t="e">
        <f>#REF!+#REF!+#REF!</f>
        <v>#REF!</v>
      </c>
      <c r="FS17" s="35"/>
      <c r="FT17" s="7"/>
      <c r="FU17" s="332" t="e">
        <f>#REF!+#REF!+#REF!</f>
        <v>#REF!</v>
      </c>
      <c r="FV17" s="332"/>
      <c r="FW17" s="7"/>
      <c r="FX17" s="332" t="e">
        <f>#REF!+#REF!+#REF!</f>
        <v>#REF!</v>
      </c>
      <c r="FY17" s="35"/>
      <c r="FZ17" s="6"/>
      <c r="GA17" s="35" t="e">
        <f>#REF!+#REF!+#REF!</f>
        <v>#REF!</v>
      </c>
      <c r="GB17" s="35"/>
      <c r="GC17" s="6"/>
      <c r="GD17" s="35" t="e">
        <f>#REF!+#REF!+#REF!</f>
        <v>#REF!</v>
      </c>
      <c r="GE17" s="35"/>
      <c r="GF17" s="6"/>
      <c r="GG17" s="35" t="e">
        <f>#REF!+#REF!+#REF!</f>
        <v>#REF!</v>
      </c>
      <c r="GH17" s="35"/>
      <c r="GI17" s="6"/>
      <c r="GJ17" s="35" t="e">
        <f>#REF!+#REF!+#REF!</f>
        <v>#REF!</v>
      </c>
      <c r="GK17" s="35"/>
      <c r="GL17" s="35">
        <f t="shared" si="63"/>
        <v>0</v>
      </c>
      <c r="GM17" s="35" t="e">
        <f>#REF!+#REF!+#REF!</f>
        <v>#REF!</v>
      </c>
      <c r="GN17" s="35"/>
      <c r="GO17" s="7"/>
      <c r="GP17" s="332" t="e">
        <f>#REF!+#REF!+#REF!</f>
        <v>#REF!</v>
      </c>
      <c r="GQ17" s="332"/>
      <c r="GR17" s="7"/>
      <c r="GS17" s="332" t="e">
        <f>#REF!+#REF!+#REF!</f>
        <v>#REF!</v>
      </c>
      <c r="GT17" s="332"/>
      <c r="GU17" s="7"/>
      <c r="GV17" s="332" t="e">
        <f>#REF!+#REF!+#REF!</f>
        <v>#REF!</v>
      </c>
      <c r="GW17" s="332"/>
      <c r="GX17" s="35">
        <f t="shared" si="64"/>
        <v>0</v>
      </c>
      <c r="GY17" s="35" t="e">
        <f>SUM(#REF!+#REF!+#REF!)</f>
        <v>#REF!</v>
      </c>
      <c r="GZ17" s="35"/>
      <c r="HA17" s="35">
        <f t="shared" si="65"/>
        <v>693317</v>
      </c>
      <c r="HB17" s="35" t="e">
        <f>SUM(#REF!+#REF!+#REF!)</f>
        <v>#REF!</v>
      </c>
      <c r="HC17" s="144" t="e">
        <f t="shared" si="59"/>
        <v>#REF!</v>
      </c>
      <c r="HE17" s="149"/>
      <c r="HF17" s="149"/>
    </row>
    <row r="18" spans="1:214" ht="15" customHeight="1" x14ac:dyDescent="0.2">
      <c r="A18" s="129" t="s">
        <v>469</v>
      </c>
      <c r="B18" s="6">
        <f>B19+B20+B21</f>
        <v>0</v>
      </c>
      <c r="C18" s="6" t="e">
        <f>SUM(#REF!+#REF!+#REF!)</f>
        <v>#REF!</v>
      </c>
      <c r="D18" s="86"/>
      <c r="E18" s="6">
        <f>E19+E20+E21</f>
        <v>0</v>
      </c>
      <c r="F18" s="6" t="e">
        <f>SUM(#REF!+#REF!+#REF!)</f>
        <v>#REF!</v>
      </c>
      <c r="G18" s="35"/>
      <c r="H18" s="6">
        <f>H19+H20+H21</f>
        <v>0</v>
      </c>
      <c r="I18" s="6" t="e">
        <f>SUM(#REF!+#REF!+#REF!)</f>
        <v>#REF!</v>
      </c>
      <c r="J18" s="35"/>
      <c r="K18" s="6">
        <f>K19+K20+K21</f>
        <v>0</v>
      </c>
      <c r="L18" s="6" t="e">
        <f>SUM(#REF!+#REF!+#REF!)</f>
        <v>#REF!</v>
      </c>
      <c r="M18" s="35"/>
      <c r="N18" s="6">
        <f>N19+N20+N21</f>
        <v>19300</v>
      </c>
      <c r="O18" s="6" t="e">
        <f>SUM(#REF!+#REF!+#REF!)</f>
        <v>#REF!</v>
      </c>
      <c r="P18" s="86" t="e">
        <f t="shared" ref="P18" si="101">O18/N18*100</f>
        <v>#REF!</v>
      </c>
      <c r="Q18" s="6">
        <f>Q19+Q20+Q21</f>
        <v>0</v>
      </c>
      <c r="R18" s="6" t="e">
        <f>SUM(#REF!+#REF!+#REF!)</f>
        <v>#REF!</v>
      </c>
      <c r="S18" s="35"/>
      <c r="T18" s="6">
        <f>T19+T20+T21</f>
        <v>673622</v>
      </c>
      <c r="U18" s="6" t="e">
        <f>SUM(#REF!+#REF!+#REF!)</f>
        <v>#REF!</v>
      </c>
      <c r="V18" s="86" t="e">
        <f t="shared" ref="V18" si="102">U18/T18*100</f>
        <v>#REF!</v>
      </c>
      <c r="W18" s="6">
        <f>W19+W20+W21</f>
        <v>0</v>
      </c>
      <c r="X18" s="6" t="e">
        <f>SUM(#REF!+#REF!+#REF!)</f>
        <v>#REF!</v>
      </c>
      <c r="Y18" s="35"/>
      <c r="Z18" s="6">
        <f>Z19+Z20+Z21</f>
        <v>0</v>
      </c>
      <c r="AA18" s="6" t="e">
        <f>SUM(#REF!+#REF!+#REF!)</f>
        <v>#REF!</v>
      </c>
      <c r="AB18" s="35"/>
      <c r="AC18" s="6">
        <f>AC19+AC20+AC21</f>
        <v>0</v>
      </c>
      <c r="AD18" s="6" t="e">
        <f>SUM(#REF!+#REF!+#REF!)</f>
        <v>#REF!</v>
      </c>
      <c r="AE18" s="35"/>
      <c r="AF18" s="6">
        <f>AF19+AF20+AF21</f>
        <v>0</v>
      </c>
      <c r="AG18" s="6" t="e">
        <f>SUM(#REF!+#REF!+#REF!)</f>
        <v>#REF!</v>
      </c>
      <c r="AH18" s="35"/>
      <c r="AI18" s="6">
        <f>AI19+AI20+AI21</f>
        <v>0</v>
      </c>
      <c r="AJ18" s="6" t="e">
        <f>SUM(#REF!+#REF!+#REF!)</f>
        <v>#REF!</v>
      </c>
      <c r="AK18" s="35"/>
      <c r="AL18" s="6">
        <f>AL19+AL20+AL21</f>
        <v>0</v>
      </c>
      <c r="AM18" s="6" t="e">
        <f>SUM(#REF!+#REF!+#REF!)</f>
        <v>#REF!</v>
      </c>
      <c r="AN18" s="35"/>
      <c r="AO18" s="6">
        <f>AO19+AO20+AO21</f>
        <v>6985</v>
      </c>
      <c r="AP18" s="6" t="e">
        <f>SUM(#REF!+#REF!+#REF!)</f>
        <v>#REF!</v>
      </c>
      <c r="AQ18" s="86" t="e">
        <f t="shared" ref="AQ18:AQ19" si="103">AP18/AO18*100</f>
        <v>#REF!</v>
      </c>
      <c r="AR18" s="6">
        <f>AR19+AR20+AR21</f>
        <v>0</v>
      </c>
      <c r="AS18" s="35" t="e">
        <f>SUM(#REF!+#REF!+#REF!)</f>
        <v>#REF!</v>
      </c>
      <c r="AT18" s="86"/>
      <c r="AU18" s="6">
        <f>AU19+AU20+AU21</f>
        <v>8000</v>
      </c>
      <c r="AV18" s="35" t="e">
        <f>SUM(#REF!+#REF!+#REF!)</f>
        <v>#REF!</v>
      </c>
      <c r="AW18" s="86" t="e">
        <f t="shared" ref="AW18:AW19" si="104">AV18/AU18*100</f>
        <v>#REF!</v>
      </c>
      <c r="AX18" s="6">
        <f>AX19+AX20+AX21</f>
        <v>1465</v>
      </c>
      <c r="AY18" s="35" t="e">
        <f>SUM(#REF!+#REF!+#REF!)</f>
        <v>#REF!</v>
      </c>
      <c r="AZ18" s="86" t="e">
        <f t="shared" ref="AZ18" si="105">AY18/AX18*100</f>
        <v>#REF!</v>
      </c>
      <c r="BA18" s="6">
        <f>BA19+BA20+BA21</f>
        <v>0</v>
      </c>
      <c r="BB18" s="35" t="e">
        <f>SUM(#REF!+#REF!+#REF!)</f>
        <v>#REF!</v>
      </c>
      <c r="BC18" s="35"/>
      <c r="BD18" s="6">
        <f>BD19+BD20+BD21</f>
        <v>0</v>
      </c>
      <c r="BE18" s="35" t="e">
        <f>SUM(#REF!+#REF!+#REF!)</f>
        <v>#REF!</v>
      </c>
      <c r="BF18" s="35"/>
      <c r="BG18" s="6">
        <f>BG19+BG20+BG21</f>
        <v>0</v>
      </c>
      <c r="BH18" s="35" t="e">
        <f>#REF!+#REF!+#REF!</f>
        <v>#REF!</v>
      </c>
      <c r="BI18" s="35"/>
      <c r="BJ18" s="6">
        <f>BJ19+BJ20+BJ21</f>
        <v>0</v>
      </c>
      <c r="BK18" s="35" t="e">
        <f>#REF!+#REF!+#REF!</f>
        <v>#REF!</v>
      </c>
      <c r="BL18" s="35"/>
      <c r="BM18" s="6">
        <f>BM19+BM20+BM21</f>
        <v>0</v>
      </c>
      <c r="BN18" s="35" t="e">
        <f>SUM(#REF!+#REF!+#REF!)</f>
        <v>#REF!</v>
      </c>
      <c r="BO18" s="35"/>
      <c r="BP18" s="6">
        <f>BP19+BP20+BP21</f>
        <v>406515</v>
      </c>
      <c r="BQ18" s="35" t="e">
        <f>SUM(#REF!+#REF!+#REF!)</f>
        <v>#REF!</v>
      </c>
      <c r="BR18" s="86" t="e">
        <f t="shared" ref="BR18:BR21" si="106">BQ18/BP18*100</f>
        <v>#REF!</v>
      </c>
      <c r="BS18" s="6">
        <f>BS19+BS20+BS21</f>
        <v>0</v>
      </c>
      <c r="BT18" s="35" t="e">
        <f>SUM(#REF!+#REF!+#REF!)</f>
        <v>#REF!</v>
      </c>
      <c r="BU18" s="35"/>
      <c r="BV18" s="6">
        <f>BV19+BV20+BV21</f>
        <v>0</v>
      </c>
      <c r="BW18" s="35" t="e">
        <f>SUM(#REF!+#REF!+#REF!)</f>
        <v>#REF!</v>
      </c>
      <c r="BX18" s="35"/>
      <c r="BY18" s="6">
        <f>BY19+BY20+BY21</f>
        <v>0</v>
      </c>
      <c r="BZ18" s="35" t="e">
        <f>SUM(#REF!+#REF!+#REF!)</f>
        <v>#REF!</v>
      </c>
      <c r="CA18" s="35"/>
      <c r="CB18" s="6">
        <f>CB19+CB20+CB21</f>
        <v>0</v>
      </c>
      <c r="CC18" s="35" t="e">
        <f>SUM(#REF!+#REF!+#REF!)</f>
        <v>#REF!</v>
      </c>
      <c r="CD18" s="35"/>
      <c r="CE18" s="6">
        <f>CE19+CE20+CE21</f>
        <v>221300</v>
      </c>
      <c r="CF18" s="35" t="e">
        <f>SUM(#REF!+#REF!+#REF!)</f>
        <v>#REF!</v>
      </c>
      <c r="CG18" s="86" t="e">
        <f t="shared" ref="CG18:CG21" si="107">CF18/CE18*100</f>
        <v>#REF!</v>
      </c>
      <c r="CH18" s="6">
        <f>CH19+CH20+CH21</f>
        <v>0</v>
      </c>
      <c r="CI18" s="35" t="e">
        <f>SUM(#REF!+#REF!+#REF!)</f>
        <v>#REF!</v>
      </c>
      <c r="CJ18" s="35"/>
      <c r="CK18" s="6">
        <f>CK19+CK20+CK21</f>
        <v>0</v>
      </c>
      <c r="CL18" s="35" t="e">
        <f>SUM(#REF!+#REF!+#REF!)</f>
        <v>#REF!</v>
      </c>
      <c r="CM18" s="35"/>
      <c r="CN18" s="6">
        <f>CN19+CN20+CN21</f>
        <v>306731</v>
      </c>
      <c r="CO18" s="35" t="e">
        <f>#REF!+#REF!+#REF!</f>
        <v>#REF!</v>
      </c>
      <c r="CP18" s="86" t="e">
        <f t="shared" ref="CP18:CP20" si="108">CO18/CN18*100</f>
        <v>#REF!</v>
      </c>
      <c r="CQ18" s="6">
        <f>CQ19+CQ20+CQ21</f>
        <v>0</v>
      </c>
      <c r="CR18" s="35" t="e">
        <f>SUM(#REF!+#REF!+#REF!)</f>
        <v>#REF!</v>
      </c>
      <c r="CS18" s="35"/>
      <c r="CT18" s="6">
        <f>CT19+CT20+CT21</f>
        <v>0</v>
      </c>
      <c r="CU18" s="35" t="e">
        <f>SUM(#REF!+#REF!+#REF!)</f>
        <v>#REF!</v>
      </c>
      <c r="CV18" s="35"/>
      <c r="CW18" s="6">
        <f>CW19+CW20+CW21</f>
        <v>9700</v>
      </c>
      <c r="CX18" s="35" t="e">
        <f>SUM(#REF!+#REF!+#REF!)</f>
        <v>#REF!</v>
      </c>
      <c r="CY18" s="86" t="e">
        <f t="shared" ref="CY18:CY19" si="109">CX18/CW18*100</f>
        <v>#REF!</v>
      </c>
      <c r="CZ18" s="6">
        <f>CZ19+CZ20+CZ21</f>
        <v>0</v>
      </c>
      <c r="DA18" s="35" t="e">
        <f>SUM(#REF!+#REF!+#REF!)</f>
        <v>#REF!</v>
      </c>
      <c r="DB18" s="35"/>
      <c r="DC18" s="6">
        <f>DC19+DC20+DC21</f>
        <v>907200</v>
      </c>
      <c r="DD18" s="35" t="e">
        <f>SUM(#REF!+#REF!+#REF!)</f>
        <v>#REF!</v>
      </c>
      <c r="DE18" s="86" t="e">
        <f t="shared" ref="DE18" si="110">DD18/DC18*100</f>
        <v>#REF!</v>
      </c>
      <c r="DF18" s="6">
        <f>DF19+DF20+DF21</f>
        <v>0</v>
      </c>
      <c r="DG18" s="35" t="e">
        <f>SUM(#REF!+#REF!+#REF!)</f>
        <v>#REF!</v>
      </c>
      <c r="DH18" s="35"/>
      <c r="DI18" s="6">
        <f>DI19+DI20+DI21</f>
        <v>0</v>
      </c>
      <c r="DJ18" s="35" t="e">
        <f>SUM(#REF!+#REF!+#REF!)</f>
        <v>#REF!</v>
      </c>
      <c r="DK18" s="35"/>
      <c r="DL18" s="6">
        <f>DL19+DL20+DL21</f>
        <v>5000</v>
      </c>
      <c r="DM18" s="35" t="e">
        <f>SUM(#REF!+#REF!+#REF!)</f>
        <v>#REF!</v>
      </c>
      <c r="DN18" s="86" t="e">
        <f t="shared" ref="DN18" si="111">DM18/DL18*100</f>
        <v>#REF!</v>
      </c>
      <c r="DO18" s="6">
        <f>DO19+DO20+DO21</f>
        <v>13000</v>
      </c>
      <c r="DP18" s="35" t="e">
        <f>#REF!+#REF!+#REF!</f>
        <v>#REF!</v>
      </c>
      <c r="DQ18" s="86" t="e">
        <f t="shared" ref="DQ18" si="112">DP18/DO18*100</f>
        <v>#REF!</v>
      </c>
      <c r="DR18" s="86">
        <f t="shared" si="60"/>
        <v>2578818</v>
      </c>
      <c r="DS18" s="35" t="e">
        <f>#REF!+#REF!+#REF!</f>
        <v>#REF!</v>
      </c>
      <c r="DT18" s="86" t="e">
        <f t="shared" si="61"/>
        <v>#REF!</v>
      </c>
      <c r="DU18" s="6">
        <f>DU19+DU20+DU21</f>
        <v>0</v>
      </c>
      <c r="DV18" s="6" t="e">
        <f>SUM(#REF!+#REF!+#REF!)</f>
        <v>#REF!</v>
      </c>
      <c r="DW18" s="35"/>
      <c r="DX18" s="6">
        <f>DX19+DX20+DX21</f>
        <v>0</v>
      </c>
      <c r="DY18" s="6" t="e">
        <f>SUM(#REF!+#REF!+#REF!)</f>
        <v>#REF!</v>
      </c>
      <c r="DZ18" s="35"/>
      <c r="EA18" s="6">
        <f>EA19+EA20+EA21</f>
        <v>0</v>
      </c>
      <c r="EB18" s="6" t="e">
        <f>SUM(#REF!+#REF!+#REF!)</f>
        <v>#REF!</v>
      </c>
      <c r="EC18" s="35"/>
      <c r="ED18" s="6">
        <f>ED19+ED20+ED21</f>
        <v>3375</v>
      </c>
      <c r="EE18" s="6" t="e">
        <f>SUM(#REF!+#REF!+#REF!)</f>
        <v>#REF!</v>
      </c>
      <c r="EF18" s="86" t="e">
        <f t="shared" ref="EF18:EF19" si="113">EE18/ED18*100</f>
        <v>#REF!</v>
      </c>
      <c r="EG18" s="6">
        <f>EG19+EG20+EG21</f>
        <v>0</v>
      </c>
      <c r="EH18" s="6" t="e">
        <f>SUM(#REF!+#REF!+#REF!)</f>
        <v>#REF!</v>
      </c>
      <c r="EI18" s="35"/>
      <c r="EJ18" s="6">
        <f>EJ19+EJ20+EJ21</f>
        <v>0</v>
      </c>
      <c r="EK18" s="6" t="e">
        <f>SUM(#REF!+#REF!+#REF!)</f>
        <v>#REF!</v>
      </c>
      <c r="EL18" s="35"/>
      <c r="EM18" s="6">
        <f>EM19+EM20+EM21</f>
        <v>250</v>
      </c>
      <c r="EN18" s="6" t="e">
        <f>SUM(#REF!+#REF!+#REF!)</f>
        <v>#REF!</v>
      </c>
      <c r="EO18" s="86" t="e">
        <f t="shared" ref="EO18:EO19" si="114">EN18/EM18*100</f>
        <v>#REF!</v>
      </c>
      <c r="EP18" s="6">
        <f>EP19+EP20+EP21</f>
        <v>0</v>
      </c>
      <c r="EQ18" s="6" t="e">
        <f>SUM(#REF!+#REF!+#REF!)</f>
        <v>#REF!</v>
      </c>
      <c r="ER18" s="35"/>
      <c r="ES18" s="6">
        <f>ES19+ES20+ES21</f>
        <v>16300</v>
      </c>
      <c r="ET18" s="6" t="e">
        <f>SUM(#REF!+#REF!+#REF!)</f>
        <v>#REF!</v>
      </c>
      <c r="EU18" s="86" t="e">
        <f t="shared" ref="EU18:EU19" si="115">ET18/ES18*100</f>
        <v>#REF!</v>
      </c>
      <c r="EV18" s="35">
        <f t="shared" si="62"/>
        <v>19925</v>
      </c>
      <c r="EW18" s="35" t="e">
        <f>SUM(#REF!+#REF!+#REF!)</f>
        <v>#REF!</v>
      </c>
      <c r="EX18" s="86" t="e">
        <f t="shared" si="41"/>
        <v>#REF!</v>
      </c>
      <c r="EY18" s="6">
        <f>EY19+EY20+EY21</f>
        <v>1016</v>
      </c>
      <c r="EZ18" s="35" t="e">
        <f>#REF!+#REF!+#REF!</f>
        <v>#REF!</v>
      </c>
      <c r="FA18" s="86" t="e">
        <f t="shared" ref="FA18:FA19" si="116">EZ18/EY18*100</f>
        <v>#REF!</v>
      </c>
      <c r="FB18" s="6">
        <f>FB19+FB20+FB21</f>
        <v>0</v>
      </c>
      <c r="FC18" s="332" t="e">
        <f>#REF!+#REF!+#REF!</f>
        <v>#REF!</v>
      </c>
      <c r="FD18" s="35"/>
      <c r="FE18" s="6">
        <f>FE19+FE20+FE21</f>
        <v>318</v>
      </c>
      <c r="FF18" s="35" t="e">
        <f>#REF!+#REF!+#REF!</f>
        <v>#REF!</v>
      </c>
      <c r="FG18" s="86" t="e">
        <f t="shared" ref="FG18:FG19" si="117">FF18/FE18*100</f>
        <v>#REF!</v>
      </c>
      <c r="FH18" s="6">
        <f>FH19+FH20+FH21</f>
        <v>0</v>
      </c>
      <c r="FI18" s="332" t="e">
        <f>#REF!+#REF!+#REF!</f>
        <v>#REF!</v>
      </c>
      <c r="FJ18" s="35"/>
      <c r="FK18" s="6">
        <f>FK19+FK20+FK21</f>
        <v>286</v>
      </c>
      <c r="FL18" s="35" t="e">
        <f>#REF!+#REF!+#REF!</f>
        <v>#REF!</v>
      </c>
      <c r="FM18" s="86" t="e">
        <f t="shared" ref="FM18:FM19" si="118">FL18/FK18*100</f>
        <v>#REF!</v>
      </c>
      <c r="FN18" s="6">
        <f>FN19+FN20+FN21</f>
        <v>0</v>
      </c>
      <c r="FO18" s="332" t="e">
        <f>#REF!+#REF!+#REF!</f>
        <v>#REF!</v>
      </c>
      <c r="FP18" s="35"/>
      <c r="FQ18" s="6">
        <f>FQ19+FQ20+FQ21</f>
        <v>323</v>
      </c>
      <c r="FR18" s="35" t="e">
        <f>#REF!+#REF!+#REF!</f>
        <v>#REF!</v>
      </c>
      <c r="FS18" s="86" t="e">
        <f t="shared" ref="FS18:FS19" si="119">FR18/FQ18*100</f>
        <v>#REF!</v>
      </c>
      <c r="FT18" s="6">
        <f>FT19+FT20+FT21</f>
        <v>445</v>
      </c>
      <c r="FU18" s="35" t="e">
        <f>#REF!+#REF!+#REF!</f>
        <v>#REF!</v>
      </c>
      <c r="FV18" s="86" t="e">
        <f t="shared" ref="FV18:FV19" si="120">FU18/FT18*100</f>
        <v>#REF!</v>
      </c>
      <c r="FW18" s="6">
        <f>FW19+FW20+FW21</f>
        <v>254</v>
      </c>
      <c r="FX18" s="35" t="e">
        <f>#REF!+#REF!+#REF!</f>
        <v>#REF!</v>
      </c>
      <c r="FY18" s="86" t="e">
        <f t="shared" ref="FY18:FY19" si="121">FX18/FW18*100</f>
        <v>#REF!</v>
      </c>
      <c r="FZ18" s="6">
        <f>FZ19+FZ20+FZ21</f>
        <v>0</v>
      </c>
      <c r="GA18" s="35" t="e">
        <f>#REF!+#REF!+#REF!</f>
        <v>#REF!</v>
      </c>
      <c r="GB18" s="35"/>
      <c r="GC18" s="6">
        <f>GC19+GC20+GC21</f>
        <v>191</v>
      </c>
      <c r="GD18" s="35" t="e">
        <f>#REF!+#REF!+#REF!</f>
        <v>#REF!</v>
      </c>
      <c r="GE18" s="86" t="e">
        <f t="shared" ref="GE18:GE19" si="122">GD18/GC18*100</f>
        <v>#REF!</v>
      </c>
      <c r="GF18" s="6">
        <f>GF19+GF20+GF21</f>
        <v>114</v>
      </c>
      <c r="GG18" s="35" t="e">
        <f>#REF!+#REF!+#REF!</f>
        <v>#REF!</v>
      </c>
      <c r="GH18" s="86" t="e">
        <f t="shared" ref="GH18:GH19" si="123">GG18/GF18*100</f>
        <v>#REF!</v>
      </c>
      <c r="GI18" s="6">
        <f>GI19+GI20+GI21</f>
        <v>0</v>
      </c>
      <c r="GJ18" s="35" t="e">
        <f>#REF!+#REF!+#REF!</f>
        <v>#REF!</v>
      </c>
      <c r="GK18" s="35"/>
      <c r="GL18" s="35">
        <f t="shared" si="63"/>
        <v>2947</v>
      </c>
      <c r="GM18" s="35" t="e">
        <f>#REF!+#REF!+#REF!</f>
        <v>#REF!</v>
      </c>
      <c r="GN18" s="86" t="e">
        <f t="shared" ref="GN18:GN19" si="124">GM18/GL18*100</f>
        <v>#REF!</v>
      </c>
      <c r="GO18" s="6">
        <f>GO19+GO20+GO21</f>
        <v>2342</v>
      </c>
      <c r="GP18" s="35" t="e">
        <f>#REF!+#REF!+#REF!</f>
        <v>#REF!</v>
      </c>
      <c r="GQ18" s="86" t="e">
        <f t="shared" ref="GQ18:GQ19" si="125">GP18/GO18*100</f>
        <v>#REF!</v>
      </c>
      <c r="GR18" s="6">
        <f>GR19+GR20+GR21</f>
        <v>9000</v>
      </c>
      <c r="GS18" s="35" t="e">
        <f>#REF!+#REF!+#REF!</f>
        <v>#REF!</v>
      </c>
      <c r="GT18" s="86" t="e">
        <f t="shared" ref="GT18:GT19" si="126">GS18/GR18*100</f>
        <v>#REF!</v>
      </c>
      <c r="GU18" s="6">
        <f>GU19+GU20+GU21</f>
        <v>1790</v>
      </c>
      <c r="GV18" s="35" t="e">
        <f>#REF!+#REF!+#REF!</f>
        <v>#REF!</v>
      </c>
      <c r="GW18" s="86" t="e">
        <f t="shared" ref="GW18:GW19" si="127">GV18/GU18*100</f>
        <v>#REF!</v>
      </c>
      <c r="GX18" s="35">
        <f t="shared" si="64"/>
        <v>16079</v>
      </c>
      <c r="GY18" s="35" t="e">
        <f>SUM(#REF!+#REF!+#REF!)</f>
        <v>#REF!</v>
      </c>
      <c r="GZ18" s="86" t="e">
        <f t="shared" ref="GZ18:GZ19" si="128">GY18/GX18*100</f>
        <v>#REF!</v>
      </c>
      <c r="HA18" s="35">
        <f t="shared" si="65"/>
        <v>2614822</v>
      </c>
      <c r="HB18" s="35" t="e">
        <f>SUM(#REF!+#REF!+#REF!)</f>
        <v>#REF!</v>
      </c>
      <c r="HC18" s="144" t="e">
        <f t="shared" si="59"/>
        <v>#REF!</v>
      </c>
      <c r="HE18" s="149"/>
      <c r="HF18" s="149"/>
    </row>
    <row r="19" spans="1:214" ht="15" customHeight="1" x14ac:dyDescent="0.2">
      <c r="A19" s="128" t="s">
        <v>470</v>
      </c>
      <c r="B19" s="7"/>
      <c r="C19" s="7" t="e">
        <f>SUM(#REF!+#REF!+#REF!)</f>
        <v>#REF!</v>
      </c>
      <c r="D19" s="86"/>
      <c r="E19" s="7"/>
      <c r="F19" s="7" t="e">
        <f>SUM(#REF!+#REF!+#REF!)</f>
        <v>#REF!</v>
      </c>
      <c r="G19" s="35"/>
      <c r="H19" s="7"/>
      <c r="I19" s="7" t="e">
        <f>SUM(#REF!+#REF!+#REF!)</f>
        <v>#REF!</v>
      </c>
      <c r="J19" s="35"/>
      <c r="K19" s="7"/>
      <c r="L19" s="7" t="e">
        <f>SUM(#REF!+#REF!+#REF!)</f>
        <v>#REF!</v>
      </c>
      <c r="M19" s="35"/>
      <c r="N19" s="7"/>
      <c r="O19" s="7" t="e">
        <f>SUM(#REF!+#REF!+#REF!)</f>
        <v>#REF!</v>
      </c>
      <c r="P19" s="35"/>
      <c r="Q19" s="7"/>
      <c r="R19" s="7" t="e">
        <f>SUM(#REF!+#REF!+#REF!)</f>
        <v>#REF!</v>
      </c>
      <c r="S19" s="35"/>
      <c r="T19" s="7"/>
      <c r="U19" s="7" t="e">
        <f>SUM(#REF!+#REF!+#REF!)</f>
        <v>#REF!</v>
      </c>
      <c r="V19" s="35"/>
      <c r="W19" s="7"/>
      <c r="X19" s="7" t="e">
        <f>SUM(#REF!+#REF!+#REF!)</f>
        <v>#REF!</v>
      </c>
      <c r="Y19" s="35"/>
      <c r="Z19" s="7"/>
      <c r="AA19" s="7" t="e">
        <f>SUM(#REF!+#REF!+#REF!)</f>
        <v>#REF!</v>
      </c>
      <c r="AB19" s="35"/>
      <c r="AC19" s="7"/>
      <c r="AD19" s="7" t="e">
        <f>SUM(#REF!+#REF!+#REF!)</f>
        <v>#REF!</v>
      </c>
      <c r="AE19" s="35"/>
      <c r="AF19" s="7"/>
      <c r="AG19" s="7" t="e">
        <f>SUM(#REF!+#REF!+#REF!)</f>
        <v>#REF!</v>
      </c>
      <c r="AH19" s="35"/>
      <c r="AI19" s="7"/>
      <c r="AJ19" s="7" t="e">
        <f>SUM(#REF!+#REF!+#REF!)</f>
        <v>#REF!</v>
      </c>
      <c r="AK19" s="35"/>
      <c r="AL19" s="7"/>
      <c r="AM19" s="7" t="e">
        <f>SUM(#REF!+#REF!+#REF!)</f>
        <v>#REF!</v>
      </c>
      <c r="AN19" s="35"/>
      <c r="AO19" s="7">
        <v>6985</v>
      </c>
      <c r="AP19" s="7" t="e">
        <f>SUM(#REF!+#REF!+#REF!)</f>
        <v>#REF!</v>
      </c>
      <c r="AQ19" s="91" t="e">
        <f t="shared" si="103"/>
        <v>#REF!</v>
      </c>
      <c r="AR19" s="7"/>
      <c r="AS19" s="35" t="e">
        <f>SUM(#REF!+#REF!+#REF!)</f>
        <v>#REF!</v>
      </c>
      <c r="AT19" s="91"/>
      <c r="AU19" s="7">
        <v>8000</v>
      </c>
      <c r="AV19" s="35" t="e">
        <f>SUM(#REF!+#REF!+#REF!)</f>
        <v>#REF!</v>
      </c>
      <c r="AW19" s="91" t="e">
        <f t="shared" si="104"/>
        <v>#REF!</v>
      </c>
      <c r="AX19" s="7"/>
      <c r="AY19" s="35" t="e">
        <f>SUM(#REF!+#REF!+#REF!)</f>
        <v>#REF!</v>
      </c>
      <c r="AZ19" s="35"/>
      <c r="BA19" s="7"/>
      <c r="BB19" s="35" t="e">
        <f>SUM(#REF!+#REF!+#REF!)</f>
        <v>#REF!</v>
      </c>
      <c r="BC19" s="35"/>
      <c r="BD19" s="7"/>
      <c r="BE19" s="35" t="e">
        <f>SUM(#REF!+#REF!+#REF!)</f>
        <v>#REF!</v>
      </c>
      <c r="BF19" s="35"/>
      <c r="BG19" s="7"/>
      <c r="BH19" s="35" t="e">
        <f>#REF!+#REF!+#REF!</f>
        <v>#REF!</v>
      </c>
      <c r="BI19" s="35"/>
      <c r="BJ19" s="7"/>
      <c r="BK19" s="35" t="e">
        <f>#REF!+#REF!+#REF!</f>
        <v>#REF!</v>
      </c>
      <c r="BL19" s="35"/>
      <c r="BM19" s="7"/>
      <c r="BN19" s="35" t="e">
        <f>SUM(#REF!+#REF!+#REF!)</f>
        <v>#REF!</v>
      </c>
      <c r="BO19" s="35"/>
      <c r="BP19" s="7">
        <v>331115</v>
      </c>
      <c r="BQ19" s="35" t="e">
        <f>SUM(#REF!+#REF!+#REF!)</f>
        <v>#REF!</v>
      </c>
      <c r="BR19" s="91" t="e">
        <f t="shared" si="106"/>
        <v>#REF!</v>
      </c>
      <c r="BS19" s="7"/>
      <c r="BT19" s="35" t="e">
        <f>SUM(#REF!+#REF!+#REF!)</f>
        <v>#REF!</v>
      </c>
      <c r="BU19" s="35"/>
      <c r="BV19" s="7"/>
      <c r="BW19" s="35" t="e">
        <f>SUM(#REF!+#REF!+#REF!)</f>
        <v>#REF!</v>
      </c>
      <c r="BX19" s="35"/>
      <c r="BY19" s="7"/>
      <c r="BZ19" s="35" t="e">
        <f>SUM(#REF!+#REF!+#REF!)</f>
        <v>#REF!</v>
      </c>
      <c r="CA19" s="35"/>
      <c r="CB19" s="7"/>
      <c r="CC19" s="35" t="e">
        <f>SUM(#REF!+#REF!+#REF!)</f>
        <v>#REF!</v>
      </c>
      <c r="CD19" s="35"/>
      <c r="CE19" s="7">
        <v>16000</v>
      </c>
      <c r="CF19" s="35" t="e">
        <f>SUM(#REF!+#REF!+#REF!)</f>
        <v>#REF!</v>
      </c>
      <c r="CG19" s="91" t="e">
        <f t="shared" si="107"/>
        <v>#REF!</v>
      </c>
      <c r="CH19" s="7"/>
      <c r="CI19" s="35" t="e">
        <f>SUM(#REF!+#REF!+#REF!)</f>
        <v>#REF!</v>
      </c>
      <c r="CJ19" s="35"/>
      <c r="CK19" s="7"/>
      <c r="CL19" s="35" t="e">
        <f>SUM(#REF!+#REF!+#REF!)</f>
        <v>#REF!</v>
      </c>
      <c r="CM19" s="35"/>
      <c r="CN19" s="7">
        <v>67000</v>
      </c>
      <c r="CO19" s="35" t="e">
        <f>#REF!+#REF!+#REF!</f>
        <v>#REF!</v>
      </c>
      <c r="CP19" s="91" t="e">
        <f t="shared" si="108"/>
        <v>#REF!</v>
      </c>
      <c r="CQ19" s="7"/>
      <c r="CR19" s="35" t="e">
        <f>SUM(#REF!+#REF!+#REF!)</f>
        <v>#REF!</v>
      </c>
      <c r="CS19" s="35"/>
      <c r="CT19" s="7"/>
      <c r="CU19" s="35" t="e">
        <f>SUM(#REF!+#REF!+#REF!)</f>
        <v>#REF!</v>
      </c>
      <c r="CV19" s="35"/>
      <c r="CW19" s="7">
        <v>9700</v>
      </c>
      <c r="CX19" s="35" t="e">
        <f>SUM(#REF!+#REF!+#REF!)</f>
        <v>#REF!</v>
      </c>
      <c r="CY19" s="91" t="e">
        <f t="shared" si="109"/>
        <v>#REF!</v>
      </c>
      <c r="CZ19" s="7"/>
      <c r="DA19" s="35" t="e">
        <f>SUM(#REF!+#REF!+#REF!)</f>
        <v>#REF!</v>
      </c>
      <c r="DB19" s="35"/>
      <c r="DC19" s="7"/>
      <c r="DD19" s="35" t="e">
        <f>SUM(#REF!+#REF!+#REF!)</f>
        <v>#REF!</v>
      </c>
      <c r="DE19" s="35"/>
      <c r="DF19" s="7"/>
      <c r="DG19" s="35" t="e">
        <f>SUM(#REF!+#REF!+#REF!)</f>
        <v>#REF!</v>
      </c>
      <c r="DH19" s="35"/>
      <c r="DI19" s="7"/>
      <c r="DJ19" s="35" t="e">
        <f>SUM(#REF!+#REF!+#REF!)</f>
        <v>#REF!</v>
      </c>
      <c r="DK19" s="35"/>
      <c r="DL19" s="7"/>
      <c r="DM19" s="35" t="e">
        <f>SUM(#REF!+#REF!+#REF!)</f>
        <v>#REF!</v>
      </c>
      <c r="DN19" s="35"/>
      <c r="DO19" s="7"/>
      <c r="DP19" s="35" t="e">
        <f>#REF!+#REF!+#REF!</f>
        <v>#REF!</v>
      </c>
      <c r="DQ19" s="35"/>
      <c r="DR19" s="35">
        <f t="shared" si="60"/>
        <v>438800</v>
      </c>
      <c r="DS19" s="35" t="e">
        <f>#REF!+#REF!+#REF!</f>
        <v>#REF!</v>
      </c>
      <c r="DT19" s="86" t="e">
        <f t="shared" si="61"/>
        <v>#REF!</v>
      </c>
      <c r="DU19" s="7"/>
      <c r="DV19" s="7" t="e">
        <f>SUM(#REF!+#REF!+#REF!)</f>
        <v>#REF!</v>
      </c>
      <c r="DW19" s="35"/>
      <c r="DX19" s="7"/>
      <c r="DY19" s="7" t="e">
        <f>SUM(#REF!+#REF!+#REF!)</f>
        <v>#REF!</v>
      </c>
      <c r="DZ19" s="35"/>
      <c r="EA19" s="7"/>
      <c r="EB19" s="7" t="e">
        <f>SUM(#REF!+#REF!+#REF!)</f>
        <v>#REF!</v>
      </c>
      <c r="EC19" s="35"/>
      <c r="ED19" s="7">
        <v>3375</v>
      </c>
      <c r="EE19" s="7" t="e">
        <f>SUM(#REF!+#REF!+#REF!)</f>
        <v>#REF!</v>
      </c>
      <c r="EF19" s="91" t="e">
        <f t="shared" si="113"/>
        <v>#REF!</v>
      </c>
      <c r="EG19" s="7"/>
      <c r="EH19" s="7" t="e">
        <f>SUM(#REF!+#REF!+#REF!)</f>
        <v>#REF!</v>
      </c>
      <c r="EI19" s="35"/>
      <c r="EJ19" s="7"/>
      <c r="EK19" s="7" t="e">
        <f>SUM(#REF!+#REF!+#REF!)</f>
        <v>#REF!</v>
      </c>
      <c r="EL19" s="35"/>
      <c r="EM19" s="7">
        <v>250</v>
      </c>
      <c r="EN19" s="7" t="e">
        <f>SUM(#REF!+#REF!+#REF!)</f>
        <v>#REF!</v>
      </c>
      <c r="EO19" s="91" t="e">
        <f t="shared" si="114"/>
        <v>#REF!</v>
      </c>
      <c r="EP19" s="7"/>
      <c r="EQ19" s="7" t="e">
        <f>SUM(#REF!+#REF!+#REF!)</f>
        <v>#REF!</v>
      </c>
      <c r="ER19" s="35"/>
      <c r="ES19" s="7">
        <v>16300</v>
      </c>
      <c r="ET19" s="7" t="e">
        <f>SUM(#REF!+#REF!+#REF!)</f>
        <v>#REF!</v>
      </c>
      <c r="EU19" s="91" t="e">
        <f t="shared" si="115"/>
        <v>#REF!</v>
      </c>
      <c r="EV19" s="332">
        <f t="shared" si="62"/>
        <v>19925</v>
      </c>
      <c r="EW19" s="332" t="e">
        <f>SUM(#REF!+#REF!+#REF!)</f>
        <v>#REF!</v>
      </c>
      <c r="EX19" s="91" t="e">
        <f t="shared" si="41"/>
        <v>#REF!</v>
      </c>
      <c r="EY19" s="7">
        <v>1016</v>
      </c>
      <c r="EZ19" s="332" t="e">
        <f>#REF!+#REF!+#REF!</f>
        <v>#REF!</v>
      </c>
      <c r="FA19" s="91" t="e">
        <f t="shared" si="116"/>
        <v>#REF!</v>
      </c>
      <c r="FB19" s="7"/>
      <c r="FC19" s="332" t="e">
        <f>#REF!+#REF!+#REF!</f>
        <v>#REF!</v>
      </c>
      <c r="FD19" s="35"/>
      <c r="FE19" s="7">
        <v>318</v>
      </c>
      <c r="FF19" s="332" t="e">
        <f>#REF!+#REF!+#REF!</f>
        <v>#REF!</v>
      </c>
      <c r="FG19" s="91" t="e">
        <f t="shared" si="117"/>
        <v>#REF!</v>
      </c>
      <c r="FH19" s="7"/>
      <c r="FI19" s="332" t="e">
        <f>#REF!+#REF!+#REF!</f>
        <v>#REF!</v>
      </c>
      <c r="FJ19" s="35"/>
      <c r="FK19" s="7">
        <v>286</v>
      </c>
      <c r="FL19" s="332" t="e">
        <f>#REF!+#REF!+#REF!</f>
        <v>#REF!</v>
      </c>
      <c r="FM19" s="91" t="e">
        <f t="shared" si="118"/>
        <v>#REF!</v>
      </c>
      <c r="FN19" s="7"/>
      <c r="FO19" s="332" t="e">
        <f>#REF!+#REF!+#REF!</f>
        <v>#REF!</v>
      </c>
      <c r="FP19" s="35"/>
      <c r="FQ19" s="7">
        <v>323</v>
      </c>
      <c r="FR19" s="332" t="e">
        <f>#REF!+#REF!+#REF!</f>
        <v>#REF!</v>
      </c>
      <c r="FS19" s="91" t="e">
        <f t="shared" si="119"/>
        <v>#REF!</v>
      </c>
      <c r="FT19" s="7">
        <v>445</v>
      </c>
      <c r="FU19" s="332" t="e">
        <f>#REF!+#REF!+#REF!</f>
        <v>#REF!</v>
      </c>
      <c r="FV19" s="91" t="e">
        <f t="shared" si="120"/>
        <v>#REF!</v>
      </c>
      <c r="FW19" s="7">
        <v>254</v>
      </c>
      <c r="FX19" s="332" t="e">
        <f>#REF!+#REF!+#REF!</f>
        <v>#REF!</v>
      </c>
      <c r="FY19" s="91" t="e">
        <f t="shared" si="121"/>
        <v>#REF!</v>
      </c>
      <c r="FZ19" s="7"/>
      <c r="GA19" s="35" t="e">
        <f>#REF!+#REF!+#REF!</f>
        <v>#REF!</v>
      </c>
      <c r="GB19" s="35"/>
      <c r="GC19" s="6">
        <v>191</v>
      </c>
      <c r="GD19" s="35" t="e">
        <f>#REF!+#REF!+#REF!</f>
        <v>#REF!</v>
      </c>
      <c r="GE19" s="86" t="e">
        <f t="shared" si="122"/>
        <v>#REF!</v>
      </c>
      <c r="GF19" s="6">
        <v>114</v>
      </c>
      <c r="GG19" s="35" t="e">
        <f>#REF!+#REF!+#REF!</f>
        <v>#REF!</v>
      </c>
      <c r="GH19" s="86" t="e">
        <f t="shared" si="123"/>
        <v>#REF!</v>
      </c>
      <c r="GI19" s="7"/>
      <c r="GJ19" s="35" t="e">
        <f>#REF!+#REF!+#REF!</f>
        <v>#REF!</v>
      </c>
      <c r="GK19" s="35"/>
      <c r="GL19" s="35">
        <f t="shared" si="63"/>
        <v>2947</v>
      </c>
      <c r="GM19" s="35" t="e">
        <f>#REF!+#REF!+#REF!</f>
        <v>#REF!</v>
      </c>
      <c r="GN19" s="86" t="e">
        <f t="shared" si="124"/>
        <v>#REF!</v>
      </c>
      <c r="GO19" s="7">
        <v>2342</v>
      </c>
      <c r="GP19" s="332" t="e">
        <f>#REF!+#REF!+#REF!</f>
        <v>#REF!</v>
      </c>
      <c r="GQ19" s="91" t="e">
        <f t="shared" si="125"/>
        <v>#REF!</v>
      </c>
      <c r="GR19" s="7">
        <v>9000</v>
      </c>
      <c r="GS19" s="332" t="e">
        <f>#REF!+#REF!+#REF!</f>
        <v>#REF!</v>
      </c>
      <c r="GT19" s="91" t="e">
        <f t="shared" si="126"/>
        <v>#REF!</v>
      </c>
      <c r="GU19" s="7">
        <v>1790</v>
      </c>
      <c r="GV19" s="332" t="e">
        <f>#REF!+#REF!+#REF!</f>
        <v>#REF!</v>
      </c>
      <c r="GW19" s="91" t="e">
        <f t="shared" si="127"/>
        <v>#REF!</v>
      </c>
      <c r="GX19" s="35">
        <f t="shared" si="64"/>
        <v>16079</v>
      </c>
      <c r="GY19" s="35" t="e">
        <f>SUM(#REF!+#REF!+#REF!)</f>
        <v>#REF!</v>
      </c>
      <c r="GZ19" s="91" t="e">
        <f t="shared" si="128"/>
        <v>#REF!</v>
      </c>
      <c r="HA19" s="35">
        <f t="shared" si="65"/>
        <v>474804</v>
      </c>
      <c r="HB19" s="35" t="e">
        <f>SUM(#REF!+#REF!+#REF!)</f>
        <v>#REF!</v>
      </c>
      <c r="HC19" s="144" t="e">
        <f t="shared" si="59"/>
        <v>#REF!</v>
      </c>
      <c r="HE19" s="149"/>
      <c r="HF19" s="149"/>
    </row>
    <row r="20" spans="1:214" ht="15" customHeight="1" x14ac:dyDescent="0.2">
      <c r="A20" s="128" t="s">
        <v>471</v>
      </c>
      <c r="B20" s="7"/>
      <c r="C20" s="7" t="e">
        <f>SUM(#REF!+#REF!+#REF!)</f>
        <v>#REF!</v>
      </c>
      <c r="D20" s="86"/>
      <c r="E20" s="7"/>
      <c r="F20" s="7" t="e">
        <f>SUM(#REF!+#REF!+#REF!)</f>
        <v>#REF!</v>
      </c>
      <c r="G20" s="35"/>
      <c r="H20" s="7"/>
      <c r="I20" s="7" t="e">
        <f>SUM(#REF!+#REF!+#REF!)</f>
        <v>#REF!</v>
      </c>
      <c r="J20" s="35"/>
      <c r="K20" s="7"/>
      <c r="L20" s="7" t="e">
        <f>SUM(#REF!+#REF!+#REF!)</f>
        <v>#REF!</v>
      </c>
      <c r="M20" s="35"/>
      <c r="N20" s="7"/>
      <c r="O20" s="7" t="e">
        <f>SUM(#REF!+#REF!+#REF!)</f>
        <v>#REF!</v>
      </c>
      <c r="P20" s="35"/>
      <c r="Q20" s="7"/>
      <c r="R20" s="7" t="e">
        <f>SUM(#REF!+#REF!+#REF!)</f>
        <v>#REF!</v>
      </c>
      <c r="S20" s="35"/>
      <c r="T20" s="7"/>
      <c r="U20" s="7" t="e">
        <f>SUM(#REF!+#REF!+#REF!)</f>
        <v>#REF!</v>
      </c>
      <c r="V20" s="35"/>
      <c r="W20" s="7"/>
      <c r="X20" s="7" t="e">
        <f>SUM(#REF!+#REF!+#REF!)</f>
        <v>#REF!</v>
      </c>
      <c r="Y20" s="35"/>
      <c r="Z20" s="7"/>
      <c r="AA20" s="7" t="e">
        <f>SUM(#REF!+#REF!+#REF!)</f>
        <v>#REF!</v>
      </c>
      <c r="AB20" s="35"/>
      <c r="AC20" s="7"/>
      <c r="AD20" s="7" t="e">
        <f>SUM(#REF!+#REF!+#REF!)</f>
        <v>#REF!</v>
      </c>
      <c r="AE20" s="35"/>
      <c r="AF20" s="7"/>
      <c r="AG20" s="7" t="e">
        <f>SUM(#REF!+#REF!+#REF!)</f>
        <v>#REF!</v>
      </c>
      <c r="AH20" s="35"/>
      <c r="AI20" s="7"/>
      <c r="AJ20" s="7" t="e">
        <f>SUM(#REF!+#REF!+#REF!)</f>
        <v>#REF!</v>
      </c>
      <c r="AK20" s="35"/>
      <c r="AL20" s="7"/>
      <c r="AM20" s="7" t="e">
        <f>SUM(#REF!+#REF!+#REF!)</f>
        <v>#REF!</v>
      </c>
      <c r="AN20" s="35"/>
      <c r="AO20" s="7"/>
      <c r="AP20" s="7" t="e">
        <f>SUM(#REF!+#REF!+#REF!)</f>
        <v>#REF!</v>
      </c>
      <c r="AQ20" s="35"/>
      <c r="AR20" s="7"/>
      <c r="AS20" s="35" t="e">
        <f>SUM(#REF!+#REF!+#REF!)</f>
        <v>#REF!</v>
      </c>
      <c r="AT20" s="35"/>
      <c r="AU20" s="7"/>
      <c r="AV20" s="35" t="e">
        <f>SUM(#REF!+#REF!+#REF!)</f>
        <v>#REF!</v>
      </c>
      <c r="AW20" s="35"/>
      <c r="AX20" s="7"/>
      <c r="AY20" s="35" t="e">
        <f>SUM(#REF!+#REF!+#REF!)</f>
        <v>#REF!</v>
      </c>
      <c r="AZ20" s="35"/>
      <c r="BA20" s="7"/>
      <c r="BB20" s="35" t="e">
        <f>SUM(#REF!+#REF!+#REF!)</f>
        <v>#REF!</v>
      </c>
      <c r="BC20" s="35"/>
      <c r="BD20" s="7"/>
      <c r="BE20" s="35" t="e">
        <f>SUM(#REF!+#REF!+#REF!)</f>
        <v>#REF!</v>
      </c>
      <c r="BF20" s="35"/>
      <c r="BG20" s="7"/>
      <c r="BH20" s="35" t="e">
        <f>#REF!+#REF!+#REF!</f>
        <v>#REF!</v>
      </c>
      <c r="BI20" s="35"/>
      <c r="BJ20" s="7"/>
      <c r="BK20" s="35" t="e">
        <f>#REF!+#REF!+#REF!</f>
        <v>#REF!</v>
      </c>
      <c r="BL20" s="35"/>
      <c r="BM20" s="7"/>
      <c r="BN20" s="35" t="e">
        <f>SUM(#REF!+#REF!+#REF!)</f>
        <v>#REF!</v>
      </c>
      <c r="BO20" s="35"/>
      <c r="BP20" s="7">
        <v>69800</v>
      </c>
      <c r="BQ20" s="35" t="e">
        <f>SUM(#REF!+#REF!+#REF!)</f>
        <v>#REF!</v>
      </c>
      <c r="BR20" s="91" t="e">
        <f t="shared" si="106"/>
        <v>#REF!</v>
      </c>
      <c r="BS20" s="7"/>
      <c r="BT20" s="35" t="e">
        <f>SUM(#REF!+#REF!+#REF!)</f>
        <v>#REF!</v>
      </c>
      <c r="BU20" s="35"/>
      <c r="BV20" s="7"/>
      <c r="BW20" s="35" t="e">
        <f>SUM(#REF!+#REF!+#REF!)</f>
        <v>#REF!</v>
      </c>
      <c r="BX20" s="35"/>
      <c r="BY20" s="7"/>
      <c r="BZ20" s="35" t="e">
        <f>SUM(#REF!+#REF!+#REF!)</f>
        <v>#REF!</v>
      </c>
      <c r="CA20" s="35"/>
      <c r="CB20" s="7"/>
      <c r="CC20" s="35" t="e">
        <f>SUM(#REF!+#REF!+#REF!)</f>
        <v>#REF!</v>
      </c>
      <c r="CD20" s="35"/>
      <c r="CE20" s="7">
        <v>50000</v>
      </c>
      <c r="CF20" s="35" t="e">
        <f>SUM(#REF!+#REF!+#REF!)</f>
        <v>#REF!</v>
      </c>
      <c r="CG20" s="91" t="e">
        <f t="shared" si="107"/>
        <v>#REF!</v>
      </c>
      <c r="CH20" s="7"/>
      <c r="CI20" s="35" t="e">
        <f>SUM(#REF!+#REF!+#REF!)</f>
        <v>#REF!</v>
      </c>
      <c r="CJ20" s="35"/>
      <c r="CK20" s="7"/>
      <c r="CL20" s="35" t="e">
        <f>SUM(#REF!+#REF!+#REF!)</f>
        <v>#REF!</v>
      </c>
      <c r="CM20" s="35"/>
      <c r="CN20" s="7">
        <v>239731</v>
      </c>
      <c r="CO20" s="35" t="e">
        <f>#REF!+#REF!+#REF!</f>
        <v>#REF!</v>
      </c>
      <c r="CP20" s="91" t="e">
        <f t="shared" si="108"/>
        <v>#REF!</v>
      </c>
      <c r="CQ20" s="7"/>
      <c r="CR20" s="35" t="e">
        <f>SUM(#REF!+#REF!+#REF!)</f>
        <v>#REF!</v>
      </c>
      <c r="CS20" s="35"/>
      <c r="CT20" s="7"/>
      <c r="CU20" s="35" t="e">
        <f>SUM(#REF!+#REF!+#REF!)</f>
        <v>#REF!</v>
      </c>
      <c r="CV20" s="35"/>
      <c r="CW20" s="7"/>
      <c r="CX20" s="35" t="e">
        <f>SUM(#REF!+#REF!+#REF!)</f>
        <v>#REF!</v>
      </c>
      <c r="CY20" s="35"/>
      <c r="CZ20" s="7"/>
      <c r="DA20" s="35" t="e">
        <f>SUM(#REF!+#REF!+#REF!)</f>
        <v>#REF!</v>
      </c>
      <c r="DB20" s="35"/>
      <c r="DC20" s="7"/>
      <c r="DD20" s="35" t="e">
        <f>SUM(#REF!+#REF!+#REF!)</f>
        <v>#REF!</v>
      </c>
      <c r="DE20" s="35"/>
      <c r="DF20" s="7"/>
      <c r="DG20" s="35" t="e">
        <f>SUM(#REF!+#REF!+#REF!)</f>
        <v>#REF!</v>
      </c>
      <c r="DH20" s="35"/>
      <c r="DI20" s="7"/>
      <c r="DJ20" s="35" t="e">
        <f>SUM(#REF!+#REF!+#REF!)</f>
        <v>#REF!</v>
      </c>
      <c r="DK20" s="35"/>
      <c r="DL20" s="7"/>
      <c r="DM20" s="35" t="e">
        <f>SUM(#REF!+#REF!+#REF!)</f>
        <v>#REF!</v>
      </c>
      <c r="DN20" s="35"/>
      <c r="DO20" s="7"/>
      <c r="DP20" s="35" t="e">
        <f>#REF!+#REF!+#REF!</f>
        <v>#REF!</v>
      </c>
      <c r="DQ20" s="35"/>
      <c r="DR20" s="35">
        <f t="shared" si="60"/>
        <v>359531</v>
      </c>
      <c r="DS20" s="35" t="e">
        <f>#REF!+#REF!+#REF!</f>
        <v>#REF!</v>
      </c>
      <c r="DT20" s="86" t="e">
        <f t="shared" si="61"/>
        <v>#REF!</v>
      </c>
      <c r="DU20" s="7"/>
      <c r="DV20" s="7" t="e">
        <f>SUM(#REF!+#REF!+#REF!)</f>
        <v>#REF!</v>
      </c>
      <c r="DW20" s="35"/>
      <c r="DX20" s="7"/>
      <c r="DY20" s="7" t="e">
        <f>SUM(#REF!+#REF!+#REF!)</f>
        <v>#REF!</v>
      </c>
      <c r="DZ20" s="35"/>
      <c r="EA20" s="7"/>
      <c r="EB20" s="7" t="e">
        <f>SUM(#REF!+#REF!+#REF!)</f>
        <v>#REF!</v>
      </c>
      <c r="EC20" s="35"/>
      <c r="ED20" s="7"/>
      <c r="EE20" s="7" t="e">
        <f>SUM(#REF!+#REF!+#REF!)</f>
        <v>#REF!</v>
      </c>
      <c r="EF20" s="35"/>
      <c r="EG20" s="7"/>
      <c r="EH20" s="7" t="e">
        <f>SUM(#REF!+#REF!+#REF!)</f>
        <v>#REF!</v>
      </c>
      <c r="EI20" s="35"/>
      <c r="EJ20" s="7"/>
      <c r="EK20" s="7" t="e">
        <f>SUM(#REF!+#REF!+#REF!)</f>
        <v>#REF!</v>
      </c>
      <c r="EL20" s="35"/>
      <c r="EM20" s="7"/>
      <c r="EN20" s="7" t="e">
        <f>SUM(#REF!+#REF!+#REF!)</f>
        <v>#REF!</v>
      </c>
      <c r="EO20" s="35"/>
      <c r="EP20" s="7"/>
      <c r="EQ20" s="7" t="e">
        <f>SUM(#REF!+#REF!+#REF!)</f>
        <v>#REF!</v>
      </c>
      <c r="ER20" s="35"/>
      <c r="ES20" s="7"/>
      <c r="ET20" s="7" t="e">
        <f>SUM(#REF!+#REF!+#REF!)</f>
        <v>#REF!</v>
      </c>
      <c r="EU20" s="35"/>
      <c r="EV20" s="332">
        <f t="shared" si="62"/>
        <v>0</v>
      </c>
      <c r="EW20" s="332" t="e">
        <f>SUM(#REF!+#REF!+#REF!)</f>
        <v>#REF!</v>
      </c>
      <c r="EX20" s="91"/>
      <c r="EY20" s="7"/>
      <c r="EZ20" s="332" t="e">
        <f>#REF!+#REF!+#REF!</f>
        <v>#REF!</v>
      </c>
      <c r="FA20" s="35"/>
      <c r="FB20" s="7"/>
      <c r="FC20" s="332" t="e">
        <f>#REF!+#REF!+#REF!</f>
        <v>#REF!</v>
      </c>
      <c r="FD20" s="35"/>
      <c r="FE20" s="7"/>
      <c r="FF20" s="332" t="e">
        <f>#REF!+#REF!+#REF!</f>
        <v>#REF!</v>
      </c>
      <c r="FG20" s="35"/>
      <c r="FH20" s="7"/>
      <c r="FI20" s="332" t="e">
        <f>#REF!+#REF!+#REF!</f>
        <v>#REF!</v>
      </c>
      <c r="FJ20" s="35"/>
      <c r="FK20" s="7"/>
      <c r="FL20" s="332" t="e">
        <f>#REF!+#REF!+#REF!</f>
        <v>#REF!</v>
      </c>
      <c r="FM20" s="35"/>
      <c r="FN20" s="7"/>
      <c r="FO20" s="332" t="e">
        <f>#REF!+#REF!+#REF!</f>
        <v>#REF!</v>
      </c>
      <c r="FP20" s="35"/>
      <c r="FQ20" s="7"/>
      <c r="FR20" s="332" t="e">
        <f>#REF!+#REF!+#REF!</f>
        <v>#REF!</v>
      </c>
      <c r="FS20" s="35"/>
      <c r="FT20" s="7"/>
      <c r="FU20" s="332" t="e">
        <f>#REF!+#REF!+#REF!</f>
        <v>#REF!</v>
      </c>
      <c r="FV20" s="332"/>
      <c r="FW20" s="7"/>
      <c r="FX20" s="332" t="e">
        <f>#REF!+#REF!+#REF!</f>
        <v>#REF!</v>
      </c>
      <c r="FY20" s="35"/>
      <c r="FZ20" s="7"/>
      <c r="GA20" s="35" t="e">
        <f>#REF!+#REF!+#REF!</f>
        <v>#REF!</v>
      </c>
      <c r="GB20" s="35"/>
      <c r="GC20" s="6"/>
      <c r="GD20" s="35" t="e">
        <f>#REF!+#REF!+#REF!</f>
        <v>#REF!</v>
      </c>
      <c r="GE20" s="35"/>
      <c r="GF20" s="6"/>
      <c r="GG20" s="35" t="e">
        <f>#REF!+#REF!+#REF!</f>
        <v>#REF!</v>
      </c>
      <c r="GH20" s="35"/>
      <c r="GI20" s="7"/>
      <c r="GJ20" s="35" t="e">
        <f>#REF!+#REF!+#REF!</f>
        <v>#REF!</v>
      </c>
      <c r="GK20" s="35"/>
      <c r="GL20" s="35">
        <f t="shared" si="63"/>
        <v>0</v>
      </c>
      <c r="GM20" s="35" t="e">
        <f>#REF!+#REF!+#REF!</f>
        <v>#REF!</v>
      </c>
      <c r="GN20" s="35"/>
      <c r="GO20" s="7"/>
      <c r="GP20" s="332" t="e">
        <f>#REF!+#REF!+#REF!</f>
        <v>#REF!</v>
      </c>
      <c r="GQ20" s="332"/>
      <c r="GR20" s="7"/>
      <c r="GS20" s="332" t="e">
        <f>#REF!+#REF!+#REF!</f>
        <v>#REF!</v>
      </c>
      <c r="GT20" s="332"/>
      <c r="GU20" s="7"/>
      <c r="GV20" s="332" t="e">
        <f>#REF!+#REF!+#REF!</f>
        <v>#REF!</v>
      </c>
      <c r="GW20" s="332"/>
      <c r="GX20" s="35">
        <f t="shared" si="64"/>
        <v>0</v>
      </c>
      <c r="GY20" s="35" t="e">
        <f>SUM(#REF!+#REF!+#REF!)</f>
        <v>#REF!</v>
      </c>
      <c r="GZ20" s="35"/>
      <c r="HA20" s="35">
        <f t="shared" si="65"/>
        <v>359531</v>
      </c>
      <c r="HB20" s="35" t="e">
        <f>SUM(#REF!+#REF!+#REF!)</f>
        <v>#REF!</v>
      </c>
      <c r="HC20" s="144" t="e">
        <f t="shared" si="59"/>
        <v>#REF!</v>
      </c>
      <c r="HE20" s="149"/>
      <c r="HF20" s="149"/>
    </row>
    <row r="21" spans="1:214" s="11" customFormat="1" ht="15" customHeight="1" x14ac:dyDescent="0.2">
      <c r="A21" s="129" t="s">
        <v>472</v>
      </c>
      <c r="B21" s="6">
        <f>B22+B23+B24+B25</f>
        <v>0</v>
      </c>
      <c r="C21" s="6" t="e">
        <f>SUM(#REF!+#REF!+#REF!)</f>
        <v>#REF!</v>
      </c>
      <c r="D21" s="86"/>
      <c r="E21" s="6">
        <f>E22+E23+E24+E25</f>
        <v>0</v>
      </c>
      <c r="F21" s="6" t="e">
        <f>SUM(#REF!+#REF!+#REF!)</f>
        <v>#REF!</v>
      </c>
      <c r="G21" s="35"/>
      <c r="H21" s="6">
        <f>H22+H23+H24+H25</f>
        <v>0</v>
      </c>
      <c r="I21" s="6" t="e">
        <f>SUM(#REF!+#REF!+#REF!)</f>
        <v>#REF!</v>
      </c>
      <c r="J21" s="35"/>
      <c r="K21" s="6">
        <f>K22+K23+K24+K25</f>
        <v>0</v>
      </c>
      <c r="L21" s="6" t="e">
        <f>SUM(#REF!+#REF!+#REF!)</f>
        <v>#REF!</v>
      </c>
      <c r="M21" s="35"/>
      <c r="N21" s="6">
        <f>N22+N23+N24+N25</f>
        <v>19300</v>
      </c>
      <c r="O21" s="6" t="e">
        <f>SUM(#REF!+#REF!+#REF!)</f>
        <v>#REF!</v>
      </c>
      <c r="P21" s="86" t="e">
        <f t="shared" ref="P21" si="129">O21/N21*100</f>
        <v>#REF!</v>
      </c>
      <c r="Q21" s="6">
        <f>Q22+Q23+Q24+Q25</f>
        <v>0</v>
      </c>
      <c r="R21" s="6" t="e">
        <f>SUM(#REF!+#REF!+#REF!)</f>
        <v>#REF!</v>
      </c>
      <c r="S21" s="35"/>
      <c r="T21" s="6">
        <f>T22+T23+T24+T25</f>
        <v>673622</v>
      </c>
      <c r="U21" s="6" t="e">
        <f>SUM(#REF!+#REF!+#REF!)</f>
        <v>#REF!</v>
      </c>
      <c r="V21" s="86" t="e">
        <f t="shared" ref="V21" si="130">U21/T21*100</f>
        <v>#REF!</v>
      </c>
      <c r="W21" s="6">
        <f>W22+W23+W24+W25</f>
        <v>0</v>
      </c>
      <c r="X21" s="6" t="e">
        <f>SUM(#REF!+#REF!+#REF!)</f>
        <v>#REF!</v>
      </c>
      <c r="Y21" s="35"/>
      <c r="Z21" s="6">
        <f>Z22+Z23+Z24+Z25</f>
        <v>0</v>
      </c>
      <c r="AA21" s="6" t="e">
        <f>SUM(#REF!+#REF!+#REF!)</f>
        <v>#REF!</v>
      </c>
      <c r="AB21" s="35"/>
      <c r="AC21" s="6">
        <f>AC22+AC23+AC24+AC25</f>
        <v>0</v>
      </c>
      <c r="AD21" s="6" t="e">
        <f>SUM(#REF!+#REF!+#REF!)</f>
        <v>#REF!</v>
      </c>
      <c r="AE21" s="35"/>
      <c r="AF21" s="6">
        <f>AF22+AF23+AF24+AF25</f>
        <v>0</v>
      </c>
      <c r="AG21" s="6" t="e">
        <f>SUM(#REF!+#REF!+#REF!)</f>
        <v>#REF!</v>
      </c>
      <c r="AH21" s="35"/>
      <c r="AI21" s="6">
        <f>AI22+AI23+AI24+AI25</f>
        <v>0</v>
      </c>
      <c r="AJ21" s="6" t="e">
        <f>SUM(#REF!+#REF!+#REF!)</f>
        <v>#REF!</v>
      </c>
      <c r="AK21" s="35"/>
      <c r="AL21" s="6">
        <f>AL22+AL23+AL24+AL25</f>
        <v>0</v>
      </c>
      <c r="AM21" s="6" t="e">
        <f>SUM(#REF!+#REF!+#REF!)</f>
        <v>#REF!</v>
      </c>
      <c r="AN21" s="35"/>
      <c r="AO21" s="6">
        <f>AO22+AO23+AO24+AO25</f>
        <v>0</v>
      </c>
      <c r="AP21" s="6" t="e">
        <f>SUM(#REF!+#REF!+#REF!)</f>
        <v>#REF!</v>
      </c>
      <c r="AQ21" s="35"/>
      <c r="AR21" s="6">
        <f>AR22+AR23+AR24+AR25</f>
        <v>0</v>
      </c>
      <c r="AS21" s="35" t="e">
        <f>SUM(#REF!+#REF!+#REF!)</f>
        <v>#REF!</v>
      </c>
      <c r="AT21" s="35"/>
      <c r="AU21" s="6">
        <f>AU22+AU23+AU24+AU25</f>
        <v>0</v>
      </c>
      <c r="AV21" s="35" t="e">
        <f>SUM(#REF!+#REF!+#REF!)</f>
        <v>#REF!</v>
      </c>
      <c r="AW21" s="35"/>
      <c r="AX21" s="6">
        <f>AX22+AX23+AX24+AX25</f>
        <v>1465</v>
      </c>
      <c r="AY21" s="35" t="e">
        <f>SUM(#REF!+#REF!+#REF!)</f>
        <v>#REF!</v>
      </c>
      <c r="AZ21" s="86" t="e">
        <f t="shared" ref="AZ21" si="131">AY21/AX21*100</f>
        <v>#REF!</v>
      </c>
      <c r="BA21" s="6">
        <f>BA22+BA23+BA24+BA25</f>
        <v>0</v>
      </c>
      <c r="BB21" s="35" t="e">
        <f>SUM(#REF!+#REF!+#REF!)</f>
        <v>#REF!</v>
      </c>
      <c r="BC21" s="35"/>
      <c r="BD21" s="6">
        <f>BD22+BD23+BD24+BD25</f>
        <v>0</v>
      </c>
      <c r="BE21" s="35" t="e">
        <f>SUM(#REF!+#REF!+#REF!)</f>
        <v>#REF!</v>
      </c>
      <c r="BF21" s="35"/>
      <c r="BG21" s="6">
        <f>BG22+BG23+BG24+BG25</f>
        <v>0</v>
      </c>
      <c r="BH21" s="35" t="e">
        <f>#REF!+#REF!+#REF!</f>
        <v>#REF!</v>
      </c>
      <c r="BI21" s="35"/>
      <c r="BJ21" s="6">
        <f>BJ22+BJ23+BJ24+BJ25</f>
        <v>0</v>
      </c>
      <c r="BK21" s="35" t="e">
        <f>#REF!+#REF!+#REF!</f>
        <v>#REF!</v>
      </c>
      <c r="BL21" s="35"/>
      <c r="BM21" s="6">
        <f>BM22+BM23+BM24+BM25</f>
        <v>0</v>
      </c>
      <c r="BN21" s="35" t="e">
        <f>SUM(#REF!+#REF!+#REF!)</f>
        <v>#REF!</v>
      </c>
      <c r="BO21" s="35"/>
      <c r="BP21" s="6">
        <f>BP22+BP23+BP24+BP25</f>
        <v>5600</v>
      </c>
      <c r="BQ21" s="35" t="e">
        <f>SUM(#REF!+#REF!+#REF!)</f>
        <v>#REF!</v>
      </c>
      <c r="BR21" s="86" t="e">
        <f t="shared" si="106"/>
        <v>#REF!</v>
      </c>
      <c r="BS21" s="6">
        <f>BS22+BS23+BS24+BS25</f>
        <v>0</v>
      </c>
      <c r="BT21" s="35" t="e">
        <f>SUM(#REF!+#REF!+#REF!)</f>
        <v>#REF!</v>
      </c>
      <c r="BU21" s="35"/>
      <c r="BV21" s="6">
        <f>BV22+BV23+BV24+BV25</f>
        <v>0</v>
      </c>
      <c r="BW21" s="35" t="e">
        <f>SUM(#REF!+#REF!+#REF!)</f>
        <v>#REF!</v>
      </c>
      <c r="BX21" s="35"/>
      <c r="BY21" s="6">
        <f>BY22+BY23+BY24+BY25</f>
        <v>0</v>
      </c>
      <c r="BZ21" s="35" t="e">
        <f>SUM(#REF!+#REF!+#REF!)</f>
        <v>#REF!</v>
      </c>
      <c r="CA21" s="35"/>
      <c r="CB21" s="6">
        <f>CB22+CB23+CB24+CB25</f>
        <v>0</v>
      </c>
      <c r="CC21" s="35" t="e">
        <f>SUM(#REF!+#REF!+#REF!)</f>
        <v>#REF!</v>
      </c>
      <c r="CD21" s="35"/>
      <c r="CE21" s="6">
        <f>CE22+CE23+CE24+CE25</f>
        <v>155300</v>
      </c>
      <c r="CF21" s="35" t="e">
        <f>SUM(#REF!+#REF!+#REF!)</f>
        <v>#REF!</v>
      </c>
      <c r="CG21" s="86" t="e">
        <f t="shared" si="107"/>
        <v>#REF!</v>
      </c>
      <c r="CH21" s="6">
        <f>CH22+CH23+CH24+CH25</f>
        <v>0</v>
      </c>
      <c r="CI21" s="35" t="e">
        <f>SUM(#REF!+#REF!+#REF!)</f>
        <v>#REF!</v>
      </c>
      <c r="CJ21" s="35"/>
      <c r="CK21" s="6">
        <f>CK22+CK23+CK24+CK25</f>
        <v>0</v>
      </c>
      <c r="CL21" s="35" t="e">
        <f>SUM(#REF!+#REF!+#REF!)</f>
        <v>#REF!</v>
      </c>
      <c r="CM21" s="35"/>
      <c r="CN21" s="6">
        <f>CN22+CN23+CN24+CN25</f>
        <v>0</v>
      </c>
      <c r="CO21" s="35" t="e">
        <f>#REF!+#REF!+#REF!</f>
        <v>#REF!</v>
      </c>
      <c r="CP21" s="91"/>
      <c r="CQ21" s="6">
        <f>CQ22+CQ23+CQ24+CQ25</f>
        <v>0</v>
      </c>
      <c r="CR21" s="35" t="e">
        <f>SUM(#REF!+#REF!+#REF!)</f>
        <v>#REF!</v>
      </c>
      <c r="CS21" s="35"/>
      <c r="CT21" s="6">
        <f>CT22+CT23+CT24+CT25</f>
        <v>0</v>
      </c>
      <c r="CU21" s="35" t="e">
        <f>SUM(#REF!+#REF!+#REF!)</f>
        <v>#REF!</v>
      </c>
      <c r="CV21" s="35"/>
      <c r="CW21" s="6">
        <f>CW22+CW23+CW24+CW25</f>
        <v>0</v>
      </c>
      <c r="CX21" s="35" t="e">
        <f>SUM(#REF!+#REF!+#REF!)</f>
        <v>#REF!</v>
      </c>
      <c r="CY21" s="35"/>
      <c r="CZ21" s="6">
        <f>CZ22+CZ23+CZ24+CZ25</f>
        <v>0</v>
      </c>
      <c r="DA21" s="35" t="e">
        <f>SUM(#REF!+#REF!+#REF!)</f>
        <v>#REF!</v>
      </c>
      <c r="DB21" s="35"/>
      <c r="DC21" s="6">
        <f>DC22+DC23+DC24+DC25</f>
        <v>907200</v>
      </c>
      <c r="DD21" s="35" t="e">
        <f>SUM(#REF!+#REF!+#REF!)</f>
        <v>#REF!</v>
      </c>
      <c r="DE21" s="86" t="e">
        <f t="shared" ref="DE21:DE22" si="132">DD21/DC21*100</f>
        <v>#REF!</v>
      </c>
      <c r="DF21" s="6">
        <f>DF22+DF23+DF24+DF25</f>
        <v>0</v>
      </c>
      <c r="DG21" s="35" t="e">
        <f>SUM(#REF!+#REF!+#REF!)</f>
        <v>#REF!</v>
      </c>
      <c r="DH21" s="35"/>
      <c r="DI21" s="6">
        <f>DI22+DI23+DI24+DI25</f>
        <v>0</v>
      </c>
      <c r="DJ21" s="35" t="e">
        <f>SUM(#REF!+#REF!+#REF!)</f>
        <v>#REF!</v>
      </c>
      <c r="DK21" s="35"/>
      <c r="DL21" s="6">
        <f>DL22+DL23+DL24+DL25</f>
        <v>5000</v>
      </c>
      <c r="DM21" s="35" t="e">
        <f>SUM(#REF!+#REF!+#REF!)</f>
        <v>#REF!</v>
      </c>
      <c r="DN21" s="86" t="e">
        <f t="shared" ref="DN21" si="133">DM21/DL21*100</f>
        <v>#REF!</v>
      </c>
      <c r="DO21" s="6">
        <f>DO22+DO23+DO24+DO25</f>
        <v>13000</v>
      </c>
      <c r="DP21" s="35" t="e">
        <f>#REF!+#REF!+#REF!</f>
        <v>#REF!</v>
      </c>
      <c r="DQ21" s="86" t="e">
        <f t="shared" ref="DQ21" si="134">DP21/DO21*100</f>
        <v>#REF!</v>
      </c>
      <c r="DR21" s="86">
        <f t="shared" si="60"/>
        <v>1780487</v>
      </c>
      <c r="DS21" s="35" t="e">
        <f>#REF!+#REF!+#REF!</f>
        <v>#REF!</v>
      </c>
      <c r="DT21" s="86" t="e">
        <f t="shared" si="61"/>
        <v>#REF!</v>
      </c>
      <c r="DU21" s="6">
        <f>DU22+DU23+DU24+DU25</f>
        <v>0</v>
      </c>
      <c r="DV21" s="6" t="e">
        <f>SUM(#REF!+#REF!+#REF!)</f>
        <v>#REF!</v>
      </c>
      <c r="DW21" s="35"/>
      <c r="DX21" s="6">
        <f>DX22+DX23+DX24+DX25</f>
        <v>0</v>
      </c>
      <c r="DY21" s="6" t="e">
        <f>SUM(#REF!+#REF!+#REF!)</f>
        <v>#REF!</v>
      </c>
      <c r="DZ21" s="35"/>
      <c r="EA21" s="6">
        <f>EA22+EA23+EA24+EA25</f>
        <v>0</v>
      </c>
      <c r="EB21" s="6" t="e">
        <f>SUM(#REF!+#REF!+#REF!)</f>
        <v>#REF!</v>
      </c>
      <c r="EC21" s="35"/>
      <c r="ED21" s="6">
        <f>ED22+ED23+ED24+ED25</f>
        <v>0</v>
      </c>
      <c r="EE21" s="6" t="e">
        <f>SUM(#REF!+#REF!+#REF!)</f>
        <v>#REF!</v>
      </c>
      <c r="EF21" s="35"/>
      <c r="EG21" s="6">
        <f>EG22+EG23+EG24+EG25</f>
        <v>0</v>
      </c>
      <c r="EH21" s="6" t="e">
        <f>SUM(#REF!+#REF!+#REF!)</f>
        <v>#REF!</v>
      </c>
      <c r="EI21" s="35"/>
      <c r="EJ21" s="6">
        <f>EJ22+EJ23+EJ24+EJ25</f>
        <v>0</v>
      </c>
      <c r="EK21" s="6" t="e">
        <f>SUM(#REF!+#REF!+#REF!)</f>
        <v>#REF!</v>
      </c>
      <c r="EL21" s="35"/>
      <c r="EM21" s="6">
        <f>EM22+EM23+EM24+EM25</f>
        <v>0</v>
      </c>
      <c r="EN21" s="6" t="e">
        <f>SUM(#REF!+#REF!+#REF!)</f>
        <v>#REF!</v>
      </c>
      <c r="EO21" s="35"/>
      <c r="EP21" s="6">
        <f>EP22+EP23+EP24+EP25</f>
        <v>0</v>
      </c>
      <c r="EQ21" s="6" t="e">
        <f>SUM(#REF!+#REF!+#REF!)</f>
        <v>#REF!</v>
      </c>
      <c r="ER21" s="35"/>
      <c r="ES21" s="6">
        <f>ES22+ES23+ES24+ES25</f>
        <v>0</v>
      </c>
      <c r="ET21" s="6" t="e">
        <f>SUM(#REF!+#REF!+#REF!)</f>
        <v>#REF!</v>
      </c>
      <c r="EU21" s="35"/>
      <c r="EV21" s="35">
        <f t="shared" si="62"/>
        <v>0</v>
      </c>
      <c r="EW21" s="35" t="e">
        <f>SUM(#REF!+#REF!+#REF!)</f>
        <v>#REF!</v>
      </c>
      <c r="EX21" s="86"/>
      <c r="EY21" s="6">
        <f>EY22+EY23+EY24+EY25</f>
        <v>0</v>
      </c>
      <c r="EZ21" s="35" t="e">
        <f>#REF!+#REF!+#REF!</f>
        <v>#REF!</v>
      </c>
      <c r="FA21" s="35"/>
      <c r="FB21" s="6">
        <f>FB22+FB23+FB24+FB25</f>
        <v>0</v>
      </c>
      <c r="FC21" s="332" t="e">
        <f>#REF!+#REF!+#REF!</f>
        <v>#REF!</v>
      </c>
      <c r="FD21" s="35"/>
      <c r="FE21" s="6">
        <f>FE22+FE23+FE24+FE25</f>
        <v>0</v>
      </c>
      <c r="FF21" s="332" t="e">
        <f>#REF!+#REF!+#REF!</f>
        <v>#REF!</v>
      </c>
      <c r="FG21" s="35"/>
      <c r="FH21" s="6">
        <f>FH22+FH23+FH24+FH25</f>
        <v>0</v>
      </c>
      <c r="FI21" s="332" t="e">
        <f>#REF!+#REF!+#REF!</f>
        <v>#REF!</v>
      </c>
      <c r="FJ21" s="35"/>
      <c r="FK21" s="6">
        <f>FK22+FK23+FK24+FK25</f>
        <v>0</v>
      </c>
      <c r="FL21" s="332" t="e">
        <f>#REF!+#REF!+#REF!</f>
        <v>#REF!</v>
      </c>
      <c r="FM21" s="35"/>
      <c r="FN21" s="6">
        <f>FN22+FN23+FN24+FN25</f>
        <v>0</v>
      </c>
      <c r="FO21" s="332" t="e">
        <f>#REF!+#REF!+#REF!</f>
        <v>#REF!</v>
      </c>
      <c r="FP21" s="35"/>
      <c r="FQ21" s="6">
        <f>FQ22+FQ23+FQ24+FQ25</f>
        <v>0</v>
      </c>
      <c r="FR21" s="332" t="e">
        <f>#REF!+#REF!+#REF!</f>
        <v>#REF!</v>
      </c>
      <c r="FS21" s="35"/>
      <c r="FT21" s="6">
        <f>FT22+FT23+FT24+FT25</f>
        <v>0</v>
      </c>
      <c r="FU21" s="332" t="e">
        <f>#REF!+#REF!+#REF!</f>
        <v>#REF!</v>
      </c>
      <c r="FV21" s="332"/>
      <c r="FW21" s="7">
        <f>FW22+FW23+FW24+FW25</f>
        <v>0</v>
      </c>
      <c r="FX21" s="332" t="e">
        <f>#REF!+#REF!+#REF!</f>
        <v>#REF!</v>
      </c>
      <c r="FY21" s="35"/>
      <c r="FZ21" s="6">
        <f>FZ22+FZ23+FZ24+FZ25</f>
        <v>0</v>
      </c>
      <c r="GA21" s="35" t="e">
        <f>#REF!+#REF!+#REF!</f>
        <v>#REF!</v>
      </c>
      <c r="GB21" s="35"/>
      <c r="GC21" s="6">
        <f>GC22+GC23+GC24+GC25</f>
        <v>0</v>
      </c>
      <c r="GD21" s="35" t="e">
        <f>#REF!+#REF!+#REF!</f>
        <v>#REF!</v>
      </c>
      <c r="GE21" s="35"/>
      <c r="GF21" s="6">
        <f>GF22+GF23+GF24+GF25</f>
        <v>0</v>
      </c>
      <c r="GG21" s="35" t="e">
        <f>#REF!+#REF!+#REF!</f>
        <v>#REF!</v>
      </c>
      <c r="GH21" s="35"/>
      <c r="GI21" s="6">
        <f>GI22+GI23+GI24+GI25</f>
        <v>0</v>
      </c>
      <c r="GJ21" s="35" t="e">
        <f>#REF!+#REF!+#REF!</f>
        <v>#REF!</v>
      </c>
      <c r="GK21" s="35"/>
      <c r="GL21" s="35">
        <f t="shared" si="63"/>
        <v>0</v>
      </c>
      <c r="GM21" s="35" t="e">
        <f>#REF!+#REF!+#REF!</f>
        <v>#REF!</v>
      </c>
      <c r="GN21" s="35"/>
      <c r="GO21" s="6">
        <f>GO22+GO23+GO24+GO25</f>
        <v>0</v>
      </c>
      <c r="GP21" s="35" t="e">
        <f>#REF!+#REF!+#REF!</f>
        <v>#REF!</v>
      </c>
      <c r="GQ21" s="35"/>
      <c r="GR21" s="6">
        <f>GR22+GR23+GR24+GR25</f>
        <v>0</v>
      </c>
      <c r="GS21" s="35" t="e">
        <f>#REF!+#REF!+#REF!</f>
        <v>#REF!</v>
      </c>
      <c r="GT21" s="35"/>
      <c r="GU21" s="6">
        <f>GU22+GU23+GU24+GU25</f>
        <v>0</v>
      </c>
      <c r="GV21" s="35" t="e">
        <f>#REF!+#REF!+#REF!</f>
        <v>#REF!</v>
      </c>
      <c r="GW21" s="35"/>
      <c r="GX21" s="35">
        <f t="shared" si="64"/>
        <v>0</v>
      </c>
      <c r="GY21" s="35" t="e">
        <f>SUM(#REF!+#REF!+#REF!)</f>
        <v>#REF!</v>
      </c>
      <c r="GZ21" s="35"/>
      <c r="HA21" s="35">
        <f t="shared" si="65"/>
        <v>1780487</v>
      </c>
      <c r="HB21" s="35" t="e">
        <f>SUM(#REF!+#REF!+#REF!)</f>
        <v>#REF!</v>
      </c>
      <c r="HC21" s="144" t="e">
        <f t="shared" si="59"/>
        <v>#REF!</v>
      </c>
      <c r="HE21" s="149"/>
      <c r="HF21" s="149"/>
    </row>
    <row r="22" spans="1:214" ht="24.95" customHeight="1" x14ac:dyDescent="0.2">
      <c r="A22" s="128" t="s">
        <v>473</v>
      </c>
      <c r="B22" s="7"/>
      <c r="C22" s="7" t="e">
        <f>SUM(#REF!+#REF!+#REF!)</f>
        <v>#REF!</v>
      </c>
      <c r="D22" s="86"/>
      <c r="E22" s="7"/>
      <c r="F22" s="7" t="e">
        <f>SUM(#REF!+#REF!+#REF!)</f>
        <v>#REF!</v>
      </c>
      <c r="G22" s="35"/>
      <c r="H22" s="7"/>
      <c r="I22" s="7" t="e">
        <f>SUM(#REF!+#REF!+#REF!)</f>
        <v>#REF!</v>
      </c>
      <c r="J22" s="35"/>
      <c r="K22" s="7"/>
      <c r="L22" s="7" t="e">
        <f>SUM(#REF!+#REF!+#REF!)</f>
        <v>#REF!</v>
      </c>
      <c r="M22" s="35"/>
      <c r="N22" s="7"/>
      <c r="O22" s="7" t="e">
        <f>SUM(#REF!+#REF!+#REF!)</f>
        <v>#REF!</v>
      </c>
      <c r="P22" s="35"/>
      <c r="Q22" s="7"/>
      <c r="R22" s="7" t="e">
        <f>SUM(#REF!+#REF!+#REF!)</f>
        <v>#REF!</v>
      </c>
      <c r="S22" s="35"/>
      <c r="T22" s="7"/>
      <c r="U22" s="7" t="e">
        <f>SUM(#REF!+#REF!+#REF!)</f>
        <v>#REF!</v>
      </c>
      <c r="V22" s="35"/>
      <c r="W22" s="7"/>
      <c r="X22" s="7" t="e">
        <f>SUM(#REF!+#REF!+#REF!)</f>
        <v>#REF!</v>
      </c>
      <c r="Y22" s="35"/>
      <c r="Z22" s="7"/>
      <c r="AA22" s="7" t="e">
        <f>SUM(#REF!+#REF!+#REF!)</f>
        <v>#REF!</v>
      </c>
      <c r="AB22" s="35"/>
      <c r="AC22" s="7"/>
      <c r="AD22" s="7" t="e">
        <f>SUM(#REF!+#REF!+#REF!)</f>
        <v>#REF!</v>
      </c>
      <c r="AE22" s="35"/>
      <c r="AF22" s="7"/>
      <c r="AG22" s="7" t="e">
        <f>SUM(#REF!+#REF!+#REF!)</f>
        <v>#REF!</v>
      </c>
      <c r="AH22" s="35"/>
      <c r="AI22" s="7"/>
      <c r="AJ22" s="7" t="e">
        <f>SUM(#REF!+#REF!+#REF!)</f>
        <v>#REF!</v>
      </c>
      <c r="AK22" s="35"/>
      <c r="AL22" s="7"/>
      <c r="AM22" s="7" t="e">
        <f>SUM(#REF!+#REF!+#REF!)</f>
        <v>#REF!</v>
      </c>
      <c r="AN22" s="35"/>
      <c r="AO22" s="7"/>
      <c r="AP22" s="7" t="e">
        <f>SUM(#REF!+#REF!+#REF!)</f>
        <v>#REF!</v>
      </c>
      <c r="AQ22" s="35"/>
      <c r="AR22" s="7"/>
      <c r="AS22" s="35" t="e">
        <f>SUM(#REF!+#REF!+#REF!)</f>
        <v>#REF!</v>
      </c>
      <c r="AT22" s="35"/>
      <c r="AU22" s="7"/>
      <c r="AV22" s="35" t="e">
        <f>SUM(#REF!+#REF!+#REF!)</f>
        <v>#REF!</v>
      </c>
      <c r="AW22" s="35"/>
      <c r="AX22" s="7"/>
      <c r="AY22" s="35" t="e">
        <f>SUM(#REF!+#REF!+#REF!)</f>
        <v>#REF!</v>
      </c>
      <c r="AZ22" s="35"/>
      <c r="BA22" s="7"/>
      <c r="BB22" s="35" t="e">
        <f>SUM(#REF!+#REF!+#REF!)</f>
        <v>#REF!</v>
      </c>
      <c r="BC22" s="35"/>
      <c r="BD22" s="7"/>
      <c r="BE22" s="35" t="e">
        <f>SUM(#REF!+#REF!+#REF!)</f>
        <v>#REF!</v>
      </c>
      <c r="BF22" s="35"/>
      <c r="BG22" s="7"/>
      <c r="BH22" s="35" t="e">
        <f>#REF!+#REF!+#REF!</f>
        <v>#REF!</v>
      </c>
      <c r="BI22" s="35"/>
      <c r="BJ22" s="7"/>
      <c r="BK22" s="35" t="e">
        <f>#REF!+#REF!+#REF!</f>
        <v>#REF!</v>
      </c>
      <c r="BL22" s="35"/>
      <c r="BM22" s="7"/>
      <c r="BN22" s="35" t="e">
        <f>SUM(#REF!+#REF!+#REF!)</f>
        <v>#REF!</v>
      </c>
      <c r="BO22" s="35"/>
      <c r="BP22" s="7"/>
      <c r="BQ22" s="35" t="e">
        <f>SUM(#REF!+#REF!+#REF!)</f>
        <v>#REF!</v>
      </c>
      <c r="BR22" s="35"/>
      <c r="BS22" s="7"/>
      <c r="BT22" s="35" t="e">
        <f>SUM(#REF!+#REF!+#REF!)</f>
        <v>#REF!</v>
      </c>
      <c r="BU22" s="35"/>
      <c r="BV22" s="7"/>
      <c r="BW22" s="35" t="e">
        <f>SUM(#REF!+#REF!+#REF!)</f>
        <v>#REF!</v>
      </c>
      <c r="BX22" s="35"/>
      <c r="BY22" s="7"/>
      <c r="BZ22" s="35" t="e">
        <f>SUM(#REF!+#REF!+#REF!)</f>
        <v>#REF!</v>
      </c>
      <c r="CA22" s="35"/>
      <c r="CB22" s="7"/>
      <c r="CC22" s="35" t="e">
        <f>SUM(#REF!+#REF!+#REF!)</f>
        <v>#REF!</v>
      </c>
      <c r="CD22" s="35"/>
      <c r="CE22" s="7"/>
      <c r="CF22" s="35" t="e">
        <f>SUM(#REF!+#REF!+#REF!)</f>
        <v>#REF!</v>
      </c>
      <c r="CG22" s="35"/>
      <c r="CH22" s="7"/>
      <c r="CI22" s="35" t="e">
        <f>SUM(#REF!+#REF!+#REF!)</f>
        <v>#REF!</v>
      </c>
      <c r="CJ22" s="35"/>
      <c r="CK22" s="7"/>
      <c r="CL22" s="35" t="e">
        <f>SUM(#REF!+#REF!+#REF!)</f>
        <v>#REF!</v>
      </c>
      <c r="CM22" s="35"/>
      <c r="CN22" s="7"/>
      <c r="CO22" s="35" t="e">
        <f>#REF!+#REF!+#REF!</f>
        <v>#REF!</v>
      </c>
      <c r="CP22" s="35"/>
      <c r="CQ22" s="7"/>
      <c r="CR22" s="35" t="e">
        <f>SUM(#REF!+#REF!+#REF!)</f>
        <v>#REF!</v>
      </c>
      <c r="CS22" s="35"/>
      <c r="CT22" s="7"/>
      <c r="CU22" s="35" t="e">
        <f>SUM(#REF!+#REF!+#REF!)</f>
        <v>#REF!</v>
      </c>
      <c r="CV22" s="35"/>
      <c r="CW22" s="7"/>
      <c r="CX22" s="35" t="e">
        <f>SUM(#REF!+#REF!+#REF!)</f>
        <v>#REF!</v>
      </c>
      <c r="CY22" s="35"/>
      <c r="CZ22" s="7"/>
      <c r="DA22" s="35" t="e">
        <f>SUM(#REF!+#REF!+#REF!)</f>
        <v>#REF!</v>
      </c>
      <c r="DB22" s="35"/>
      <c r="DC22" s="7">
        <v>400000</v>
      </c>
      <c r="DD22" s="35" t="e">
        <f>SUM(#REF!+#REF!+#REF!)</f>
        <v>#REF!</v>
      </c>
      <c r="DE22" s="91" t="e">
        <f t="shared" si="132"/>
        <v>#REF!</v>
      </c>
      <c r="DF22" s="7"/>
      <c r="DG22" s="35" t="e">
        <f>SUM(#REF!+#REF!+#REF!)</f>
        <v>#REF!</v>
      </c>
      <c r="DH22" s="35"/>
      <c r="DI22" s="7"/>
      <c r="DJ22" s="35" t="e">
        <f>SUM(#REF!+#REF!+#REF!)</f>
        <v>#REF!</v>
      </c>
      <c r="DK22" s="35"/>
      <c r="DL22" s="7"/>
      <c r="DM22" s="35" t="e">
        <f>SUM(#REF!+#REF!+#REF!)</f>
        <v>#REF!</v>
      </c>
      <c r="DN22" s="35"/>
      <c r="DO22" s="7"/>
      <c r="DP22" s="35" t="e">
        <f>#REF!+#REF!+#REF!</f>
        <v>#REF!</v>
      </c>
      <c r="DQ22" s="35"/>
      <c r="DR22" s="35">
        <f t="shared" si="60"/>
        <v>400000</v>
      </c>
      <c r="DS22" s="35" t="e">
        <f>#REF!+#REF!+#REF!</f>
        <v>#REF!</v>
      </c>
      <c r="DT22" s="86" t="e">
        <f t="shared" si="61"/>
        <v>#REF!</v>
      </c>
      <c r="DU22" s="7"/>
      <c r="DV22" s="7" t="e">
        <f>SUM(#REF!+#REF!+#REF!)</f>
        <v>#REF!</v>
      </c>
      <c r="DW22" s="35"/>
      <c r="DX22" s="7"/>
      <c r="DY22" s="7" t="e">
        <f>SUM(#REF!+#REF!+#REF!)</f>
        <v>#REF!</v>
      </c>
      <c r="DZ22" s="35"/>
      <c r="EA22" s="7"/>
      <c r="EB22" s="7" t="e">
        <f>SUM(#REF!+#REF!+#REF!)</f>
        <v>#REF!</v>
      </c>
      <c r="EC22" s="35"/>
      <c r="ED22" s="7"/>
      <c r="EE22" s="7" t="e">
        <f>SUM(#REF!+#REF!+#REF!)</f>
        <v>#REF!</v>
      </c>
      <c r="EF22" s="35"/>
      <c r="EG22" s="7"/>
      <c r="EH22" s="7" t="e">
        <f>SUM(#REF!+#REF!+#REF!)</f>
        <v>#REF!</v>
      </c>
      <c r="EI22" s="35"/>
      <c r="EJ22" s="7"/>
      <c r="EK22" s="7" t="e">
        <f>SUM(#REF!+#REF!+#REF!)</f>
        <v>#REF!</v>
      </c>
      <c r="EL22" s="35"/>
      <c r="EM22" s="7"/>
      <c r="EN22" s="7" t="e">
        <f>SUM(#REF!+#REF!+#REF!)</f>
        <v>#REF!</v>
      </c>
      <c r="EO22" s="35"/>
      <c r="EP22" s="7"/>
      <c r="EQ22" s="7" t="e">
        <f>SUM(#REF!+#REF!+#REF!)</f>
        <v>#REF!</v>
      </c>
      <c r="ER22" s="35"/>
      <c r="ES22" s="7"/>
      <c r="ET22" s="7" t="e">
        <f>SUM(#REF!+#REF!+#REF!)</f>
        <v>#REF!</v>
      </c>
      <c r="EU22" s="35"/>
      <c r="EV22" s="35">
        <f t="shared" si="62"/>
        <v>0</v>
      </c>
      <c r="EW22" s="35" t="e">
        <f>SUM(#REF!+#REF!+#REF!)</f>
        <v>#REF!</v>
      </c>
      <c r="EX22" s="86"/>
      <c r="EY22" s="7"/>
      <c r="EZ22" s="332" t="e">
        <f>#REF!+#REF!+#REF!</f>
        <v>#REF!</v>
      </c>
      <c r="FA22" s="35"/>
      <c r="FB22" s="7"/>
      <c r="FC22" s="332" t="e">
        <f>#REF!+#REF!+#REF!</f>
        <v>#REF!</v>
      </c>
      <c r="FD22" s="35"/>
      <c r="FE22" s="7"/>
      <c r="FF22" s="332" t="e">
        <f>#REF!+#REF!+#REF!</f>
        <v>#REF!</v>
      </c>
      <c r="FG22" s="35"/>
      <c r="FH22" s="7"/>
      <c r="FI22" s="332" t="e">
        <f>#REF!+#REF!+#REF!</f>
        <v>#REF!</v>
      </c>
      <c r="FJ22" s="35"/>
      <c r="FK22" s="7"/>
      <c r="FL22" s="332" t="e">
        <f>#REF!+#REF!+#REF!</f>
        <v>#REF!</v>
      </c>
      <c r="FM22" s="35"/>
      <c r="FN22" s="7"/>
      <c r="FO22" s="332" t="e">
        <f>#REF!+#REF!+#REF!</f>
        <v>#REF!</v>
      </c>
      <c r="FP22" s="35"/>
      <c r="FQ22" s="7"/>
      <c r="FR22" s="332" t="e">
        <f>#REF!+#REF!+#REF!</f>
        <v>#REF!</v>
      </c>
      <c r="FS22" s="35"/>
      <c r="FT22" s="7"/>
      <c r="FU22" s="332" t="e">
        <f>#REF!+#REF!+#REF!</f>
        <v>#REF!</v>
      </c>
      <c r="FV22" s="332"/>
      <c r="FW22" s="7"/>
      <c r="FX22" s="332" t="e">
        <f>#REF!+#REF!+#REF!</f>
        <v>#REF!</v>
      </c>
      <c r="FY22" s="35"/>
      <c r="FZ22" s="7"/>
      <c r="GA22" s="332" t="e">
        <f>#REF!+#REF!+#REF!</f>
        <v>#REF!</v>
      </c>
      <c r="GB22" s="332"/>
      <c r="GC22" s="7"/>
      <c r="GD22" s="332" t="e">
        <f>#REF!+#REF!+#REF!</f>
        <v>#REF!</v>
      </c>
      <c r="GE22" s="332"/>
      <c r="GF22" s="7"/>
      <c r="GG22" s="332" t="e">
        <f>#REF!+#REF!+#REF!</f>
        <v>#REF!</v>
      </c>
      <c r="GH22" s="332"/>
      <c r="GI22" s="7"/>
      <c r="GJ22" s="332" t="e">
        <f>#REF!+#REF!+#REF!</f>
        <v>#REF!</v>
      </c>
      <c r="GK22" s="35"/>
      <c r="GL22" s="35">
        <f t="shared" si="63"/>
        <v>0</v>
      </c>
      <c r="GM22" s="35" t="e">
        <f>#REF!+#REF!+#REF!</f>
        <v>#REF!</v>
      </c>
      <c r="GN22" s="35"/>
      <c r="GO22" s="7"/>
      <c r="GP22" s="332" t="e">
        <f>#REF!+#REF!+#REF!</f>
        <v>#REF!</v>
      </c>
      <c r="GQ22" s="332"/>
      <c r="GR22" s="7"/>
      <c r="GS22" s="332" t="e">
        <f>#REF!+#REF!+#REF!</f>
        <v>#REF!</v>
      </c>
      <c r="GT22" s="332"/>
      <c r="GU22" s="7"/>
      <c r="GV22" s="332" t="e">
        <f>#REF!+#REF!+#REF!</f>
        <v>#REF!</v>
      </c>
      <c r="GW22" s="35"/>
      <c r="GX22" s="35">
        <f t="shared" si="64"/>
        <v>0</v>
      </c>
      <c r="GY22" s="35" t="e">
        <f>SUM(#REF!+#REF!+#REF!)</f>
        <v>#REF!</v>
      </c>
      <c r="GZ22" s="35"/>
      <c r="HA22" s="35">
        <f t="shared" si="65"/>
        <v>400000</v>
      </c>
      <c r="HB22" s="35" t="e">
        <f>SUM(#REF!+#REF!+#REF!)</f>
        <v>#REF!</v>
      </c>
      <c r="HC22" s="144" t="e">
        <f t="shared" si="59"/>
        <v>#REF!</v>
      </c>
      <c r="HE22" s="149"/>
      <c r="HF22" s="149"/>
    </row>
    <row r="23" spans="1:214" ht="15" customHeight="1" x14ac:dyDescent="0.2">
      <c r="A23" s="128" t="s">
        <v>474</v>
      </c>
      <c r="B23" s="7"/>
      <c r="C23" s="7" t="e">
        <f>SUM(#REF!+#REF!+#REF!)</f>
        <v>#REF!</v>
      </c>
      <c r="D23" s="86"/>
      <c r="E23" s="7"/>
      <c r="F23" s="7" t="e">
        <f>SUM(#REF!+#REF!+#REF!)</f>
        <v>#REF!</v>
      </c>
      <c r="G23" s="35"/>
      <c r="H23" s="7"/>
      <c r="I23" s="7" t="e">
        <f>SUM(#REF!+#REF!+#REF!)</f>
        <v>#REF!</v>
      </c>
      <c r="J23" s="35"/>
      <c r="K23" s="7"/>
      <c r="L23" s="7" t="e">
        <f>SUM(#REF!+#REF!+#REF!)</f>
        <v>#REF!</v>
      </c>
      <c r="M23" s="35"/>
      <c r="N23" s="7"/>
      <c r="O23" s="7" t="e">
        <f>SUM(#REF!+#REF!+#REF!)</f>
        <v>#REF!</v>
      </c>
      <c r="P23" s="35"/>
      <c r="Q23" s="7"/>
      <c r="R23" s="7" t="e">
        <f>SUM(#REF!+#REF!+#REF!)</f>
        <v>#REF!</v>
      </c>
      <c r="S23" s="35"/>
      <c r="T23" s="7"/>
      <c r="U23" s="7" t="e">
        <f>SUM(#REF!+#REF!+#REF!)</f>
        <v>#REF!</v>
      </c>
      <c r="V23" s="35"/>
      <c r="W23" s="7"/>
      <c r="X23" s="7" t="e">
        <f>SUM(#REF!+#REF!+#REF!)</f>
        <v>#REF!</v>
      </c>
      <c r="Y23" s="35"/>
      <c r="Z23" s="7"/>
      <c r="AA23" s="7" t="e">
        <f>SUM(#REF!+#REF!+#REF!)</f>
        <v>#REF!</v>
      </c>
      <c r="AB23" s="35"/>
      <c r="AC23" s="7"/>
      <c r="AD23" s="7" t="e">
        <f>SUM(#REF!+#REF!+#REF!)</f>
        <v>#REF!</v>
      </c>
      <c r="AE23" s="35"/>
      <c r="AF23" s="7"/>
      <c r="AG23" s="7" t="e">
        <f>SUM(#REF!+#REF!+#REF!)</f>
        <v>#REF!</v>
      </c>
      <c r="AH23" s="35"/>
      <c r="AI23" s="7"/>
      <c r="AJ23" s="7" t="e">
        <f>SUM(#REF!+#REF!+#REF!)</f>
        <v>#REF!</v>
      </c>
      <c r="AK23" s="35"/>
      <c r="AL23" s="7"/>
      <c r="AM23" s="7" t="e">
        <f>SUM(#REF!+#REF!+#REF!)</f>
        <v>#REF!</v>
      </c>
      <c r="AN23" s="35"/>
      <c r="AO23" s="7"/>
      <c r="AP23" s="7" t="e">
        <f>SUM(#REF!+#REF!+#REF!)</f>
        <v>#REF!</v>
      </c>
      <c r="AQ23" s="35"/>
      <c r="AR23" s="7"/>
      <c r="AS23" s="35" t="e">
        <f>SUM(#REF!+#REF!+#REF!)</f>
        <v>#REF!</v>
      </c>
      <c r="AT23" s="35"/>
      <c r="AU23" s="7"/>
      <c r="AV23" s="35" t="e">
        <f>SUM(#REF!+#REF!+#REF!)</f>
        <v>#REF!</v>
      </c>
      <c r="AW23" s="35"/>
      <c r="AX23" s="7"/>
      <c r="AY23" s="35" t="e">
        <f>SUM(#REF!+#REF!+#REF!)</f>
        <v>#REF!</v>
      </c>
      <c r="AZ23" s="35"/>
      <c r="BA23" s="7"/>
      <c r="BB23" s="35" t="e">
        <f>SUM(#REF!+#REF!+#REF!)</f>
        <v>#REF!</v>
      </c>
      <c r="BC23" s="35"/>
      <c r="BD23" s="7"/>
      <c r="BE23" s="35" t="e">
        <f>SUM(#REF!+#REF!+#REF!)</f>
        <v>#REF!</v>
      </c>
      <c r="BF23" s="35"/>
      <c r="BG23" s="7"/>
      <c r="BH23" s="35" t="e">
        <f>#REF!+#REF!+#REF!</f>
        <v>#REF!</v>
      </c>
      <c r="BI23" s="35"/>
      <c r="BJ23" s="7"/>
      <c r="BK23" s="35" t="e">
        <f>#REF!+#REF!+#REF!</f>
        <v>#REF!</v>
      </c>
      <c r="BL23" s="35"/>
      <c r="BM23" s="7"/>
      <c r="BN23" s="35" t="e">
        <f>SUM(#REF!+#REF!+#REF!)</f>
        <v>#REF!</v>
      </c>
      <c r="BO23" s="35"/>
      <c r="BP23" s="7"/>
      <c r="BQ23" s="35" t="e">
        <f>SUM(#REF!+#REF!+#REF!)</f>
        <v>#REF!</v>
      </c>
      <c r="BR23" s="35"/>
      <c r="BS23" s="7"/>
      <c r="BT23" s="35" t="e">
        <f>SUM(#REF!+#REF!+#REF!)</f>
        <v>#REF!</v>
      </c>
      <c r="BU23" s="35"/>
      <c r="BV23" s="7"/>
      <c r="BW23" s="35" t="e">
        <f>SUM(#REF!+#REF!+#REF!)</f>
        <v>#REF!</v>
      </c>
      <c r="BX23" s="35"/>
      <c r="BY23" s="7"/>
      <c r="BZ23" s="35" t="e">
        <f>SUM(#REF!+#REF!+#REF!)</f>
        <v>#REF!</v>
      </c>
      <c r="CA23" s="35"/>
      <c r="CB23" s="7"/>
      <c r="CC23" s="35" t="e">
        <f>SUM(#REF!+#REF!+#REF!)</f>
        <v>#REF!</v>
      </c>
      <c r="CD23" s="35"/>
      <c r="CE23" s="7">
        <v>15300</v>
      </c>
      <c r="CF23" s="35" t="e">
        <f>SUM(#REF!+#REF!+#REF!)</f>
        <v>#REF!</v>
      </c>
      <c r="CG23" s="91" t="e">
        <f t="shared" ref="CG23:CG24" si="135">CF23/CE23*100</f>
        <v>#REF!</v>
      </c>
      <c r="CH23" s="7"/>
      <c r="CI23" s="35" t="e">
        <f>SUM(#REF!+#REF!+#REF!)</f>
        <v>#REF!</v>
      </c>
      <c r="CJ23" s="35"/>
      <c r="CK23" s="7"/>
      <c r="CL23" s="35" t="e">
        <f>SUM(#REF!+#REF!+#REF!)</f>
        <v>#REF!</v>
      </c>
      <c r="CM23" s="35"/>
      <c r="CN23" s="7"/>
      <c r="CO23" s="35" t="e">
        <f>#REF!+#REF!+#REF!</f>
        <v>#REF!</v>
      </c>
      <c r="CP23" s="35"/>
      <c r="CQ23" s="7"/>
      <c r="CR23" s="35" t="e">
        <f>SUM(#REF!+#REF!+#REF!)</f>
        <v>#REF!</v>
      </c>
      <c r="CS23" s="35"/>
      <c r="CT23" s="7"/>
      <c r="CU23" s="35" t="e">
        <f>SUM(#REF!+#REF!+#REF!)</f>
        <v>#REF!</v>
      </c>
      <c r="CV23" s="35"/>
      <c r="CW23" s="7"/>
      <c r="CX23" s="35" t="e">
        <f>SUM(#REF!+#REF!+#REF!)</f>
        <v>#REF!</v>
      </c>
      <c r="CY23" s="35"/>
      <c r="CZ23" s="7"/>
      <c r="DA23" s="35" t="e">
        <f>SUM(#REF!+#REF!+#REF!)</f>
        <v>#REF!</v>
      </c>
      <c r="DB23" s="35"/>
      <c r="DC23" s="7"/>
      <c r="DD23" s="35" t="e">
        <f>SUM(#REF!+#REF!+#REF!)</f>
        <v>#REF!</v>
      </c>
      <c r="DE23" s="35"/>
      <c r="DF23" s="7"/>
      <c r="DG23" s="35" t="e">
        <f>SUM(#REF!+#REF!+#REF!)</f>
        <v>#REF!</v>
      </c>
      <c r="DH23" s="35"/>
      <c r="DI23" s="7"/>
      <c r="DJ23" s="35" t="e">
        <f>SUM(#REF!+#REF!+#REF!)</f>
        <v>#REF!</v>
      </c>
      <c r="DK23" s="35"/>
      <c r="DL23" s="7"/>
      <c r="DM23" s="35" t="e">
        <f>SUM(#REF!+#REF!+#REF!)</f>
        <v>#REF!</v>
      </c>
      <c r="DN23" s="35"/>
      <c r="DO23" s="7"/>
      <c r="DP23" s="35" t="e">
        <f>#REF!+#REF!+#REF!</f>
        <v>#REF!</v>
      </c>
      <c r="DQ23" s="35"/>
      <c r="DR23" s="35">
        <f t="shared" si="60"/>
        <v>15300</v>
      </c>
      <c r="DS23" s="35" t="e">
        <f>#REF!+#REF!+#REF!</f>
        <v>#REF!</v>
      </c>
      <c r="DT23" s="86" t="e">
        <f t="shared" si="61"/>
        <v>#REF!</v>
      </c>
      <c r="DU23" s="7"/>
      <c r="DV23" s="7" t="e">
        <f>SUM(#REF!+#REF!+#REF!)</f>
        <v>#REF!</v>
      </c>
      <c r="DW23" s="35"/>
      <c r="DX23" s="7"/>
      <c r="DY23" s="7" t="e">
        <f>SUM(#REF!+#REF!+#REF!)</f>
        <v>#REF!</v>
      </c>
      <c r="DZ23" s="35"/>
      <c r="EA23" s="7"/>
      <c r="EB23" s="7" t="e">
        <f>SUM(#REF!+#REF!+#REF!)</f>
        <v>#REF!</v>
      </c>
      <c r="EC23" s="35"/>
      <c r="ED23" s="7"/>
      <c r="EE23" s="7" t="e">
        <f>SUM(#REF!+#REF!+#REF!)</f>
        <v>#REF!</v>
      </c>
      <c r="EF23" s="35"/>
      <c r="EG23" s="7"/>
      <c r="EH23" s="7" t="e">
        <f>SUM(#REF!+#REF!+#REF!)</f>
        <v>#REF!</v>
      </c>
      <c r="EI23" s="35"/>
      <c r="EJ23" s="7"/>
      <c r="EK23" s="7" t="e">
        <f>SUM(#REF!+#REF!+#REF!)</f>
        <v>#REF!</v>
      </c>
      <c r="EL23" s="35"/>
      <c r="EM23" s="7"/>
      <c r="EN23" s="7" t="e">
        <f>SUM(#REF!+#REF!+#REF!)</f>
        <v>#REF!</v>
      </c>
      <c r="EO23" s="35"/>
      <c r="EP23" s="7"/>
      <c r="EQ23" s="7" t="e">
        <f>SUM(#REF!+#REF!+#REF!)</f>
        <v>#REF!</v>
      </c>
      <c r="ER23" s="35"/>
      <c r="ES23" s="7"/>
      <c r="ET23" s="7" t="e">
        <f>SUM(#REF!+#REF!+#REF!)</f>
        <v>#REF!</v>
      </c>
      <c r="EU23" s="35"/>
      <c r="EV23" s="35">
        <f t="shared" si="62"/>
        <v>0</v>
      </c>
      <c r="EW23" s="35" t="e">
        <f>SUM(#REF!+#REF!+#REF!)</f>
        <v>#REF!</v>
      </c>
      <c r="EX23" s="86"/>
      <c r="EY23" s="7"/>
      <c r="EZ23" s="332" t="e">
        <f>#REF!+#REF!+#REF!</f>
        <v>#REF!</v>
      </c>
      <c r="FA23" s="35"/>
      <c r="FB23" s="7"/>
      <c r="FC23" s="332" t="e">
        <f>#REF!+#REF!+#REF!</f>
        <v>#REF!</v>
      </c>
      <c r="FD23" s="35"/>
      <c r="FE23" s="7"/>
      <c r="FF23" s="332" t="e">
        <f>#REF!+#REF!+#REF!</f>
        <v>#REF!</v>
      </c>
      <c r="FG23" s="35"/>
      <c r="FH23" s="7"/>
      <c r="FI23" s="332" t="e">
        <f>#REF!+#REF!+#REF!</f>
        <v>#REF!</v>
      </c>
      <c r="FJ23" s="35"/>
      <c r="FK23" s="7"/>
      <c r="FL23" s="332" t="e">
        <f>#REF!+#REF!+#REF!</f>
        <v>#REF!</v>
      </c>
      <c r="FM23" s="35"/>
      <c r="FN23" s="7"/>
      <c r="FO23" s="332" t="e">
        <f>#REF!+#REF!+#REF!</f>
        <v>#REF!</v>
      </c>
      <c r="FP23" s="35"/>
      <c r="FQ23" s="7"/>
      <c r="FR23" s="332" t="e">
        <f>#REF!+#REF!+#REF!</f>
        <v>#REF!</v>
      </c>
      <c r="FS23" s="35"/>
      <c r="FT23" s="7"/>
      <c r="FU23" s="332" t="e">
        <f>#REF!+#REF!+#REF!</f>
        <v>#REF!</v>
      </c>
      <c r="FV23" s="332"/>
      <c r="FW23" s="7"/>
      <c r="FX23" s="332" t="e">
        <f>#REF!+#REF!+#REF!</f>
        <v>#REF!</v>
      </c>
      <c r="FY23" s="35"/>
      <c r="FZ23" s="7"/>
      <c r="GA23" s="332" t="e">
        <f>#REF!+#REF!+#REF!</f>
        <v>#REF!</v>
      </c>
      <c r="GB23" s="332"/>
      <c r="GC23" s="7"/>
      <c r="GD23" s="332" t="e">
        <f>#REF!+#REF!+#REF!</f>
        <v>#REF!</v>
      </c>
      <c r="GE23" s="332"/>
      <c r="GF23" s="7"/>
      <c r="GG23" s="332" t="e">
        <f>#REF!+#REF!+#REF!</f>
        <v>#REF!</v>
      </c>
      <c r="GH23" s="332"/>
      <c r="GI23" s="7"/>
      <c r="GJ23" s="332" t="e">
        <f>#REF!+#REF!+#REF!</f>
        <v>#REF!</v>
      </c>
      <c r="GK23" s="35"/>
      <c r="GL23" s="35">
        <f t="shared" si="63"/>
        <v>0</v>
      </c>
      <c r="GM23" s="35" t="e">
        <f>#REF!+#REF!+#REF!</f>
        <v>#REF!</v>
      </c>
      <c r="GN23" s="35"/>
      <c r="GO23" s="7"/>
      <c r="GP23" s="332" t="e">
        <f>#REF!+#REF!+#REF!</f>
        <v>#REF!</v>
      </c>
      <c r="GQ23" s="332"/>
      <c r="GR23" s="7"/>
      <c r="GS23" s="332" t="e">
        <f>#REF!+#REF!+#REF!</f>
        <v>#REF!</v>
      </c>
      <c r="GT23" s="332"/>
      <c r="GU23" s="7"/>
      <c r="GV23" s="332" t="e">
        <f>#REF!+#REF!+#REF!</f>
        <v>#REF!</v>
      </c>
      <c r="GW23" s="35"/>
      <c r="GX23" s="35">
        <f t="shared" si="64"/>
        <v>0</v>
      </c>
      <c r="GY23" s="35" t="e">
        <f>SUM(#REF!+#REF!+#REF!)</f>
        <v>#REF!</v>
      </c>
      <c r="GZ23" s="35"/>
      <c r="HA23" s="35">
        <f t="shared" si="65"/>
        <v>15300</v>
      </c>
      <c r="HB23" s="35" t="e">
        <f>SUM(#REF!+#REF!+#REF!)</f>
        <v>#REF!</v>
      </c>
      <c r="HC23" s="144" t="e">
        <f t="shared" si="59"/>
        <v>#REF!</v>
      </c>
      <c r="HE23" s="149"/>
      <c r="HF23" s="149"/>
    </row>
    <row r="24" spans="1:214" ht="15" customHeight="1" x14ac:dyDescent="0.2">
      <c r="A24" s="128" t="s">
        <v>475</v>
      </c>
      <c r="B24" s="7"/>
      <c r="C24" s="7" t="e">
        <f>SUM(#REF!+#REF!+#REF!)</f>
        <v>#REF!</v>
      </c>
      <c r="D24" s="86"/>
      <c r="E24" s="7"/>
      <c r="F24" s="7" t="e">
        <f>SUM(#REF!+#REF!+#REF!)</f>
        <v>#REF!</v>
      </c>
      <c r="G24" s="35"/>
      <c r="H24" s="7"/>
      <c r="I24" s="7" t="e">
        <f>SUM(#REF!+#REF!+#REF!)</f>
        <v>#REF!</v>
      </c>
      <c r="J24" s="35"/>
      <c r="K24" s="7"/>
      <c r="L24" s="7" t="e">
        <f>SUM(#REF!+#REF!+#REF!)</f>
        <v>#REF!</v>
      </c>
      <c r="M24" s="35"/>
      <c r="N24" s="7">
        <v>19300</v>
      </c>
      <c r="O24" s="7" t="e">
        <f>SUM(#REF!+#REF!+#REF!)</f>
        <v>#REF!</v>
      </c>
      <c r="P24" s="91" t="e">
        <f t="shared" ref="P24" si="136">O24/N24*100</f>
        <v>#REF!</v>
      </c>
      <c r="Q24" s="7"/>
      <c r="R24" s="7" t="e">
        <f>SUM(#REF!+#REF!+#REF!)</f>
        <v>#REF!</v>
      </c>
      <c r="S24" s="35"/>
      <c r="T24" s="7"/>
      <c r="U24" s="7" t="e">
        <f>SUM(#REF!+#REF!+#REF!)</f>
        <v>#REF!</v>
      </c>
      <c r="V24" s="35"/>
      <c r="W24" s="7"/>
      <c r="X24" s="7" t="e">
        <f>SUM(#REF!+#REF!+#REF!)</f>
        <v>#REF!</v>
      </c>
      <c r="Y24" s="35"/>
      <c r="Z24" s="7"/>
      <c r="AA24" s="7" t="e">
        <f>SUM(#REF!+#REF!+#REF!)</f>
        <v>#REF!</v>
      </c>
      <c r="AB24" s="35"/>
      <c r="AC24" s="7"/>
      <c r="AD24" s="7" t="e">
        <f>SUM(#REF!+#REF!+#REF!)</f>
        <v>#REF!</v>
      </c>
      <c r="AE24" s="35"/>
      <c r="AF24" s="7"/>
      <c r="AG24" s="7" t="e">
        <f>SUM(#REF!+#REF!+#REF!)</f>
        <v>#REF!</v>
      </c>
      <c r="AH24" s="35"/>
      <c r="AI24" s="7"/>
      <c r="AJ24" s="7" t="e">
        <f>SUM(#REF!+#REF!+#REF!)</f>
        <v>#REF!</v>
      </c>
      <c r="AK24" s="35"/>
      <c r="AL24" s="7"/>
      <c r="AM24" s="7" t="e">
        <f>SUM(#REF!+#REF!+#REF!)</f>
        <v>#REF!</v>
      </c>
      <c r="AN24" s="35"/>
      <c r="AO24" s="7"/>
      <c r="AP24" s="7" t="e">
        <f>SUM(#REF!+#REF!+#REF!)</f>
        <v>#REF!</v>
      </c>
      <c r="AQ24" s="35"/>
      <c r="AR24" s="7"/>
      <c r="AS24" s="35" t="e">
        <f>SUM(#REF!+#REF!+#REF!)</f>
        <v>#REF!</v>
      </c>
      <c r="AT24" s="35"/>
      <c r="AU24" s="7"/>
      <c r="AV24" s="35" t="e">
        <f>SUM(#REF!+#REF!+#REF!)</f>
        <v>#REF!</v>
      </c>
      <c r="AW24" s="35"/>
      <c r="AX24" s="7">
        <v>1465</v>
      </c>
      <c r="AY24" s="35" t="e">
        <f>SUM(#REF!+#REF!+#REF!)</f>
        <v>#REF!</v>
      </c>
      <c r="AZ24" s="91" t="e">
        <f t="shared" ref="AZ24" si="137">AY24/AX24*100</f>
        <v>#REF!</v>
      </c>
      <c r="BA24" s="7"/>
      <c r="BB24" s="35" t="e">
        <f>SUM(#REF!+#REF!+#REF!)</f>
        <v>#REF!</v>
      </c>
      <c r="BC24" s="35"/>
      <c r="BD24" s="7"/>
      <c r="BE24" s="35" t="e">
        <f>SUM(#REF!+#REF!+#REF!)</f>
        <v>#REF!</v>
      </c>
      <c r="BF24" s="35"/>
      <c r="BG24" s="7"/>
      <c r="BH24" s="35" t="e">
        <f>#REF!+#REF!+#REF!</f>
        <v>#REF!</v>
      </c>
      <c r="BI24" s="35"/>
      <c r="BJ24" s="7"/>
      <c r="BK24" s="35" t="e">
        <f>#REF!+#REF!+#REF!</f>
        <v>#REF!</v>
      </c>
      <c r="BL24" s="35"/>
      <c r="BM24" s="7"/>
      <c r="BN24" s="35" t="e">
        <f>SUM(#REF!+#REF!+#REF!)</f>
        <v>#REF!</v>
      </c>
      <c r="BO24" s="35"/>
      <c r="BP24" s="7">
        <v>5600</v>
      </c>
      <c r="BQ24" s="35" t="e">
        <f>SUM(#REF!+#REF!+#REF!)</f>
        <v>#REF!</v>
      </c>
      <c r="BR24" s="35"/>
      <c r="BS24" s="7"/>
      <c r="BT24" s="35" t="e">
        <f>SUM(#REF!+#REF!+#REF!)</f>
        <v>#REF!</v>
      </c>
      <c r="BU24" s="35"/>
      <c r="BV24" s="7"/>
      <c r="BW24" s="35" t="e">
        <f>SUM(#REF!+#REF!+#REF!)</f>
        <v>#REF!</v>
      </c>
      <c r="BX24" s="35"/>
      <c r="BY24" s="7"/>
      <c r="BZ24" s="35" t="e">
        <f>SUM(#REF!+#REF!+#REF!)</f>
        <v>#REF!</v>
      </c>
      <c r="CA24" s="35"/>
      <c r="CB24" s="7"/>
      <c r="CC24" s="35" t="e">
        <f>SUM(#REF!+#REF!+#REF!)</f>
        <v>#REF!</v>
      </c>
      <c r="CD24" s="35"/>
      <c r="CE24" s="7">
        <v>140000</v>
      </c>
      <c r="CF24" s="35" t="e">
        <f>SUM(#REF!+#REF!+#REF!)</f>
        <v>#REF!</v>
      </c>
      <c r="CG24" s="91" t="e">
        <f t="shared" si="135"/>
        <v>#REF!</v>
      </c>
      <c r="CH24" s="7"/>
      <c r="CI24" s="35" t="e">
        <f>SUM(#REF!+#REF!+#REF!)</f>
        <v>#REF!</v>
      </c>
      <c r="CJ24" s="35"/>
      <c r="CK24" s="7"/>
      <c r="CL24" s="35" t="e">
        <f>SUM(#REF!+#REF!+#REF!)</f>
        <v>#REF!</v>
      </c>
      <c r="CM24" s="35"/>
      <c r="CN24" s="7"/>
      <c r="CO24" s="35" t="e">
        <f>#REF!+#REF!+#REF!</f>
        <v>#REF!</v>
      </c>
      <c r="CP24" s="35"/>
      <c r="CQ24" s="7"/>
      <c r="CR24" s="35" t="e">
        <f>SUM(#REF!+#REF!+#REF!)</f>
        <v>#REF!</v>
      </c>
      <c r="CS24" s="35"/>
      <c r="CT24" s="7"/>
      <c r="CU24" s="35" t="e">
        <f>SUM(#REF!+#REF!+#REF!)</f>
        <v>#REF!</v>
      </c>
      <c r="CV24" s="35"/>
      <c r="CW24" s="7"/>
      <c r="CX24" s="35" t="e">
        <f>SUM(#REF!+#REF!+#REF!)</f>
        <v>#REF!</v>
      </c>
      <c r="CY24" s="35"/>
      <c r="CZ24" s="7"/>
      <c r="DA24" s="35" t="e">
        <f>SUM(#REF!+#REF!+#REF!)</f>
        <v>#REF!</v>
      </c>
      <c r="DB24" s="35"/>
      <c r="DC24" s="7">
        <v>507200</v>
      </c>
      <c r="DD24" s="35" t="e">
        <f>SUM(#REF!+#REF!+#REF!)</f>
        <v>#REF!</v>
      </c>
      <c r="DE24" s="91" t="e">
        <f t="shared" ref="DE24" si="138">DD24/DC24*100</f>
        <v>#REF!</v>
      </c>
      <c r="DF24" s="7"/>
      <c r="DG24" s="35" t="e">
        <f>SUM(#REF!+#REF!+#REF!)</f>
        <v>#REF!</v>
      </c>
      <c r="DH24" s="35"/>
      <c r="DI24" s="7"/>
      <c r="DJ24" s="35" t="e">
        <f>SUM(#REF!+#REF!+#REF!)</f>
        <v>#REF!</v>
      </c>
      <c r="DK24" s="35"/>
      <c r="DL24" s="7">
        <v>5000</v>
      </c>
      <c r="DM24" s="35" t="e">
        <f>SUM(#REF!+#REF!+#REF!)</f>
        <v>#REF!</v>
      </c>
      <c r="DN24" s="91" t="e">
        <f t="shared" ref="DN24" si="139">DM24/DL24*100</f>
        <v>#REF!</v>
      </c>
      <c r="DO24" s="7">
        <v>13000</v>
      </c>
      <c r="DP24" s="35" t="e">
        <f>#REF!+#REF!+#REF!</f>
        <v>#REF!</v>
      </c>
      <c r="DQ24" s="91" t="e">
        <f t="shared" ref="DQ24" si="140">DP24/DO24*100</f>
        <v>#REF!</v>
      </c>
      <c r="DR24" s="91">
        <f t="shared" si="60"/>
        <v>691565</v>
      </c>
      <c r="DS24" s="35" t="e">
        <f>#REF!+#REF!+#REF!</f>
        <v>#REF!</v>
      </c>
      <c r="DT24" s="91" t="e">
        <f t="shared" si="61"/>
        <v>#REF!</v>
      </c>
      <c r="DU24" s="7"/>
      <c r="DV24" s="7" t="e">
        <f>SUM(#REF!+#REF!+#REF!)</f>
        <v>#REF!</v>
      </c>
      <c r="DW24" s="35"/>
      <c r="DX24" s="7"/>
      <c r="DY24" s="7" t="e">
        <f>SUM(#REF!+#REF!+#REF!)</f>
        <v>#REF!</v>
      </c>
      <c r="DZ24" s="35"/>
      <c r="EA24" s="7"/>
      <c r="EB24" s="7" t="e">
        <f>SUM(#REF!+#REF!+#REF!)</f>
        <v>#REF!</v>
      </c>
      <c r="EC24" s="35"/>
      <c r="ED24" s="7"/>
      <c r="EE24" s="7" t="e">
        <f>SUM(#REF!+#REF!+#REF!)</f>
        <v>#REF!</v>
      </c>
      <c r="EF24" s="35"/>
      <c r="EG24" s="7"/>
      <c r="EH24" s="7" t="e">
        <f>SUM(#REF!+#REF!+#REF!)</f>
        <v>#REF!</v>
      </c>
      <c r="EI24" s="35"/>
      <c r="EJ24" s="7"/>
      <c r="EK24" s="7" t="e">
        <f>SUM(#REF!+#REF!+#REF!)</f>
        <v>#REF!</v>
      </c>
      <c r="EL24" s="35"/>
      <c r="EM24" s="7"/>
      <c r="EN24" s="7" t="e">
        <f>SUM(#REF!+#REF!+#REF!)</f>
        <v>#REF!</v>
      </c>
      <c r="EO24" s="35"/>
      <c r="EP24" s="7"/>
      <c r="EQ24" s="7" t="e">
        <f>SUM(#REF!+#REF!+#REF!)</f>
        <v>#REF!</v>
      </c>
      <c r="ER24" s="35"/>
      <c r="ES24" s="7"/>
      <c r="ET24" s="7" t="e">
        <f>SUM(#REF!+#REF!+#REF!)</f>
        <v>#REF!</v>
      </c>
      <c r="EU24" s="35"/>
      <c r="EV24" s="35">
        <f t="shared" si="62"/>
        <v>0</v>
      </c>
      <c r="EW24" s="35" t="e">
        <f>SUM(#REF!+#REF!+#REF!)</f>
        <v>#REF!</v>
      </c>
      <c r="EX24" s="86"/>
      <c r="EY24" s="7"/>
      <c r="EZ24" s="332" t="e">
        <f>#REF!+#REF!+#REF!</f>
        <v>#REF!</v>
      </c>
      <c r="FA24" s="35"/>
      <c r="FB24" s="7"/>
      <c r="FC24" s="332" t="e">
        <f>#REF!+#REF!+#REF!</f>
        <v>#REF!</v>
      </c>
      <c r="FD24" s="35"/>
      <c r="FE24" s="7"/>
      <c r="FF24" s="332" t="e">
        <f>#REF!+#REF!+#REF!</f>
        <v>#REF!</v>
      </c>
      <c r="FG24" s="35"/>
      <c r="FH24" s="7"/>
      <c r="FI24" s="332" t="e">
        <f>#REF!+#REF!+#REF!</f>
        <v>#REF!</v>
      </c>
      <c r="FJ24" s="35"/>
      <c r="FK24" s="7"/>
      <c r="FL24" s="332" t="e">
        <f>#REF!+#REF!+#REF!</f>
        <v>#REF!</v>
      </c>
      <c r="FM24" s="35"/>
      <c r="FN24" s="7"/>
      <c r="FO24" s="332" t="e">
        <f>#REF!+#REF!+#REF!</f>
        <v>#REF!</v>
      </c>
      <c r="FP24" s="35"/>
      <c r="FQ24" s="7"/>
      <c r="FR24" s="332" t="e">
        <f>#REF!+#REF!+#REF!</f>
        <v>#REF!</v>
      </c>
      <c r="FS24" s="35"/>
      <c r="FT24" s="7"/>
      <c r="FU24" s="332" t="e">
        <f>#REF!+#REF!+#REF!</f>
        <v>#REF!</v>
      </c>
      <c r="FV24" s="332"/>
      <c r="FW24" s="7"/>
      <c r="FX24" s="332" t="e">
        <f>#REF!+#REF!+#REF!</f>
        <v>#REF!</v>
      </c>
      <c r="FY24" s="35"/>
      <c r="FZ24" s="7"/>
      <c r="GA24" s="332" t="e">
        <f>#REF!+#REF!+#REF!</f>
        <v>#REF!</v>
      </c>
      <c r="GB24" s="332"/>
      <c r="GC24" s="7"/>
      <c r="GD24" s="332" t="e">
        <f>#REF!+#REF!+#REF!</f>
        <v>#REF!</v>
      </c>
      <c r="GE24" s="332"/>
      <c r="GF24" s="7"/>
      <c r="GG24" s="332" t="e">
        <f>#REF!+#REF!+#REF!</f>
        <v>#REF!</v>
      </c>
      <c r="GH24" s="332"/>
      <c r="GI24" s="7"/>
      <c r="GJ24" s="332" t="e">
        <f>#REF!+#REF!+#REF!</f>
        <v>#REF!</v>
      </c>
      <c r="GK24" s="35"/>
      <c r="GL24" s="35">
        <f t="shared" si="63"/>
        <v>0</v>
      </c>
      <c r="GM24" s="35" t="e">
        <f>#REF!+#REF!+#REF!</f>
        <v>#REF!</v>
      </c>
      <c r="GN24" s="35"/>
      <c r="GO24" s="7"/>
      <c r="GP24" s="332" t="e">
        <f>#REF!+#REF!+#REF!</f>
        <v>#REF!</v>
      </c>
      <c r="GQ24" s="332"/>
      <c r="GR24" s="7"/>
      <c r="GS24" s="332" t="e">
        <f>#REF!+#REF!+#REF!</f>
        <v>#REF!</v>
      </c>
      <c r="GT24" s="332"/>
      <c r="GU24" s="7"/>
      <c r="GV24" s="332" t="e">
        <f>#REF!+#REF!+#REF!</f>
        <v>#REF!</v>
      </c>
      <c r="GW24" s="35"/>
      <c r="GX24" s="35">
        <f t="shared" si="64"/>
        <v>0</v>
      </c>
      <c r="GY24" s="35" t="e">
        <f>SUM(#REF!+#REF!+#REF!)</f>
        <v>#REF!</v>
      </c>
      <c r="GZ24" s="35"/>
      <c r="HA24" s="35">
        <f t="shared" si="65"/>
        <v>691565</v>
      </c>
      <c r="HB24" s="35" t="e">
        <f>SUM(#REF!+#REF!+#REF!)</f>
        <v>#REF!</v>
      </c>
      <c r="HC24" s="144" t="e">
        <f t="shared" si="59"/>
        <v>#REF!</v>
      </c>
      <c r="HE24" s="149"/>
      <c r="HF24" s="149"/>
    </row>
    <row r="25" spans="1:214" ht="15" customHeight="1" x14ac:dyDescent="0.2">
      <c r="A25" s="128" t="s">
        <v>476</v>
      </c>
      <c r="B25" s="7"/>
      <c r="C25" s="7" t="e">
        <f>SUM(#REF!+#REF!+#REF!)</f>
        <v>#REF!</v>
      </c>
      <c r="D25" s="86"/>
      <c r="E25" s="7"/>
      <c r="F25" s="7" t="e">
        <f>SUM(#REF!+#REF!+#REF!)</f>
        <v>#REF!</v>
      </c>
      <c r="G25" s="35"/>
      <c r="H25" s="7"/>
      <c r="I25" s="7" t="e">
        <f>SUM(#REF!+#REF!+#REF!)</f>
        <v>#REF!</v>
      </c>
      <c r="J25" s="35"/>
      <c r="K25" s="7"/>
      <c r="L25" s="7" t="e">
        <f>SUM(#REF!+#REF!+#REF!)</f>
        <v>#REF!</v>
      </c>
      <c r="M25" s="35"/>
      <c r="N25" s="7"/>
      <c r="O25" s="7" t="e">
        <f>SUM(#REF!+#REF!+#REF!)</f>
        <v>#REF!</v>
      </c>
      <c r="P25" s="35"/>
      <c r="Q25" s="7"/>
      <c r="R25" s="7" t="e">
        <f>SUM(#REF!+#REF!+#REF!)</f>
        <v>#REF!</v>
      </c>
      <c r="S25" s="35"/>
      <c r="T25" s="7">
        <v>673622</v>
      </c>
      <c r="U25" s="7" t="e">
        <f>SUM(#REF!+#REF!+#REF!)</f>
        <v>#REF!</v>
      </c>
      <c r="V25" s="91" t="e">
        <f t="shared" ref="V25:V26" si="141">U25/T25*100</f>
        <v>#REF!</v>
      </c>
      <c r="W25" s="7"/>
      <c r="X25" s="7" t="e">
        <f>SUM(#REF!+#REF!+#REF!)</f>
        <v>#REF!</v>
      </c>
      <c r="Y25" s="35"/>
      <c r="Z25" s="7"/>
      <c r="AA25" s="7" t="e">
        <f>SUM(#REF!+#REF!+#REF!)</f>
        <v>#REF!</v>
      </c>
      <c r="AB25" s="35"/>
      <c r="AC25" s="7"/>
      <c r="AD25" s="7" t="e">
        <f>SUM(#REF!+#REF!+#REF!)</f>
        <v>#REF!</v>
      </c>
      <c r="AE25" s="35"/>
      <c r="AF25" s="7"/>
      <c r="AG25" s="7" t="e">
        <f>SUM(#REF!+#REF!+#REF!)</f>
        <v>#REF!</v>
      </c>
      <c r="AH25" s="35"/>
      <c r="AI25" s="7"/>
      <c r="AJ25" s="7" t="e">
        <f>SUM(#REF!+#REF!+#REF!)</f>
        <v>#REF!</v>
      </c>
      <c r="AK25" s="35"/>
      <c r="AL25" s="7"/>
      <c r="AM25" s="7" t="e">
        <f>SUM(#REF!+#REF!+#REF!)</f>
        <v>#REF!</v>
      </c>
      <c r="AN25" s="35"/>
      <c r="AO25" s="7"/>
      <c r="AP25" s="7" t="e">
        <f>SUM(#REF!+#REF!+#REF!)</f>
        <v>#REF!</v>
      </c>
      <c r="AQ25" s="35"/>
      <c r="AR25" s="7"/>
      <c r="AS25" s="35" t="e">
        <f>SUM(#REF!+#REF!+#REF!)</f>
        <v>#REF!</v>
      </c>
      <c r="AT25" s="35"/>
      <c r="AU25" s="7"/>
      <c r="AV25" s="35" t="e">
        <f>SUM(#REF!+#REF!+#REF!)</f>
        <v>#REF!</v>
      </c>
      <c r="AW25" s="35"/>
      <c r="AX25" s="7"/>
      <c r="AY25" s="35" t="e">
        <f>SUM(#REF!+#REF!+#REF!)</f>
        <v>#REF!</v>
      </c>
      <c r="AZ25" s="35"/>
      <c r="BA25" s="7"/>
      <c r="BB25" s="35" t="e">
        <f>SUM(#REF!+#REF!+#REF!)</f>
        <v>#REF!</v>
      </c>
      <c r="BC25" s="35"/>
      <c r="BD25" s="7"/>
      <c r="BE25" s="35" t="e">
        <f>SUM(#REF!+#REF!+#REF!)</f>
        <v>#REF!</v>
      </c>
      <c r="BF25" s="35"/>
      <c r="BG25" s="7"/>
      <c r="BH25" s="35" t="e">
        <f>#REF!+#REF!+#REF!</f>
        <v>#REF!</v>
      </c>
      <c r="BI25" s="35"/>
      <c r="BJ25" s="7"/>
      <c r="BK25" s="35" t="e">
        <f>#REF!+#REF!+#REF!</f>
        <v>#REF!</v>
      </c>
      <c r="BL25" s="35"/>
      <c r="BM25" s="7"/>
      <c r="BN25" s="35" t="e">
        <f>SUM(#REF!+#REF!+#REF!)</f>
        <v>#REF!</v>
      </c>
      <c r="BO25" s="35"/>
      <c r="BP25" s="7"/>
      <c r="BQ25" s="35" t="e">
        <f>SUM(#REF!+#REF!+#REF!)</f>
        <v>#REF!</v>
      </c>
      <c r="BR25" s="35"/>
      <c r="BS25" s="7"/>
      <c r="BT25" s="35" t="e">
        <f>SUM(#REF!+#REF!+#REF!)</f>
        <v>#REF!</v>
      </c>
      <c r="BU25" s="35"/>
      <c r="BV25" s="7"/>
      <c r="BW25" s="35" t="e">
        <f>SUM(#REF!+#REF!+#REF!)</f>
        <v>#REF!</v>
      </c>
      <c r="BX25" s="35"/>
      <c r="BY25" s="7"/>
      <c r="BZ25" s="35" t="e">
        <f>SUM(#REF!+#REF!+#REF!)</f>
        <v>#REF!</v>
      </c>
      <c r="CA25" s="35"/>
      <c r="CB25" s="7"/>
      <c r="CC25" s="35" t="e">
        <f>SUM(#REF!+#REF!+#REF!)</f>
        <v>#REF!</v>
      </c>
      <c r="CD25" s="35"/>
      <c r="CE25" s="7"/>
      <c r="CF25" s="35" t="e">
        <f>SUM(#REF!+#REF!+#REF!)</f>
        <v>#REF!</v>
      </c>
      <c r="CG25" s="35"/>
      <c r="CH25" s="7"/>
      <c r="CI25" s="35" t="e">
        <f>SUM(#REF!+#REF!+#REF!)</f>
        <v>#REF!</v>
      </c>
      <c r="CJ25" s="35"/>
      <c r="CK25" s="7"/>
      <c r="CL25" s="35" t="e">
        <f>SUM(#REF!+#REF!+#REF!)</f>
        <v>#REF!</v>
      </c>
      <c r="CM25" s="35"/>
      <c r="CN25" s="7"/>
      <c r="CO25" s="35" t="e">
        <f>#REF!+#REF!+#REF!</f>
        <v>#REF!</v>
      </c>
      <c r="CP25" s="35"/>
      <c r="CQ25" s="7"/>
      <c r="CR25" s="35" t="e">
        <f>SUM(#REF!+#REF!+#REF!)</f>
        <v>#REF!</v>
      </c>
      <c r="CS25" s="35"/>
      <c r="CT25" s="7"/>
      <c r="CU25" s="35" t="e">
        <f>SUM(#REF!+#REF!+#REF!)</f>
        <v>#REF!</v>
      </c>
      <c r="CV25" s="35"/>
      <c r="CW25" s="7"/>
      <c r="CX25" s="35" t="e">
        <f>SUM(#REF!+#REF!+#REF!)</f>
        <v>#REF!</v>
      </c>
      <c r="CY25" s="35"/>
      <c r="CZ25" s="7"/>
      <c r="DA25" s="35" t="e">
        <f>SUM(#REF!+#REF!+#REF!)</f>
        <v>#REF!</v>
      </c>
      <c r="DB25" s="35"/>
      <c r="DC25" s="7"/>
      <c r="DD25" s="35" t="e">
        <f>SUM(#REF!+#REF!+#REF!)</f>
        <v>#REF!</v>
      </c>
      <c r="DE25" s="35"/>
      <c r="DF25" s="7"/>
      <c r="DG25" s="35" t="e">
        <f>SUM(#REF!+#REF!+#REF!)</f>
        <v>#REF!</v>
      </c>
      <c r="DH25" s="35"/>
      <c r="DI25" s="7"/>
      <c r="DJ25" s="35" t="e">
        <f>SUM(#REF!+#REF!+#REF!)</f>
        <v>#REF!</v>
      </c>
      <c r="DK25" s="35"/>
      <c r="DL25" s="7"/>
      <c r="DM25" s="35" t="e">
        <f>SUM(#REF!+#REF!+#REF!)</f>
        <v>#REF!</v>
      </c>
      <c r="DN25" s="35"/>
      <c r="DO25" s="7"/>
      <c r="DP25" s="35" t="e">
        <f>#REF!+#REF!+#REF!</f>
        <v>#REF!</v>
      </c>
      <c r="DQ25" s="35"/>
      <c r="DR25" s="35">
        <f t="shared" si="60"/>
        <v>673622</v>
      </c>
      <c r="DS25" s="35" t="e">
        <f>#REF!+#REF!+#REF!</f>
        <v>#REF!</v>
      </c>
      <c r="DT25" s="86" t="e">
        <f>DS25/DR25*100</f>
        <v>#REF!</v>
      </c>
      <c r="DU25" s="7"/>
      <c r="DV25" s="7" t="e">
        <f>SUM(#REF!+#REF!+#REF!)</f>
        <v>#REF!</v>
      </c>
      <c r="DW25" s="35"/>
      <c r="DX25" s="7"/>
      <c r="DY25" s="7" t="e">
        <f>SUM(#REF!+#REF!+#REF!)</f>
        <v>#REF!</v>
      </c>
      <c r="DZ25" s="35"/>
      <c r="EA25" s="7"/>
      <c r="EB25" s="7" t="e">
        <f>SUM(#REF!+#REF!+#REF!)</f>
        <v>#REF!</v>
      </c>
      <c r="EC25" s="35"/>
      <c r="ED25" s="7"/>
      <c r="EE25" s="7" t="e">
        <f>SUM(#REF!+#REF!+#REF!)</f>
        <v>#REF!</v>
      </c>
      <c r="EF25" s="35"/>
      <c r="EG25" s="7"/>
      <c r="EH25" s="7" t="e">
        <f>SUM(#REF!+#REF!+#REF!)</f>
        <v>#REF!</v>
      </c>
      <c r="EI25" s="35"/>
      <c r="EJ25" s="7"/>
      <c r="EK25" s="7" t="e">
        <f>SUM(#REF!+#REF!+#REF!)</f>
        <v>#REF!</v>
      </c>
      <c r="EL25" s="35"/>
      <c r="EM25" s="7"/>
      <c r="EN25" s="7" t="e">
        <f>SUM(#REF!+#REF!+#REF!)</f>
        <v>#REF!</v>
      </c>
      <c r="EO25" s="35"/>
      <c r="EP25" s="7"/>
      <c r="EQ25" s="7" t="e">
        <f>SUM(#REF!+#REF!+#REF!)</f>
        <v>#REF!</v>
      </c>
      <c r="ER25" s="35"/>
      <c r="ES25" s="7"/>
      <c r="ET25" s="7" t="e">
        <f>SUM(#REF!+#REF!+#REF!)</f>
        <v>#REF!</v>
      </c>
      <c r="EU25" s="35"/>
      <c r="EV25" s="35">
        <f t="shared" si="62"/>
        <v>0</v>
      </c>
      <c r="EW25" s="35" t="e">
        <f>SUM(#REF!+#REF!+#REF!)</f>
        <v>#REF!</v>
      </c>
      <c r="EX25" s="86"/>
      <c r="EY25" s="7"/>
      <c r="EZ25" s="332" t="e">
        <f>#REF!+#REF!+#REF!</f>
        <v>#REF!</v>
      </c>
      <c r="FA25" s="35"/>
      <c r="FB25" s="7"/>
      <c r="FC25" s="35" t="e">
        <f>#REF!+#REF!+#REF!</f>
        <v>#REF!</v>
      </c>
      <c r="FD25" s="35"/>
      <c r="FE25" s="7"/>
      <c r="FF25" s="332" t="e">
        <f>#REF!+#REF!+#REF!</f>
        <v>#REF!</v>
      </c>
      <c r="FG25" s="35"/>
      <c r="FH25" s="7"/>
      <c r="FI25" s="332" t="e">
        <f>#REF!+#REF!+#REF!</f>
        <v>#REF!</v>
      </c>
      <c r="FJ25" s="35"/>
      <c r="FK25" s="7"/>
      <c r="FL25" s="332" t="e">
        <f>#REF!+#REF!+#REF!</f>
        <v>#REF!</v>
      </c>
      <c r="FM25" s="35"/>
      <c r="FN25" s="7"/>
      <c r="FO25" s="332" t="e">
        <f>#REF!+#REF!+#REF!</f>
        <v>#REF!</v>
      </c>
      <c r="FP25" s="35"/>
      <c r="FQ25" s="7"/>
      <c r="FR25" s="332" t="e">
        <f>#REF!+#REF!+#REF!</f>
        <v>#REF!</v>
      </c>
      <c r="FS25" s="35"/>
      <c r="FT25" s="7"/>
      <c r="FU25" s="332" t="e">
        <f>#REF!+#REF!+#REF!</f>
        <v>#REF!</v>
      </c>
      <c r="FV25" s="332"/>
      <c r="FW25" s="7"/>
      <c r="FX25" s="332" t="e">
        <f>#REF!+#REF!+#REF!</f>
        <v>#REF!</v>
      </c>
      <c r="FY25" s="35"/>
      <c r="FZ25" s="7"/>
      <c r="GA25" s="332" t="e">
        <f>#REF!+#REF!+#REF!</f>
        <v>#REF!</v>
      </c>
      <c r="GB25" s="332"/>
      <c r="GC25" s="7"/>
      <c r="GD25" s="332" t="e">
        <f>#REF!+#REF!+#REF!</f>
        <v>#REF!</v>
      </c>
      <c r="GE25" s="332"/>
      <c r="GF25" s="7"/>
      <c r="GG25" s="332" t="e">
        <f>#REF!+#REF!+#REF!</f>
        <v>#REF!</v>
      </c>
      <c r="GH25" s="332"/>
      <c r="GI25" s="7"/>
      <c r="GJ25" s="332" t="e">
        <f>#REF!+#REF!+#REF!</f>
        <v>#REF!</v>
      </c>
      <c r="GK25" s="35"/>
      <c r="GL25" s="35">
        <f t="shared" si="63"/>
        <v>0</v>
      </c>
      <c r="GM25" s="35" t="e">
        <f>#REF!+#REF!+#REF!</f>
        <v>#REF!</v>
      </c>
      <c r="GN25" s="35"/>
      <c r="GO25" s="7"/>
      <c r="GP25" s="332" t="e">
        <f>#REF!+#REF!+#REF!</f>
        <v>#REF!</v>
      </c>
      <c r="GQ25" s="332"/>
      <c r="GR25" s="7"/>
      <c r="GS25" s="332" t="e">
        <f>#REF!+#REF!+#REF!</f>
        <v>#REF!</v>
      </c>
      <c r="GT25" s="332"/>
      <c r="GU25" s="7"/>
      <c r="GV25" s="332" t="e">
        <f>#REF!+#REF!+#REF!</f>
        <v>#REF!</v>
      </c>
      <c r="GW25" s="35"/>
      <c r="GX25" s="35">
        <f t="shared" si="64"/>
        <v>0</v>
      </c>
      <c r="GY25" s="35" t="e">
        <f>SUM(#REF!+#REF!+#REF!)</f>
        <v>#REF!</v>
      </c>
      <c r="GZ25" s="35"/>
      <c r="HA25" s="35">
        <f t="shared" si="65"/>
        <v>673622</v>
      </c>
      <c r="HB25" s="35" t="e">
        <f>SUM(#REF!+#REF!+#REF!)</f>
        <v>#REF!</v>
      </c>
      <c r="HC25" s="144" t="e">
        <f t="shared" si="59"/>
        <v>#REF!</v>
      </c>
      <c r="HE25" s="149"/>
      <c r="HF25" s="149"/>
    </row>
    <row r="26" spans="1:214" s="11" customFormat="1" ht="15" customHeight="1" thickBot="1" x14ac:dyDescent="0.25">
      <c r="A26" s="130" t="s">
        <v>477</v>
      </c>
      <c r="B26" s="33">
        <f>B7+B18</f>
        <v>193004</v>
      </c>
      <c r="C26" s="33" t="e">
        <f>C7+C18</f>
        <v>#REF!</v>
      </c>
      <c r="D26" s="87" t="e">
        <f t="shared" si="66"/>
        <v>#REF!</v>
      </c>
      <c r="E26" s="33">
        <f>E7+E18</f>
        <v>5000</v>
      </c>
      <c r="F26" s="33" t="e">
        <f>F7+F18</f>
        <v>#REF!</v>
      </c>
      <c r="G26" s="87" t="e">
        <f t="shared" ref="G26" si="142">F26/E26*100</f>
        <v>#REF!</v>
      </c>
      <c r="H26" s="33">
        <f>H7+H18</f>
        <v>3353</v>
      </c>
      <c r="I26" s="33" t="e">
        <f>I7+I18</f>
        <v>#REF!</v>
      </c>
      <c r="J26" s="87" t="e">
        <f t="shared" ref="J26" si="143">I26/H26*100</f>
        <v>#REF!</v>
      </c>
      <c r="K26" s="33">
        <f>K7+K18</f>
        <v>7034</v>
      </c>
      <c r="L26" s="33" t="e">
        <f>L7+L18</f>
        <v>#REF!</v>
      </c>
      <c r="M26" s="87" t="e">
        <f t="shared" ref="M26:M27" si="144">L26/K26*100</f>
        <v>#REF!</v>
      </c>
      <c r="N26" s="33">
        <f>N7+N18</f>
        <v>166280</v>
      </c>
      <c r="O26" s="33" t="e">
        <f>O7+O18</f>
        <v>#REF!</v>
      </c>
      <c r="P26" s="87" t="e">
        <f t="shared" ref="P26" si="145">O26/N26*100</f>
        <v>#REF!</v>
      </c>
      <c r="Q26" s="33">
        <f>Q7+Q18</f>
        <v>693317</v>
      </c>
      <c r="R26" s="33" t="e">
        <f>R7+R18</f>
        <v>#REF!</v>
      </c>
      <c r="S26" s="87" t="e">
        <f t="shared" ref="S26" si="146">R26/Q26*100</f>
        <v>#REF!</v>
      </c>
      <c r="T26" s="33">
        <f>T7+T18</f>
        <v>673622</v>
      </c>
      <c r="U26" s="33" t="e">
        <f>U7+U18</f>
        <v>#REF!</v>
      </c>
      <c r="V26" s="87" t="e">
        <f t="shared" si="141"/>
        <v>#REF!</v>
      </c>
      <c r="W26" s="33">
        <f>W7+W18</f>
        <v>0</v>
      </c>
      <c r="X26" s="33" t="e">
        <f>X7+X18</f>
        <v>#REF!</v>
      </c>
      <c r="Y26" s="85"/>
      <c r="Z26" s="33">
        <f>Z7+Z18</f>
        <v>15758</v>
      </c>
      <c r="AA26" s="33" t="e">
        <f>AA7+AA18</f>
        <v>#REF!</v>
      </c>
      <c r="AB26" s="87" t="e">
        <f t="shared" ref="AB26:AB30" si="147">AA26/Z26*100</f>
        <v>#REF!</v>
      </c>
      <c r="AC26" s="33">
        <f>AC7+AC18</f>
        <v>0</v>
      </c>
      <c r="AD26" s="33" t="e">
        <f>AD7+AD18</f>
        <v>#REF!</v>
      </c>
      <c r="AE26" s="85"/>
      <c r="AF26" s="33">
        <f>AF7+AF18</f>
        <v>4604</v>
      </c>
      <c r="AG26" s="33" t="e">
        <f>AG7+AG18</f>
        <v>#REF!</v>
      </c>
      <c r="AH26" s="87" t="e">
        <f t="shared" ref="AH26" si="148">AG26/AF26*100</f>
        <v>#REF!</v>
      </c>
      <c r="AI26" s="33">
        <f>AI7+AI18</f>
        <v>27850</v>
      </c>
      <c r="AJ26" s="33" t="e">
        <f>AJ7+AJ18</f>
        <v>#REF!</v>
      </c>
      <c r="AK26" s="87" t="e">
        <f t="shared" ref="AK26:AK28" si="149">AJ26/AI26*100</f>
        <v>#REF!</v>
      </c>
      <c r="AL26" s="33">
        <f>AL7+AL18</f>
        <v>157000</v>
      </c>
      <c r="AM26" s="33" t="e">
        <f>AM7+AM18</f>
        <v>#REF!</v>
      </c>
      <c r="AN26" s="87" t="e">
        <f t="shared" ref="AN26" si="150">AM26/AL26*100</f>
        <v>#REF!</v>
      </c>
      <c r="AO26" s="33">
        <f>AO7+AO18</f>
        <v>698409</v>
      </c>
      <c r="AP26" s="33" t="e">
        <f>AP7+AP18</f>
        <v>#REF!</v>
      </c>
      <c r="AQ26" s="87" t="e">
        <f t="shared" ref="AQ26:AQ28" si="151">AP26/AO26*100</f>
        <v>#REF!</v>
      </c>
      <c r="AR26" s="33">
        <f>AR7+AR18</f>
        <v>0</v>
      </c>
      <c r="AS26" s="85" t="e">
        <f>SUM(#REF!+#REF!+#REF!)</f>
        <v>#REF!</v>
      </c>
      <c r="AT26" s="87"/>
      <c r="AU26" s="33">
        <f>AU7+AU18</f>
        <v>153653</v>
      </c>
      <c r="AV26" s="85" t="e">
        <f>SUM(#REF!+#REF!+#REF!)</f>
        <v>#REF!</v>
      </c>
      <c r="AW26" s="87" t="e">
        <f t="shared" ref="AW26:AW28" si="152">AV26/AU26*100</f>
        <v>#REF!</v>
      </c>
      <c r="AX26" s="33">
        <f>AX7+AX18</f>
        <v>54290</v>
      </c>
      <c r="AY26" s="85" t="e">
        <f>SUM(#REF!+#REF!+#REF!)</f>
        <v>#REF!</v>
      </c>
      <c r="AZ26" s="87" t="e">
        <f t="shared" ref="AZ26:AZ28" si="153">AY26/AX26*100</f>
        <v>#REF!</v>
      </c>
      <c r="BA26" s="33">
        <f>BA7+BA18</f>
        <v>25000</v>
      </c>
      <c r="BB26" s="85" t="e">
        <f>SUM(#REF!+#REF!+#REF!)</f>
        <v>#REF!</v>
      </c>
      <c r="BC26" s="87" t="e">
        <f t="shared" ref="BC26" si="154">BB26/BA26*100</f>
        <v>#REF!</v>
      </c>
      <c r="BD26" s="33">
        <f>BD7+BD18</f>
        <v>1000</v>
      </c>
      <c r="BE26" s="85" t="e">
        <f>SUM(#REF!+#REF!+#REF!)</f>
        <v>#REF!</v>
      </c>
      <c r="BF26" s="87" t="e">
        <f t="shared" ref="BF26" si="155">BE26/BD26*100</f>
        <v>#REF!</v>
      </c>
      <c r="BG26" s="33">
        <f>BG7+BG18</f>
        <v>109572</v>
      </c>
      <c r="BH26" s="85" t="e">
        <f>#REF!+#REF!+#REF!</f>
        <v>#REF!</v>
      </c>
      <c r="BI26" s="87" t="e">
        <f t="shared" ref="BI26:BI28" si="156">BH26/BG26*100</f>
        <v>#REF!</v>
      </c>
      <c r="BJ26" s="33">
        <f>BJ7+BJ18</f>
        <v>0</v>
      </c>
      <c r="BK26" s="85" t="e">
        <f>#REF!+#REF!+#REF!</f>
        <v>#REF!</v>
      </c>
      <c r="BL26" s="85"/>
      <c r="BM26" s="33">
        <f>BM7+BM18</f>
        <v>3500</v>
      </c>
      <c r="BN26" s="85" t="e">
        <f>SUM(#REF!+#REF!+#REF!)</f>
        <v>#REF!</v>
      </c>
      <c r="BO26" s="87" t="e">
        <f t="shared" ref="BO26" si="157">BN26/BM26*100</f>
        <v>#REF!</v>
      </c>
      <c r="BP26" s="33">
        <f>BP7+BP18</f>
        <v>477883</v>
      </c>
      <c r="BQ26" s="85" t="e">
        <f>SUM(#REF!+#REF!+#REF!)</f>
        <v>#REF!</v>
      </c>
      <c r="BR26" s="87" t="e">
        <f t="shared" ref="BR26:BR28" si="158">BQ26/BP26*100</f>
        <v>#REF!</v>
      </c>
      <c r="BS26" s="33">
        <f>BS7+BS18</f>
        <v>175109</v>
      </c>
      <c r="BT26" s="85" t="e">
        <f>SUM(#REF!+#REF!+#REF!)</f>
        <v>#REF!</v>
      </c>
      <c r="BU26" s="87" t="e">
        <f t="shared" ref="BU26:BU28" si="159">BT26/BS26*100</f>
        <v>#REF!</v>
      </c>
      <c r="BV26" s="33">
        <f>BV7+BV18</f>
        <v>0</v>
      </c>
      <c r="BW26" s="85" t="e">
        <f>SUM(#REF!+#REF!+#REF!)</f>
        <v>#REF!</v>
      </c>
      <c r="BX26" s="85"/>
      <c r="BY26" s="33">
        <f>BY7+BY18</f>
        <v>699392</v>
      </c>
      <c r="BZ26" s="85" t="e">
        <f>SUM(#REF!+#REF!+#REF!)</f>
        <v>#REF!</v>
      </c>
      <c r="CA26" s="87" t="e">
        <f t="shared" ref="CA26:CA28" si="160">BZ26/BY26*100</f>
        <v>#REF!</v>
      </c>
      <c r="CB26" s="33">
        <f>CB7+CB18</f>
        <v>0</v>
      </c>
      <c r="CC26" s="85" t="e">
        <f>SUM(#REF!+#REF!+#REF!)</f>
        <v>#REF!</v>
      </c>
      <c r="CD26" s="85"/>
      <c r="CE26" s="33">
        <f>CE7+CE18</f>
        <v>3247780</v>
      </c>
      <c r="CF26" s="85" t="e">
        <f>SUM(#REF!+#REF!+#REF!)</f>
        <v>#REF!</v>
      </c>
      <c r="CG26" s="87" t="e">
        <f t="shared" ref="CG26:CG28" si="161">CF26/CE26*100</f>
        <v>#REF!</v>
      </c>
      <c r="CH26" s="33">
        <f>CH7+CH18</f>
        <v>0</v>
      </c>
      <c r="CI26" s="85" t="e">
        <f>SUM(#REF!+#REF!+#REF!)</f>
        <v>#REF!</v>
      </c>
      <c r="CJ26" s="85"/>
      <c r="CK26" s="33">
        <f>CK7+CK18</f>
        <v>2000</v>
      </c>
      <c r="CL26" s="85" t="e">
        <f>SUM(#REF!+#REF!+#REF!)</f>
        <v>#REF!</v>
      </c>
      <c r="CM26" s="87" t="e">
        <f t="shared" ref="CM26" si="162">CL26/CK26*100</f>
        <v>#REF!</v>
      </c>
      <c r="CN26" s="33">
        <f>CN7+CN18</f>
        <v>320581</v>
      </c>
      <c r="CO26" s="85" t="e">
        <f>#REF!+#REF!+#REF!</f>
        <v>#REF!</v>
      </c>
      <c r="CP26" s="87" t="e">
        <f t="shared" ref="CP26" si="163">CO26/CN26*100</f>
        <v>#REF!</v>
      </c>
      <c r="CQ26" s="33">
        <f>CQ7+CQ18</f>
        <v>0</v>
      </c>
      <c r="CR26" s="85" t="e">
        <f>SUM(#REF!+#REF!+#REF!)</f>
        <v>#REF!</v>
      </c>
      <c r="CS26" s="85"/>
      <c r="CT26" s="33">
        <f>CT7+CT18</f>
        <v>3000</v>
      </c>
      <c r="CU26" s="85" t="e">
        <f>SUM(#REF!+#REF!+#REF!)</f>
        <v>#REF!</v>
      </c>
      <c r="CV26" s="87" t="e">
        <f t="shared" ref="CV26" si="164">CU26/CT26*100</f>
        <v>#REF!</v>
      </c>
      <c r="CW26" s="33">
        <f>CW7+CW18</f>
        <v>53700</v>
      </c>
      <c r="CX26" s="85" t="e">
        <f>SUM(#REF!+#REF!+#REF!)</f>
        <v>#REF!</v>
      </c>
      <c r="CY26" s="87" t="e">
        <f t="shared" ref="CY26" si="165">CX26/CW26*100</f>
        <v>#REF!</v>
      </c>
      <c r="CZ26" s="33">
        <f>CZ7+CZ18</f>
        <v>42680</v>
      </c>
      <c r="DA26" s="85" t="e">
        <f>SUM(#REF!+#REF!+#REF!)</f>
        <v>#REF!</v>
      </c>
      <c r="DB26" s="87" t="e">
        <f t="shared" ref="DB26" si="166">DA26/CZ26*100</f>
        <v>#REF!</v>
      </c>
      <c r="DC26" s="33">
        <f>DC7+DC18</f>
        <v>907200</v>
      </c>
      <c r="DD26" s="85" t="e">
        <f>SUM(#REF!+#REF!+#REF!)</f>
        <v>#REF!</v>
      </c>
      <c r="DE26" s="87" t="e">
        <f t="shared" ref="DE26:DE27" si="167">DD26/DC26*100</f>
        <v>#REF!</v>
      </c>
      <c r="DF26" s="33">
        <f>DF7+DF18</f>
        <v>370139</v>
      </c>
      <c r="DG26" s="85" t="e">
        <f>SUM(#REF!+#REF!+#REF!)</f>
        <v>#REF!</v>
      </c>
      <c r="DH26" s="87" t="e">
        <f t="shared" ref="DH26" si="168">DG26/DF26*100</f>
        <v>#REF!</v>
      </c>
      <c r="DI26" s="33">
        <f>DI7+DI18</f>
        <v>96640</v>
      </c>
      <c r="DJ26" s="85" t="e">
        <f>SUM(#REF!+#REF!+#REF!)</f>
        <v>#REF!</v>
      </c>
      <c r="DK26" s="87" t="e">
        <f t="shared" ref="DK26:DK28" si="169">DJ26/DI26*100</f>
        <v>#REF!</v>
      </c>
      <c r="DL26" s="33">
        <f>DL7+DL18</f>
        <v>130042</v>
      </c>
      <c r="DM26" s="85" t="e">
        <f>SUM(#REF!+#REF!+#REF!)</f>
        <v>#REF!</v>
      </c>
      <c r="DN26" s="87" t="e">
        <f t="shared" ref="DN26" si="170">DM26/DL26*100</f>
        <v>#REF!</v>
      </c>
      <c r="DO26" s="33">
        <f>DO7+DO18</f>
        <v>874506</v>
      </c>
      <c r="DP26" s="85" t="e">
        <f>#REF!+#REF!+#REF!</f>
        <v>#REF!</v>
      </c>
      <c r="DQ26" s="87" t="e">
        <f t="shared" ref="DQ26:DQ28" si="171">DP26/DO26*100</f>
        <v>#REF!</v>
      </c>
      <c r="DR26" s="87">
        <f t="shared" si="60"/>
        <v>10392898</v>
      </c>
      <c r="DS26" s="35" t="e">
        <f>#REF!+#REF!+#REF!</f>
        <v>#REF!</v>
      </c>
      <c r="DT26" s="87" t="e">
        <f t="shared" si="61"/>
        <v>#REF!</v>
      </c>
      <c r="DU26" s="33">
        <f>DU7+DU18</f>
        <v>14226</v>
      </c>
      <c r="DV26" s="33" t="e">
        <f>SUM(#REF!+#REF!+#REF!)</f>
        <v>#REF!</v>
      </c>
      <c r="DW26" s="87" t="e">
        <f t="shared" ref="DW26:DW28" si="172">DV26/DU26*100</f>
        <v>#REF!</v>
      </c>
      <c r="DX26" s="33">
        <f>DX7+DX18</f>
        <v>7392</v>
      </c>
      <c r="DY26" s="33" t="e">
        <f>SUM(#REF!+#REF!+#REF!)</f>
        <v>#REF!</v>
      </c>
      <c r="DZ26" s="87" t="e">
        <f t="shared" ref="DZ26:DZ28" si="173">DY26/DX26*100</f>
        <v>#REF!</v>
      </c>
      <c r="EA26" s="33">
        <f>EA7+EA18</f>
        <v>4000</v>
      </c>
      <c r="EB26" s="33" t="e">
        <f>SUM(#REF!+#REF!+#REF!)</f>
        <v>#REF!</v>
      </c>
      <c r="EC26" s="87" t="e">
        <f t="shared" ref="EC26:EC28" si="174">EB26/EA26*100</f>
        <v>#REF!</v>
      </c>
      <c r="ED26" s="33">
        <f>ED7+ED18</f>
        <v>326545</v>
      </c>
      <c r="EE26" s="33" t="e">
        <f>SUM(#REF!+#REF!+#REF!)</f>
        <v>#REF!</v>
      </c>
      <c r="EF26" s="87" t="e">
        <f t="shared" ref="EF26:EF28" si="175">EE26/ED26*100</f>
        <v>#REF!</v>
      </c>
      <c r="EG26" s="33">
        <f>EG7+EG18</f>
        <v>47360</v>
      </c>
      <c r="EH26" s="33" t="e">
        <f>SUM(#REF!+#REF!+#REF!)</f>
        <v>#REF!</v>
      </c>
      <c r="EI26" s="87" t="e">
        <f t="shared" ref="EI26:EI28" si="176">EH26/EG26*100</f>
        <v>#REF!</v>
      </c>
      <c r="EJ26" s="33">
        <f>EJ7+EJ18</f>
        <v>51137</v>
      </c>
      <c r="EK26" s="33" t="e">
        <f>SUM(#REF!+#REF!+#REF!)</f>
        <v>#REF!</v>
      </c>
      <c r="EL26" s="87" t="e">
        <f t="shared" ref="EL26" si="177">EK26/EJ26*100</f>
        <v>#REF!</v>
      </c>
      <c r="EM26" s="33">
        <f>EM7+EM18</f>
        <v>14795</v>
      </c>
      <c r="EN26" s="33" t="e">
        <f>SUM(#REF!+#REF!+#REF!)</f>
        <v>#REF!</v>
      </c>
      <c r="EO26" s="87" t="e">
        <f t="shared" ref="EO26" si="178">EN26/EM26*100</f>
        <v>#REF!</v>
      </c>
      <c r="EP26" s="33">
        <f>EP7+EP18</f>
        <v>1415777</v>
      </c>
      <c r="EQ26" s="33" t="e">
        <f>SUM(#REF!+#REF!+#REF!)</f>
        <v>#REF!</v>
      </c>
      <c r="ER26" s="87" t="e">
        <f t="shared" ref="ER26" si="179">EQ26/EP26*100</f>
        <v>#REF!</v>
      </c>
      <c r="ES26" s="33">
        <f>ES7+ES18</f>
        <v>540431</v>
      </c>
      <c r="ET26" s="33" t="e">
        <f>SUM(#REF!+#REF!+#REF!)</f>
        <v>#REF!</v>
      </c>
      <c r="EU26" s="87" t="e">
        <f t="shared" ref="EU26:EU28" si="180">ET26/ES26*100</f>
        <v>#REF!</v>
      </c>
      <c r="EV26" s="85">
        <f t="shared" si="62"/>
        <v>2421663</v>
      </c>
      <c r="EW26" s="85" t="e">
        <f>SUM(#REF!+#REF!+#REF!)</f>
        <v>#REF!</v>
      </c>
      <c r="EX26" s="87" t="e">
        <f t="shared" ref="EX26:EX28" si="181">EW26/EV26*100</f>
        <v>#REF!</v>
      </c>
      <c r="EY26" s="33">
        <f>EY7+EY18</f>
        <v>80080</v>
      </c>
      <c r="EZ26" s="85" t="e">
        <f>#REF!+#REF!+#REF!</f>
        <v>#REF!</v>
      </c>
      <c r="FA26" s="87" t="e">
        <f t="shared" ref="FA26:FA28" si="182">EZ26/EY26*100</f>
        <v>#REF!</v>
      </c>
      <c r="FB26" s="33">
        <f>FB7+FB18</f>
        <v>120092</v>
      </c>
      <c r="FC26" s="85" t="e">
        <f>#REF!+#REF!+#REF!</f>
        <v>#REF!</v>
      </c>
      <c r="FD26" s="87" t="e">
        <f t="shared" ref="FD26:FD27" si="183">FC26/FB26*100</f>
        <v>#REF!</v>
      </c>
      <c r="FE26" s="33">
        <f>FE7+FE18</f>
        <v>80739</v>
      </c>
      <c r="FF26" s="85" t="e">
        <f>#REF!+#REF!+#REF!</f>
        <v>#REF!</v>
      </c>
      <c r="FG26" s="87" t="e">
        <f t="shared" ref="FG26:FG27" si="184">FF26/FE26*100</f>
        <v>#REF!</v>
      </c>
      <c r="FH26" s="33">
        <f>FH7+FH18</f>
        <v>117339</v>
      </c>
      <c r="FI26" s="85" t="e">
        <f>#REF!+#REF!+#REF!</f>
        <v>#REF!</v>
      </c>
      <c r="FJ26" s="87" t="e">
        <f t="shared" ref="FJ26:FJ28" si="185">FI26/FH26*100</f>
        <v>#REF!</v>
      </c>
      <c r="FK26" s="33">
        <f>FK7+FK18</f>
        <v>105602</v>
      </c>
      <c r="FL26" s="85" t="e">
        <f>#REF!+#REF!+#REF!</f>
        <v>#REF!</v>
      </c>
      <c r="FM26" s="87" t="e">
        <f t="shared" ref="FM26:FM27" si="186">FL26/FK26*100</f>
        <v>#REF!</v>
      </c>
      <c r="FN26" s="33">
        <f>FN7+FN18</f>
        <v>252059</v>
      </c>
      <c r="FO26" s="85" t="e">
        <f>#REF!+#REF!+#REF!</f>
        <v>#REF!</v>
      </c>
      <c r="FP26" s="87" t="e">
        <f t="shared" ref="FP26:FP28" si="187">FO26/FN26*100</f>
        <v>#REF!</v>
      </c>
      <c r="FQ26" s="33">
        <f>FQ7+FQ18</f>
        <v>112739</v>
      </c>
      <c r="FR26" s="85" t="e">
        <f>#REF!+#REF!+#REF!</f>
        <v>#REF!</v>
      </c>
      <c r="FS26" s="87" t="e">
        <f t="shared" ref="FS26:FS28" si="188">FR26/FQ26*100</f>
        <v>#REF!</v>
      </c>
      <c r="FT26" s="33">
        <f>FT7+FT18</f>
        <v>127143</v>
      </c>
      <c r="FU26" s="85" t="e">
        <f>#REF!+#REF!+#REF!</f>
        <v>#REF!</v>
      </c>
      <c r="FV26" s="87" t="e">
        <f t="shared" ref="FV26:FV27" si="189">FU26/FT26*100</f>
        <v>#REF!</v>
      </c>
      <c r="FW26" s="33">
        <f>FW7+FW18</f>
        <v>82786</v>
      </c>
      <c r="FX26" s="85" t="e">
        <f>#REF!+#REF!+#REF!</f>
        <v>#REF!</v>
      </c>
      <c r="FY26" s="87" t="e">
        <f t="shared" ref="FY26:FY28" si="190">FX26/FW26*100</f>
        <v>#REF!</v>
      </c>
      <c r="FZ26" s="33">
        <f>FZ7+FZ18</f>
        <v>12245</v>
      </c>
      <c r="GA26" s="85" t="e">
        <f>#REF!+#REF!+#REF!</f>
        <v>#REF!</v>
      </c>
      <c r="GB26" s="87" t="e">
        <f t="shared" ref="GB26:GB27" si="191">GA26/FZ26*100</f>
        <v>#REF!</v>
      </c>
      <c r="GC26" s="33">
        <f>GC7+GC18</f>
        <v>44664</v>
      </c>
      <c r="GD26" s="85" t="e">
        <f>#REF!+#REF!+#REF!</f>
        <v>#REF!</v>
      </c>
      <c r="GE26" s="87" t="e">
        <f t="shared" ref="GE26:GE27" si="192">GD26/GC26*100</f>
        <v>#REF!</v>
      </c>
      <c r="GF26" s="33">
        <f>GF7+GF18</f>
        <v>770747</v>
      </c>
      <c r="GG26" s="85" t="e">
        <f>#REF!+#REF!+#REF!</f>
        <v>#REF!</v>
      </c>
      <c r="GH26" s="87" t="e">
        <f t="shared" ref="GH26:GH28" si="193">GG26/GF26*100</f>
        <v>#REF!</v>
      </c>
      <c r="GI26" s="33">
        <f>GI7+GI18</f>
        <v>0</v>
      </c>
      <c r="GJ26" s="85" t="e">
        <f>#REF!+#REF!+#REF!</f>
        <v>#REF!</v>
      </c>
      <c r="GK26" s="85"/>
      <c r="GL26" s="85">
        <f t="shared" si="63"/>
        <v>1906235</v>
      </c>
      <c r="GM26" s="85" t="e">
        <f>#REF!+#REF!+#REF!</f>
        <v>#REF!</v>
      </c>
      <c r="GN26" s="87" t="e">
        <f t="shared" ref="GN26:GN28" si="194">GM26/GL26*100</f>
        <v>#REF!</v>
      </c>
      <c r="GO26" s="33">
        <f>GO7+GO18</f>
        <v>849430</v>
      </c>
      <c r="GP26" s="85" t="e">
        <f>#REF!+#REF!+#REF!</f>
        <v>#REF!</v>
      </c>
      <c r="GQ26" s="87" t="e">
        <f t="shared" ref="GQ26:GQ29" si="195">GP26/GO26*100</f>
        <v>#REF!</v>
      </c>
      <c r="GR26" s="33">
        <f>GR7+GR18</f>
        <v>1386978</v>
      </c>
      <c r="GS26" s="85" t="e">
        <f>#REF!+#REF!+#REF!</f>
        <v>#REF!</v>
      </c>
      <c r="GT26" s="87" t="e">
        <f t="shared" ref="GT26:GT29" si="196">GS26/GR26*100</f>
        <v>#REF!</v>
      </c>
      <c r="GU26" s="33">
        <f>GU7+GU18</f>
        <v>1267571</v>
      </c>
      <c r="GV26" s="85" t="e">
        <f>#REF!+#REF!+#REF!</f>
        <v>#REF!</v>
      </c>
      <c r="GW26" s="87" t="e">
        <f t="shared" ref="GW26:GW27" si="197">GV26/GU26*100</f>
        <v>#REF!</v>
      </c>
      <c r="GX26" s="85">
        <f t="shared" si="64"/>
        <v>5410214</v>
      </c>
      <c r="GY26" s="85" t="e">
        <f>SUM(#REF!+#REF!+#REF!)</f>
        <v>#REF!</v>
      </c>
      <c r="GZ26" s="87" t="e">
        <f t="shared" ref="GZ26:GZ29" si="198">GY26/GX26*100</f>
        <v>#REF!</v>
      </c>
      <c r="HA26" s="85">
        <f t="shared" si="65"/>
        <v>18224775</v>
      </c>
      <c r="HB26" s="85" t="e">
        <f t="shared" si="65"/>
        <v>#REF!</v>
      </c>
      <c r="HC26" s="145" t="e">
        <f t="shared" si="59"/>
        <v>#REF!</v>
      </c>
      <c r="HE26" s="149"/>
      <c r="HF26" s="149"/>
    </row>
    <row r="27" spans="1:214" ht="20.100000000000001" customHeight="1" thickBot="1" x14ac:dyDescent="0.25">
      <c r="A27" s="126" t="s">
        <v>637</v>
      </c>
      <c r="B27" s="34">
        <f>B52+B61</f>
        <v>0</v>
      </c>
      <c r="C27" s="34" t="e">
        <f>SUM(#REF!+#REF!+#REF!)</f>
        <v>#REF!</v>
      </c>
      <c r="D27" s="89"/>
      <c r="E27" s="34">
        <f>E52+E61</f>
        <v>0</v>
      </c>
      <c r="F27" s="34" t="e">
        <f>SUM(#REF!+#REF!+#REF!)</f>
        <v>#REF!</v>
      </c>
      <c r="G27" s="84"/>
      <c r="H27" s="34">
        <f>H52+H61</f>
        <v>0</v>
      </c>
      <c r="I27" s="34" t="e">
        <f>SUM(#REF!+#REF!+#REF!)</f>
        <v>#REF!</v>
      </c>
      <c r="J27" s="84"/>
      <c r="K27" s="34">
        <f>K52+K61</f>
        <v>500</v>
      </c>
      <c r="L27" s="34" t="e">
        <f>SUM(#REF!+#REF!+#REF!)</f>
        <v>#REF!</v>
      </c>
      <c r="M27" s="89" t="e">
        <f t="shared" si="144"/>
        <v>#REF!</v>
      </c>
      <c r="N27" s="34">
        <f>N52+N61</f>
        <v>0</v>
      </c>
      <c r="O27" s="34" t="e">
        <f>SUM(#REF!+#REF!+#REF!)</f>
        <v>#REF!</v>
      </c>
      <c r="P27" s="84"/>
      <c r="Q27" s="34">
        <f>Q52+Q61</f>
        <v>0</v>
      </c>
      <c r="R27" s="34" t="e">
        <f>SUM(#REF!+#REF!+#REF!)</f>
        <v>#REF!</v>
      </c>
      <c r="S27" s="84"/>
      <c r="T27" s="34">
        <f>T52+T61</f>
        <v>0</v>
      </c>
      <c r="U27" s="34" t="e">
        <f>SUM(#REF!+#REF!+#REF!)</f>
        <v>#REF!</v>
      </c>
      <c r="V27" s="84"/>
      <c r="W27" s="34">
        <f>W52+W61</f>
        <v>7086196</v>
      </c>
      <c r="X27" s="34" t="e">
        <f>SUM(#REF!+#REF!+#REF!)</f>
        <v>#REF!</v>
      </c>
      <c r="Y27" s="89" t="e">
        <f t="shared" ref="Y27:Y28" si="199">X27/W27*100</f>
        <v>#REF!</v>
      </c>
      <c r="Z27" s="34">
        <f>Z52+Z61</f>
        <v>1674245</v>
      </c>
      <c r="AA27" s="34" t="e">
        <f>SUM(#REF!+#REF!+#REF!)</f>
        <v>#REF!</v>
      </c>
      <c r="AB27" s="89" t="e">
        <f t="shared" si="147"/>
        <v>#REF!</v>
      </c>
      <c r="AC27" s="34">
        <f>AC52+AC61</f>
        <v>1179681</v>
      </c>
      <c r="AD27" s="34" t="e">
        <f>SUM(#REF!+#REF!+#REF!)</f>
        <v>#REF!</v>
      </c>
      <c r="AE27" s="84"/>
      <c r="AF27" s="34">
        <f>AF52+AF61</f>
        <v>0</v>
      </c>
      <c r="AG27" s="34" t="e">
        <f>SUM(#REF!+#REF!+#REF!)</f>
        <v>#REF!</v>
      </c>
      <c r="AH27" s="84"/>
      <c r="AI27" s="34">
        <f>AI52+AI61</f>
        <v>5603</v>
      </c>
      <c r="AJ27" s="34" t="e">
        <f>SUM(#REF!+#REF!+#REF!)</f>
        <v>#REF!</v>
      </c>
      <c r="AK27" s="89" t="e">
        <f t="shared" si="149"/>
        <v>#REF!</v>
      </c>
      <c r="AL27" s="34">
        <f>AL52+AL61</f>
        <v>0</v>
      </c>
      <c r="AM27" s="34" t="e">
        <f>SUM(#REF!+#REF!+#REF!)</f>
        <v>#REF!</v>
      </c>
      <c r="AN27" s="84"/>
      <c r="AO27" s="34">
        <f>AO52+AO61</f>
        <v>1112500</v>
      </c>
      <c r="AP27" s="34" t="e">
        <f>SUM(#REF!+#REF!+#REF!)</f>
        <v>#REF!</v>
      </c>
      <c r="AQ27" s="89" t="e">
        <f t="shared" si="151"/>
        <v>#REF!</v>
      </c>
      <c r="AR27" s="34">
        <f>AR52+AR61</f>
        <v>0</v>
      </c>
      <c r="AS27" s="84" t="e">
        <f>SUM(#REF!+#REF!+#REF!)</f>
        <v>#REF!</v>
      </c>
      <c r="AT27" s="89"/>
      <c r="AU27" s="34">
        <f>AU52+AU61</f>
        <v>1500</v>
      </c>
      <c r="AV27" s="84" t="e">
        <f>SUM(#REF!+#REF!+#REF!)</f>
        <v>#REF!</v>
      </c>
      <c r="AW27" s="89" t="e">
        <f t="shared" si="152"/>
        <v>#REF!</v>
      </c>
      <c r="AX27" s="34">
        <f>AX52+AX61</f>
        <v>246119</v>
      </c>
      <c r="AY27" s="84" t="e">
        <f>SUM(#REF!+#REF!+#REF!)</f>
        <v>#REF!</v>
      </c>
      <c r="AZ27" s="89" t="e">
        <f t="shared" si="153"/>
        <v>#REF!</v>
      </c>
      <c r="BA27" s="34">
        <f>BA52+BA61</f>
        <v>0</v>
      </c>
      <c r="BB27" s="84" t="e">
        <f>SUM(#REF!+#REF!+#REF!)</f>
        <v>#REF!</v>
      </c>
      <c r="BC27" s="84"/>
      <c r="BD27" s="34">
        <f>BD52+BD61</f>
        <v>0</v>
      </c>
      <c r="BE27" s="84" t="e">
        <f>SUM(#REF!+#REF!+#REF!)</f>
        <v>#REF!</v>
      </c>
      <c r="BF27" s="84"/>
      <c r="BG27" s="34">
        <f>BG52+BG61</f>
        <v>70976</v>
      </c>
      <c r="BH27" s="84" t="e">
        <f>#REF!+#REF!+#REF!</f>
        <v>#REF!</v>
      </c>
      <c r="BI27" s="89" t="e">
        <f t="shared" si="156"/>
        <v>#REF!</v>
      </c>
      <c r="BJ27" s="34">
        <f>BJ52+BJ61</f>
        <v>50</v>
      </c>
      <c r="BK27" s="84" t="e">
        <f>#REF!+#REF!+#REF!</f>
        <v>#REF!</v>
      </c>
      <c r="BL27" s="89" t="e">
        <f t="shared" ref="BL27" si="200">BK27/BJ27*100</f>
        <v>#REF!</v>
      </c>
      <c r="BM27" s="34">
        <f>BM52+BM61</f>
        <v>0</v>
      </c>
      <c r="BN27" s="84" t="e">
        <f>SUM(#REF!+#REF!+#REF!)</f>
        <v>#REF!</v>
      </c>
      <c r="BO27" s="84"/>
      <c r="BP27" s="34">
        <f>BP52+BP61</f>
        <v>72247</v>
      </c>
      <c r="BQ27" s="84" t="e">
        <f>SUM(#REF!+#REF!+#REF!)</f>
        <v>#REF!</v>
      </c>
      <c r="BR27" s="89" t="e">
        <f t="shared" si="158"/>
        <v>#REF!</v>
      </c>
      <c r="BS27" s="34">
        <f>BS52+BS61</f>
        <v>10000</v>
      </c>
      <c r="BT27" s="84" t="e">
        <f>SUM(#REF!+#REF!+#REF!)</f>
        <v>#REF!</v>
      </c>
      <c r="BU27" s="89" t="e">
        <f t="shared" si="159"/>
        <v>#REF!</v>
      </c>
      <c r="BV27" s="34">
        <f>BV52+BV61</f>
        <v>0</v>
      </c>
      <c r="BW27" s="84" t="e">
        <f>SUM(#REF!+#REF!+#REF!)</f>
        <v>#REF!</v>
      </c>
      <c r="BX27" s="84"/>
      <c r="BY27" s="34">
        <f>BY52+BY61</f>
        <v>120000</v>
      </c>
      <c r="BZ27" s="84" t="e">
        <f>SUM(#REF!+#REF!+#REF!)</f>
        <v>#REF!</v>
      </c>
      <c r="CA27" s="89" t="e">
        <f t="shared" si="160"/>
        <v>#REF!</v>
      </c>
      <c r="CB27" s="34">
        <f>CB52+CB61</f>
        <v>0</v>
      </c>
      <c r="CC27" s="84" t="e">
        <f>SUM(#REF!+#REF!+#REF!)</f>
        <v>#REF!</v>
      </c>
      <c r="CD27" s="84"/>
      <c r="CE27" s="34">
        <f>CE52+CE61</f>
        <v>4287020</v>
      </c>
      <c r="CF27" s="84" t="e">
        <f>SUM(#REF!+#REF!+#REF!)</f>
        <v>#REF!</v>
      </c>
      <c r="CG27" s="89" t="e">
        <f t="shared" si="161"/>
        <v>#REF!</v>
      </c>
      <c r="CH27" s="34">
        <f>CH52+CH61</f>
        <v>0</v>
      </c>
      <c r="CI27" s="84" t="e">
        <f>SUM(#REF!+#REF!+#REF!)</f>
        <v>#REF!</v>
      </c>
      <c r="CJ27" s="84"/>
      <c r="CK27" s="34">
        <f>CK52+CK61</f>
        <v>0</v>
      </c>
      <c r="CL27" s="84" t="e">
        <f>SUM(#REF!+#REF!+#REF!)</f>
        <v>#REF!</v>
      </c>
      <c r="CM27" s="84"/>
      <c r="CN27" s="34">
        <f>CN52+CN61</f>
        <v>0</v>
      </c>
      <c r="CO27" s="84" t="e">
        <f>#REF!+#REF!+#REF!</f>
        <v>#REF!</v>
      </c>
      <c r="CP27" s="84"/>
      <c r="CQ27" s="34">
        <f>CQ52+CQ61</f>
        <v>0</v>
      </c>
      <c r="CR27" s="84" t="e">
        <f>SUM(#REF!+#REF!+#REF!)</f>
        <v>#REF!</v>
      </c>
      <c r="CS27" s="84"/>
      <c r="CT27" s="34">
        <f>CT52+CT61</f>
        <v>0</v>
      </c>
      <c r="CU27" s="84" t="e">
        <f>SUM(#REF!+#REF!+#REF!)</f>
        <v>#REF!</v>
      </c>
      <c r="CV27" s="84"/>
      <c r="CW27" s="34">
        <f>CW52+CW61</f>
        <v>0</v>
      </c>
      <c r="CX27" s="84" t="e">
        <f>SUM(#REF!+#REF!+#REF!)</f>
        <v>#REF!</v>
      </c>
      <c r="CY27" s="84"/>
      <c r="CZ27" s="34">
        <f>CZ52+CZ61</f>
        <v>0</v>
      </c>
      <c r="DA27" s="84" t="e">
        <f>SUM(#REF!+#REF!+#REF!)</f>
        <v>#REF!</v>
      </c>
      <c r="DB27" s="84"/>
      <c r="DC27" s="34">
        <f>DC52+DC61</f>
        <v>90000</v>
      </c>
      <c r="DD27" s="84" t="e">
        <f>SUM(#REF!+#REF!+#REF!)</f>
        <v>#REF!</v>
      </c>
      <c r="DE27" s="89" t="e">
        <f t="shared" si="167"/>
        <v>#REF!</v>
      </c>
      <c r="DF27" s="34">
        <f>DF52+DF61</f>
        <v>0</v>
      </c>
      <c r="DG27" s="84" t="e">
        <f>SUM(#REF!+#REF!+#REF!)</f>
        <v>#REF!</v>
      </c>
      <c r="DH27" s="84"/>
      <c r="DI27" s="34">
        <f>DI52+DI61</f>
        <v>55000</v>
      </c>
      <c r="DJ27" s="84" t="e">
        <f>SUM(#REF!+#REF!+#REF!)</f>
        <v>#REF!</v>
      </c>
      <c r="DK27" s="89" t="e">
        <f t="shared" si="169"/>
        <v>#REF!</v>
      </c>
      <c r="DL27" s="34">
        <f>DL52+DL61</f>
        <v>0</v>
      </c>
      <c r="DM27" s="84" t="e">
        <f>SUM(#REF!+#REF!+#REF!)</f>
        <v>#REF!</v>
      </c>
      <c r="DN27" s="84"/>
      <c r="DO27" s="34">
        <f>DO52+DO61</f>
        <v>75380</v>
      </c>
      <c r="DP27" s="84" t="e">
        <f>#REF!+#REF!+#REF!</f>
        <v>#REF!</v>
      </c>
      <c r="DQ27" s="89" t="e">
        <f t="shared" si="171"/>
        <v>#REF!</v>
      </c>
      <c r="DR27" s="150">
        <f t="shared" si="60"/>
        <v>16087017</v>
      </c>
      <c r="DS27" s="84" t="e">
        <f>#REF!+#REF!+#REF!</f>
        <v>#REF!</v>
      </c>
      <c r="DT27" s="151" t="e">
        <f t="shared" si="61"/>
        <v>#REF!</v>
      </c>
      <c r="DU27" s="34">
        <f>DU52+DU61</f>
        <v>14226</v>
      </c>
      <c r="DV27" s="34" t="e">
        <f>SUM(#REF!+#REF!+#REF!)</f>
        <v>#REF!</v>
      </c>
      <c r="DW27" s="89" t="e">
        <f t="shared" si="172"/>
        <v>#REF!</v>
      </c>
      <c r="DX27" s="34">
        <f>DX52+DX61</f>
        <v>7392</v>
      </c>
      <c r="DY27" s="34" t="e">
        <f>SUM(#REF!+#REF!+#REF!)</f>
        <v>#REF!</v>
      </c>
      <c r="DZ27" s="89" t="e">
        <f t="shared" si="173"/>
        <v>#REF!</v>
      </c>
      <c r="EA27" s="34">
        <f>EA52+EA61</f>
        <v>4000</v>
      </c>
      <c r="EB27" s="34" t="e">
        <f>SUM(#REF!+#REF!+#REF!)</f>
        <v>#REF!</v>
      </c>
      <c r="EC27" s="89" t="e">
        <f t="shared" si="174"/>
        <v>#REF!</v>
      </c>
      <c r="ED27" s="34">
        <f>ED52+ED61</f>
        <v>326545</v>
      </c>
      <c r="EE27" s="34" t="e">
        <f>SUM(#REF!+#REF!+#REF!)</f>
        <v>#REF!</v>
      </c>
      <c r="EF27" s="89" t="e">
        <f t="shared" si="175"/>
        <v>#REF!</v>
      </c>
      <c r="EG27" s="34">
        <f>EG52+EG61</f>
        <v>47360</v>
      </c>
      <c r="EH27" s="34" t="e">
        <f>SUM(#REF!+#REF!+#REF!)</f>
        <v>#REF!</v>
      </c>
      <c r="EI27" s="89" t="e">
        <f t="shared" si="176"/>
        <v>#REF!</v>
      </c>
      <c r="EJ27" s="34">
        <f>EJ52+EJ61</f>
        <v>51137</v>
      </c>
      <c r="EK27" s="34" t="e">
        <f>SUM(#REF!+#REF!+#REF!)</f>
        <v>#REF!</v>
      </c>
      <c r="EL27" s="84"/>
      <c r="EM27" s="34">
        <f>EM52+EM61</f>
        <v>14795</v>
      </c>
      <c r="EN27" s="34" t="e">
        <f>SUM(#REF!+#REF!+#REF!)</f>
        <v>#REF!</v>
      </c>
      <c r="EO27" s="89"/>
      <c r="EP27" s="34">
        <f>EP52+EP61</f>
        <v>1415777</v>
      </c>
      <c r="EQ27" s="34" t="e">
        <f>SUM(#REF!+#REF!+#REF!)</f>
        <v>#REF!</v>
      </c>
      <c r="ER27" s="84"/>
      <c r="ES27" s="34">
        <f>ES52+ES61</f>
        <v>540431</v>
      </c>
      <c r="ET27" s="34" t="e">
        <f>SUM(#REF!+#REF!+#REF!)</f>
        <v>#REF!</v>
      </c>
      <c r="EU27" s="89" t="e">
        <f t="shared" si="180"/>
        <v>#REF!</v>
      </c>
      <c r="EV27" s="84">
        <f t="shared" si="62"/>
        <v>2421663</v>
      </c>
      <c r="EW27" s="84" t="e">
        <f t="shared" si="62"/>
        <v>#REF!</v>
      </c>
      <c r="EX27" s="89" t="e">
        <f t="shared" si="181"/>
        <v>#REF!</v>
      </c>
      <c r="EY27" s="34">
        <f>EY52+EY61</f>
        <v>80080</v>
      </c>
      <c r="EZ27" s="84" t="e">
        <f>#REF!+#REF!+#REF!</f>
        <v>#REF!</v>
      </c>
      <c r="FA27" s="89" t="e">
        <f t="shared" si="182"/>
        <v>#REF!</v>
      </c>
      <c r="FB27" s="34">
        <f>FB52+FB61</f>
        <v>120092</v>
      </c>
      <c r="FC27" s="84" t="e">
        <f>#REF!+#REF!+#REF!</f>
        <v>#REF!</v>
      </c>
      <c r="FD27" s="89" t="e">
        <f t="shared" si="183"/>
        <v>#REF!</v>
      </c>
      <c r="FE27" s="34">
        <f>FE52+FE61</f>
        <v>80739</v>
      </c>
      <c r="FF27" s="84" t="e">
        <f>#REF!+#REF!+#REF!</f>
        <v>#REF!</v>
      </c>
      <c r="FG27" s="89" t="e">
        <f t="shared" si="184"/>
        <v>#REF!</v>
      </c>
      <c r="FH27" s="34">
        <f>FH52+FH61</f>
        <v>117339</v>
      </c>
      <c r="FI27" s="84" t="e">
        <f>#REF!+#REF!+#REF!</f>
        <v>#REF!</v>
      </c>
      <c r="FJ27" s="89" t="e">
        <f t="shared" si="185"/>
        <v>#REF!</v>
      </c>
      <c r="FK27" s="34">
        <f>FK52+FK61</f>
        <v>105602</v>
      </c>
      <c r="FL27" s="84" t="e">
        <f>#REF!+#REF!+#REF!</f>
        <v>#REF!</v>
      </c>
      <c r="FM27" s="89" t="e">
        <f t="shared" si="186"/>
        <v>#REF!</v>
      </c>
      <c r="FN27" s="34">
        <f>FN52+FN61</f>
        <v>252059</v>
      </c>
      <c r="FO27" s="84" t="e">
        <f>#REF!+#REF!+#REF!</f>
        <v>#REF!</v>
      </c>
      <c r="FP27" s="89" t="e">
        <f t="shared" si="187"/>
        <v>#REF!</v>
      </c>
      <c r="FQ27" s="34">
        <f>FQ52+FQ61</f>
        <v>112739</v>
      </c>
      <c r="FR27" s="84" t="e">
        <f>#REF!+#REF!+#REF!</f>
        <v>#REF!</v>
      </c>
      <c r="FS27" s="89" t="e">
        <f t="shared" si="188"/>
        <v>#REF!</v>
      </c>
      <c r="FT27" s="34">
        <f>FT52+FT61</f>
        <v>127143</v>
      </c>
      <c r="FU27" s="84" t="e">
        <f>#REF!+#REF!+#REF!</f>
        <v>#REF!</v>
      </c>
      <c r="FV27" s="89" t="e">
        <f t="shared" si="189"/>
        <v>#REF!</v>
      </c>
      <c r="FW27" s="34">
        <f>FW52+FW61</f>
        <v>82786</v>
      </c>
      <c r="FX27" s="84" t="e">
        <f>#REF!+#REF!+#REF!</f>
        <v>#REF!</v>
      </c>
      <c r="FY27" s="89" t="e">
        <f t="shared" si="190"/>
        <v>#REF!</v>
      </c>
      <c r="FZ27" s="34">
        <f>FZ52+FZ61</f>
        <v>12245</v>
      </c>
      <c r="GA27" s="84" t="e">
        <f>#REF!+#REF!+#REF!</f>
        <v>#REF!</v>
      </c>
      <c r="GB27" s="89" t="e">
        <f t="shared" si="191"/>
        <v>#REF!</v>
      </c>
      <c r="GC27" s="34">
        <f>GC52+GC61</f>
        <v>44664</v>
      </c>
      <c r="GD27" s="84" t="e">
        <f>#REF!+#REF!+#REF!</f>
        <v>#REF!</v>
      </c>
      <c r="GE27" s="89" t="e">
        <f t="shared" si="192"/>
        <v>#REF!</v>
      </c>
      <c r="GF27" s="34">
        <f>GF52+GF61</f>
        <v>770747</v>
      </c>
      <c r="GG27" s="84" t="e">
        <f>#REF!+#REF!+#REF!</f>
        <v>#REF!</v>
      </c>
      <c r="GH27" s="89" t="e">
        <f t="shared" si="193"/>
        <v>#REF!</v>
      </c>
      <c r="GI27" s="34">
        <f>GI52+GI61</f>
        <v>0</v>
      </c>
      <c r="GJ27" s="84" t="e">
        <f>#REF!+#REF!+#REF!</f>
        <v>#REF!</v>
      </c>
      <c r="GK27" s="84"/>
      <c r="GL27" s="84">
        <f t="shared" si="63"/>
        <v>1906235</v>
      </c>
      <c r="GM27" s="84" t="e">
        <f>#REF!+#REF!+#REF!</f>
        <v>#REF!</v>
      </c>
      <c r="GN27" s="89" t="e">
        <f t="shared" si="194"/>
        <v>#REF!</v>
      </c>
      <c r="GO27" s="34">
        <f>GO52+GO61</f>
        <v>849430</v>
      </c>
      <c r="GP27" s="84" t="e">
        <f>#REF!+#REF!+#REF!</f>
        <v>#REF!</v>
      </c>
      <c r="GQ27" s="89" t="e">
        <f t="shared" si="195"/>
        <v>#REF!</v>
      </c>
      <c r="GR27" s="34">
        <f>GR52+GR61</f>
        <v>1386978</v>
      </c>
      <c r="GS27" s="84" t="e">
        <f>#REF!+#REF!+#REF!</f>
        <v>#REF!</v>
      </c>
      <c r="GT27" s="89" t="e">
        <f t="shared" si="196"/>
        <v>#REF!</v>
      </c>
      <c r="GU27" s="34">
        <f>GU52+GU61</f>
        <v>1267571</v>
      </c>
      <c r="GV27" s="84" t="e">
        <f>#REF!+#REF!+#REF!</f>
        <v>#REF!</v>
      </c>
      <c r="GW27" s="89" t="e">
        <f t="shared" si="197"/>
        <v>#REF!</v>
      </c>
      <c r="GX27" s="84">
        <f t="shared" si="64"/>
        <v>5410214</v>
      </c>
      <c r="GY27" s="84" t="e">
        <f>SUM(#REF!+#REF!+#REF!)</f>
        <v>#REF!</v>
      </c>
      <c r="GZ27" s="89" t="e">
        <f t="shared" si="198"/>
        <v>#REF!</v>
      </c>
      <c r="HA27" s="84">
        <f t="shared" si="65"/>
        <v>23918894</v>
      </c>
      <c r="HB27" s="84" t="e">
        <f t="shared" si="65"/>
        <v>#REF!</v>
      </c>
      <c r="HC27" s="142" t="e">
        <f t="shared" si="59"/>
        <v>#REF!</v>
      </c>
      <c r="HE27" s="149"/>
      <c r="HF27" s="149"/>
    </row>
    <row r="28" spans="1:214" ht="15" customHeight="1" x14ac:dyDescent="0.2">
      <c r="A28" s="127" t="s">
        <v>478</v>
      </c>
      <c r="B28" s="32">
        <f>B29+B35+B36+B37</f>
        <v>0</v>
      </c>
      <c r="C28" s="32" t="e">
        <f>SUM(#REF!+#REF!+#REF!)</f>
        <v>#REF!</v>
      </c>
      <c r="D28" s="88"/>
      <c r="E28" s="32">
        <f>E29+E35+E36+E37</f>
        <v>0</v>
      </c>
      <c r="F28" s="32" t="e">
        <f>SUM(#REF!+#REF!+#REF!)</f>
        <v>#REF!</v>
      </c>
      <c r="G28" s="4"/>
      <c r="H28" s="32">
        <f>H29+H35+H36+H37</f>
        <v>0</v>
      </c>
      <c r="I28" s="32" t="e">
        <f>SUM(#REF!+#REF!+#REF!)</f>
        <v>#REF!</v>
      </c>
      <c r="J28" s="4"/>
      <c r="K28" s="32">
        <f>K29+K35+K36+K37</f>
        <v>0</v>
      </c>
      <c r="L28" s="32" t="e">
        <f>SUM(#REF!+#REF!+#REF!)</f>
        <v>#REF!</v>
      </c>
      <c r="M28" s="4"/>
      <c r="N28" s="32">
        <f>N29+N35+N36+N37</f>
        <v>0</v>
      </c>
      <c r="O28" s="32" t="e">
        <f>SUM(#REF!+#REF!+#REF!)</f>
        <v>#REF!</v>
      </c>
      <c r="P28" s="4"/>
      <c r="Q28" s="32">
        <f>Q29+Q35+Q36+Q37</f>
        <v>0</v>
      </c>
      <c r="R28" s="32" t="e">
        <f>SUM(#REF!+#REF!+#REF!)</f>
        <v>#REF!</v>
      </c>
      <c r="S28" s="4"/>
      <c r="T28" s="32">
        <f>T29+T35+T36+T37</f>
        <v>0</v>
      </c>
      <c r="U28" s="32" t="e">
        <f>SUM(#REF!+#REF!+#REF!)</f>
        <v>#REF!</v>
      </c>
      <c r="V28" s="4"/>
      <c r="W28" s="32">
        <f>W29+W35+W36+W37</f>
        <v>7086196</v>
      </c>
      <c r="X28" s="32" t="e">
        <f>SUM(#REF!+#REF!+#REF!)</f>
        <v>#REF!</v>
      </c>
      <c r="Y28" s="88" t="e">
        <f t="shared" si="199"/>
        <v>#REF!</v>
      </c>
      <c r="Z28" s="32">
        <f>Z29+Z35+Z36+Z37</f>
        <v>1674245</v>
      </c>
      <c r="AA28" s="32" t="e">
        <f>SUM(#REF!+#REF!+#REF!)</f>
        <v>#REF!</v>
      </c>
      <c r="AB28" s="88" t="e">
        <f t="shared" si="147"/>
        <v>#REF!</v>
      </c>
      <c r="AC28" s="32">
        <f>AC29+AC35+AC36+AC37</f>
        <v>0</v>
      </c>
      <c r="AD28" s="32" t="e">
        <f>SUM(#REF!+#REF!+#REF!)</f>
        <v>#REF!</v>
      </c>
      <c r="AE28" s="4"/>
      <c r="AF28" s="32">
        <f>AF29+AF35+AF36+AF37</f>
        <v>0</v>
      </c>
      <c r="AG28" s="32" t="e">
        <f>SUM(#REF!+#REF!+#REF!)</f>
        <v>#REF!</v>
      </c>
      <c r="AH28" s="4"/>
      <c r="AI28" s="32">
        <f>AI29+AI35+AI36+AI37</f>
        <v>5603</v>
      </c>
      <c r="AJ28" s="32" t="e">
        <f>SUM(#REF!+#REF!+#REF!)</f>
        <v>#REF!</v>
      </c>
      <c r="AK28" s="88" t="e">
        <f t="shared" si="149"/>
        <v>#REF!</v>
      </c>
      <c r="AL28" s="32">
        <f>AL29+AL35+AL36+AL37</f>
        <v>0</v>
      </c>
      <c r="AM28" s="32" t="e">
        <f>SUM(#REF!+#REF!+#REF!)</f>
        <v>#REF!</v>
      </c>
      <c r="AN28" s="4"/>
      <c r="AO28" s="32">
        <f>AO29+AO35+AO36+AO37</f>
        <v>1112500</v>
      </c>
      <c r="AP28" s="32" t="e">
        <f>SUM(#REF!+#REF!+#REF!)</f>
        <v>#REF!</v>
      </c>
      <c r="AQ28" s="88" t="e">
        <f t="shared" si="151"/>
        <v>#REF!</v>
      </c>
      <c r="AR28" s="32">
        <f>AR29+AR35+AR36+AR37</f>
        <v>0</v>
      </c>
      <c r="AS28" s="4" t="e">
        <f>SUM(#REF!+#REF!+#REF!)</f>
        <v>#REF!</v>
      </c>
      <c r="AT28" s="88"/>
      <c r="AU28" s="32">
        <f>AU29+AU35+AU36+AU37</f>
        <v>1500</v>
      </c>
      <c r="AV28" s="4" t="e">
        <f>SUM(#REF!+#REF!+#REF!)</f>
        <v>#REF!</v>
      </c>
      <c r="AW28" s="88" t="e">
        <f t="shared" si="152"/>
        <v>#REF!</v>
      </c>
      <c r="AX28" s="32">
        <f>AX29+AX35+AX36+AX37</f>
        <v>246119</v>
      </c>
      <c r="AY28" s="4" t="e">
        <f>SUM(#REF!+#REF!+#REF!)</f>
        <v>#REF!</v>
      </c>
      <c r="AZ28" s="88" t="e">
        <f t="shared" si="153"/>
        <v>#REF!</v>
      </c>
      <c r="BA28" s="32">
        <f>BA29+BA35+BA36+BA37</f>
        <v>0</v>
      </c>
      <c r="BB28" s="4" t="e">
        <f>SUM(#REF!+#REF!+#REF!)</f>
        <v>#REF!</v>
      </c>
      <c r="BC28" s="4"/>
      <c r="BD28" s="32">
        <f>BD29+BD35+BD36+BD37</f>
        <v>0</v>
      </c>
      <c r="BE28" s="4" t="e">
        <f>SUM(#REF!+#REF!+#REF!)</f>
        <v>#REF!</v>
      </c>
      <c r="BF28" s="4"/>
      <c r="BG28" s="32">
        <f>BG29+BG35+BG36+BG37</f>
        <v>70976</v>
      </c>
      <c r="BH28" s="4" t="e">
        <f>#REF!+#REF!+#REF!</f>
        <v>#REF!</v>
      </c>
      <c r="BI28" s="88" t="e">
        <f t="shared" si="156"/>
        <v>#REF!</v>
      </c>
      <c r="BJ28" s="32">
        <f>BJ29+BJ35+BJ36+BJ37</f>
        <v>0</v>
      </c>
      <c r="BK28" s="4" t="e">
        <f>#REF!+#REF!+#REF!</f>
        <v>#REF!</v>
      </c>
      <c r="BL28" s="4"/>
      <c r="BM28" s="32">
        <f>BM29+BM35+BM36+BM37</f>
        <v>0</v>
      </c>
      <c r="BN28" s="4" t="e">
        <f>SUM(#REF!+#REF!+#REF!)</f>
        <v>#REF!</v>
      </c>
      <c r="BO28" s="4"/>
      <c r="BP28" s="32">
        <f>BP29+BP35+BP36+BP37</f>
        <v>72247</v>
      </c>
      <c r="BQ28" s="4" t="e">
        <f>SUM(#REF!+#REF!+#REF!)</f>
        <v>#REF!</v>
      </c>
      <c r="BR28" s="88" t="e">
        <f t="shared" si="158"/>
        <v>#REF!</v>
      </c>
      <c r="BS28" s="32">
        <f>BS29+BS35+BS36+BS37</f>
        <v>10000</v>
      </c>
      <c r="BT28" s="4" t="e">
        <f>SUM(#REF!+#REF!+#REF!)</f>
        <v>#REF!</v>
      </c>
      <c r="BU28" s="88" t="e">
        <f t="shared" si="159"/>
        <v>#REF!</v>
      </c>
      <c r="BV28" s="32">
        <f>BV29+BV35+BV36+BV37</f>
        <v>0</v>
      </c>
      <c r="BW28" s="4" t="e">
        <f>SUM(#REF!+#REF!+#REF!)</f>
        <v>#REF!</v>
      </c>
      <c r="BX28" s="4"/>
      <c r="BY28" s="32">
        <f>BY29+BY35+BY36+BY37</f>
        <v>120000</v>
      </c>
      <c r="BZ28" s="4" t="e">
        <f>SUM(#REF!+#REF!+#REF!)</f>
        <v>#REF!</v>
      </c>
      <c r="CA28" s="88" t="e">
        <f t="shared" si="160"/>
        <v>#REF!</v>
      </c>
      <c r="CB28" s="32">
        <f>CB29+CB35+CB36+CB37</f>
        <v>0</v>
      </c>
      <c r="CC28" s="4" t="e">
        <f>SUM(#REF!+#REF!+#REF!)</f>
        <v>#REF!</v>
      </c>
      <c r="CD28" s="4"/>
      <c r="CE28" s="32">
        <f>CE29+CE35+CE36+CE37</f>
        <v>2228795</v>
      </c>
      <c r="CF28" s="4" t="e">
        <f>SUM(#REF!+#REF!+#REF!)</f>
        <v>#REF!</v>
      </c>
      <c r="CG28" s="88" t="e">
        <f t="shared" si="161"/>
        <v>#REF!</v>
      </c>
      <c r="CH28" s="32">
        <f>CH29+CH35+CH36+CH37</f>
        <v>0</v>
      </c>
      <c r="CI28" s="4" t="e">
        <f>SUM(#REF!+#REF!+#REF!)</f>
        <v>#REF!</v>
      </c>
      <c r="CJ28" s="4"/>
      <c r="CK28" s="32">
        <f>CK29+CK35+CK36+CK37</f>
        <v>0</v>
      </c>
      <c r="CL28" s="4" t="e">
        <f>SUM(#REF!+#REF!+#REF!)</f>
        <v>#REF!</v>
      </c>
      <c r="CM28" s="4"/>
      <c r="CN28" s="32">
        <f>CN29+CN35+CN36+CN37</f>
        <v>0</v>
      </c>
      <c r="CO28" s="4" t="e">
        <f>#REF!+#REF!+#REF!</f>
        <v>#REF!</v>
      </c>
      <c r="CP28" s="4"/>
      <c r="CQ28" s="32">
        <f>CQ29+CQ35+CQ36+CQ37</f>
        <v>0</v>
      </c>
      <c r="CR28" s="4" t="e">
        <f>SUM(#REF!+#REF!+#REF!)</f>
        <v>#REF!</v>
      </c>
      <c r="CS28" s="4"/>
      <c r="CT28" s="32">
        <f>CT29+CT35+CT36+CT37</f>
        <v>0</v>
      </c>
      <c r="CU28" s="4" t="e">
        <f>SUM(#REF!+#REF!+#REF!)</f>
        <v>#REF!</v>
      </c>
      <c r="CV28" s="4"/>
      <c r="CW28" s="32">
        <f>CW29+CW35+CW36+CW37</f>
        <v>0</v>
      </c>
      <c r="CX28" s="4" t="e">
        <f>SUM(#REF!+#REF!+#REF!)</f>
        <v>#REF!</v>
      </c>
      <c r="CY28" s="4"/>
      <c r="CZ28" s="32">
        <f>CZ29+CZ35+CZ36+CZ37</f>
        <v>0</v>
      </c>
      <c r="DA28" s="4" t="e">
        <f>SUM(#REF!+#REF!+#REF!)</f>
        <v>#REF!</v>
      </c>
      <c r="DB28" s="4"/>
      <c r="DC28" s="32">
        <f>DC29+DC35+DC36+DC37</f>
        <v>0</v>
      </c>
      <c r="DD28" s="4" t="e">
        <f>SUM(#REF!+#REF!+#REF!)</f>
        <v>#REF!</v>
      </c>
      <c r="DE28" s="88"/>
      <c r="DF28" s="32">
        <f>DF29+DF35+DF36+DF37</f>
        <v>0</v>
      </c>
      <c r="DG28" s="4" t="e">
        <f>SUM(#REF!+#REF!+#REF!)</f>
        <v>#REF!</v>
      </c>
      <c r="DH28" s="4"/>
      <c r="DI28" s="32">
        <f>DI29+DI35+DI36+DI37</f>
        <v>55000</v>
      </c>
      <c r="DJ28" s="4" t="e">
        <f>SUM(#REF!+#REF!+#REF!)</f>
        <v>#REF!</v>
      </c>
      <c r="DK28" s="88" t="e">
        <f t="shared" si="169"/>
        <v>#REF!</v>
      </c>
      <c r="DL28" s="32">
        <f>DL29+DL35+DL36+DL37</f>
        <v>0</v>
      </c>
      <c r="DM28" s="4" t="e">
        <f>SUM(#REF!+#REF!+#REF!)</f>
        <v>#REF!</v>
      </c>
      <c r="DN28" s="4"/>
      <c r="DO28" s="32">
        <f>DO29+DO35+DO36+DO37</f>
        <v>75380</v>
      </c>
      <c r="DP28" s="4" t="e">
        <f>#REF!+#REF!+#REF!</f>
        <v>#REF!</v>
      </c>
      <c r="DQ28" s="88" t="e">
        <f t="shared" si="171"/>
        <v>#REF!</v>
      </c>
      <c r="DR28" s="152">
        <f t="shared" si="60"/>
        <v>12758561</v>
      </c>
      <c r="DS28" s="4" t="e">
        <f>#REF!+#REF!+#REF!</f>
        <v>#REF!</v>
      </c>
      <c r="DT28" s="153" t="e">
        <f t="shared" si="61"/>
        <v>#REF!</v>
      </c>
      <c r="DU28" s="32">
        <f>DU29+DU35+DU36+DU37</f>
        <v>1000</v>
      </c>
      <c r="DV28" s="32" t="e">
        <f>SUM(#REF!+#REF!+#REF!)</f>
        <v>#REF!</v>
      </c>
      <c r="DW28" s="88" t="e">
        <f t="shared" si="172"/>
        <v>#REF!</v>
      </c>
      <c r="DX28" s="32">
        <f>DX29+DX35+DX36+DX37</f>
        <v>4300</v>
      </c>
      <c r="DY28" s="32" t="e">
        <f>SUM(#REF!+#REF!+#REF!)</f>
        <v>#REF!</v>
      </c>
      <c r="DZ28" s="88" t="e">
        <f t="shared" si="173"/>
        <v>#REF!</v>
      </c>
      <c r="EA28" s="32">
        <f>EA29+EA35+EA36+EA37</f>
        <v>2000</v>
      </c>
      <c r="EB28" s="32" t="e">
        <f>SUM(#REF!+#REF!+#REF!)</f>
        <v>#REF!</v>
      </c>
      <c r="EC28" s="88" t="e">
        <f t="shared" si="174"/>
        <v>#REF!</v>
      </c>
      <c r="ED28" s="32">
        <f>ED29+ED35+ED36+ED37</f>
        <v>5000</v>
      </c>
      <c r="EE28" s="32" t="e">
        <f>SUM(#REF!+#REF!+#REF!)</f>
        <v>#REF!</v>
      </c>
      <c r="EF28" s="88" t="e">
        <f t="shared" si="175"/>
        <v>#REF!</v>
      </c>
      <c r="EG28" s="32">
        <f>EG29+EG35+EG36+EG37</f>
        <v>500</v>
      </c>
      <c r="EH28" s="32" t="e">
        <f>SUM(#REF!+#REF!+#REF!)</f>
        <v>#REF!</v>
      </c>
      <c r="EI28" s="88" t="e">
        <f t="shared" si="176"/>
        <v>#REF!</v>
      </c>
      <c r="EJ28" s="32">
        <f>EJ29+EJ35+EJ36+EJ37</f>
        <v>0</v>
      </c>
      <c r="EK28" s="32" t="e">
        <f>SUM(#REF!+#REF!+#REF!)</f>
        <v>#REF!</v>
      </c>
      <c r="EL28" s="4"/>
      <c r="EM28" s="32">
        <f>EM29+EM35+EM36+EM37</f>
        <v>0</v>
      </c>
      <c r="EN28" s="32" t="e">
        <f>SUM(#REF!+#REF!+#REF!)</f>
        <v>#REF!</v>
      </c>
      <c r="EO28" s="88"/>
      <c r="EP28" s="32">
        <f>EP29+EP35+EP36+EP37</f>
        <v>0</v>
      </c>
      <c r="EQ28" s="32" t="e">
        <f>SUM(#REF!+#REF!+#REF!)</f>
        <v>#REF!</v>
      </c>
      <c r="ER28" s="4"/>
      <c r="ES28" s="32">
        <f>ES29+ES35+ES36+ES37</f>
        <v>500000</v>
      </c>
      <c r="ET28" s="32" t="e">
        <f>SUM(#REF!+#REF!+#REF!)</f>
        <v>#REF!</v>
      </c>
      <c r="EU28" s="88" t="e">
        <f t="shared" si="180"/>
        <v>#REF!</v>
      </c>
      <c r="EV28" s="4">
        <f t="shared" si="62"/>
        <v>512800</v>
      </c>
      <c r="EW28" s="4" t="e">
        <f>SUM(#REF!+#REF!+#REF!)</f>
        <v>#REF!</v>
      </c>
      <c r="EX28" s="88" t="e">
        <f t="shared" si="181"/>
        <v>#REF!</v>
      </c>
      <c r="EY28" s="32">
        <f>EY29+EY35+EY36+EY37</f>
        <v>2400</v>
      </c>
      <c r="EZ28" s="4" t="e">
        <f>#REF!+#REF!+#REF!</f>
        <v>#REF!</v>
      </c>
      <c r="FA28" s="88" t="e">
        <f t="shared" si="182"/>
        <v>#REF!</v>
      </c>
      <c r="FB28" s="32">
        <f>FB29+FB35+FB36+FB37</f>
        <v>0</v>
      </c>
      <c r="FC28" s="333" t="e">
        <f>#REF!+#REF!+#REF!</f>
        <v>#REF!</v>
      </c>
      <c r="FD28" s="4"/>
      <c r="FE28" s="32">
        <f>FE29+FE35+FE36+FE37</f>
        <v>0</v>
      </c>
      <c r="FF28" s="333" t="e">
        <f>#REF!+#REF!+#REF!</f>
        <v>#REF!</v>
      </c>
      <c r="FG28" s="4"/>
      <c r="FH28" s="32">
        <f>FH29+FH35+FH36+FH37</f>
        <v>600</v>
      </c>
      <c r="FI28" s="4" t="e">
        <f>#REF!+#REF!+#REF!</f>
        <v>#REF!</v>
      </c>
      <c r="FJ28" s="88" t="e">
        <f t="shared" si="185"/>
        <v>#REF!</v>
      </c>
      <c r="FK28" s="32">
        <f>FK29+FK35+FK36+FK37</f>
        <v>0</v>
      </c>
      <c r="FL28" s="333" t="e">
        <f>#REF!+#REF!+#REF!</f>
        <v>#REF!</v>
      </c>
      <c r="FM28" s="4"/>
      <c r="FN28" s="32">
        <f>FN29+FN35+FN36+FN37</f>
        <v>59323</v>
      </c>
      <c r="FO28" s="4" t="e">
        <f>#REF!+#REF!+#REF!</f>
        <v>#REF!</v>
      </c>
      <c r="FP28" s="88" t="e">
        <f t="shared" si="187"/>
        <v>#REF!</v>
      </c>
      <c r="FQ28" s="32">
        <f>FQ29+FQ35+FQ36+FQ37</f>
        <v>11011</v>
      </c>
      <c r="FR28" s="4" t="e">
        <f>#REF!+#REF!+#REF!</f>
        <v>#REF!</v>
      </c>
      <c r="FS28" s="88" t="e">
        <f t="shared" si="188"/>
        <v>#REF!</v>
      </c>
      <c r="FT28" s="32">
        <f>FT29+FT35+FT36+FT37</f>
        <v>0</v>
      </c>
      <c r="FU28" s="4" t="e">
        <f>#REF!+#REF!+#REF!</f>
        <v>#REF!</v>
      </c>
      <c r="FV28" s="88"/>
      <c r="FW28" s="32">
        <f>FW29+FW35+FW36+FW37</f>
        <v>11750</v>
      </c>
      <c r="FX28" s="4" t="e">
        <f>#REF!+#REF!+#REF!</f>
        <v>#REF!</v>
      </c>
      <c r="FY28" s="88" t="e">
        <f t="shared" si="190"/>
        <v>#REF!</v>
      </c>
      <c r="FZ28" s="32">
        <f>FZ29+FZ35+FZ36+FZ37</f>
        <v>0</v>
      </c>
      <c r="GA28" s="4" t="e">
        <f>#REF!+#REF!+#REF!</f>
        <v>#REF!</v>
      </c>
      <c r="GB28" s="4"/>
      <c r="GC28" s="32">
        <f>GC29+GC35+GC36+GC37</f>
        <v>0</v>
      </c>
      <c r="GD28" s="4" t="e">
        <f>#REF!+#REF!+#REF!</f>
        <v>#REF!</v>
      </c>
      <c r="GE28" s="4"/>
      <c r="GF28" s="32">
        <f>GF29+GF35+GF36+GF37</f>
        <v>73445</v>
      </c>
      <c r="GG28" s="4" t="e">
        <f>#REF!+#REF!+#REF!</f>
        <v>#REF!</v>
      </c>
      <c r="GH28" s="88" t="e">
        <f t="shared" si="193"/>
        <v>#REF!</v>
      </c>
      <c r="GI28" s="32">
        <f>GI29+GI35+GI36+GI37</f>
        <v>0</v>
      </c>
      <c r="GJ28" s="4" t="e">
        <f>#REF!+#REF!+#REF!</f>
        <v>#REF!</v>
      </c>
      <c r="GK28" s="4"/>
      <c r="GL28" s="4">
        <f t="shared" si="63"/>
        <v>158529</v>
      </c>
      <c r="GM28" s="4" t="e">
        <f>#REF!+#REF!+#REF!</f>
        <v>#REF!</v>
      </c>
      <c r="GN28" s="88" t="e">
        <f t="shared" si="194"/>
        <v>#REF!</v>
      </c>
      <c r="GO28" s="32">
        <f>GO29+GO35+GO36+GO37</f>
        <v>85777</v>
      </c>
      <c r="GP28" s="4" t="e">
        <f>#REF!+#REF!+#REF!</f>
        <v>#REF!</v>
      </c>
      <c r="GQ28" s="88" t="e">
        <f t="shared" si="195"/>
        <v>#REF!</v>
      </c>
      <c r="GR28" s="32">
        <f>GR29+GR35+GR36+GR37</f>
        <v>1380652</v>
      </c>
      <c r="GS28" s="4" t="e">
        <f>#REF!+#REF!+#REF!</f>
        <v>#REF!</v>
      </c>
      <c r="GT28" s="88" t="e">
        <f t="shared" si="196"/>
        <v>#REF!</v>
      </c>
      <c r="GU28" s="32">
        <f>GU29+GU35+GU36+GU37</f>
        <v>0</v>
      </c>
      <c r="GV28" s="4" t="e">
        <f>#REF!+#REF!+#REF!</f>
        <v>#REF!</v>
      </c>
      <c r="GW28" s="4"/>
      <c r="GX28" s="4">
        <f t="shared" si="64"/>
        <v>1624958</v>
      </c>
      <c r="GY28" s="4" t="e">
        <f>SUM(#REF!+#REF!+#REF!)</f>
        <v>#REF!</v>
      </c>
      <c r="GZ28" s="88" t="e">
        <f t="shared" si="198"/>
        <v>#REF!</v>
      </c>
      <c r="HA28" s="4">
        <f t="shared" si="65"/>
        <v>14896319</v>
      </c>
      <c r="HB28" s="4" t="e">
        <f>SUM(#REF!+#REF!+#REF!)</f>
        <v>#REF!</v>
      </c>
      <c r="HC28" s="143" t="e">
        <f t="shared" si="59"/>
        <v>#REF!</v>
      </c>
      <c r="HE28" s="149"/>
      <c r="HF28" s="149"/>
    </row>
    <row r="29" spans="1:214" s="11" customFormat="1" ht="30" customHeight="1" x14ac:dyDescent="0.2">
      <c r="A29" s="132" t="s">
        <v>479</v>
      </c>
      <c r="B29" s="6">
        <f>B30+B31+B32+B33+B34</f>
        <v>0</v>
      </c>
      <c r="C29" s="6" t="e">
        <f>SUM(#REF!+#REF!+#REF!)</f>
        <v>#REF!</v>
      </c>
      <c r="D29" s="86"/>
      <c r="E29" s="6">
        <f>E30+E31+E32+E33+E34</f>
        <v>0</v>
      </c>
      <c r="F29" s="6" t="e">
        <f>SUM(#REF!+#REF!+#REF!)</f>
        <v>#REF!</v>
      </c>
      <c r="G29" s="35"/>
      <c r="H29" s="6">
        <f>H30+H31+H32+H33+H34</f>
        <v>0</v>
      </c>
      <c r="I29" s="6" t="e">
        <f>SUM(#REF!+#REF!+#REF!)</f>
        <v>#REF!</v>
      </c>
      <c r="J29" s="35"/>
      <c r="K29" s="6">
        <f>K30+K31+K32+K33+K34</f>
        <v>0</v>
      </c>
      <c r="L29" s="6" t="e">
        <f>SUM(#REF!+#REF!+#REF!)</f>
        <v>#REF!</v>
      </c>
      <c r="M29" s="35"/>
      <c r="N29" s="6">
        <f>N30+N31+N32+N33+N34</f>
        <v>0</v>
      </c>
      <c r="O29" s="6" t="e">
        <f>SUM(#REF!+#REF!+#REF!)</f>
        <v>#REF!</v>
      </c>
      <c r="P29" s="35"/>
      <c r="Q29" s="6">
        <f>Q30+Q31+Q32+Q33+Q34</f>
        <v>0</v>
      </c>
      <c r="R29" s="6" t="e">
        <f>SUM(#REF!+#REF!+#REF!)</f>
        <v>#REF!</v>
      </c>
      <c r="S29" s="35"/>
      <c r="T29" s="6">
        <f>T30+T31+T32+T33+T34</f>
        <v>0</v>
      </c>
      <c r="U29" s="6" t="e">
        <f>SUM(#REF!+#REF!+#REF!)</f>
        <v>#REF!</v>
      </c>
      <c r="V29" s="35"/>
      <c r="W29" s="6">
        <f>W30+W31+W32+W33+W34</f>
        <v>0</v>
      </c>
      <c r="X29" s="6" t="e">
        <f>SUM(#REF!+#REF!+#REF!)</f>
        <v>#REF!</v>
      </c>
      <c r="Y29" s="35"/>
      <c r="Z29" s="6">
        <f>Z30+Z31+Z32+Z33+Z34</f>
        <v>1672457</v>
      </c>
      <c r="AA29" s="6" t="e">
        <f>SUM(#REF!+#REF!+#REF!)</f>
        <v>#REF!</v>
      </c>
      <c r="AB29" s="86" t="e">
        <f t="shared" si="147"/>
        <v>#REF!</v>
      </c>
      <c r="AC29" s="6">
        <f>AC30+AC31+AC32+AC33+AC34</f>
        <v>0</v>
      </c>
      <c r="AD29" s="6" t="e">
        <f>SUM(#REF!+#REF!+#REF!)</f>
        <v>#REF!</v>
      </c>
      <c r="AE29" s="35"/>
      <c r="AF29" s="6">
        <f>AF30+AF31+AF32+AF33+AF34</f>
        <v>0</v>
      </c>
      <c r="AG29" s="6" t="e">
        <f>SUM(#REF!+#REF!+#REF!)</f>
        <v>#REF!</v>
      </c>
      <c r="AH29" s="35"/>
      <c r="AI29" s="6">
        <f>AI30+AI31+AI32+AI33+AI34</f>
        <v>0</v>
      </c>
      <c r="AJ29" s="6" t="e">
        <f>SUM(#REF!+#REF!+#REF!)</f>
        <v>#REF!</v>
      </c>
      <c r="AK29" s="35"/>
      <c r="AL29" s="6">
        <f>AL30+AL31+AL32+AL33+AL34</f>
        <v>0</v>
      </c>
      <c r="AM29" s="6" t="e">
        <f>SUM(#REF!+#REF!+#REF!)</f>
        <v>#REF!</v>
      </c>
      <c r="AN29" s="35"/>
      <c r="AO29" s="6">
        <f>AO30+AO31+AO32+AO33+AO34</f>
        <v>0</v>
      </c>
      <c r="AP29" s="6" t="e">
        <f>SUM(#REF!+#REF!+#REF!)</f>
        <v>#REF!</v>
      </c>
      <c r="AQ29" s="35"/>
      <c r="AR29" s="6">
        <f>AR30+AR31+AR32+AR33+AR34</f>
        <v>0</v>
      </c>
      <c r="AS29" s="35" t="e">
        <f>SUM(#REF!+#REF!+#REF!)</f>
        <v>#REF!</v>
      </c>
      <c r="AT29" s="35"/>
      <c r="AU29" s="6">
        <f>AU30+AU31+AU32+AU33+AU34</f>
        <v>0</v>
      </c>
      <c r="AV29" s="35" t="e">
        <f>SUM(#REF!+#REF!+#REF!)</f>
        <v>#REF!</v>
      </c>
      <c r="AW29" s="35"/>
      <c r="AX29" s="6">
        <f>AX30+AX31+AX32+AX33+AX34</f>
        <v>0</v>
      </c>
      <c r="AY29" s="35" t="e">
        <f>SUM(#REF!+#REF!+#REF!)</f>
        <v>#REF!</v>
      </c>
      <c r="AZ29" s="35"/>
      <c r="BA29" s="6">
        <f>BA30+BA31+BA32+BA33+BA34</f>
        <v>0</v>
      </c>
      <c r="BB29" s="35" t="e">
        <f>SUM(#REF!+#REF!+#REF!)</f>
        <v>#REF!</v>
      </c>
      <c r="BC29" s="35"/>
      <c r="BD29" s="6">
        <f>BD30+BD31+BD32+BD33+BD34</f>
        <v>0</v>
      </c>
      <c r="BE29" s="35" t="e">
        <f>SUM(#REF!+#REF!+#REF!)</f>
        <v>#REF!</v>
      </c>
      <c r="BF29" s="35"/>
      <c r="BG29" s="6">
        <f>BG30+BG31+BG32+BG33+BG34</f>
        <v>0</v>
      </c>
      <c r="BH29" s="35" t="e">
        <f>#REF!+#REF!+#REF!</f>
        <v>#REF!</v>
      </c>
      <c r="BI29" s="35"/>
      <c r="BJ29" s="6">
        <f>BJ30+BJ31+BJ32+BJ33+BJ34</f>
        <v>0</v>
      </c>
      <c r="BK29" s="35" t="e">
        <f>#REF!+#REF!+#REF!</f>
        <v>#REF!</v>
      </c>
      <c r="BL29" s="35"/>
      <c r="BM29" s="6">
        <f>BM30+BM31+BM32+BM33+BM34</f>
        <v>0</v>
      </c>
      <c r="BN29" s="35" t="e">
        <f>SUM(#REF!+#REF!+#REF!)</f>
        <v>#REF!</v>
      </c>
      <c r="BO29" s="35"/>
      <c r="BP29" s="6">
        <f>BP30+BP31+BP32+BP33+BP34</f>
        <v>0</v>
      </c>
      <c r="BQ29" s="35" t="e">
        <f>SUM(#REF!+#REF!+#REF!)</f>
        <v>#REF!</v>
      </c>
      <c r="BR29" s="35"/>
      <c r="BS29" s="6">
        <f>BS30+BS31+BS32+BS33+BS34</f>
        <v>0</v>
      </c>
      <c r="BT29" s="35" t="e">
        <f>SUM(#REF!+#REF!+#REF!)</f>
        <v>#REF!</v>
      </c>
      <c r="BU29" s="35"/>
      <c r="BV29" s="6">
        <f>BV30+BV31+BV32+BV33+BV34</f>
        <v>0</v>
      </c>
      <c r="BW29" s="35" t="e">
        <f>SUM(#REF!+#REF!+#REF!)</f>
        <v>#REF!</v>
      </c>
      <c r="BX29" s="35"/>
      <c r="BY29" s="6">
        <f>BY30+BY31+BY32+BY33+BY34</f>
        <v>0</v>
      </c>
      <c r="BZ29" s="35" t="e">
        <f>SUM(#REF!+#REF!+#REF!)</f>
        <v>#REF!</v>
      </c>
      <c r="CA29" s="35"/>
      <c r="CB29" s="6">
        <f>CB30+CB31+CB32+CB33+CB34</f>
        <v>0</v>
      </c>
      <c r="CC29" s="35" t="e">
        <f>SUM(#REF!+#REF!+#REF!)</f>
        <v>#REF!</v>
      </c>
      <c r="CD29" s="35"/>
      <c r="CE29" s="6">
        <f>CE30+CE31+CE32+CE33+CE34</f>
        <v>0</v>
      </c>
      <c r="CF29" s="35" t="e">
        <f>SUM(#REF!+#REF!+#REF!)</f>
        <v>#REF!</v>
      </c>
      <c r="CG29" s="35"/>
      <c r="CH29" s="6">
        <f>CH30+CH31+CH32+CH33+CH34</f>
        <v>0</v>
      </c>
      <c r="CI29" s="35" t="e">
        <f>SUM(#REF!+#REF!+#REF!)</f>
        <v>#REF!</v>
      </c>
      <c r="CJ29" s="35"/>
      <c r="CK29" s="6">
        <f>CK30+CK31+CK32+CK33+CK34</f>
        <v>0</v>
      </c>
      <c r="CL29" s="35" t="e">
        <f>SUM(#REF!+#REF!+#REF!)</f>
        <v>#REF!</v>
      </c>
      <c r="CM29" s="35"/>
      <c r="CN29" s="6">
        <f>CN30+CN31+CN32+CN33+CN34</f>
        <v>0</v>
      </c>
      <c r="CO29" s="35" t="e">
        <f>#REF!+#REF!+#REF!</f>
        <v>#REF!</v>
      </c>
      <c r="CP29" s="35"/>
      <c r="CQ29" s="6">
        <f>CQ30+CQ31+CQ32+CQ33+CQ34</f>
        <v>0</v>
      </c>
      <c r="CR29" s="35" t="e">
        <f>SUM(#REF!+#REF!+#REF!)</f>
        <v>#REF!</v>
      </c>
      <c r="CS29" s="35"/>
      <c r="CT29" s="6">
        <f>CT30+CT31+CT32+CT33+CT34</f>
        <v>0</v>
      </c>
      <c r="CU29" s="35" t="e">
        <f>SUM(#REF!+#REF!+#REF!)</f>
        <v>#REF!</v>
      </c>
      <c r="CV29" s="35"/>
      <c r="CW29" s="6">
        <f>CW30+CW31+CW32+CW33+CW34</f>
        <v>0</v>
      </c>
      <c r="CX29" s="35" t="e">
        <f>SUM(#REF!+#REF!+#REF!)</f>
        <v>#REF!</v>
      </c>
      <c r="CY29" s="35"/>
      <c r="CZ29" s="6">
        <f>CZ30+CZ31+CZ32+CZ33+CZ34</f>
        <v>0</v>
      </c>
      <c r="DA29" s="35" t="e">
        <f>SUM(#REF!+#REF!+#REF!)</f>
        <v>#REF!</v>
      </c>
      <c r="DB29" s="35"/>
      <c r="DC29" s="6">
        <f>DC30+DC31+DC32+DC33+DC34</f>
        <v>0</v>
      </c>
      <c r="DD29" s="35" t="e">
        <f>SUM(#REF!+#REF!+#REF!)</f>
        <v>#REF!</v>
      </c>
      <c r="DE29" s="35"/>
      <c r="DF29" s="6">
        <f>DF30+DF31+DF32+DF33+DF34</f>
        <v>0</v>
      </c>
      <c r="DG29" s="35" t="e">
        <f>SUM(#REF!+#REF!+#REF!)</f>
        <v>#REF!</v>
      </c>
      <c r="DH29" s="35"/>
      <c r="DI29" s="6">
        <f>DI30+DI31+DI32+DI33+DI34</f>
        <v>0</v>
      </c>
      <c r="DJ29" s="35" t="e">
        <f>SUM(#REF!+#REF!+#REF!)</f>
        <v>#REF!</v>
      </c>
      <c r="DK29" s="35"/>
      <c r="DL29" s="6">
        <f>DL30+DL31+DL32+DL33+DL34</f>
        <v>0</v>
      </c>
      <c r="DM29" s="35" t="e">
        <f>SUM(#REF!+#REF!+#REF!)</f>
        <v>#REF!</v>
      </c>
      <c r="DN29" s="35"/>
      <c r="DO29" s="6">
        <f>DO30+DO31+DO32+DO33+DO34</f>
        <v>0</v>
      </c>
      <c r="DP29" s="35" t="e">
        <f>#REF!+#REF!+#REF!</f>
        <v>#REF!</v>
      </c>
      <c r="DQ29" s="35"/>
      <c r="DR29" s="35">
        <f t="shared" si="60"/>
        <v>1672457</v>
      </c>
      <c r="DS29" s="4" t="e">
        <f>#REF!+#REF!+#REF!</f>
        <v>#REF!</v>
      </c>
      <c r="DT29" s="86" t="e">
        <f t="shared" si="61"/>
        <v>#REF!</v>
      </c>
      <c r="DU29" s="6">
        <f>DU30+DU31+DU32+DU33+DU34</f>
        <v>0</v>
      </c>
      <c r="DV29" s="6" t="e">
        <f>SUM(#REF!+#REF!+#REF!)</f>
        <v>#REF!</v>
      </c>
      <c r="DW29" s="35"/>
      <c r="DX29" s="6">
        <f>DX30+DX31+DX32+DX33+DX34</f>
        <v>0</v>
      </c>
      <c r="DY29" s="6" t="e">
        <f>SUM(#REF!+#REF!+#REF!)</f>
        <v>#REF!</v>
      </c>
      <c r="DZ29" s="35"/>
      <c r="EA29" s="6">
        <f>EA30+EA31+EA32+EA33+EA34</f>
        <v>0</v>
      </c>
      <c r="EB29" s="6" t="e">
        <f>SUM(#REF!+#REF!+#REF!)</f>
        <v>#REF!</v>
      </c>
      <c r="EC29" s="35"/>
      <c r="ED29" s="6">
        <f>ED30+ED31+ED32+ED33+ED34</f>
        <v>0</v>
      </c>
      <c r="EE29" s="6" t="e">
        <f>SUM(#REF!+#REF!+#REF!)</f>
        <v>#REF!</v>
      </c>
      <c r="EF29" s="35"/>
      <c r="EG29" s="6">
        <f>EG30+EG31+EG32+EG33+EG34</f>
        <v>0</v>
      </c>
      <c r="EH29" s="6" t="e">
        <f>SUM(#REF!+#REF!+#REF!)</f>
        <v>#REF!</v>
      </c>
      <c r="EI29" s="35"/>
      <c r="EJ29" s="6">
        <f>EJ30+EJ31+EJ32+EJ33+EJ34</f>
        <v>0</v>
      </c>
      <c r="EK29" s="6" t="e">
        <f>SUM(#REF!+#REF!+#REF!)</f>
        <v>#REF!</v>
      </c>
      <c r="EL29" s="35"/>
      <c r="EM29" s="6">
        <f>EM30+EM31+EM32+EM33+EM34</f>
        <v>0</v>
      </c>
      <c r="EN29" s="6" t="e">
        <f>SUM(#REF!+#REF!+#REF!)</f>
        <v>#REF!</v>
      </c>
      <c r="EO29" s="35"/>
      <c r="EP29" s="6">
        <f>EP30+EP31+EP32+EP33+EP34</f>
        <v>0</v>
      </c>
      <c r="EQ29" s="6" t="e">
        <f>SUM(#REF!+#REF!+#REF!)</f>
        <v>#REF!</v>
      </c>
      <c r="ER29" s="35"/>
      <c r="ES29" s="6">
        <f>ES30+ES31+ES32+ES33+ES34</f>
        <v>0</v>
      </c>
      <c r="ET29" s="6" t="e">
        <f>SUM(#REF!+#REF!+#REF!)</f>
        <v>#REF!</v>
      </c>
      <c r="EU29" s="35"/>
      <c r="EV29" s="35">
        <f t="shared" si="62"/>
        <v>0</v>
      </c>
      <c r="EW29" s="35" t="e">
        <f>SUM(#REF!+#REF!+#REF!)</f>
        <v>#REF!</v>
      </c>
      <c r="EX29" s="88"/>
      <c r="EY29" s="6">
        <f>EY30+EY31+EY32+EY33+EY34</f>
        <v>0</v>
      </c>
      <c r="EZ29" s="35" t="e">
        <f>#REF!+#REF!+#REF!</f>
        <v>#REF!</v>
      </c>
      <c r="FA29" s="35"/>
      <c r="FB29" s="6">
        <f>FB30+FB31+FB32+FB33+FB34</f>
        <v>0</v>
      </c>
      <c r="FC29" s="332" t="e">
        <f>#REF!+#REF!+#REF!</f>
        <v>#REF!</v>
      </c>
      <c r="FD29" s="35"/>
      <c r="FE29" s="6">
        <f>FE30+FE31+FE32+FE33+FE34</f>
        <v>0</v>
      </c>
      <c r="FF29" s="332" t="e">
        <f>#REF!+#REF!+#REF!</f>
        <v>#REF!</v>
      </c>
      <c r="FG29" s="35"/>
      <c r="FH29" s="6">
        <f>FH30+FH31+FH32+FH33+FH34</f>
        <v>0</v>
      </c>
      <c r="FI29" s="332" t="e">
        <f>#REF!+#REF!+#REF!</f>
        <v>#REF!</v>
      </c>
      <c r="FJ29" s="35"/>
      <c r="FK29" s="6">
        <f>FK30+FK31+FK32+FK33+FK34</f>
        <v>0</v>
      </c>
      <c r="FL29" s="332" t="e">
        <f>#REF!+#REF!+#REF!</f>
        <v>#REF!</v>
      </c>
      <c r="FM29" s="35"/>
      <c r="FN29" s="7">
        <f>FN30+FN31+FN32+FN33+FN34</f>
        <v>0</v>
      </c>
      <c r="FO29" s="332" t="e">
        <f>#REF!+#REF!+#REF!</f>
        <v>#REF!</v>
      </c>
      <c r="FP29" s="35"/>
      <c r="FQ29" s="6">
        <f>FQ30+FQ31+FQ32+FQ33+FQ34</f>
        <v>0</v>
      </c>
      <c r="FR29" s="332" t="e">
        <f>#REF!+#REF!+#REF!</f>
        <v>#REF!</v>
      </c>
      <c r="FS29" s="35"/>
      <c r="FT29" s="6">
        <f>FT30+FT31+FT32+FT33+FT34</f>
        <v>0</v>
      </c>
      <c r="FU29" s="332" t="e">
        <f>#REF!+#REF!+#REF!</f>
        <v>#REF!</v>
      </c>
      <c r="FV29" s="332"/>
      <c r="FW29" s="7">
        <f>FW30+FW31+FW32+FW33+FW34</f>
        <v>0</v>
      </c>
      <c r="FX29" s="332" t="e">
        <f>#REF!+#REF!+#REF!</f>
        <v>#REF!</v>
      </c>
      <c r="FY29" s="35"/>
      <c r="FZ29" s="6">
        <f>FZ30+FZ31+FZ32+FZ33+FZ34</f>
        <v>0</v>
      </c>
      <c r="GA29" s="35" t="e">
        <f>#REF!+#REF!+#REF!</f>
        <v>#REF!</v>
      </c>
      <c r="GB29" s="35"/>
      <c r="GC29" s="6">
        <f>GC30+GC31+GC32+GC33+GC34</f>
        <v>0</v>
      </c>
      <c r="GD29" s="35" t="e">
        <f>#REF!+#REF!+#REF!</f>
        <v>#REF!</v>
      </c>
      <c r="GE29" s="35"/>
      <c r="GF29" s="6">
        <f>GF30+GF31+GF32+GF33+GF34</f>
        <v>0</v>
      </c>
      <c r="GG29" s="35" t="e">
        <f>#REF!+#REF!+#REF!</f>
        <v>#REF!</v>
      </c>
      <c r="GH29" s="35"/>
      <c r="GI29" s="6">
        <f>GI30+GI31+GI32+GI33+GI34</f>
        <v>0</v>
      </c>
      <c r="GJ29" s="35" t="e">
        <f>#REF!+#REF!+#REF!</f>
        <v>#REF!</v>
      </c>
      <c r="GK29" s="35"/>
      <c r="GL29" s="35">
        <f t="shared" si="63"/>
        <v>0</v>
      </c>
      <c r="GM29" s="35" t="e">
        <f>#REF!+#REF!+#REF!</f>
        <v>#REF!</v>
      </c>
      <c r="GN29" s="35"/>
      <c r="GO29" s="6">
        <f>GO30+GO31+GO32+GO33+GO34</f>
        <v>29811</v>
      </c>
      <c r="GP29" s="35" t="e">
        <f>#REF!+#REF!+#REF!</f>
        <v>#REF!</v>
      </c>
      <c r="GQ29" s="88" t="e">
        <f t="shared" si="195"/>
        <v>#REF!</v>
      </c>
      <c r="GR29" s="6">
        <f>GR30+GR31+GR32+GR33+GR34</f>
        <v>1346652</v>
      </c>
      <c r="GS29" s="35" t="e">
        <f>#REF!+#REF!+#REF!</f>
        <v>#REF!</v>
      </c>
      <c r="GT29" s="88" t="e">
        <f t="shared" si="196"/>
        <v>#REF!</v>
      </c>
      <c r="GU29" s="6">
        <f>GU30+GU31+GU32+GU33+GU34</f>
        <v>0</v>
      </c>
      <c r="GV29" s="35" t="e">
        <f>#REF!+#REF!+#REF!</f>
        <v>#REF!</v>
      </c>
      <c r="GW29" s="35"/>
      <c r="GX29" s="35">
        <f t="shared" si="64"/>
        <v>1376463</v>
      </c>
      <c r="GY29" s="35" t="e">
        <f>SUM(#REF!+#REF!+#REF!)</f>
        <v>#REF!</v>
      </c>
      <c r="GZ29" s="88" t="e">
        <f t="shared" si="198"/>
        <v>#REF!</v>
      </c>
      <c r="HA29" s="35">
        <f t="shared" si="65"/>
        <v>3048920</v>
      </c>
      <c r="HB29" s="35" t="e">
        <f>SUM(#REF!+#REF!+#REF!)</f>
        <v>#REF!</v>
      </c>
      <c r="HC29" s="144" t="e">
        <f t="shared" si="59"/>
        <v>#REF!</v>
      </c>
      <c r="HE29" s="149"/>
      <c r="HF29" s="149"/>
    </row>
    <row r="30" spans="1:214" ht="15" customHeight="1" x14ac:dyDescent="0.2">
      <c r="A30" s="131" t="s">
        <v>480</v>
      </c>
      <c r="B30" s="7"/>
      <c r="C30" s="7" t="e">
        <f>SUM(#REF!+#REF!+#REF!)</f>
        <v>#REF!</v>
      </c>
      <c r="D30" s="86"/>
      <c r="E30" s="7"/>
      <c r="F30" s="7" t="e">
        <f>SUM(#REF!+#REF!+#REF!)</f>
        <v>#REF!</v>
      </c>
      <c r="G30" s="35"/>
      <c r="H30" s="7"/>
      <c r="I30" s="7" t="e">
        <f>SUM(#REF!+#REF!+#REF!)</f>
        <v>#REF!</v>
      </c>
      <c r="J30" s="35"/>
      <c r="K30" s="7"/>
      <c r="L30" s="7" t="e">
        <f>SUM(#REF!+#REF!+#REF!)</f>
        <v>#REF!</v>
      </c>
      <c r="M30" s="35"/>
      <c r="N30" s="7"/>
      <c r="O30" s="7" t="e">
        <f>SUM(#REF!+#REF!+#REF!)</f>
        <v>#REF!</v>
      </c>
      <c r="P30" s="35"/>
      <c r="Q30" s="7"/>
      <c r="R30" s="7" t="e">
        <f>SUM(#REF!+#REF!+#REF!)</f>
        <v>#REF!</v>
      </c>
      <c r="S30" s="35"/>
      <c r="T30" s="7"/>
      <c r="U30" s="7" t="e">
        <f>SUM(#REF!+#REF!+#REF!)</f>
        <v>#REF!</v>
      </c>
      <c r="V30" s="35"/>
      <c r="W30" s="7"/>
      <c r="X30" s="7" t="e">
        <f>SUM(#REF!+#REF!+#REF!)</f>
        <v>#REF!</v>
      </c>
      <c r="Y30" s="35"/>
      <c r="Z30" s="7">
        <v>1666212</v>
      </c>
      <c r="AA30" s="7" t="e">
        <f>SUM(#REF!+#REF!+#REF!)</f>
        <v>#REF!</v>
      </c>
      <c r="AB30" s="91" t="e">
        <f t="shared" si="147"/>
        <v>#REF!</v>
      </c>
      <c r="AC30" s="7"/>
      <c r="AD30" s="7" t="e">
        <f>SUM(#REF!+#REF!+#REF!)</f>
        <v>#REF!</v>
      </c>
      <c r="AE30" s="35"/>
      <c r="AF30" s="7"/>
      <c r="AG30" s="7" t="e">
        <f>SUM(#REF!+#REF!+#REF!)</f>
        <v>#REF!</v>
      </c>
      <c r="AH30" s="35"/>
      <c r="AI30" s="7"/>
      <c r="AJ30" s="7" t="e">
        <f>SUM(#REF!+#REF!+#REF!)</f>
        <v>#REF!</v>
      </c>
      <c r="AK30" s="35"/>
      <c r="AL30" s="7"/>
      <c r="AM30" s="7" t="e">
        <f>SUM(#REF!+#REF!+#REF!)</f>
        <v>#REF!</v>
      </c>
      <c r="AN30" s="35"/>
      <c r="AO30" s="7"/>
      <c r="AP30" s="7" t="e">
        <f>SUM(#REF!+#REF!+#REF!)</f>
        <v>#REF!</v>
      </c>
      <c r="AQ30" s="35"/>
      <c r="AR30" s="7"/>
      <c r="AS30" s="35" t="e">
        <f>SUM(#REF!+#REF!+#REF!)</f>
        <v>#REF!</v>
      </c>
      <c r="AT30" s="35"/>
      <c r="AU30" s="7"/>
      <c r="AV30" s="35" t="e">
        <f>SUM(#REF!+#REF!+#REF!)</f>
        <v>#REF!</v>
      </c>
      <c r="AW30" s="35"/>
      <c r="AX30" s="7"/>
      <c r="AY30" s="35" t="e">
        <f>SUM(#REF!+#REF!+#REF!)</f>
        <v>#REF!</v>
      </c>
      <c r="AZ30" s="35"/>
      <c r="BA30" s="7"/>
      <c r="BB30" s="35" t="e">
        <f>SUM(#REF!+#REF!+#REF!)</f>
        <v>#REF!</v>
      </c>
      <c r="BC30" s="35"/>
      <c r="BD30" s="7"/>
      <c r="BE30" s="35" t="e">
        <f>SUM(#REF!+#REF!+#REF!)</f>
        <v>#REF!</v>
      </c>
      <c r="BF30" s="35"/>
      <c r="BG30" s="7"/>
      <c r="BH30" s="35" t="e">
        <f>#REF!+#REF!+#REF!</f>
        <v>#REF!</v>
      </c>
      <c r="BI30" s="35"/>
      <c r="BJ30" s="7"/>
      <c r="BK30" s="35" t="e">
        <f>#REF!+#REF!+#REF!</f>
        <v>#REF!</v>
      </c>
      <c r="BL30" s="35"/>
      <c r="BM30" s="7"/>
      <c r="BN30" s="35" t="e">
        <f>SUM(#REF!+#REF!+#REF!)</f>
        <v>#REF!</v>
      </c>
      <c r="BO30" s="35"/>
      <c r="BP30" s="7"/>
      <c r="BQ30" s="35" t="e">
        <f>SUM(#REF!+#REF!+#REF!)</f>
        <v>#REF!</v>
      </c>
      <c r="BR30" s="35"/>
      <c r="BS30" s="7"/>
      <c r="BT30" s="35" t="e">
        <f>SUM(#REF!+#REF!+#REF!)</f>
        <v>#REF!</v>
      </c>
      <c r="BU30" s="35"/>
      <c r="BV30" s="7"/>
      <c r="BW30" s="35" t="e">
        <f>SUM(#REF!+#REF!+#REF!)</f>
        <v>#REF!</v>
      </c>
      <c r="BX30" s="35"/>
      <c r="BY30" s="7"/>
      <c r="BZ30" s="35" t="e">
        <f>SUM(#REF!+#REF!+#REF!)</f>
        <v>#REF!</v>
      </c>
      <c r="CA30" s="35"/>
      <c r="CB30" s="7"/>
      <c r="CC30" s="35" t="e">
        <f>SUM(#REF!+#REF!+#REF!)</f>
        <v>#REF!</v>
      </c>
      <c r="CD30" s="35"/>
      <c r="CE30" s="7"/>
      <c r="CF30" s="35" t="e">
        <f>SUM(#REF!+#REF!+#REF!)</f>
        <v>#REF!</v>
      </c>
      <c r="CG30" s="35"/>
      <c r="CH30" s="7"/>
      <c r="CI30" s="35" t="e">
        <f>SUM(#REF!+#REF!+#REF!)</f>
        <v>#REF!</v>
      </c>
      <c r="CJ30" s="35"/>
      <c r="CK30" s="7"/>
      <c r="CL30" s="35" t="e">
        <f>SUM(#REF!+#REF!+#REF!)</f>
        <v>#REF!</v>
      </c>
      <c r="CM30" s="35"/>
      <c r="CN30" s="7"/>
      <c r="CO30" s="35" t="e">
        <f>#REF!+#REF!+#REF!</f>
        <v>#REF!</v>
      </c>
      <c r="CP30" s="35"/>
      <c r="CQ30" s="7"/>
      <c r="CR30" s="35" t="e">
        <f>SUM(#REF!+#REF!+#REF!)</f>
        <v>#REF!</v>
      </c>
      <c r="CS30" s="35"/>
      <c r="CT30" s="7"/>
      <c r="CU30" s="35" t="e">
        <f>SUM(#REF!+#REF!+#REF!)</f>
        <v>#REF!</v>
      </c>
      <c r="CV30" s="35"/>
      <c r="CW30" s="7"/>
      <c r="CX30" s="35" t="e">
        <f>SUM(#REF!+#REF!+#REF!)</f>
        <v>#REF!</v>
      </c>
      <c r="CY30" s="35"/>
      <c r="CZ30" s="7"/>
      <c r="DA30" s="35" t="e">
        <f>SUM(#REF!+#REF!+#REF!)</f>
        <v>#REF!</v>
      </c>
      <c r="DB30" s="35"/>
      <c r="DC30" s="7"/>
      <c r="DD30" s="35" t="e">
        <f>SUM(#REF!+#REF!+#REF!)</f>
        <v>#REF!</v>
      </c>
      <c r="DE30" s="35"/>
      <c r="DF30" s="7"/>
      <c r="DG30" s="35" t="e">
        <f>SUM(#REF!+#REF!+#REF!)</f>
        <v>#REF!</v>
      </c>
      <c r="DH30" s="35"/>
      <c r="DI30" s="7"/>
      <c r="DJ30" s="35" t="e">
        <f>SUM(#REF!+#REF!+#REF!)</f>
        <v>#REF!</v>
      </c>
      <c r="DK30" s="35"/>
      <c r="DL30" s="7"/>
      <c r="DM30" s="35" t="e">
        <f>SUM(#REF!+#REF!+#REF!)</f>
        <v>#REF!</v>
      </c>
      <c r="DN30" s="35"/>
      <c r="DO30" s="7"/>
      <c r="DP30" s="35" t="e">
        <f>#REF!+#REF!+#REF!</f>
        <v>#REF!</v>
      </c>
      <c r="DQ30" s="35"/>
      <c r="DR30" s="35">
        <f t="shared" si="60"/>
        <v>1666212</v>
      </c>
      <c r="DS30" s="35" t="e">
        <f>#REF!+#REF!+#REF!</f>
        <v>#REF!</v>
      </c>
      <c r="DT30" s="86" t="e">
        <f t="shared" si="61"/>
        <v>#REF!</v>
      </c>
      <c r="DU30" s="7"/>
      <c r="DV30" s="7" t="e">
        <f>SUM(#REF!+#REF!+#REF!)</f>
        <v>#REF!</v>
      </c>
      <c r="DW30" s="35"/>
      <c r="DX30" s="7"/>
      <c r="DY30" s="7" t="e">
        <f>SUM(#REF!+#REF!+#REF!)</f>
        <v>#REF!</v>
      </c>
      <c r="DZ30" s="35"/>
      <c r="EA30" s="7"/>
      <c r="EB30" s="7" t="e">
        <f>SUM(#REF!+#REF!+#REF!)</f>
        <v>#REF!</v>
      </c>
      <c r="EC30" s="35"/>
      <c r="ED30" s="7"/>
      <c r="EE30" s="7" t="e">
        <f>SUM(#REF!+#REF!+#REF!)</f>
        <v>#REF!</v>
      </c>
      <c r="EF30" s="35"/>
      <c r="EG30" s="7"/>
      <c r="EH30" s="7" t="e">
        <f>SUM(#REF!+#REF!+#REF!)</f>
        <v>#REF!</v>
      </c>
      <c r="EI30" s="35"/>
      <c r="EJ30" s="7"/>
      <c r="EK30" s="7" t="e">
        <f>SUM(#REF!+#REF!+#REF!)</f>
        <v>#REF!</v>
      </c>
      <c r="EL30" s="35"/>
      <c r="EM30" s="7"/>
      <c r="EN30" s="7" t="e">
        <f>SUM(#REF!+#REF!+#REF!)</f>
        <v>#REF!</v>
      </c>
      <c r="EO30" s="35"/>
      <c r="EP30" s="7"/>
      <c r="EQ30" s="7" t="e">
        <f>SUM(#REF!+#REF!+#REF!)</f>
        <v>#REF!</v>
      </c>
      <c r="ER30" s="35"/>
      <c r="ES30" s="7"/>
      <c r="ET30" s="7" t="e">
        <f>SUM(#REF!+#REF!+#REF!)</f>
        <v>#REF!</v>
      </c>
      <c r="EU30" s="35"/>
      <c r="EV30" s="35">
        <f t="shared" si="62"/>
        <v>0</v>
      </c>
      <c r="EW30" s="35" t="e">
        <f>SUM(#REF!+#REF!+#REF!)</f>
        <v>#REF!</v>
      </c>
      <c r="EX30" s="88"/>
      <c r="EY30" s="7"/>
      <c r="EZ30" s="332" t="e">
        <f>#REF!+#REF!+#REF!</f>
        <v>#REF!</v>
      </c>
      <c r="FA30" s="35"/>
      <c r="FB30" s="7"/>
      <c r="FC30" s="332" t="e">
        <f>#REF!+#REF!+#REF!</f>
        <v>#REF!</v>
      </c>
      <c r="FD30" s="35"/>
      <c r="FE30" s="7"/>
      <c r="FF30" s="332" t="e">
        <f>#REF!+#REF!+#REF!</f>
        <v>#REF!</v>
      </c>
      <c r="FG30" s="35"/>
      <c r="FH30" s="7"/>
      <c r="FI30" s="332" t="e">
        <f>#REF!+#REF!+#REF!</f>
        <v>#REF!</v>
      </c>
      <c r="FJ30" s="35"/>
      <c r="FK30" s="7"/>
      <c r="FL30" s="332" t="e">
        <f>#REF!+#REF!+#REF!</f>
        <v>#REF!</v>
      </c>
      <c r="FM30" s="35"/>
      <c r="FN30" s="7"/>
      <c r="FO30" s="332" t="e">
        <f>#REF!+#REF!+#REF!</f>
        <v>#REF!</v>
      </c>
      <c r="FP30" s="35"/>
      <c r="FQ30" s="7"/>
      <c r="FR30" s="332" t="e">
        <f>#REF!+#REF!+#REF!</f>
        <v>#REF!</v>
      </c>
      <c r="FS30" s="35"/>
      <c r="FT30" s="7"/>
      <c r="FU30" s="332" t="e">
        <f>#REF!+#REF!+#REF!</f>
        <v>#REF!</v>
      </c>
      <c r="FV30" s="332"/>
      <c r="FW30" s="7"/>
      <c r="FX30" s="332" t="e">
        <f>#REF!+#REF!+#REF!</f>
        <v>#REF!</v>
      </c>
      <c r="FY30" s="35"/>
      <c r="FZ30" s="7"/>
      <c r="GA30" s="332" t="e">
        <f>#REF!+#REF!+#REF!</f>
        <v>#REF!</v>
      </c>
      <c r="GB30" s="332"/>
      <c r="GC30" s="7"/>
      <c r="GD30" s="332" t="e">
        <f>#REF!+#REF!+#REF!</f>
        <v>#REF!</v>
      </c>
      <c r="GE30" s="332"/>
      <c r="GF30" s="7"/>
      <c r="GG30" s="332" t="e">
        <f>#REF!+#REF!+#REF!</f>
        <v>#REF!</v>
      </c>
      <c r="GH30" s="332"/>
      <c r="GI30" s="7"/>
      <c r="GJ30" s="332" t="e">
        <f>#REF!+#REF!+#REF!</f>
        <v>#REF!</v>
      </c>
      <c r="GK30" s="35"/>
      <c r="GL30" s="35">
        <f t="shared" si="63"/>
        <v>0</v>
      </c>
      <c r="GM30" s="35" t="e">
        <f>#REF!+#REF!+#REF!</f>
        <v>#REF!</v>
      </c>
      <c r="GN30" s="35"/>
      <c r="GO30" s="7"/>
      <c r="GP30" s="332" t="e">
        <f>#REF!+#REF!+#REF!</f>
        <v>#REF!</v>
      </c>
      <c r="GQ30" s="332"/>
      <c r="GR30" s="7"/>
      <c r="GS30" s="332" t="e">
        <f>#REF!+#REF!+#REF!</f>
        <v>#REF!</v>
      </c>
      <c r="GT30" s="332"/>
      <c r="GU30" s="7"/>
      <c r="GV30" s="332" t="e">
        <f>#REF!+#REF!+#REF!</f>
        <v>#REF!</v>
      </c>
      <c r="GW30" s="332"/>
      <c r="GX30" s="35">
        <f t="shared" si="64"/>
        <v>0</v>
      </c>
      <c r="GY30" s="35" t="e">
        <f>SUM(#REF!+#REF!+#REF!)</f>
        <v>#REF!</v>
      </c>
      <c r="GZ30" s="35"/>
      <c r="HA30" s="35">
        <f t="shared" si="65"/>
        <v>1666212</v>
      </c>
      <c r="HB30" s="35" t="e">
        <f>SUM(#REF!+#REF!+#REF!)</f>
        <v>#REF!</v>
      </c>
      <c r="HC30" s="144" t="e">
        <f t="shared" si="59"/>
        <v>#REF!</v>
      </c>
      <c r="HE30" s="149"/>
      <c r="HF30" s="149"/>
    </row>
    <row r="31" spans="1:214" ht="15" customHeight="1" x14ac:dyDescent="0.2">
      <c r="A31" s="131" t="s">
        <v>481</v>
      </c>
      <c r="B31" s="7"/>
      <c r="C31" s="7" t="e">
        <f>SUM(#REF!+#REF!+#REF!)</f>
        <v>#REF!</v>
      </c>
      <c r="D31" s="86"/>
      <c r="E31" s="7"/>
      <c r="F31" s="7" t="e">
        <f>SUM(#REF!+#REF!+#REF!)</f>
        <v>#REF!</v>
      </c>
      <c r="G31" s="35"/>
      <c r="H31" s="7"/>
      <c r="I31" s="7" t="e">
        <f>SUM(#REF!+#REF!+#REF!)</f>
        <v>#REF!</v>
      </c>
      <c r="J31" s="35"/>
      <c r="K31" s="7"/>
      <c r="L31" s="7" t="e">
        <f>SUM(#REF!+#REF!+#REF!)</f>
        <v>#REF!</v>
      </c>
      <c r="M31" s="35"/>
      <c r="N31" s="7"/>
      <c r="O31" s="7" t="e">
        <f>SUM(#REF!+#REF!+#REF!)</f>
        <v>#REF!</v>
      </c>
      <c r="P31" s="35"/>
      <c r="Q31" s="7"/>
      <c r="R31" s="7" t="e">
        <f>SUM(#REF!+#REF!+#REF!)</f>
        <v>#REF!</v>
      </c>
      <c r="S31" s="35"/>
      <c r="T31" s="7"/>
      <c r="U31" s="7" t="e">
        <f>SUM(#REF!+#REF!+#REF!)</f>
        <v>#REF!</v>
      </c>
      <c r="V31" s="35"/>
      <c r="W31" s="7"/>
      <c r="X31" s="7" t="e">
        <f>SUM(#REF!+#REF!+#REF!)</f>
        <v>#REF!</v>
      </c>
      <c r="Y31" s="35"/>
      <c r="Z31" s="7"/>
      <c r="AA31" s="7" t="e">
        <f>SUM(#REF!+#REF!+#REF!)</f>
        <v>#REF!</v>
      </c>
      <c r="AB31" s="35"/>
      <c r="AC31" s="7"/>
      <c r="AD31" s="7" t="e">
        <f>SUM(#REF!+#REF!+#REF!)</f>
        <v>#REF!</v>
      </c>
      <c r="AE31" s="35"/>
      <c r="AF31" s="7"/>
      <c r="AG31" s="7" t="e">
        <f>SUM(#REF!+#REF!+#REF!)</f>
        <v>#REF!</v>
      </c>
      <c r="AH31" s="35"/>
      <c r="AI31" s="7"/>
      <c r="AJ31" s="7" t="e">
        <f>SUM(#REF!+#REF!+#REF!)</f>
        <v>#REF!</v>
      </c>
      <c r="AK31" s="35"/>
      <c r="AL31" s="7"/>
      <c r="AM31" s="7" t="e">
        <f>SUM(#REF!+#REF!+#REF!)</f>
        <v>#REF!</v>
      </c>
      <c r="AN31" s="35"/>
      <c r="AO31" s="7"/>
      <c r="AP31" s="7" t="e">
        <f>SUM(#REF!+#REF!+#REF!)</f>
        <v>#REF!</v>
      </c>
      <c r="AQ31" s="35"/>
      <c r="AR31" s="7"/>
      <c r="AS31" s="35" t="e">
        <f>SUM(#REF!+#REF!+#REF!)</f>
        <v>#REF!</v>
      </c>
      <c r="AT31" s="35"/>
      <c r="AU31" s="7"/>
      <c r="AV31" s="35" t="e">
        <f>SUM(#REF!+#REF!+#REF!)</f>
        <v>#REF!</v>
      </c>
      <c r="AW31" s="35"/>
      <c r="AX31" s="7"/>
      <c r="AY31" s="35" t="e">
        <f>SUM(#REF!+#REF!+#REF!)</f>
        <v>#REF!</v>
      </c>
      <c r="AZ31" s="35"/>
      <c r="BA31" s="7"/>
      <c r="BB31" s="35" t="e">
        <f>SUM(#REF!+#REF!+#REF!)</f>
        <v>#REF!</v>
      </c>
      <c r="BC31" s="35"/>
      <c r="BD31" s="7"/>
      <c r="BE31" s="35" t="e">
        <f>SUM(#REF!+#REF!+#REF!)</f>
        <v>#REF!</v>
      </c>
      <c r="BF31" s="35"/>
      <c r="BG31" s="7"/>
      <c r="BH31" s="35" t="e">
        <f>#REF!+#REF!+#REF!</f>
        <v>#REF!</v>
      </c>
      <c r="BI31" s="35"/>
      <c r="BJ31" s="7"/>
      <c r="BK31" s="35" t="e">
        <f>#REF!+#REF!+#REF!</f>
        <v>#REF!</v>
      </c>
      <c r="BL31" s="35"/>
      <c r="BM31" s="7"/>
      <c r="BN31" s="35" t="e">
        <f>SUM(#REF!+#REF!+#REF!)</f>
        <v>#REF!</v>
      </c>
      <c r="BO31" s="35"/>
      <c r="BP31" s="7"/>
      <c r="BQ31" s="35" t="e">
        <f>SUM(#REF!+#REF!+#REF!)</f>
        <v>#REF!</v>
      </c>
      <c r="BR31" s="35"/>
      <c r="BS31" s="7"/>
      <c r="BT31" s="35" t="e">
        <f>SUM(#REF!+#REF!+#REF!)</f>
        <v>#REF!</v>
      </c>
      <c r="BU31" s="35"/>
      <c r="BV31" s="7"/>
      <c r="BW31" s="35" t="e">
        <f>SUM(#REF!+#REF!+#REF!)</f>
        <v>#REF!</v>
      </c>
      <c r="BX31" s="35"/>
      <c r="BY31" s="7"/>
      <c r="BZ31" s="35" t="e">
        <f>SUM(#REF!+#REF!+#REF!)</f>
        <v>#REF!</v>
      </c>
      <c r="CA31" s="35"/>
      <c r="CB31" s="7"/>
      <c r="CC31" s="35" t="e">
        <f>SUM(#REF!+#REF!+#REF!)</f>
        <v>#REF!</v>
      </c>
      <c r="CD31" s="35"/>
      <c r="CE31" s="7"/>
      <c r="CF31" s="35" t="e">
        <f>SUM(#REF!+#REF!+#REF!)</f>
        <v>#REF!</v>
      </c>
      <c r="CG31" s="35"/>
      <c r="CH31" s="7"/>
      <c r="CI31" s="35" t="e">
        <f>SUM(#REF!+#REF!+#REF!)</f>
        <v>#REF!</v>
      </c>
      <c r="CJ31" s="35"/>
      <c r="CK31" s="7"/>
      <c r="CL31" s="35" t="e">
        <f>SUM(#REF!+#REF!+#REF!)</f>
        <v>#REF!</v>
      </c>
      <c r="CM31" s="35"/>
      <c r="CN31" s="7"/>
      <c r="CO31" s="35" t="e">
        <f>#REF!+#REF!+#REF!</f>
        <v>#REF!</v>
      </c>
      <c r="CP31" s="35"/>
      <c r="CQ31" s="7"/>
      <c r="CR31" s="35" t="e">
        <f>SUM(#REF!+#REF!+#REF!)</f>
        <v>#REF!</v>
      </c>
      <c r="CS31" s="35"/>
      <c r="CT31" s="7"/>
      <c r="CU31" s="35" t="e">
        <f>SUM(#REF!+#REF!+#REF!)</f>
        <v>#REF!</v>
      </c>
      <c r="CV31" s="35"/>
      <c r="CW31" s="7"/>
      <c r="CX31" s="35" t="e">
        <f>SUM(#REF!+#REF!+#REF!)</f>
        <v>#REF!</v>
      </c>
      <c r="CY31" s="35"/>
      <c r="CZ31" s="7"/>
      <c r="DA31" s="35" t="e">
        <f>SUM(#REF!+#REF!+#REF!)</f>
        <v>#REF!</v>
      </c>
      <c r="DB31" s="35"/>
      <c r="DC31" s="7"/>
      <c r="DD31" s="35" t="e">
        <f>SUM(#REF!+#REF!+#REF!)</f>
        <v>#REF!</v>
      </c>
      <c r="DE31" s="35"/>
      <c r="DF31" s="7"/>
      <c r="DG31" s="35" t="e">
        <f>SUM(#REF!+#REF!+#REF!)</f>
        <v>#REF!</v>
      </c>
      <c r="DH31" s="35"/>
      <c r="DI31" s="7"/>
      <c r="DJ31" s="35" t="e">
        <f>SUM(#REF!+#REF!+#REF!)</f>
        <v>#REF!</v>
      </c>
      <c r="DK31" s="35"/>
      <c r="DL31" s="7"/>
      <c r="DM31" s="35" t="e">
        <f>SUM(#REF!+#REF!+#REF!)</f>
        <v>#REF!</v>
      </c>
      <c r="DN31" s="35"/>
      <c r="DO31" s="7"/>
      <c r="DP31" s="35" t="e">
        <f>#REF!+#REF!+#REF!</f>
        <v>#REF!</v>
      </c>
      <c r="DQ31" s="35"/>
      <c r="DR31" s="35">
        <f t="shared" si="60"/>
        <v>0</v>
      </c>
      <c r="DS31" s="35" t="e">
        <f>#REF!+#REF!+#REF!</f>
        <v>#REF!</v>
      </c>
      <c r="DT31" s="35"/>
      <c r="DU31" s="7"/>
      <c r="DV31" s="7" t="e">
        <f>SUM(#REF!+#REF!+#REF!)</f>
        <v>#REF!</v>
      </c>
      <c r="DW31" s="35"/>
      <c r="DX31" s="7"/>
      <c r="DY31" s="7" t="e">
        <f>SUM(#REF!+#REF!+#REF!)</f>
        <v>#REF!</v>
      </c>
      <c r="DZ31" s="35"/>
      <c r="EA31" s="7"/>
      <c r="EB31" s="7" t="e">
        <f>SUM(#REF!+#REF!+#REF!)</f>
        <v>#REF!</v>
      </c>
      <c r="EC31" s="35"/>
      <c r="ED31" s="7"/>
      <c r="EE31" s="7" t="e">
        <f>SUM(#REF!+#REF!+#REF!)</f>
        <v>#REF!</v>
      </c>
      <c r="EF31" s="35"/>
      <c r="EG31" s="7"/>
      <c r="EH31" s="7" t="e">
        <f>SUM(#REF!+#REF!+#REF!)</f>
        <v>#REF!</v>
      </c>
      <c r="EI31" s="35"/>
      <c r="EJ31" s="7"/>
      <c r="EK31" s="7" t="e">
        <f>SUM(#REF!+#REF!+#REF!)</f>
        <v>#REF!</v>
      </c>
      <c r="EL31" s="35"/>
      <c r="EM31" s="7"/>
      <c r="EN31" s="7" t="e">
        <f>SUM(#REF!+#REF!+#REF!)</f>
        <v>#REF!</v>
      </c>
      <c r="EO31" s="35"/>
      <c r="EP31" s="7"/>
      <c r="EQ31" s="7" t="e">
        <f>SUM(#REF!+#REF!+#REF!)</f>
        <v>#REF!</v>
      </c>
      <c r="ER31" s="35"/>
      <c r="ES31" s="7"/>
      <c r="ET31" s="7" t="e">
        <f>SUM(#REF!+#REF!+#REF!)</f>
        <v>#REF!</v>
      </c>
      <c r="EU31" s="35"/>
      <c r="EV31" s="35">
        <f t="shared" si="62"/>
        <v>0</v>
      </c>
      <c r="EW31" s="35" t="e">
        <f>SUM(#REF!+#REF!+#REF!)</f>
        <v>#REF!</v>
      </c>
      <c r="EX31" s="88"/>
      <c r="EY31" s="7"/>
      <c r="EZ31" s="332" t="e">
        <f>#REF!+#REF!+#REF!</f>
        <v>#REF!</v>
      </c>
      <c r="FA31" s="35"/>
      <c r="FB31" s="7"/>
      <c r="FC31" s="332" t="e">
        <f>#REF!+#REF!+#REF!</f>
        <v>#REF!</v>
      </c>
      <c r="FD31" s="35"/>
      <c r="FE31" s="7"/>
      <c r="FF31" s="332" t="e">
        <f>#REF!+#REF!+#REF!</f>
        <v>#REF!</v>
      </c>
      <c r="FG31" s="35"/>
      <c r="FH31" s="7"/>
      <c r="FI31" s="332" t="e">
        <f>#REF!+#REF!+#REF!</f>
        <v>#REF!</v>
      </c>
      <c r="FJ31" s="35"/>
      <c r="FK31" s="7"/>
      <c r="FL31" s="332" t="e">
        <f>#REF!+#REF!+#REF!</f>
        <v>#REF!</v>
      </c>
      <c r="FM31" s="35"/>
      <c r="FN31" s="7"/>
      <c r="FO31" s="332" t="e">
        <f>#REF!+#REF!+#REF!</f>
        <v>#REF!</v>
      </c>
      <c r="FP31" s="35"/>
      <c r="FQ31" s="7"/>
      <c r="FR31" s="332" t="e">
        <f>#REF!+#REF!+#REF!</f>
        <v>#REF!</v>
      </c>
      <c r="FS31" s="35"/>
      <c r="FT31" s="7"/>
      <c r="FU31" s="332" t="e">
        <f>#REF!+#REF!+#REF!</f>
        <v>#REF!</v>
      </c>
      <c r="FV31" s="332"/>
      <c r="FW31" s="7"/>
      <c r="FX31" s="332" t="e">
        <f>#REF!+#REF!+#REF!</f>
        <v>#REF!</v>
      </c>
      <c r="FY31" s="35"/>
      <c r="FZ31" s="7"/>
      <c r="GA31" s="332" t="e">
        <f>#REF!+#REF!+#REF!</f>
        <v>#REF!</v>
      </c>
      <c r="GB31" s="332"/>
      <c r="GC31" s="7"/>
      <c r="GD31" s="332" t="e">
        <f>#REF!+#REF!+#REF!</f>
        <v>#REF!</v>
      </c>
      <c r="GE31" s="332"/>
      <c r="GF31" s="7"/>
      <c r="GG31" s="332" t="e">
        <f>#REF!+#REF!+#REF!</f>
        <v>#REF!</v>
      </c>
      <c r="GH31" s="332"/>
      <c r="GI31" s="7"/>
      <c r="GJ31" s="332" t="e">
        <f>#REF!+#REF!+#REF!</f>
        <v>#REF!</v>
      </c>
      <c r="GK31" s="35"/>
      <c r="GL31" s="35">
        <f t="shared" si="63"/>
        <v>0</v>
      </c>
      <c r="GM31" s="35" t="e">
        <f>#REF!+#REF!+#REF!</f>
        <v>#REF!</v>
      </c>
      <c r="GN31" s="35"/>
      <c r="GO31" s="7"/>
      <c r="GP31" s="332" t="e">
        <f>#REF!+#REF!+#REF!</f>
        <v>#REF!</v>
      </c>
      <c r="GQ31" s="332"/>
      <c r="GR31" s="7"/>
      <c r="GS31" s="332" t="e">
        <f>#REF!+#REF!+#REF!</f>
        <v>#REF!</v>
      </c>
      <c r="GT31" s="332"/>
      <c r="GU31" s="7"/>
      <c r="GV31" s="332" t="e">
        <f>#REF!+#REF!+#REF!</f>
        <v>#REF!</v>
      </c>
      <c r="GW31" s="332"/>
      <c r="GX31" s="35">
        <f t="shared" si="64"/>
        <v>0</v>
      </c>
      <c r="GY31" s="35" t="e">
        <f>SUM(#REF!+#REF!+#REF!)</f>
        <v>#REF!</v>
      </c>
      <c r="GZ31" s="35"/>
      <c r="HA31" s="35">
        <f t="shared" si="65"/>
        <v>0</v>
      </c>
      <c r="HB31" s="35" t="e">
        <f>SUM(#REF!+#REF!+#REF!)</f>
        <v>#REF!</v>
      </c>
      <c r="HC31" s="144"/>
      <c r="HE31" s="149"/>
      <c r="HF31" s="149"/>
    </row>
    <row r="32" spans="1:214" ht="15" customHeight="1" x14ac:dyDescent="0.2">
      <c r="A32" s="131" t="s">
        <v>482</v>
      </c>
      <c r="B32" s="7"/>
      <c r="C32" s="7" t="e">
        <f>SUM(#REF!+#REF!+#REF!)</f>
        <v>#REF!</v>
      </c>
      <c r="D32" s="86"/>
      <c r="E32" s="7"/>
      <c r="F32" s="7" t="e">
        <f>SUM(#REF!+#REF!+#REF!)</f>
        <v>#REF!</v>
      </c>
      <c r="G32" s="35"/>
      <c r="H32" s="7"/>
      <c r="I32" s="7" t="e">
        <f>SUM(#REF!+#REF!+#REF!)</f>
        <v>#REF!</v>
      </c>
      <c r="J32" s="35"/>
      <c r="K32" s="7"/>
      <c r="L32" s="7" t="e">
        <f>SUM(#REF!+#REF!+#REF!)</f>
        <v>#REF!</v>
      </c>
      <c r="M32" s="35"/>
      <c r="N32" s="7"/>
      <c r="O32" s="7" t="e">
        <f>SUM(#REF!+#REF!+#REF!)</f>
        <v>#REF!</v>
      </c>
      <c r="P32" s="35"/>
      <c r="Q32" s="7"/>
      <c r="R32" s="7" t="e">
        <f>SUM(#REF!+#REF!+#REF!)</f>
        <v>#REF!</v>
      </c>
      <c r="S32" s="35"/>
      <c r="T32" s="7"/>
      <c r="U32" s="7" t="e">
        <f>SUM(#REF!+#REF!+#REF!)</f>
        <v>#REF!</v>
      </c>
      <c r="V32" s="35"/>
      <c r="W32" s="7"/>
      <c r="X32" s="7" t="e">
        <f>SUM(#REF!+#REF!+#REF!)</f>
        <v>#REF!</v>
      </c>
      <c r="Y32" s="35"/>
      <c r="Z32" s="7"/>
      <c r="AA32" s="7" t="e">
        <f>SUM(#REF!+#REF!+#REF!)</f>
        <v>#REF!</v>
      </c>
      <c r="AB32" s="35"/>
      <c r="AC32" s="7"/>
      <c r="AD32" s="7" t="e">
        <f>SUM(#REF!+#REF!+#REF!)</f>
        <v>#REF!</v>
      </c>
      <c r="AE32" s="35"/>
      <c r="AF32" s="7"/>
      <c r="AG32" s="7" t="e">
        <f>SUM(#REF!+#REF!+#REF!)</f>
        <v>#REF!</v>
      </c>
      <c r="AH32" s="35"/>
      <c r="AI32" s="7"/>
      <c r="AJ32" s="7" t="e">
        <f>SUM(#REF!+#REF!+#REF!)</f>
        <v>#REF!</v>
      </c>
      <c r="AK32" s="35"/>
      <c r="AL32" s="7"/>
      <c r="AM32" s="7" t="e">
        <f>SUM(#REF!+#REF!+#REF!)</f>
        <v>#REF!</v>
      </c>
      <c r="AN32" s="35"/>
      <c r="AO32" s="7"/>
      <c r="AP32" s="7" t="e">
        <f>SUM(#REF!+#REF!+#REF!)</f>
        <v>#REF!</v>
      </c>
      <c r="AQ32" s="35"/>
      <c r="AR32" s="7"/>
      <c r="AS32" s="35" t="e">
        <f>SUM(#REF!+#REF!+#REF!)</f>
        <v>#REF!</v>
      </c>
      <c r="AT32" s="35"/>
      <c r="AU32" s="7"/>
      <c r="AV32" s="35" t="e">
        <f>SUM(#REF!+#REF!+#REF!)</f>
        <v>#REF!</v>
      </c>
      <c r="AW32" s="35"/>
      <c r="AX32" s="7"/>
      <c r="AY32" s="35" t="e">
        <f>SUM(#REF!+#REF!+#REF!)</f>
        <v>#REF!</v>
      </c>
      <c r="AZ32" s="35"/>
      <c r="BA32" s="7"/>
      <c r="BB32" s="35" t="e">
        <f>SUM(#REF!+#REF!+#REF!)</f>
        <v>#REF!</v>
      </c>
      <c r="BC32" s="35"/>
      <c r="BD32" s="7"/>
      <c r="BE32" s="35" t="e">
        <f>SUM(#REF!+#REF!+#REF!)</f>
        <v>#REF!</v>
      </c>
      <c r="BF32" s="35"/>
      <c r="BG32" s="7"/>
      <c r="BH32" s="35" t="e">
        <f>#REF!+#REF!+#REF!</f>
        <v>#REF!</v>
      </c>
      <c r="BI32" s="35"/>
      <c r="BJ32" s="7"/>
      <c r="BK32" s="35" t="e">
        <f>#REF!+#REF!+#REF!</f>
        <v>#REF!</v>
      </c>
      <c r="BL32" s="35"/>
      <c r="BM32" s="7"/>
      <c r="BN32" s="35" t="e">
        <f>SUM(#REF!+#REF!+#REF!)</f>
        <v>#REF!</v>
      </c>
      <c r="BO32" s="35"/>
      <c r="BP32" s="7"/>
      <c r="BQ32" s="35" t="e">
        <f>SUM(#REF!+#REF!+#REF!)</f>
        <v>#REF!</v>
      </c>
      <c r="BR32" s="35"/>
      <c r="BS32" s="7"/>
      <c r="BT32" s="35" t="e">
        <f>SUM(#REF!+#REF!+#REF!)</f>
        <v>#REF!</v>
      </c>
      <c r="BU32" s="35"/>
      <c r="BV32" s="7"/>
      <c r="BW32" s="35" t="e">
        <f>SUM(#REF!+#REF!+#REF!)</f>
        <v>#REF!</v>
      </c>
      <c r="BX32" s="35"/>
      <c r="BY32" s="7"/>
      <c r="BZ32" s="35" t="e">
        <f>SUM(#REF!+#REF!+#REF!)</f>
        <v>#REF!</v>
      </c>
      <c r="CA32" s="35"/>
      <c r="CB32" s="7"/>
      <c r="CC32" s="35" t="e">
        <f>SUM(#REF!+#REF!+#REF!)</f>
        <v>#REF!</v>
      </c>
      <c r="CD32" s="35"/>
      <c r="CE32" s="7"/>
      <c r="CF32" s="35" t="e">
        <f>SUM(#REF!+#REF!+#REF!)</f>
        <v>#REF!</v>
      </c>
      <c r="CG32" s="35"/>
      <c r="CH32" s="7"/>
      <c r="CI32" s="35" t="e">
        <f>SUM(#REF!+#REF!+#REF!)</f>
        <v>#REF!</v>
      </c>
      <c r="CJ32" s="35"/>
      <c r="CK32" s="7"/>
      <c r="CL32" s="35" t="e">
        <f>SUM(#REF!+#REF!+#REF!)</f>
        <v>#REF!</v>
      </c>
      <c r="CM32" s="35"/>
      <c r="CN32" s="7"/>
      <c r="CO32" s="35" t="e">
        <f>#REF!+#REF!+#REF!</f>
        <v>#REF!</v>
      </c>
      <c r="CP32" s="35"/>
      <c r="CQ32" s="7"/>
      <c r="CR32" s="35" t="e">
        <f>SUM(#REF!+#REF!+#REF!)</f>
        <v>#REF!</v>
      </c>
      <c r="CS32" s="35"/>
      <c r="CT32" s="7"/>
      <c r="CU32" s="35" t="e">
        <f>SUM(#REF!+#REF!+#REF!)</f>
        <v>#REF!</v>
      </c>
      <c r="CV32" s="35"/>
      <c r="CW32" s="7"/>
      <c r="CX32" s="35" t="e">
        <f>SUM(#REF!+#REF!+#REF!)</f>
        <v>#REF!</v>
      </c>
      <c r="CY32" s="35"/>
      <c r="CZ32" s="7"/>
      <c r="DA32" s="35" t="e">
        <f>SUM(#REF!+#REF!+#REF!)</f>
        <v>#REF!</v>
      </c>
      <c r="DB32" s="35"/>
      <c r="DC32" s="7"/>
      <c r="DD32" s="35" t="e">
        <f>SUM(#REF!+#REF!+#REF!)</f>
        <v>#REF!</v>
      </c>
      <c r="DE32" s="35"/>
      <c r="DF32" s="7"/>
      <c r="DG32" s="35" t="e">
        <f>SUM(#REF!+#REF!+#REF!)</f>
        <v>#REF!</v>
      </c>
      <c r="DH32" s="35"/>
      <c r="DI32" s="7"/>
      <c r="DJ32" s="35" t="e">
        <f>SUM(#REF!+#REF!+#REF!)</f>
        <v>#REF!</v>
      </c>
      <c r="DK32" s="35"/>
      <c r="DL32" s="7"/>
      <c r="DM32" s="35" t="e">
        <f>SUM(#REF!+#REF!+#REF!)</f>
        <v>#REF!</v>
      </c>
      <c r="DN32" s="35"/>
      <c r="DO32" s="7"/>
      <c r="DP32" s="35" t="e">
        <f>#REF!+#REF!+#REF!</f>
        <v>#REF!</v>
      </c>
      <c r="DQ32" s="35"/>
      <c r="DR32" s="35">
        <f t="shared" si="60"/>
        <v>0</v>
      </c>
      <c r="DS32" s="35" t="e">
        <f>#REF!+#REF!+#REF!</f>
        <v>#REF!</v>
      </c>
      <c r="DT32" s="35"/>
      <c r="DU32" s="7"/>
      <c r="DV32" s="7" t="e">
        <f>SUM(#REF!+#REF!+#REF!)</f>
        <v>#REF!</v>
      </c>
      <c r="DW32" s="35"/>
      <c r="DX32" s="7"/>
      <c r="DY32" s="7" t="e">
        <f>SUM(#REF!+#REF!+#REF!)</f>
        <v>#REF!</v>
      </c>
      <c r="DZ32" s="35"/>
      <c r="EA32" s="7"/>
      <c r="EB32" s="7" t="e">
        <f>SUM(#REF!+#REF!+#REF!)</f>
        <v>#REF!</v>
      </c>
      <c r="EC32" s="35"/>
      <c r="ED32" s="7"/>
      <c r="EE32" s="7" t="e">
        <f>SUM(#REF!+#REF!+#REF!)</f>
        <v>#REF!</v>
      </c>
      <c r="EF32" s="35"/>
      <c r="EG32" s="7"/>
      <c r="EH32" s="7" t="e">
        <f>SUM(#REF!+#REF!+#REF!)</f>
        <v>#REF!</v>
      </c>
      <c r="EI32" s="35"/>
      <c r="EJ32" s="7"/>
      <c r="EK32" s="7" t="e">
        <f>SUM(#REF!+#REF!+#REF!)</f>
        <v>#REF!</v>
      </c>
      <c r="EL32" s="35"/>
      <c r="EM32" s="7"/>
      <c r="EN32" s="7" t="e">
        <f>SUM(#REF!+#REF!+#REF!)</f>
        <v>#REF!</v>
      </c>
      <c r="EO32" s="35"/>
      <c r="EP32" s="7"/>
      <c r="EQ32" s="7" t="e">
        <f>SUM(#REF!+#REF!+#REF!)</f>
        <v>#REF!</v>
      </c>
      <c r="ER32" s="35"/>
      <c r="ES32" s="7"/>
      <c r="ET32" s="7" t="e">
        <f>SUM(#REF!+#REF!+#REF!)</f>
        <v>#REF!</v>
      </c>
      <c r="EU32" s="35"/>
      <c r="EV32" s="35">
        <f t="shared" si="62"/>
        <v>0</v>
      </c>
      <c r="EW32" s="35" t="e">
        <f>SUM(#REF!+#REF!+#REF!)</f>
        <v>#REF!</v>
      </c>
      <c r="EX32" s="88"/>
      <c r="EY32" s="7"/>
      <c r="EZ32" s="332" t="e">
        <f>#REF!+#REF!+#REF!</f>
        <v>#REF!</v>
      </c>
      <c r="FA32" s="35"/>
      <c r="FB32" s="7"/>
      <c r="FC32" s="332" t="e">
        <f>#REF!+#REF!+#REF!</f>
        <v>#REF!</v>
      </c>
      <c r="FD32" s="35"/>
      <c r="FE32" s="7"/>
      <c r="FF32" s="332" t="e">
        <f>#REF!+#REF!+#REF!</f>
        <v>#REF!</v>
      </c>
      <c r="FG32" s="35"/>
      <c r="FH32" s="7"/>
      <c r="FI32" s="332" t="e">
        <f>#REF!+#REF!+#REF!</f>
        <v>#REF!</v>
      </c>
      <c r="FJ32" s="35"/>
      <c r="FK32" s="7"/>
      <c r="FL32" s="332" t="e">
        <f>#REF!+#REF!+#REF!</f>
        <v>#REF!</v>
      </c>
      <c r="FM32" s="35"/>
      <c r="FN32" s="7"/>
      <c r="FO32" s="332" t="e">
        <f>#REF!+#REF!+#REF!</f>
        <v>#REF!</v>
      </c>
      <c r="FP32" s="35"/>
      <c r="FQ32" s="7"/>
      <c r="FR32" s="332" t="e">
        <f>#REF!+#REF!+#REF!</f>
        <v>#REF!</v>
      </c>
      <c r="FS32" s="35"/>
      <c r="FT32" s="7"/>
      <c r="FU32" s="332" t="e">
        <f>#REF!+#REF!+#REF!</f>
        <v>#REF!</v>
      </c>
      <c r="FV32" s="332"/>
      <c r="FW32" s="7"/>
      <c r="FX32" s="332" t="e">
        <f>#REF!+#REF!+#REF!</f>
        <v>#REF!</v>
      </c>
      <c r="FY32" s="35"/>
      <c r="FZ32" s="7"/>
      <c r="GA32" s="332" t="e">
        <f>#REF!+#REF!+#REF!</f>
        <v>#REF!</v>
      </c>
      <c r="GB32" s="332"/>
      <c r="GC32" s="7"/>
      <c r="GD32" s="332" t="e">
        <f>#REF!+#REF!+#REF!</f>
        <v>#REF!</v>
      </c>
      <c r="GE32" s="332"/>
      <c r="GF32" s="7"/>
      <c r="GG32" s="332" t="e">
        <f>#REF!+#REF!+#REF!</f>
        <v>#REF!</v>
      </c>
      <c r="GH32" s="332"/>
      <c r="GI32" s="7"/>
      <c r="GJ32" s="332" t="e">
        <f>#REF!+#REF!+#REF!</f>
        <v>#REF!</v>
      </c>
      <c r="GK32" s="35"/>
      <c r="GL32" s="35">
        <f t="shared" si="63"/>
        <v>0</v>
      </c>
      <c r="GM32" s="35" t="e">
        <f>#REF!+#REF!+#REF!</f>
        <v>#REF!</v>
      </c>
      <c r="GN32" s="35"/>
      <c r="GO32" s="7"/>
      <c r="GP32" s="332" t="e">
        <f>#REF!+#REF!+#REF!</f>
        <v>#REF!</v>
      </c>
      <c r="GQ32" s="332"/>
      <c r="GR32" s="7"/>
      <c r="GS32" s="332" t="e">
        <f>#REF!+#REF!+#REF!</f>
        <v>#REF!</v>
      </c>
      <c r="GT32" s="332"/>
      <c r="GU32" s="7"/>
      <c r="GV32" s="332" t="e">
        <f>#REF!+#REF!+#REF!</f>
        <v>#REF!</v>
      </c>
      <c r="GW32" s="332"/>
      <c r="GX32" s="35">
        <f t="shared" si="64"/>
        <v>0</v>
      </c>
      <c r="GY32" s="35" t="e">
        <f>SUM(#REF!+#REF!+#REF!)</f>
        <v>#REF!</v>
      </c>
      <c r="GZ32" s="35"/>
      <c r="HA32" s="35">
        <f t="shared" si="65"/>
        <v>0</v>
      </c>
      <c r="HB32" s="35" t="e">
        <f>SUM(#REF!+#REF!+#REF!)</f>
        <v>#REF!</v>
      </c>
      <c r="HC32" s="144"/>
      <c r="HE32" s="149"/>
      <c r="HF32" s="149"/>
    </row>
    <row r="33" spans="1:214" ht="15" customHeight="1" x14ac:dyDescent="0.2">
      <c r="A33" s="131" t="s">
        <v>483</v>
      </c>
      <c r="B33" s="7"/>
      <c r="C33" s="7" t="e">
        <f>SUM(#REF!+#REF!+#REF!)</f>
        <v>#REF!</v>
      </c>
      <c r="D33" s="86"/>
      <c r="E33" s="7"/>
      <c r="F33" s="7" t="e">
        <f>SUM(#REF!+#REF!+#REF!)</f>
        <v>#REF!</v>
      </c>
      <c r="G33" s="35"/>
      <c r="H33" s="7"/>
      <c r="I33" s="7" t="e">
        <f>SUM(#REF!+#REF!+#REF!)</f>
        <v>#REF!</v>
      </c>
      <c r="J33" s="35"/>
      <c r="K33" s="7"/>
      <c r="L33" s="7" t="e">
        <f>SUM(#REF!+#REF!+#REF!)</f>
        <v>#REF!</v>
      </c>
      <c r="M33" s="35"/>
      <c r="N33" s="7"/>
      <c r="O33" s="7" t="e">
        <f>SUM(#REF!+#REF!+#REF!)</f>
        <v>#REF!</v>
      </c>
      <c r="P33" s="35"/>
      <c r="Q33" s="7"/>
      <c r="R33" s="7" t="e">
        <f>SUM(#REF!+#REF!+#REF!)</f>
        <v>#REF!</v>
      </c>
      <c r="S33" s="35"/>
      <c r="T33" s="7"/>
      <c r="U33" s="7" t="e">
        <f>SUM(#REF!+#REF!+#REF!)</f>
        <v>#REF!</v>
      </c>
      <c r="V33" s="35"/>
      <c r="W33" s="7"/>
      <c r="X33" s="7" t="e">
        <f>SUM(#REF!+#REF!+#REF!)</f>
        <v>#REF!</v>
      </c>
      <c r="Y33" s="35"/>
      <c r="Z33" s="7"/>
      <c r="AA33" s="7" t="e">
        <f>SUM(#REF!+#REF!+#REF!)</f>
        <v>#REF!</v>
      </c>
      <c r="AB33" s="35"/>
      <c r="AC33" s="7"/>
      <c r="AD33" s="7" t="e">
        <f>SUM(#REF!+#REF!+#REF!)</f>
        <v>#REF!</v>
      </c>
      <c r="AE33" s="35"/>
      <c r="AF33" s="7"/>
      <c r="AG33" s="7" t="e">
        <f>SUM(#REF!+#REF!+#REF!)</f>
        <v>#REF!</v>
      </c>
      <c r="AH33" s="35"/>
      <c r="AI33" s="7"/>
      <c r="AJ33" s="7" t="e">
        <f>SUM(#REF!+#REF!+#REF!)</f>
        <v>#REF!</v>
      </c>
      <c r="AK33" s="35"/>
      <c r="AL33" s="7"/>
      <c r="AM33" s="7" t="e">
        <f>SUM(#REF!+#REF!+#REF!)</f>
        <v>#REF!</v>
      </c>
      <c r="AN33" s="35"/>
      <c r="AO33" s="7"/>
      <c r="AP33" s="7" t="e">
        <f>SUM(#REF!+#REF!+#REF!)</f>
        <v>#REF!</v>
      </c>
      <c r="AQ33" s="35"/>
      <c r="AR33" s="7"/>
      <c r="AS33" s="35" t="e">
        <f>SUM(#REF!+#REF!+#REF!)</f>
        <v>#REF!</v>
      </c>
      <c r="AT33" s="35"/>
      <c r="AU33" s="7"/>
      <c r="AV33" s="35" t="e">
        <f>SUM(#REF!+#REF!+#REF!)</f>
        <v>#REF!</v>
      </c>
      <c r="AW33" s="35"/>
      <c r="AX33" s="7"/>
      <c r="AY33" s="35" t="e">
        <f>SUM(#REF!+#REF!+#REF!)</f>
        <v>#REF!</v>
      </c>
      <c r="AZ33" s="35"/>
      <c r="BA33" s="7"/>
      <c r="BB33" s="35" t="e">
        <f>SUM(#REF!+#REF!+#REF!)</f>
        <v>#REF!</v>
      </c>
      <c r="BC33" s="35"/>
      <c r="BD33" s="7"/>
      <c r="BE33" s="35" t="e">
        <f>SUM(#REF!+#REF!+#REF!)</f>
        <v>#REF!</v>
      </c>
      <c r="BF33" s="35"/>
      <c r="BG33" s="7"/>
      <c r="BH33" s="35" t="e">
        <f>#REF!+#REF!+#REF!</f>
        <v>#REF!</v>
      </c>
      <c r="BI33" s="35"/>
      <c r="BJ33" s="7"/>
      <c r="BK33" s="35" t="e">
        <f>#REF!+#REF!+#REF!</f>
        <v>#REF!</v>
      </c>
      <c r="BL33" s="35"/>
      <c r="BM33" s="7"/>
      <c r="BN33" s="35" t="e">
        <f>SUM(#REF!+#REF!+#REF!)</f>
        <v>#REF!</v>
      </c>
      <c r="BO33" s="35"/>
      <c r="BP33" s="7"/>
      <c r="BQ33" s="35" t="e">
        <f>SUM(#REF!+#REF!+#REF!)</f>
        <v>#REF!</v>
      </c>
      <c r="BR33" s="35"/>
      <c r="BS33" s="7"/>
      <c r="BT33" s="35" t="e">
        <f>SUM(#REF!+#REF!+#REF!)</f>
        <v>#REF!</v>
      </c>
      <c r="BU33" s="35"/>
      <c r="BV33" s="7"/>
      <c r="BW33" s="35" t="e">
        <f>SUM(#REF!+#REF!+#REF!)</f>
        <v>#REF!</v>
      </c>
      <c r="BX33" s="35"/>
      <c r="BY33" s="7"/>
      <c r="BZ33" s="35" t="e">
        <f>SUM(#REF!+#REF!+#REF!)</f>
        <v>#REF!</v>
      </c>
      <c r="CA33" s="35"/>
      <c r="CB33" s="7"/>
      <c r="CC33" s="35" t="e">
        <f>SUM(#REF!+#REF!+#REF!)</f>
        <v>#REF!</v>
      </c>
      <c r="CD33" s="35"/>
      <c r="CE33" s="7"/>
      <c r="CF33" s="35" t="e">
        <f>SUM(#REF!+#REF!+#REF!)</f>
        <v>#REF!</v>
      </c>
      <c r="CG33" s="35"/>
      <c r="CH33" s="7"/>
      <c r="CI33" s="35" t="e">
        <f>SUM(#REF!+#REF!+#REF!)</f>
        <v>#REF!</v>
      </c>
      <c r="CJ33" s="35"/>
      <c r="CK33" s="7"/>
      <c r="CL33" s="35" t="e">
        <f>SUM(#REF!+#REF!+#REF!)</f>
        <v>#REF!</v>
      </c>
      <c r="CM33" s="35"/>
      <c r="CN33" s="7"/>
      <c r="CO33" s="35" t="e">
        <f>#REF!+#REF!+#REF!</f>
        <v>#REF!</v>
      </c>
      <c r="CP33" s="35"/>
      <c r="CQ33" s="7"/>
      <c r="CR33" s="35" t="e">
        <f>SUM(#REF!+#REF!+#REF!)</f>
        <v>#REF!</v>
      </c>
      <c r="CS33" s="35"/>
      <c r="CT33" s="7"/>
      <c r="CU33" s="35" t="e">
        <f>SUM(#REF!+#REF!+#REF!)</f>
        <v>#REF!</v>
      </c>
      <c r="CV33" s="35"/>
      <c r="CW33" s="7"/>
      <c r="CX33" s="35" t="e">
        <f>SUM(#REF!+#REF!+#REF!)</f>
        <v>#REF!</v>
      </c>
      <c r="CY33" s="35"/>
      <c r="CZ33" s="7"/>
      <c r="DA33" s="35" t="e">
        <f>SUM(#REF!+#REF!+#REF!)</f>
        <v>#REF!</v>
      </c>
      <c r="DB33" s="35"/>
      <c r="DC33" s="7"/>
      <c r="DD33" s="35" t="e">
        <f>SUM(#REF!+#REF!+#REF!)</f>
        <v>#REF!</v>
      </c>
      <c r="DE33" s="35"/>
      <c r="DF33" s="7"/>
      <c r="DG33" s="35" t="e">
        <f>SUM(#REF!+#REF!+#REF!)</f>
        <v>#REF!</v>
      </c>
      <c r="DH33" s="35"/>
      <c r="DI33" s="7"/>
      <c r="DJ33" s="35" t="e">
        <f>SUM(#REF!+#REF!+#REF!)</f>
        <v>#REF!</v>
      </c>
      <c r="DK33" s="35"/>
      <c r="DL33" s="7"/>
      <c r="DM33" s="35" t="e">
        <f>SUM(#REF!+#REF!+#REF!)</f>
        <v>#REF!</v>
      </c>
      <c r="DN33" s="35"/>
      <c r="DO33" s="7"/>
      <c r="DP33" s="35" t="e">
        <f>#REF!+#REF!+#REF!</f>
        <v>#REF!</v>
      </c>
      <c r="DQ33" s="35"/>
      <c r="DR33" s="35">
        <f t="shared" si="60"/>
        <v>0</v>
      </c>
      <c r="DS33" s="35" t="e">
        <f>#REF!+#REF!+#REF!</f>
        <v>#REF!</v>
      </c>
      <c r="DT33" s="35"/>
      <c r="DU33" s="7"/>
      <c r="DV33" s="7" t="e">
        <f>SUM(#REF!+#REF!+#REF!)</f>
        <v>#REF!</v>
      </c>
      <c r="DW33" s="35"/>
      <c r="DX33" s="7"/>
      <c r="DY33" s="7" t="e">
        <f>SUM(#REF!+#REF!+#REF!)</f>
        <v>#REF!</v>
      </c>
      <c r="DZ33" s="35"/>
      <c r="EA33" s="7"/>
      <c r="EB33" s="7" t="e">
        <f>SUM(#REF!+#REF!+#REF!)</f>
        <v>#REF!</v>
      </c>
      <c r="EC33" s="35"/>
      <c r="ED33" s="7"/>
      <c r="EE33" s="7" t="e">
        <f>SUM(#REF!+#REF!+#REF!)</f>
        <v>#REF!</v>
      </c>
      <c r="EF33" s="35"/>
      <c r="EG33" s="7"/>
      <c r="EH33" s="7" t="e">
        <f>SUM(#REF!+#REF!+#REF!)</f>
        <v>#REF!</v>
      </c>
      <c r="EI33" s="35"/>
      <c r="EJ33" s="7"/>
      <c r="EK33" s="7" t="e">
        <f>SUM(#REF!+#REF!+#REF!)</f>
        <v>#REF!</v>
      </c>
      <c r="EL33" s="35"/>
      <c r="EM33" s="7"/>
      <c r="EN33" s="7" t="e">
        <f>SUM(#REF!+#REF!+#REF!)</f>
        <v>#REF!</v>
      </c>
      <c r="EO33" s="35"/>
      <c r="EP33" s="7"/>
      <c r="EQ33" s="7" t="e">
        <f>SUM(#REF!+#REF!+#REF!)</f>
        <v>#REF!</v>
      </c>
      <c r="ER33" s="35"/>
      <c r="ES33" s="7"/>
      <c r="ET33" s="7" t="e">
        <f>SUM(#REF!+#REF!+#REF!)</f>
        <v>#REF!</v>
      </c>
      <c r="EU33" s="35"/>
      <c r="EV33" s="35">
        <f t="shared" si="62"/>
        <v>0</v>
      </c>
      <c r="EW33" s="35" t="e">
        <f>SUM(#REF!+#REF!+#REF!)</f>
        <v>#REF!</v>
      </c>
      <c r="EX33" s="88"/>
      <c r="EY33" s="7"/>
      <c r="EZ33" s="332" t="e">
        <f>#REF!+#REF!+#REF!</f>
        <v>#REF!</v>
      </c>
      <c r="FA33" s="35"/>
      <c r="FB33" s="7"/>
      <c r="FC33" s="332" t="e">
        <f>#REF!+#REF!+#REF!</f>
        <v>#REF!</v>
      </c>
      <c r="FD33" s="35"/>
      <c r="FE33" s="7"/>
      <c r="FF33" s="332" t="e">
        <f>#REF!+#REF!+#REF!</f>
        <v>#REF!</v>
      </c>
      <c r="FG33" s="35"/>
      <c r="FH33" s="7"/>
      <c r="FI33" s="332" t="e">
        <f>#REF!+#REF!+#REF!</f>
        <v>#REF!</v>
      </c>
      <c r="FJ33" s="35"/>
      <c r="FK33" s="7"/>
      <c r="FL33" s="332" t="e">
        <f>#REF!+#REF!+#REF!</f>
        <v>#REF!</v>
      </c>
      <c r="FM33" s="35"/>
      <c r="FN33" s="7"/>
      <c r="FO33" s="332" t="e">
        <f>#REF!+#REF!+#REF!</f>
        <v>#REF!</v>
      </c>
      <c r="FP33" s="35"/>
      <c r="FQ33" s="7"/>
      <c r="FR33" s="332" t="e">
        <f>#REF!+#REF!+#REF!</f>
        <v>#REF!</v>
      </c>
      <c r="FS33" s="35"/>
      <c r="FT33" s="7"/>
      <c r="FU33" s="332" t="e">
        <f>#REF!+#REF!+#REF!</f>
        <v>#REF!</v>
      </c>
      <c r="FV33" s="332"/>
      <c r="FW33" s="7"/>
      <c r="FX33" s="332" t="e">
        <f>#REF!+#REF!+#REF!</f>
        <v>#REF!</v>
      </c>
      <c r="FY33" s="35"/>
      <c r="FZ33" s="7"/>
      <c r="GA33" s="332" t="e">
        <f>#REF!+#REF!+#REF!</f>
        <v>#REF!</v>
      </c>
      <c r="GB33" s="332"/>
      <c r="GC33" s="7"/>
      <c r="GD33" s="332" t="e">
        <f>#REF!+#REF!+#REF!</f>
        <v>#REF!</v>
      </c>
      <c r="GE33" s="332"/>
      <c r="GF33" s="7"/>
      <c r="GG33" s="332" t="e">
        <f>#REF!+#REF!+#REF!</f>
        <v>#REF!</v>
      </c>
      <c r="GH33" s="332"/>
      <c r="GI33" s="7"/>
      <c r="GJ33" s="332" t="e">
        <f>#REF!+#REF!+#REF!</f>
        <v>#REF!</v>
      </c>
      <c r="GK33" s="35"/>
      <c r="GL33" s="35">
        <f t="shared" si="63"/>
        <v>0</v>
      </c>
      <c r="GM33" s="35" t="e">
        <f>#REF!+#REF!+#REF!</f>
        <v>#REF!</v>
      </c>
      <c r="GN33" s="35"/>
      <c r="GO33" s="7"/>
      <c r="GP33" s="332" t="e">
        <f>#REF!+#REF!+#REF!</f>
        <v>#REF!</v>
      </c>
      <c r="GQ33" s="332"/>
      <c r="GR33" s="7"/>
      <c r="GS33" s="332" t="e">
        <f>#REF!+#REF!+#REF!</f>
        <v>#REF!</v>
      </c>
      <c r="GT33" s="332"/>
      <c r="GU33" s="7"/>
      <c r="GV33" s="332" t="e">
        <f>#REF!+#REF!+#REF!</f>
        <v>#REF!</v>
      </c>
      <c r="GW33" s="332"/>
      <c r="GX33" s="35">
        <f t="shared" si="64"/>
        <v>0</v>
      </c>
      <c r="GY33" s="35" t="e">
        <f>SUM(#REF!+#REF!+#REF!)</f>
        <v>#REF!</v>
      </c>
      <c r="GZ33" s="35"/>
      <c r="HA33" s="35">
        <f t="shared" si="65"/>
        <v>0</v>
      </c>
      <c r="HB33" s="35" t="e">
        <f>SUM(#REF!+#REF!+#REF!)</f>
        <v>#REF!</v>
      </c>
      <c r="HC33" s="144"/>
      <c r="HE33" s="149"/>
      <c r="HF33" s="149"/>
    </row>
    <row r="34" spans="1:214" ht="15" customHeight="1" x14ac:dyDescent="0.2">
      <c r="A34" s="131" t="s">
        <v>484</v>
      </c>
      <c r="B34" s="7"/>
      <c r="C34" s="7" t="e">
        <f>SUM(#REF!+#REF!+#REF!)</f>
        <v>#REF!</v>
      </c>
      <c r="D34" s="86"/>
      <c r="E34" s="7"/>
      <c r="F34" s="7" t="e">
        <f>SUM(#REF!+#REF!+#REF!)</f>
        <v>#REF!</v>
      </c>
      <c r="G34" s="35"/>
      <c r="H34" s="7"/>
      <c r="I34" s="7" t="e">
        <f>SUM(#REF!+#REF!+#REF!)</f>
        <v>#REF!</v>
      </c>
      <c r="J34" s="35"/>
      <c r="K34" s="7"/>
      <c r="L34" s="7" t="e">
        <f>SUM(#REF!+#REF!+#REF!)</f>
        <v>#REF!</v>
      </c>
      <c r="M34" s="35"/>
      <c r="N34" s="7"/>
      <c r="O34" s="7" t="e">
        <f>SUM(#REF!+#REF!+#REF!)</f>
        <v>#REF!</v>
      </c>
      <c r="P34" s="35"/>
      <c r="Q34" s="7"/>
      <c r="R34" s="7" t="e">
        <f>SUM(#REF!+#REF!+#REF!)</f>
        <v>#REF!</v>
      </c>
      <c r="S34" s="35"/>
      <c r="T34" s="7"/>
      <c r="U34" s="7" t="e">
        <f>SUM(#REF!+#REF!+#REF!)</f>
        <v>#REF!</v>
      </c>
      <c r="V34" s="35"/>
      <c r="W34" s="7"/>
      <c r="X34" s="7" t="e">
        <f>SUM(#REF!+#REF!+#REF!)</f>
        <v>#REF!</v>
      </c>
      <c r="Y34" s="35"/>
      <c r="Z34" s="7">
        <v>6245</v>
      </c>
      <c r="AA34" s="7" t="e">
        <f>SUM(#REF!+#REF!+#REF!)</f>
        <v>#REF!</v>
      </c>
      <c r="AB34" s="91" t="e">
        <f t="shared" ref="AB34" si="201">AA34/Z34*100</f>
        <v>#REF!</v>
      </c>
      <c r="AC34" s="7"/>
      <c r="AD34" s="7" t="e">
        <f>SUM(#REF!+#REF!+#REF!)</f>
        <v>#REF!</v>
      </c>
      <c r="AE34" s="35"/>
      <c r="AF34" s="7"/>
      <c r="AG34" s="7" t="e">
        <f>SUM(#REF!+#REF!+#REF!)</f>
        <v>#REF!</v>
      </c>
      <c r="AH34" s="35"/>
      <c r="AI34" s="7"/>
      <c r="AJ34" s="7" t="e">
        <f>SUM(#REF!+#REF!+#REF!)</f>
        <v>#REF!</v>
      </c>
      <c r="AK34" s="35"/>
      <c r="AL34" s="7"/>
      <c r="AM34" s="7" t="e">
        <f>SUM(#REF!+#REF!+#REF!)</f>
        <v>#REF!</v>
      </c>
      <c r="AN34" s="35"/>
      <c r="AO34" s="7"/>
      <c r="AP34" s="7" t="e">
        <f>SUM(#REF!+#REF!+#REF!)</f>
        <v>#REF!</v>
      </c>
      <c r="AQ34" s="35"/>
      <c r="AR34" s="7"/>
      <c r="AS34" s="35" t="e">
        <f>SUM(#REF!+#REF!+#REF!)</f>
        <v>#REF!</v>
      </c>
      <c r="AT34" s="35"/>
      <c r="AU34" s="7"/>
      <c r="AV34" s="35" t="e">
        <f>SUM(#REF!+#REF!+#REF!)</f>
        <v>#REF!</v>
      </c>
      <c r="AW34" s="35"/>
      <c r="AX34" s="7"/>
      <c r="AY34" s="35" t="e">
        <f>SUM(#REF!+#REF!+#REF!)</f>
        <v>#REF!</v>
      </c>
      <c r="AZ34" s="35"/>
      <c r="BA34" s="7"/>
      <c r="BB34" s="35" t="e">
        <f>SUM(#REF!+#REF!+#REF!)</f>
        <v>#REF!</v>
      </c>
      <c r="BC34" s="35"/>
      <c r="BD34" s="7"/>
      <c r="BE34" s="35" t="e">
        <f>SUM(#REF!+#REF!+#REF!)</f>
        <v>#REF!</v>
      </c>
      <c r="BF34" s="35"/>
      <c r="BG34" s="7"/>
      <c r="BH34" s="35" t="e">
        <f>#REF!+#REF!+#REF!</f>
        <v>#REF!</v>
      </c>
      <c r="BI34" s="35"/>
      <c r="BJ34" s="7"/>
      <c r="BK34" s="35" t="e">
        <f>#REF!+#REF!+#REF!</f>
        <v>#REF!</v>
      </c>
      <c r="BL34" s="35"/>
      <c r="BM34" s="7"/>
      <c r="BN34" s="35" t="e">
        <f>SUM(#REF!+#REF!+#REF!)</f>
        <v>#REF!</v>
      </c>
      <c r="BO34" s="35"/>
      <c r="BP34" s="7"/>
      <c r="BQ34" s="35" t="e">
        <f>SUM(#REF!+#REF!+#REF!)</f>
        <v>#REF!</v>
      </c>
      <c r="BR34" s="35"/>
      <c r="BS34" s="7"/>
      <c r="BT34" s="35" t="e">
        <f>SUM(#REF!+#REF!+#REF!)</f>
        <v>#REF!</v>
      </c>
      <c r="BU34" s="35"/>
      <c r="BV34" s="7"/>
      <c r="BW34" s="35" t="e">
        <f>SUM(#REF!+#REF!+#REF!)</f>
        <v>#REF!</v>
      </c>
      <c r="BX34" s="35"/>
      <c r="BY34" s="7"/>
      <c r="BZ34" s="35" t="e">
        <f>SUM(#REF!+#REF!+#REF!)</f>
        <v>#REF!</v>
      </c>
      <c r="CA34" s="35"/>
      <c r="CB34" s="7"/>
      <c r="CC34" s="35" t="e">
        <f>SUM(#REF!+#REF!+#REF!)</f>
        <v>#REF!</v>
      </c>
      <c r="CD34" s="35"/>
      <c r="CE34" s="7"/>
      <c r="CF34" s="35" t="e">
        <f>SUM(#REF!+#REF!+#REF!)</f>
        <v>#REF!</v>
      </c>
      <c r="CG34" s="35"/>
      <c r="CH34" s="7"/>
      <c r="CI34" s="35" t="e">
        <f>SUM(#REF!+#REF!+#REF!)</f>
        <v>#REF!</v>
      </c>
      <c r="CJ34" s="35"/>
      <c r="CK34" s="7"/>
      <c r="CL34" s="35" t="e">
        <f>SUM(#REF!+#REF!+#REF!)</f>
        <v>#REF!</v>
      </c>
      <c r="CM34" s="35"/>
      <c r="CN34" s="7"/>
      <c r="CO34" s="35" t="e">
        <f>#REF!+#REF!+#REF!</f>
        <v>#REF!</v>
      </c>
      <c r="CP34" s="35"/>
      <c r="CQ34" s="7"/>
      <c r="CR34" s="35" t="e">
        <f>SUM(#REF!+#REF!+#REF!)</f>
        <v>#REF!</v>
      </c>
      <c r="CS34" s="35"/>
      <c r="CT34" s="7"/>
      <c r="CU34" s="35" t="e">
        <f>SUM(#REF!+#REF!+#REF!)</f>
        <v>#REF!</v>
      </c>
      <c r="CV34" s="35"/>
      <c r="CW34" s="7"/>
      <c r="CX34" s="35" t="e">
        <f>SUM(#REF!+#REF!+#REF!)</f>
        <v>#REF!</v>
      </c>
      <c r="CY34" s="35"/>
      <c r="CZ34" s="7"/>
      <c r="DA34" s="35" t="e">
        <f>SUM(#REF!+#REF!+#REF!)</f>
        <v>#REF!</v>
      </c>
      <c r="DB34" s="35"/>
      <c r="DC34" s="7"/>
      <c r="DD34" s="35" t="e">
        <f>SUM(#REF!+#REF!+#REF!)</f>
        <v>#REF!</v>
      </c>
      <c r="DE34" s="35"/>
      <c r="DF34" s="7"/>
      <c r="DG34" s="35" t="e">
        <f>SUM(#REF!+#REF!+#REF!)</f>
        <v>#REF!</v>
      </c>
      <c r="DH34" s="35"/>
      <c r="DI34" s="7"/>
      <c r="DJ34" s="35" t="e">
        <f>SUM(#REF!+#REF!+#REF!)</f>
        <v>#REF!</v>
      </c>
      <c r="DK34" s="35"/>
      <c r="DL34" s="7"/>
      <c r="DM34" s="35" t="e">
        <f>SUM(#REF!+#REF!+#REF!)</f>
        <v>#REF!</v>
      </c>
      <c r="DN34" s="35"/>
      <c r="DO34" s="7"/>
      <c r="DP34" s="35" t="e">
        <f>#REF!+#REF!+#REF!</f>
        <v>#REF!</v>
      </c>
      <c r="DQ34" s="35"/>
      <c r="DR34" s="35">
        <f t="shared" si="60"/>
        <v>6245</v>
      </c>
      <c r="DS34" s="35" t="e">
        <f>#REF!+#REF!+#REF!</f>
        <v>#REF!</v>
      </c>
      <c r="DT34" s="86" t="e">
        <f t="shared" si="61"/>
        <v>#REF!</v>
      </c>
      <c r="DU34" s="7"/>
      <c r="DV34" s="7" t="e">
        <f>SUM(#REF!+#REF!+#REF!)</f>
        <v>#REF!</v>
      </c>
      <c r="DW34" s="35"/>
      <c r="DX34" s="7"/>
      <c r="DY34" s="7" t="e">
        <f>SUM(#REF!+#REF!+#REF!)</f>
        <v>#REF!</v>
      </c>
      <c r="DZ34" s="35"/>
      <c r="EA34" s="7"/>
      <c r="EB34" s="7" t="e">
        <f>SUM(#REF!+#REF!+#REF!)</f>
        <v>#REF!</v>
      </c>
      <c r="EC34" s="35"/>
      <c r="ED34" s="7"/>
      <c r="EE34" s="7" t="e">
        <f>SUM(#REF!+#REF!+#REF!)</f>
        <v>#REF!</v>
      </c>
      <c r="EF34" s="35"/>
      <c r="EG34" s="7"/>
      <c r="EH34" s="7" t="e">
        <f>SUM(#REF!+#REF!+#REF!)</f>
        <v>#REF!</v>
      </c>
      <c r="EI34" s="35"/>
      <c r="EJ34" s="7"/>
      <c r="EK34" s="7" t="e">
        <f>SUM(#REF!+#REF!+#REF!)</f>
        <v>#REF!</v>
      </c>
      <c r="EL34" s="35"/>
      <c r="EM34" s="7"/>
      <c r="EN34" s="7" t="e">
        <f>SUM(#REF!+#REF!+#REF!)</f>
        <v>#REF!</v>
      </c>
      <c r="EO34" s="35"/>
      <c r="EP34" s="7"/>
      <c r="EQ34" s="7" t="e">
        <f>SUM(#REF!+#REF!+#REF!)</f>
        <v>#REF!</v>
      </c>
      <c r="ER34" s="35"/>
      <c r="ES34" s="7"/>
      <c r="ET34" s="7" t="e">
        <f>SUM(#REF!+#REF!+#REF!)</f>
        <v>#REF!</v>
      </c>
      <c r="EU34" s="35"/>
      <c r="EV34" s="35">
        <f t="shared" si="62"/>
        <v>0</v>
      </c>
      <c r="EW34" s="35" t="e">
        <f>SUM(#REF!+#REF!+#REF!)</f>
        <v>#REF!</v>
      </c>
      <c r="EX34" s="88"/>
      <c r="EY34" s="7"/>
      <c r="EZ34" s="332" t="e">
        <f>#REF!+#REF!+#REF!</f>
        <v>#REF!</v>
      </c>
      <c r="FA34" s="35"/>
      <c r="FB34" s="7"/>
      <c r="FC34" s="332" t="e">
        <f>#REF!+#REF!+#REF!</f>
        <v>#REF!</v>
      </c>
      <c r="FD34" s="35"/>
      <c r="FE34" s="7"/>
      <c r="FF34" s="332" t="e">
        <f>#REF!+#REF!+#REF!</f>
        <v>#REF!</v>
      </c>
      <c r="FG34" s="35"/>
      <c r="FH34" s="7"/>
      <c r="FI34" s="332" t="e">
        <f>#REF!+#REF!+#REF!</f>
        <v>#REF!</v>
      </c>
      <c r="FJ34" s="35"/>
      <c r="FK34" s="7"/>
      <c r="FL34" s="332" t="e">
        <f>#REF!+#REF!+#REF!</f>
        <v>#REF!</v>
      </c>
      <c r="FM34" s="35"/>
      <c r="FN34" s="7"/>
      <c r="FO34" s="332" t="e">
        <f>#REF!+#REF!+#REF!</f>
        <v>#REF!</v>
      </c>
      <c r="FP34" s="35"/>
      <c r="FQ34" s="7"/>
      <c r="FR34" s="332" t="e">
        <f>#REF!+#REF!+#REF!</f>
        <v>#REF!</v>
      </c>
      <c r="FS34" s="35"/>
      <c r="FT34" s="7"/>
      <c r="FU34" s="332" t="e">
        <f>#REF!+#REF!+#REF!</f>
        <v>#REF!</v>
      </c>
      <c r="FV34" s="332"/>
      <c r="FW34" s="7"/>
      <c r="FX34" s="332" t="e">
        <f>#REF!+#REF!+#REF!</f>
        <v>#REF!</v>
      </c>
      <c r="FY34" s="35"/>
      <c r="FZ34" s="7"/>
      <c r="GA34" s="332" t="e">
        <f>#REF!+#REF!+#REF!</f>
        <v>#REF!</v>
      </c>
      <c r="GB34" s="332"/>
      <c r="GC34" s="7"/>
      <c r="GD34" s="332" t="e">
        <f>#REF!+#REF!+#REF!</f>
        <v>#REF!</v>
      </c>
      <c r="GE34" s="332"/>
      <c r="GF34" s="7"/>
      <c r="GG34" s="332" t="e">
        <f>#REF!+#REF!+#REF!</f>
        <v>#REF!</v>
      </c>
      <c r="GH34" s="332"/>
      <c r="GI34" s="7"/>
      <c r="GJ34" s="332" t="e">
        <f>#REF!+#REF!+#REF!</f>
        <v>#REF!</v>
      </c>
      <c r="GK34" s="35"/>
      <c r="GL34" s="35">
        <f t="shared" si="63"/>
        <v>0</v>
      </c>
      <c r="GM34" s="35" t="e">
        <f>#REF!+#REF!+#REF!</f>
        <v>#REF!</v>
      </c>
      <c r="GN34" s="35"/>
      <c r="GO34" s="7">
        <v>29811</v>
      </c>
      <c r="GP34" s="332" t="e">
        <f>#REF!+#REF!+#REF!</f>
        <v>#REF!</v>
      </c>
      <c r="GQ34" s="92" t="e">
        <f t="shared" ref="GQ34" si="202">GP34/GO34*100</f>
        <v>#REF!</v>
      </c>
      <c r="GR34" s="7">
        <v>1346652</v>
      </c>
      <c r="GS34" s="332" t="e">
        <f>#REF!+#REF!+#REF!</f>
        <v>#REF!</v>
      </c>
      <c r="GT34" s="92" t="e">
        <f t="shared" ref="GT34" si="203">GS34/GR34*100</f>
        <v>#REF!</v>
      </c>
      <c r="GU34" s="7"/>
      <c r="GV34" s="332" t="e">
        <f>#REF!+#REF!+#REF!</f>
        <v>#REF!</v>
      </c>
      <c r="GW34" s="332"/>
      <c r="GX34" s="35">
        <f t="shared" si="64"/>
        <v>1376463</v>
      </c>
      <c r="GY34" s="35" t="e">
        <f>SUM(#REF!+#REF!+#REF!)</f>
        <v>#REF!</v>
      </c>
      <c r="GZ34" s="88" t="e">
        <f t="shared" ref="GZ34" si="204">GY34/GX34*100</f>
        <v>#REF!</v>
      </c>
      <c r="HA34" s="35">
        <f t="shared" si="65"/>
        <v>1382708</v>
      </c>
      <c r="HB34" s="35" t="e">
        <f>SUM(#REF!+#REF!+#REF!)</f>
        <v>#REF!</v>
      </c>
      <c r="HC34" s="144" t="e">
        <f t="shared" si="59"/>
        <v>#REF!</v>
      </c>
      <c r="HE34" s="149"/>
      <c r="HF34" s="149"/>
    </row>
    <row r="35" spans="1:214" ht="15" customHeight="1" x14ac:dyDescent="0.2">
      <c r="A35" s="131" t="s">
        <v>485</v>
      </c>
      <c r="B35" s="7"/>
      <c r="C35" s="7" t="e">
        <f>SUM(#REF!+#REF!+#REF!)</f>
        <v>#REF!</v>
      </c>
      <c r="D35" s="86"/>
      <c r="E35" s="7"/>
      <c r="F35" s="7" t="e">
        <f>SUM(#REF!+#REF!+#REF!)</f>
        <v>#REF!</v>
      </c>
      <c r="G35" s="35"/>
      <c r="H35" s="7"/>
      <c r="I35" s="7" t="e">
        <f>SUM(#REF!+#REF!+#REF!)</f>
        <v>#REF!</v>
      </c>
      <c r="J35" s="35"/>
      <c r="K35" s="7"/>
      <c r="L35" s="7" t="e">
        <f>SUM(#REF!+#REF!+#REF!)</f>
        <v>#REF!</v>
      </c>
      <c r="M35" s="35"/>
      <c r="N35" s="7"/>
      <c r="O35" s="7" t="e">
        <f>SUM(#REF!+#REF!+#REF!)</f>
        <v>#REF!</v>
      </c>
      <c r="P35" s="35"/>
      <c r="Q35" s="7"/>
      <c r="R35" s="7" t="e">
        <f>SUM(#REF!+#REF!+#REF!)</f>
        <v>#REF!</v>
      </c>
      <c r="S35" s="35"/>
      <c r="T35" s="7"/>
      <c r="U35" s="7" t="e">
        <f>SUM(#REF!+#REF!+#REF!)</f>
        <v>#REF!</v>
      </c>
      <c r="V35" s="35"/>
      <c r="W35" s="7">
        <v>7086196</v>
      </c>
      <c r="X35" s="7" t="e">
        <f>SUM(#REF!+#REF!+#REF!)</f>
        <v>#REF!</v>
      </c>
      <c r="Y35" s="91" t="e">
        <f t="shared" ref="Y35" si="205">X35/W35*100</f>
        <v>#REF!</v>
      </c>
      <c r="Z35" s="7"/>
      <c r="AA35" s="7" t="e">
        <f>SUM(#REF!+#REF!+#REF!)</f>
        <v>#REF!</v>
      </c>
      <c r="AB35" s="35"/>
      <c r="AC35" s="7"/>
      <c r="AD35" s="7" t="e">
        <f>SUM(#REF!+#REF!+#REF!)</f>
        <v>#REF!</v>
      </c>
      <c r="AE35" s="35"/>
      <c r="AF35" s="7"/>
      <c r="AG35" s="7" t="e">
        <f>SUM(#REF!+#REF!+#REF!)</f>
        <v>#REF!</v>
      </c>
      <c r="AH35" s="35"/>
      <c r="AI35" s="7"/>
      <c r="AJ35" s="7" t="e">
        <f>SUM(#REF!+#REF!+#REF!)</f>
        <v>#REF!</v>
      </c>
      <c r="AK35" s="35"/>
      <c r="AL35" s="7"/>
      <c r="AM35" s="7" t="e">
        <f>SUM(#REF!+#REF!+#REF!)</f>
        <v>#REF!</v>
      </c>
      <c r="AN35" s="35"/>
      <c r="AO35" s="7"/>
      <c r="AP35" s="7" t="e">
        <f>SUM(#REF!+#REF!+#REF!)</f>
        <v>#REF!</v>
      </c>
      <c r="AQ35" s="35"/>
      <c r="AR35" s="7"/>
      <c r="AS35" s="35" t="e">
        <f>SUM(#REF!+#REF!+#REF!)</f>
        <v>#REF!</v>
      </c>
      <c r="AT35" s="35"/>
      <c r="AU35" s="7"/>
      <c r="AV35" s="35" t="e">
        <f>SUM(#REF!+#REF!+#REF!)</f>
        <v>#REF!</v>
      </c>
      <c r="AW35" s="35"/>
      <c r="AX35" s="7"/>
      <c r="AY35" s="35" t="e">
        <f>SUM(#REF!+#REF!+#REF!)</f>
        <v>#REF!</v>
      </c>
      <c r="AZ35" s="35"/>
      <c r="BA35" s="7"/>
      <c r="BB35" s="35" t="e">
        <f>SUM(#REF!+#REF!+#REF!)</f>
        <v>#REF!</v>
      </c>
      <c r="BC35" s="35"/>
      <c r="BD35" s="7"/>
      <c r="BE35" s="35" t="e">
        <f>SUM(#REF!+#REF!+#REF!)</f>
        <v>#REF!</v>
      </c>
      <c r="BF35" s="35"/>
      <c r="BG35" s="7"/>
      <c r="BH35" s="35" t="e">
        <f>#REF!+#REF!+#REF!</f>
        <v>#REF!</v>
      </c>
      <c r="BI35" s="35"/>
      <c r="BJ35" s="7"/>
      <c r="BK35" s="35" t="e">
        <f>#REF!+#REF!+#REF!</f>
        <v>#REF!</v>
      </c>
      <c r="BL35" s="35"/>
      <c r="BM35" s="7"/>
      <c r="BN35" s="35" t="e">
        <f>SUM(#REF!+#REF!+#REF!)</f>
        <v>#REF!</v>
      </c>
      <c r="BO35" s="35"/>
      <c r="BP35" s="7"/>
      <c r="BQ35" s="35" t="e">
        <f>SUM(#REF!+#REF!+#REF!)</f>
        <v>#REF!</v>
      </c>
      <c r="BR35" s="35"/>
      <c r="BS35" s="7"/>
      <c r="BT35" s="35" t="e">
        <f>SUM(#REF!+#REF!+#REF!)</f>
        <v>#REF!</v>
      </c>
      <c r="BU35" s="35"/>
      <c r="BV35" s="7"/>
      <c r="BW35" s="35" t="e">
        <f>SUM(#REF!+#REF!+#REF!)</f>
        <v>#REF!</v>
      </c>
      <c r="BX35" s="35"/>
      <c r="BY35" s="7"/>
      <c r="BZ35" s="35" t="e">
        <f>SUM(#REF!+#REF!+#REF!)</f>
        <v>#REF!</v>
      </c>
      <c r="CA35" s="35"/>
      <c r="CB35" s="7"/>
      <c r="CC35" s="35" t="e">
        <f>SUM(#REF!+#REF!+#REF!)</f>
        <v>#REF!</v>
      </c>
      <c r="CD35" s="35"/>
      <c r="CE35" s="7"/>
      <c r="CF35" s="35" t="e">
        <f>SUM(#REF!+#REF!+#REF!)</f>
        <v>#REF!</v>
      </c>
      <c r="CG35" s="35"/>
      <c r="CH35" s="7"/>
      <c r="CI35" s="35" t="e">
        <f>SUM(#REF!+#REF!+#REF!)</f>
        <v>#REF!</v>
      </c>
      <c r="CJ35" s="35"/>
      <c r="CK35" s="7"/>
      <c r="CL35" s="35" t="e">
        <f>SUM(#REF!+#REF!+#REF!)</f>
        <v>#REF!</v>
      </c>
      <c r="CM35" s="35"/>
      <c r="CN35" s="7"/>
      <c r="CO35" s="35" t="e">
        <f>#REF!+#REF!+#REF!</f>
        <v>#REF!</v>
      </c>
      <c r="CP35" s="35"/>
      <c r="CQ35" s="7"/>
      <c r="CR35" s="35" t="e">
        <f>SUM(#REF!+#REF!+#REF!)</f>
        <v>#REF!</v>
      </c>
      <c r="CS35" s="35"/>
      <c r="CT35" s="7"/>
      <c r="CU35" s="35" t="e">
        <f>SUM(#REF!+#REF!+#REF!)</f>
        <v>#REF!</v>
      </c>
      <c r="CV35" s="35"/>
      <c r="CW35" s="7"/>
      <c r="CX35" s="35" t="e">
        <f>SUM(#REF!+#REF!+#REF!)</f>
        <v>#REF!</v>
      </c>
      <c r="CY35" s="35"/>
      <c r="CZ35" s="7"/>
      <c r="DA35" s="35" t="e">
        <f>SUM(#REF!+#REF!+#REF!)</f>
        <v>#REF!</v>
      </c>
      <c r="DB35" s="35"/>
      <c r="DC35" s="7"/>
      <c r="DD35" s="35" t="e">
        <f>SUM(#REF!+#REF!+#REF!)</f>
        <v>#REF!</v>
      </c>
      <c r="DE35" s="35"/>
      <c r="DF35" s="7"/>
      <c r="DG35" s="35" t="e">
        <f>SUM(#REF!+#REF!+#REF!)</f>
        <v>#REF!</v>
      </c>
      <c r="DH35" s="35"/>
      <c r="DI35" s="7"/>
      <c r="DJ35" s="35" t="e">
        <f>SUM(#REF!+#REF!+#REF!)</f>
        <v>#REF!</v>
      </c>
      <c r="DK35" s="35"/>
      <c r="DL35" s="7"/>
      <c r="DM35" s="35" t="e">
        <f>SUM(#REF!+#REF!+#REF!)</f>
        <v>#REF!</v>
      </c>
      <c r="DN35" s="35"/>
      <c r="DO35" s="7"/>
      <c r="DP35" s="35" t="e">
        <f>#REF!+#REF!+#REF!</f>
        <v>#REF!</v>
      </c>
      <c r="DQ35" s="35"/>
      <c r="DR35" s="35">
        <f t="shared" si="60"/>
        <v>7086196</v>
      </c>
      <c r="DS35" s="35" t="e">
        <f>#REF!+#REF!+#REF!</f>
        <v>#REF!</v>
      </c>
      <c r="DT35" s="86" t="e">
        <f t="shared" si="61"/>
        <v>#REF!</v>
      </c>
      <c r="DU35" s="7">
        <v>1000</v>
      </c>
      <c r="DV35" s="7" t="e">
        <f>SUM(#REF!+#REF!+#REF!)</f>
        <v>#REF!</v>
      </c>
      <c r="DW35" s="92" t="e">
        <f t="shared" ref="DW35" si="206">DV35/DU35*100</f>
        <v>#REF!</v>
      </c>
      <c r="DX35" s="7">
        <v>4300</v>
      </c>
      <c r="DY35" s="7" t="e">
        <f>SUM(#REF!+#REF!+#REF!)</f>
        <v>#REF!</v>
      </c>
      <c r="DZ35" s="92" t="e">
        <f t="shared" ref="DZ35" si="207">DY35/DX35*100</f>
        <v>#REF!</v>
      </c>
      <c r="EA35" s="7"/>
      <c r="EB35" s="7" t="e">
        <f>SUM(#REF!+#REF!+#REF!)</f>
        <v>#REF!</v>
      </c>
      <c r="EC35" s="35"/>
      <c r="ED35" s="7"/>
      <c r="EE35" s="7" t="e">
        <f>SUM(#REF!+#REF!+#REF!)</f>
        <v>#REF!</v>
      </c>
      <c r="EF35" s="35"/>
      <c r="EG35" s="7"/>
      <c r="EH35" s="7" t="e">
        <f>SUM(#REF!+#REF!+#REF!)</f>
        <v>#REF!</v>
      </c>
      <c r="EI35" s="35"/>
      <c r="EJ35" s="7"/>
      <c r="EK35" s="7" t="e">
        <f>SUM(#REF!+#REF!+#REF!)</f>
        <v>#REF!</v>
      </c>
      <c r="EL35" s="35"/>
      <c r="EM35" s="7"/>
      <c r="EN35" s="7" t="e">
        <f>SUM(#REF!+#REF!+#REF!)</f>
        <v>#REF!</v>
      </c>
      <c r="EO35" s="35"/>
      <c r="EP35" s="7"/>
      <c r="EQ35" s="7" t="e">
        <f>SUM(#REF!+#REF!+#REF!)</f>
        <v>#REF!</v>
      </c>
      <c r="ER35" s="35"/>
      <c r="ES35" s="7">
        <v>500000</v>
      </c>
      <c r="ET35" s="7" t="e">
        <f>SUM(#REF!+#REF!+#REF!)</f>
        <v>#REF!</v>
      </c>
      <c r="EU35" s="92" t="e">
        <f t="shared" ref="EU35" si="208">ET35/ES35*100</f>
        <v>#REF!</v>
      </c>
      <c r="EV35" s="35">
        <f t="shared" si="62"/>
        <v>505300</v>
      </c>
      <c r="EW35" s="35" t="e">
        <f>SUM(#REF!+#REF!+#REF!)</f>
        <v>#REF!</v>
      </c>
      <c r="EX35" s="88" t="e">
        <f t="shared" ref="EX35:EX52" si="209">EW35/EV35*100</f>
        <v>#REF!</v>
      </c>
      <c r="EY35" s="7"/>
      <c r="EZ35" s="332" t="e">
        <f>#REF!+#REF!+#REF!</f>
        <v>#REF!</v>
      </c>
      <c r="FA35" s="35"/>
      <c r="FB35" s="7"/>
      <c r="FC35" s="332" t="e">
        <f>#REF!+#REF!+#REF!</f>
        <v>#REF!</v>
      </c>
      <c r="FD35" s="35"/>
      <c r="FE35" s="7"/>
      <c r="FF35" s="332" t="e">
        <f>#REF!+#REF!+#REF!</f>
        <v>#REF!</v>
      </c>
      <c r="FG35" s="35"/>
      <c r="FH35" s="7"/>
      <c r="FI35" s="332" t="e">
        <f>#REF!+#REF!+#REF!</f>
        <v>#REF!</v>
      </c>
      <c r="FJ35" s="35"/>
      <c r="FK35" s="7"/>
      <c r="FL35" s="332" t="e">
        <f>#REF!+#REF!+#REF!</f>
        <v>#REF!</v>
      </c>
      <c r="FM35" s="35"/>
      <c r="FN35" s="7"/>
      <c r="FO35" s="332" t="e">
        <f>#REF!+#REF!+#REF!</f>
        <v>#REF!</v>
      </c>
      <c r="FP35" s="35"/>
      <c r="FQ35" s="7"/>
      <c r="FR35" s="332" t="e">
        <f>#REF!+#REF!+#REF!</f>
        <v>#REF!</v>
      </c>
      <c r="FS35" s="35"/>
      <c r="FT35" s="7"/>
      <c r="FU35" s="332" t="e">
        <f>#REF!+#REF!+#REF!</f>
        <v>#REF!</v>
      </c>
      <c r="FV35" s="332"/>
      <c r="FW35" s="7"/>
      <c r="FX35" s="332" t="e">
        <f>#REF!+#REF!+#REF!</f>
        <v>#REF!</v>
      </c>
      <c r="FY35" s="35"/>
      <c r="FZ35" s="7"/>
      <c r="GA35" s="332" t="e">
        <f>#REF!+#REF!+#REF!</f>
        <v>#REF!</v>
      </c>
      <c r="GB35" s="332"/>
      <c r="GC35" s="7"/>
      <c r="GD35" s="332" t="e">
        <f>#REF!+#REF!+#REF!</f>
        <v>#REF!</v>
      </c>
      <c r="GE35" s="332"/>
      <c r="GF35" s="7"/>
      <c r="GG35" s="332" t="e">
        <f>#REF!+#REF!+#REF!</f>
        <v>#REF!</v>
      </c>
      <c r="GH35" s="332"/>
      <c r="GI35" s="7"/>
      <c r="GJ35" s="332" t="e">
        <f>#REF!+#REF!+#REF!</f>
        <v>#REF!</v>
      </c>
      <c r="GK35" s="35"/>
      <c r="GL35" s="35">
        <f t="shared" si="63"/>
        <v>0</v>
      </c>
      <c r="GM35" s="35" t="e">
        <f>#REF!+#REF!+#REF!</f>
        <v>#REF!</v>
      </c>
      <c r="GN35" s="35"/>
      <c r="GO35" s="7"/>
      <c r="GP35" s="332" t="e">
        <f>#REF!+#REF!+#REF!</f>
        <v>#REF!</v>
      </c>
      <c r="GQ35" s="332"/>
      <c r="GR35" s="7"/>
      <c r="GS35" s="332" t="e">
        <f>#REF!+#REF!+#REF!</f>
        <v>#REF!</v>
      </c>
      <c r="GT35" s="332"/>
      <c r="GU35" s="7"/>
      <c r="GV35" s="332" t="e">
        <f>#REF!+#REF!+#REF!</f>
        <v>#REF!</v>
      </c>
      <c r="GW35" s="332"/>
      <c r="GX35" s="35">
        <f t="shared" si="64"/>
        <v>0</v>
      </c>
      <c r="GY35" s="35" t="e">
        <f>SUM(#REF!+#REF!+#REF!)</f>
        <v>#REF!</v>
      </c>
      <c r="GZ35" s="35"/>
      <c r="HA35" s="35">
        <f t="shared" si="65"/>
        <v>7591496</v>
      </c>
      <c r="HB35" s="35" t="e">
        <f>SUM(#REF!+#REF!+#REF!)</f>
        <v>#REF!</v>
      </c>
      <c r="HC35" s="144" t="e">
        <f t="shared" si="59"/>
        <v>#REF!</v>
      </c>
      <c r="HE35" s="149"/>
      <c r="HF35" s="149"/>
    </row>
    <row r="36" spans="1:214" ht="15" customHeight="1" x14ac:dyDescent="0.2">
      <c r="A36" s="131" t="s">
        <v>486</v>
      </c>
      <c r="B36" s="7"/>
      <c r="C36" s="7" t="e">
        <f>SUM(#REF!+#REF!+#REF!)</f>
        <v>#REF!</v>
      </c>
      <c r="D36" s="86"/>
      <c r="E36" s="7"/>
      <c r="F36" s="7" t="e">
        <f>SUM(#REF!+#REF!+#REF!)</f>
        <v>#REF!</v>
      </c>
      <c r="G36" s="35"/>
      <c r="H36" s="7"/>
      <c r="I36" s="7" t="e">
        <f>SUM(#REF!+#REF!+#REF!)</f>
        <v>#REF!</v>
      </c>
      <c r="J36" s="35"/>
      <c r="K36" s="7"/>
      <c r="L36" s="7" t="e">
        <f>SUM(#REF!+#REF!+#REF!)</f>
        <v>#REF!</v>
      </c>
      <c r="M36" s="35"/>
      <c r="N36" s="7"/>
      <c r="O36" s="7" t="e">
        <f>SUM(#REF!+#REF!+#REF!)</f>
        <v>#REF!</v>
      </c>
      <c r="P36" s="35"/>
      <c r="Q36" s="7"/>
      <c r="R36" s="7" t="e">
        <f>SUM(#REF!+#REF!+#REF!)</f>
        <v>#REF!</v>
      </c>
      <c r="S36" s="35"/>
      <c r="T36" s="7"/>
      <c r="U36" s="7" t="e">
        <f>SUM(#REF!+#REF!+#REF!)</f>
        <v>#REF!</v>
      </c>
      <c r="V36" s="35"/>
      <c r="W36" s="7"/>
      <c r="X36" s="7" t="e">
        <f>SUM(#REF!+#REF!+#REF!)</f>
        <v>#REF!</v>
      </c>
      <c r="Y36" s="35"/>
      <c r="Z36" s="7">
        <v>1788</v>
      </c>
      <c r="AA36" s="7" t="e">
        <f>SUM(#REF!+#REF!+#REF!)</f>
        <v>#REF!</v>
      </c>
      <c r="AB36" s="91" t="e">
        <f t="shared" ref="AB36" si="210">AA36/Z36*100</f>
        <v>#REF!</v>
      </c>
      <c r="AC36" s="7"/>
      <c r="AD36" s="7" t="e">
        <f>SUM(#REF!+#REF!+#REF!)</f>
        <v>#REF!</v>
      </c>
      <c r="AE36" s="35"/>
      <c r="AF36" s="7"/>
      <c r="AG36" s="7" t="e">
        <f>SUM(#REF!+#REF!+#REF!)</f>
        <v>#REF!</v>
      </c>
      <c r="AH36" s="35"/>
      <c r="AI36" s="7">
        <v>5603</v>
      </c>
      <c r="AJ36" s="7" t="e">
        <f>SUM(#REF!+#REF!+#REF!)</f>
        <v>#REF!</v>
      </c>
      <c r="AK36" s="91" t="e">
        <f t="shared" ref="AK36" si="211">AJ36/AI36*100</f>
        <v>#REF!</v>
      </c>
      <c r="AL36" s="7"/>
      <c r="AM36" s="7" t="e">
        <f>SUM(#REF!+#REF!+#REF!)</f>
        <v>#REF!</v>
      </c>
      <c r="AN36" s="35"/>
      <c r="AO36" s="7">
        <v>1112500</v>
      </c>
      <c r="AP36" s="7" t="e">
        <f>SUM(#REF!+#REF!+#REF!)</f>
        <v>#REF!</v>
      </c>
      <c r="AQ36" s="91" t="e">
        <f t="shared" ref="AQ36" si="212">AP36/AO36*100</f>
        <v>#REF!</v>
      </c>
      <c r="AR36" s="7">
        <v>0</v>
      </c>
      <c r="AS36" s="35" t="e">
        <f>SUM(#REF!+#REF!+#REF!)</f>
        <v>#REF!</v>
      </c>
      <c r="AT36" s="91"/>
      <c r="AU36" s="7">
        <v>1500</v>
      </c>
      <c r="AV36" s="35" t="e">
        <f>SUM(#REF!+#REF!+#REF!)</f>
        <v>#REF!</v>
      </c>
      <c r="AW36" s="91" t="e">
        <f t="shared" ref="AW36" si="213">AV36/AU36*100</f>
        <v>#REF!</v>
      </c>
      <c r="AX36" s="7">
        <v>246119</v>
      </c>
      <c r="AY36" s="35" t="e">
        <f>SUM(#REF!+#REF!+#REF!)</f>
        <v>#REF!</v>
      </c>
      <c r="AZ36" s="91" t="e">
        <f t="shared" ref="AZ36" si="214">AY36/AX36*100</f>
        <v>#REF!</v>
      </c>
      <c r="BA36" s="7"/>
      <c r="BB36" s="35" t="e">
        <f>SUM(#REF!+#REF!+#REF!)</f>
        <v>#REF!</v>
      </c>
      <c r="BC36" s="35"/>
      <c r="BD36" s="7"/>
      <c r="BE36" s="35" t="e">
        <f>SUM(#REF!+#REF!+#REF!)</f>
        <v>#REF!</v>
      </c>
      <c r="BF36" s="35"/>
      <c r="BG36" s="7">
        <v>70976</v>
      </c>
      <c r="BH36" s="35" t="e">
        <f>#REF!+#REF!+#REF!</f>
        <v>#REF!</v>
      </c>
      <c r="BI36" s="91" t="e">
        <f t="shared" ref="BI36" si="215">BH36/BG36*100</f>
        <v>#REF!</v>
      </c>
      <c r="BJ36" s="7"/>
      <c r="BK36" s="35" t="e">
        <f>#REF!+#REF!+#REF!</f>
        <v>#REF!</v>
      </c>
      <c r="BL36" s="35"/>
      <c r="BM36" s="7"/>
      <c r="BN36" s="35" t="e">
        <f>SUM(#REF!+#REF!+#REF!)</f>
        <v>#REF!</v>
      </c>
      <c r="BO36" s="35"/>
      <c r="BP36" s="7">
        <v>72247</v>
      </c>
      <c r="BQ36" s="35" t="e">
        <f>SUM(#REF!+#REF!+#REF!)</f>
        <v>#REF!</v>
      </c>
      <c r="BR36" s="91" t="e">
        <f t="shared" ref="BR36" si="216">BQ36/BP36*100</f>
        <v>#REF!</v>
      </c>
      <c r="BS36" s="7"/>
      <c r="BT36" s="35" t="e">
        <f>SUM(#REF!+#REF!+#REF!)</f>
        <v>#REF!</v>
      </c>
      <c r="BU36" s="35"/>
      <c r="BV36" s="7"/>
      <c r="BW36" s="35" t="e">
        <f>SUM(#REF!+#REF!+#REF!)</f>
        <v>#REF!</v>
      </c>
      <c r="BX36" s="35"/>
      <c r="BY36" s="7"/>
      <c r="BZ36" s="35" t="e">
        <f>SUM(#REF!+#REF!+#REF!)</f>
        <v>#REF!</v>
      </c>
      <c r="CA36" s="35"/>
      <c r="CB36" s="7"/>
      <c r="CC36" s="35" t="e">
        <f>SUM(#REF!+#REF!+#REF!)</f>
        <v>#REF!</v>
      </c>
      <c r="CD36" s="35"/>
      <c r="CE36" s="7">
        <v>2228795</v>
      </c>
      <c r="CF36" s="35" t="e">
        <f>SUM(#REF!+#REF!+#REF!)</f>
        <v>#REF!</v>
      </c>
      <c r="CG36" s="91" t="e">
        <f t="shared" ref="CG36" si="217">CF36/CE36*100</f>
        <v>#REF!</v>
      </c>
      <c r="CH36" s="7"/>
      <c r="CI36" s="35" t="e">
        <f>SUM(#REF!+#REF!+#REF!)</f>
        <v>#REF!</v>
      </c>
      <c r="CJ36" s="35"/>
      <c r="CK36" s="7"/>
      <c r="CL36" s="35" t="e">
        <f>SUM(#REF!+#REF!+#REF!)</f>
        <v>#REF!</v>
      </c>
      <c r="CM36" s="35"/>
      <c r="CN36" s="7"/>
      <c r="CO36" s="35" t="e">
        <f>#REF!+#REF!+#REF!</f>
        <v>#REF!</v>
      </c>
      <c r="CP36" s="35"/>
      <c r="CQ36" s="7"/>
      <c r="CR36" s="35" t="e">
        <f>SUM(#REF!+#REF!+#REF!)</f>
        <v>#REF!</v>
      </c>
      <c r="CS36" s="35"/>
      <c r="CT36" s="7"/>
      <c r="CU36" s="35" t="e">
        <f>SUM(#REF!+#REF!+#REF!)</f>
        <v>#REF!</v>
      </c>
      <c r="CV36" s="35"/>
      <c r="CW36" s="7"/>
      <c r="CX36" s="35" t="e">
        <f>SUM(#REF!+#REF!+#REF!)</f>
        <v>#REF!</v>
      </c>
      <c r="CY36" s="35"/>
      <c r="CZ36" s="7"/>
      <c r="DA36" s="35" t="e">
        <f>SUM(#REF!+#REF!+#REF!)</f>
        <v>#REF!</v>
      </c>
      <c r="DB36" s="35"/>
      <c r="DC36" s="7"/>
      <c r="DD36" s="35" t="e">
        <f>SUM(#REF!+#REF!+#REF!)</f>
        <v>#REF!</v>
      </c>
      <c r="DE36" s="35"/>
      <c r="DF36" s="7"/>
      <c r="DG36" s="35" t="e">
        <f>SUM(#REF!+#REF!+#REF!)</f>
        <v>#REF!</v>
      </c>
      <c r="DH36" s="35"/>
      <c r="DI36" s="7">
        <v>55000</v>
      </c>
      <c r="DJ36" s="35" t="e">
        <f>SUM(#REF!+#REF!+#REF!)</f>
        <v>#REF!</v>
      </c>
      <c r="DK36" s="91" t="e">
        <f t="shared" ref="DK36" si="218">DJ36/DI36*100</f>
        <v>#REF!</v>
      </c>
      <c r="DL36" s="7"/>
      <c r="DM36" s="35" t="e">
        <f>SUM(#REF!+#REF!+#REF!)</f>
        <v>#REF!</v>
      </c>
      <c r="DN36" s="35"/>
      <c r="DO36" s="7"/>
      <c r="DP36" s="35" t="e">
        <f>#REF!+#REF!+#REF!</f>
        <v>#REF!</v>
      </c>
      <c r="DQ36" s="35"/>
      <c r="DR36" s="35">
        <f t="shared" si="60"/>
        <v>3794528</v>
      </c>
      <c r="DS36" s="35" t="e">
        <f>#REF!+#REF!+#REF!</f>
        <v>#REF!</v>
      </c>
      <c r="DT36" s="86" t="e">
        <f t="shared" si="61"/>
        <v>#REF!</v>
      </c>
      <c r="DU36" s="7"/>
      <c r="DV36" s="7" t="e">
        <f>SUM(#REF!+#REF!+#REF!)</f>
        <v>#REF!</v>
      </c>
      <c r="DW36" s="35"/>
      <c r="DX36" s="7"/>
      <c r="DY36" s="7" t="e">
        <f>SUM(#REF!+#REF!+#REF!)</f>
        <v>#REF!</v>
      </c>
      <c r="DZ36" s="35"/>
      <c r="EA36" s="7">
        <v>2000</v>
      </c>
      <c r="EB36" s="7" t="e">
        <f>SUM(#REF!+#REF!+#REF!)</f>
        <v>#REF!</v>
      </c>
      <c r="EC36" s="92" t="e">
        <f t="shared" ref="EC36" si="219">EB36/EA36*100</f>
        <v>#REF!</v>
      </c>
      <c r="ED36" s="7">
        <v>5000</v>
      </c>
      <c r="EE36" s="7" t="e">
        <f>SUM(#REF!+#REF!+#REF!)</f>
        <v>#REF!</v>
      </c>
      <c r="EF36" s="92" t="e">
        <f t="shared" ref="EF36" si="220">EE36/ED36*100</f>
        <v>#REF!</v>
      </c>
      <c r="EG36" s="7">
        <v>500</v>
      </c>
      <c r="EH36" s="7" t="e">
        <f>SUM(#REF!+#REF!+#REF!)</f>
        <v>#REF!</v>
      </c>
      <c r="EI36" s="92" t="e">
        <f t="shared" ref="EI36" si="221">EH36/EG36*100</f>
        <v>#REF!</v>
      </c>
      <c r="EJ36" s="7"/>
      <c r="EK36" s="7" t="e">
        <f>SUM(#REF!+#REF!+#REF!)</f>
        <v>#REF!</v>
      </c>
      <c r="EL36" s="35"/>
      <c r="EM36" s="7"/>
      <c r="EN36" s="7" t="e">
        <f>SUM(#REF!+#REF!+#REF!)</f>
        <v>#REF!</v>
      </c>
      <c r="EO36" s="35"/>
      <c r="EP36" s="7"/>
      <c r="EQ36" s="7" t="e">
        <f>SUM(#REF!+#REF!+#REF!)</f>
        <v>#REF!</v>
      </c>
      <c r="ER36" s="35"/>
      <c r="ES36" s="7"/>
      <c r="ET36" s="7" t="e">
        <f>SUM(#REF!+#REF!+#REF!)</f>
        <v>#REF!</v>
      </c>
      <c r="EU36" s="35"/>
      <c r="EV36" s="332">
        <f t="shared" si="62"/>
        <v>7500</v>
      </c>
      <c r="EW36" s="332" t="e">
        <f>SUM(#REF!+#REF!+#REF!)</f>
        <v>#REF!</v>
      </c>
      <c r="EX36" s="92" t="e">
        <f t="shared" si="209"/>
        <v>#REF!</v>
      </c>
      <c r="EY36" s="7">
        <v>2400</v>
      </c>
      <c r="EZ36" s="332" t="e">
        <f>#REF!+#REF!+#REF!</f>
        <v>#REF!</v>
      </c>
      <c r="FA36" s="92" t="e">
        <f t="shared" ref="FA36" si="222">EZ36/EY36*100</f>
        <v>#REF!</v>
      </c>
      <c r="FB36" s="7"/>
      <c r="FC36" s="332" t="e">
        <f>#REF!+#REF!+#REF!</f>
        <v>#REF!</v>
      </c>
      <c r="FD36" s="35"/>
      <c r="FE36" s="7"/>
      <c r="FF36" s="332" t="e">
        <f>#REF!+#REF!+#REF!</f>
        <v>#REF!</v>
      </c>
      <c r="FG36" s="35"/>
      <c r="FH36" s="7">
        <v>600</v>
      </c>
      <c r="FI36" s="35" t="e">
        <f>#REF!+#REF!+#REF!</f>
        <v>#REF!</v>
      </c>
      <c r="FJ36" s="92" t="e">
        <f t="shared" ref="FJ36" si="223">FI36/FH36*100</f>
        <v>#REF!</v>
      </c>
      <c r="FK36" s="7"/>
      <c r="FL36" s="332" t="e">
        <f>#REF!+#REF!+#REF!</f>
        <v>#REF!</v>
      </c>
      <c r="FM36" s="35"/>
      <c r="FN36" s="7">
        <v>59323</v>
      </c>
      <c r="FO36" s="332" t="e">
        <f>#REF!+#REF!+#REF!</f>
        <v>#REF!</v>
      </c>
      <c r="FP36" s="92" t="e">
        <f t="shared" ref="FP36" si="224">FO36/FN36*100</f>
        <v>#REF!</v>
      </c>
      <c r="FQ36" s="7">
        <v>11011</v>
      </c>
      <c r="FR36" s="332" t="e">
        <f>#REF!+#REF!+#REF!</f>
        <v>#REF!</v>
      </c>
      <c r="FS36" s="92" t="e">
        <f t="shared" ref="FS36" si="225">FR36/FQ36*100</f>
        <v>#REF!</v>
      </c>
      <c r="FT36" s="7"/>
      <c r="FU36" s="332" t="e">
        <f>#REF!+#REF!+#REF!</f>
        <v>#REF!</v>
      </c>
      <c r="FV36" s="332"/>
      <c r="FW36" s="7">
        <v>11750</v>
      </c>
      <c r="FX36" s="332" t="e">
        <f>#REF!+#REF!+#REF!</f>
        <v>#REF!</v>
      </c>
      <c r="FY36" s="92" t="e">
        <f t="shared" ref="FY36" si="226">FX36/FW36*100</f>
        <v>#REF!</v>
      </c>
      <c r="FZ36" s="7"/>
      <c r="GA36" s="332" t="e">
        <f>#REF!+#REF!+#REF!</f>
        <v>#REF!</v>
      </c>
      <c r="GB36" s="332"/>
      <c r="GC36" s="7"/>
      <c r="GD36" s="332" t="e">
        <f>#REF!+#REF!+#REF!</f>
        <v>#REF!</v>
      </c>
      <c r="GE36" s="332"/>
      <c r="GF36" s="7">
        <v>73445</v>
      </c>
      <c r="GG36" s="332" t="e">
        <f>#REF!+#REF!+#REF!</f>
        <v>#REF!</v>
      </c>
      <c r="GH36" s="332"/>
      <c r="GI36" s="7"/>
      <c r="GJ36" s="332" t="e">
        <f>#REF!+#REF!+#REF!</f>
        <v>#REF!</v>
      </c>
      <c r="GK36" s="35"/>
      <c r="GL36" s="35">
        <f t="shared" si="63"/>
        <v>158529</v>
      </c>
      <c r="GM36" s="35" t="e">
        <f>#REF!+#REF!+#REF!</f>
        <v>#REF!</v>
      </c>
      <c r="GN36" s="92" t="e">
        <f t="shared" ref="GN36" si="227">GM36/GL36*100</f>
        <v>#REF!</v>
      </c>
      <c r="GO36" s="7">
        <v>55966</v>
      </c>
      <c r="GP36" s="332" t="e">
        <f>#REF!+#REF!+#REF!</f>
        <v>#REF!</v>
      </c>
      <c r="GQ36" s="92" t="e">
        <f t="shared" ref="GQ36" si="228">GP36/GO36*100</f>
        <v>#REF!</v>
      </c>
      <c r="GR36" s="7">
        <v>34000</v>
      </c>
      <c r="GS36" s="332" t="e">
        <f>#REF!+#REF!+#REF!</f>
        <v>#REF!</v>
      </c>
      <c r="GT36" s="92" t="e">
        <f t="shared" ref="GT36" si="229">GS36/GR36*100</f>
        <v>#REF!</v>
      </c>
      <c r="GU36" s="7"/>
      <c r="GV36" s="332" t="e">
        <f>#REF!+#REF!+#REF!</f>
        <v>#REF!</v>
      </c>
      <c r="GW36" s="332"/>
      <c r="GX36" s="35">
        <f t="shared" si="64"/>
        <v>248495</v>
      </c>
      <c r="GY36" s="35" t="e">
        <f>SUM(#REF!+#REF!+#REF!)</f>
        <v>#REF!</v>
      </c>
      <c r="GZ36" s="88" t="e">
        <f t="shared" ref="GZ36" si="230">GY36/GX36*100</f>
        <v>#REF!</v>
      </c>
      <c r="HA36" s="35">
        <f t="shared" si="65"/>
        <v>4050523</v>
      </c>
      <c r="HB36" s="35" t="e">
        <f>SUM(#REF!+#REF!+#REF!)</f>
        <v>#REF!</v>
      </c>
      <c r="HC36" s="144" t="e">
        <f t="shared" si="59"/>
        <v>#REF!</v>
      </c>
      <c r="HE36" s="149"/>
      <c r="HF36" s="149"/>
    </row>
    <row r="37" spans="1:214" s="11" customFormat="1" ht="15" customHeight="1" x14ac:dyDescent="0.2">
      <c r="A37" s="132" t="s">
        <v>487</v>
      </c>
      <c r="B37" s="6">
        <f>B38+B39</f>
        <v>0</v>
      </c>
      <c r="C37" s="6" t="e">
        <f>SUM(#REF!+#REF!+#REF!)</f>
        <v>#REF!</v>
      </c>
      <c r="D37" s="86"/>
      <c r="E37" s="6">
        <f>E38+E39</f>
        <v>0</v>
      </c>
      <c r="F37" s="6" t="e">
        <f>SUM(#REF!+#REF!+#REF!)</f>
        <v>#REF!</v>
      </c>
      <c r="G37" s="35"/>
      <c r="H37" s="6">
        <f>H38+H39</f>
        <v>0</v>
      </c>
      <c r="I37" s="6" t="e">
        <f>SUM(#REF!+#REF!+#REF!)</f>
        <v>#REF!</v>
      </c>
      <c r="J37" s="35"/>
      <c r="K37" s="6">
        <f>K38+K39</f>
        <v>0</v>
      </c>
      <c r="L37" s="6" t="e">
        <f>SUM(#REF!+#REF!+#REF!)</f>
        <v>#REF!</v>
      </c>
      <c r="M37" s="35"/>
      <c r="N37" s="6">
        <f>N38+N39</f>
        <v>0</v>
      </c>
      <c r="O37" s="6" t="e">
        <f>SUM(#REF!+#REF!+#REF!)</f>
        <v>#REF!</v>
      </c>
      <c r="P37" s="35"/>
      <c r="Q37" s="6">
        <f>Q38+Q39</f>
        <v>0</v>
      </c>
      <c r="R37" s="6" t="e">
        <f>SUM(#REF!+#REF!+#REF!)</f>
        <v>#REF!</v>
      </c>
      <c r="S37" s="35"/>
      <c r="T37" s="6">
        <f>T38+T39</f>
        <v>0</v>
      </c>
      <c r="U37" s="6" t="e">
        <f>SUM(#REF!+#REF!+#REF!)</f>
        <v>#REF!</v>
      </c>
      <c r="V37" s="35"/>
      <c r="W37" s="6">
        <f>W38+W39</f>
        <v>0</v>
      </c>
      <c r="X37" s="6" t="e">
        <f>SUM(#REF!+#REF!+#REF!)</f>
        <v>#REF!</v>
      </c>
      <c r="Y37" s="35"/>
      <c r="Z37" s="6">
        <f>Z38+Z39</f>
        <v>0</v>
      </c>
      <c r="AA37" s="6" t="e">
        <f>SUM(#REF!+#REF!+#REF!)</f>
        <v>#REF!</v>
      </c>
      <c r="AB37" s="35"/>
      <c r="AC37" s="6">
        <f>AC38+AC39</f>
        <v>0</v>
      </c>
      <c r="AD37" s="6" t="e">
        <f>SUM(#REF!+#REF!+#REF!)</f>
        <v>#REF!</v>
      </c>
      <c r="AE37" s="35"/>
      <c r="AF37" s="6">
        <f>AF38+AF39</f>
        <v>0</v>
      </c>
      <c r="AG37" s="6" t="e">
        <f>SUM(#REF!+#REF!+#REF!)</f>
        <v>#REF!</v>
      </c>
      <c r="AH37" s="35"/>
      <c r="AI37" s="6">
        <f>AI38+AI39</f>
        <v>0</v>
      </c>
      <c r="AJ37" s="6" t="e">
        <f>SUM(#REF!+#REF!+#REF!)</f>
        <v>#REF!</v>
      </c>
      <c r="AK37" s="35"/>
      <c r="AL37" s="6">
        <f>AL38+AL39</f>
        <v>0</v>
      </c>
      <c r="AM37" s="6" t="e">
        <f>SUM(#REF!+#REF!+#REF!)</f>
        <v>#REF!</v>
      </c>
      <c r="AN37" s="35"/>
      <c r="AO37" s="6">
        <f>AO38+AO39</f>
        <v>0</v>
      </c>
      <c r="AP37" s="6" t="e">
        <f>SUM(#REF!+#REF!+#REF!)</f>
        <v>#REF!</v>
      </c>
      <c r="AQ37" s="35"/>
      <c r="AR37" s="6">
        <f>AR38+AR39</f>
        <v>0</v>
      </c>
      <c r="AS37" s="35" t="e">
        <f>SUM(#REF!+#REF!+#REF!)</f>
        <v>#REF!</v>
      </c>
      <c r="AT37" s="35"/>
      <c r="AU37" s="6">
        <f>AU38+AU39</f>
        <v>0</v>
      </c>
      <c r="AV37" s="35" t="e">
        <f>SUM(#REF!+#REF!+#REF!)</f>
        <v>#REF!</v>
      </c>
      <c r="AW37" s="35"/>
      <c r="AX37" s="6">
        <f>AX38+AX39</f>
        <v>0</v>
      </c>
      <c r="AY37" s="35" t="e">
        <f>SUM(#REF!+#REF!+#REF!)</f>
        <v>#REF!</v>
      </c>
      <c r="AZ37" s="35"/>
      <c r="BA37" s="6">
        <f>BA38+BA39</f>
        <v>0</v>
      </c>
      <c r="BB37" s="35" t="e">
        <f>SUM(#REF!+#REF!+#REF!)</f>
        <v>#REF!</v>
      </c>
      <c r="BC37" s="35"/>
      <c r="BD37" s="6">
        <f>BD38+BD39</f>
        <v>0</v>
      </c>
      <c r="BE37" s="35" t="e">
        <f>SUM(#REF!+#REF!+#REF!)</f>
        <v>#REF!</v>
      </c>
      <c r="BF37" s="35"/>
      <c r="BG37" s="6">
        <f>BG38+BG39</f>
        <v>0</v>
      </c>
      <c r="BH37" s="35" t="e">
        <f>#REF!+#REF!+#REF!</f>
        <v>#REF!</v>
      </c>
      <c r="BI37" s="35"/>
      <c r="BJ37" s="6">
        <f>BJ38+BJ39</f>
        <v>0</v>
      </c>
      <c r="BK37" s="35" t="e">
        <f>#REF!+#REF!+#REF!</f>
        <v>#REF!</v>
      </c>
      <c r="BL37" s="35"/>
      <c r="BM37" s="6">
        <f>BM38+BM39</f>
        <v>0</v>
      </c>
      <c r="BN37" s="35" t="e">
        <f>SUM(#REF!+#REF!+#REF!)</f>
        <v>#REF!</v>
      </c>
      <c r="BO37" s="35"/>
      <c r="BP37" s="6">
        <f>BP38+BP39</f>
        <v>0</v>
      </c>
      <c r="BQ37" s="35" t="e">
        <f>SUM(#REF!+#REF!+#REF!)</f>
        <v>#REF!</v>
      </c>
      <c r="BR37" s="35"/>
      <c r="BS37" s="6">
        <f>BS38+BS39</f>
        <v>10000</v>
      </c>
      <c r="BT37" s="35" t="e">
        <f>SUM(#REF!+#REF!+#REF!)</f>
        <v>#REF!</v>
      </c>
      <c r="BU37" s="86" t="e">
        <f t="shared" ref="BU37" si="231">BT37/BS37*100</f>
        <v>#REF!</v>
      </c>
      <c r="BV37" s="6">
        <f>BV38+BV39</f>
        <v>0</v>
      </c>
      <c r="BW37" s="35" t="e">
        <f>SUM(#REF!+#REF!+#REF!)</f>
        <v>#REF!</v>
      </c>
      <c r="BX37" s="35"/>
      <c r="BY37" s="6">
        <f>BY38+BY39</f>
        <v>120000</v>
      </c>
      <c r="BZ37" s="35" t="e">
        <f>SUM(#REF!+#REF!+#REF!)</f>
        <v>#REF!</v>
      </c>
      <c r="CA37" s="86" t="e">
        <f t="shared" ref="CA37" si="232">BZ37/BY37*100</f>
        <v>#REF!</v>
      </c>
      <c r="CB37" s="6">
        <f>CB38+CB39</f>
        <v>0</v>
      </c>
      <c r="CC37" s="35" t="e">
        <f>SUM(#REF!+#REF!+#REF!)</f>
        <v>#REF!</v>
      </c>
      <c r="CD37" s="35"/>
      <c r="CE37" s="6">
        <f>CE38+CE39</f>
        <v>0</v>
      </c>
      <c r="CF37" s="35" t="e">
        <f>SUM(#REF!+#REF!+#REF!)</f>
        <v>#REF!</v>
      </c>
      <c r="CG37" s="35"/>
      <c r="CH37" s="6">
        <f>CH38+CH39</f>
        <v>0</v>
      </c>
      <c r="CI37" s="35" t="e">
        <f>SUM(#REF!+#REF!+#REF!)</f>
        <v>#REF!</v>
      </c>
      <c r="CJ37" s="35"/>
      <c r="CK37" s="6">
        <f>CK38+CK39</f>
        <v>0</v>
      </c>
      <c r="CL37" s="35" t="e">
        <f>SUM(#REF!+#REF!+#REF!)</f>
        <v>#REF!</v>
      </c>
      <c r="CM37" s="35"/>
      <c r="CN37" s="6">
        <f>CN38+CN39</f>
        <v>0</v>
      </c>
      <c r="CO37" s="35" t="e">
        <f>#REF!+#REF!+#REF!</f>
        <v>#REF!</v>
      </c>
      <c r="CP37" s="35"/>
      <c r="CQ37" s="6">
        <f>CQ38+CQ39</f>
        <v>0</v>
      </c>
      <c r="CR37" s="35" t="e">
        <f>SUM(#REF!+#REF!+#REF!)</f>
        <v>#REF!</v>
      </c>
      <c r="CS37" s="35"/>
      <c r="CT37" s="6">
        <f>CT38+CT39</f>
        <v>0</v>
      </c>
      <c r="CU37" s="35" t="e">
        <f>SUM(#REF!+#REF!+#REF!)</f>
        <v>#REF!</v>
      </c>
      <c r="CV37" s="35"/>
      <c r="CW37" s="6">
        <f>CW38+CW39</f>
        <v>0</v>
      </c>
      <c r="CX37" s="35" t="e">
        <f>SUM(#REF!+#REF!+#REF!)</f>
        <v>#REF!</v>
      </c>
      <c r="CY37" s="35"/>
      <c r="CZ37" s="6">
        <f>CZ38+CZ39</f>
        <v>0</v>
      </c>
      <c r="DA37" s="35" t="e">
        <f>SUM(#REF!+#REF!+#REF!)</f>
        <v>#REF!</v>
      </c>
      <c r="DB37" s="35"/>
      <c r="DC37" s="6">
        <f>DC38+DC39</f>
        <v>0</v>
      </c>
      <c r="DD37" s="35" t="e">
        <f>SUM(#REF!+#REF!+#REF!)</f>
        <v>#REF!</v>
      </c>
      <c r="DE37" s="35"/>
      <c r="DF37" s="6">
        <f>DF38+DF39</f>
        <v>0</v>
      </c>
      <c r="DG37" s="35" t="e">
        <f>SUM(#REF!+#REF!+#REF!)</f>
        <v>#REF!</v>
      </c>
      <c r="DH37" s="35"/>
      <c r="DI37" s="6">
        <f>DI38+DI39</f>
        <v>0</v>
      </c>
      <c r="DJ37" s="35" t="e">
        <f>SUM(#REF!+#REF!+#REF!)</f>
        <v>#REF!</v>
      </c>
      <c r="DK37" s="35"/>
      <c r="DL37" s="6">
        <f>DL38+DL39</f>
        <v>0</v>
      </c>
      <c r="DM37" s="35" t="e">
        <f>SUM(#REF!+#REF!+#REF!)</f>
        <v>#REF!</v>
      </c>
      <c r="DN37" s="35"/>
      <c r="DO37" s="6">
        <f>DO38+DO39</f>
        <v>75380</v>
      </c>
      <c r="DP37" s="35" t="e">
        <f>#REF!+#REF!+#REF!</f>
        <v>#REF!</v>
      </c>
      <c r="DQ37" s="86" t="e">
        <f t="shared" ref="DQ37" si="233">DP37/DO37*100</f>
        <v>#REF!</v>
      </c>
      <c r="DR37" s="86">
        <f t="shared" si="60"/>
        <v>205380</v>
      </c>
      <c r="DS37" s="35" t="e">
        <f>#REF!+#REF!+#REF!</f>
        <v>#REF!</v>
      </c>
      <c r="DT37" s="86" t="e">
        <f t="shared" si="61"/>
        <v>#REF!</v>
      </c>
      <c r="DU37" s="6">
        <f>DU38+DU39</f>
        <v>0</v>
      </c>
      <c r="DV37" s="6" t="e">
        <f>SUM(#REF!+#REF!+#REF!)</f>
        <v>#REF!</v>
      </c>
      <c r="DW37" s="35"/>
      <c r="DX37" s="6">
        <f>DX38+DX39</f>
        <v>0</v>
      </c>
      <c r="DY37" s="6" t="e">
        <f>SUM(#REF!+#REF!+#REF!)</f>
        <v>#REF!</v>
      </c>
      <c r="DZ37" s="35"/>
      <c r="EA37" s="6">
        <f>EA38+EA39</f>
        <v>0</v>
      </c>
      <c r="EB37" s="6" t="e">
        <f>SUM(#REF!+#REF!+#REF!)</f>
        <v>#REF!</v>
      </c>
      <c r="EC37" s="35"/>
      <c r="ED37" s="6">
        <f>ED38+ED39</f>
        <v>0</v>
      </c>
      <c r="EE37" s="6" t="e">
        <f>SUM(#REF!+#REF!+#REF!)</f>
        <v>#REF!</v>
      </c>
      <c r="EF37" s="35"/>
      <c r="EG37" s="6">
        <f>EG38+EG39</f>
        <v>0</v>
      </c>
      <c r="EH37" s="6" t="e">
        <f>SUM(#REF!+#REF!+#REF!)</f>
        <v>#REF!</v>
      </c>
      <c r="EI37" s="35"/>
      <c r="EJ37" s="6">
        <f>EJ38+EJ39</f>
        <v>0</v>
      </c>
      <c r="EK37" s="6" t="e">
        <f>SUM(#REF!+#REF!+#REF!)</f>
        <v>#REF!</v>
      </c>
      <c r="EL37" s="35"/>
      <c r="EM37" s="6">
        <f>EM38+EM39</f>
        <v>0</v>
      </c>
      <c r="EN37" s="6" t="e">
        <f>SUM(#REF!+#REF!+#REF!)</f>
        <v>#REF!</v>
      </c>
      <c r="EO37" s="35"/>
      <c r="EP37" s="6">
        <f>EP38+EP39</f>
        <v>0</v>
      </c>
      <c r="EQ37" s="6" t="e">
        <f>SUM(#REF!+#REF!+#REF!)</f>
        <v>#REF!</v>
      </c>
      <c r="ER37" s="35"/>
      <c r="ES37" s="6">
        <f>ES38+ES39</f>
        <v>0</v>
      </c>
      <c r="ET37" s="6" t="e">
        <f>SUM(#REF!+#REF!+#REF!)</f>
        <v>#REF!</v>
      </c>
      <c r="EU37" s="35"/>
      <c r="EV37" s="35">
        <f t="shared" si="62"/>
        <v>0</v>
      </c>
      <c r="EW37" s="35" t="e">
        <f>SUM(#REF!+#REF!+#REF!)</f>
        <v>#REF!</v>
      </c>
      <c r="EX37" s="88"/>
      <c r="EY37" s="6">
        <f>EY38+EY39</f>
        <v>0</v>
      </c>
      <c r="EZ37" s="35" t="e">
        <f>#REF!+#REF!+#REF!</f>
        <v>#REF!</v>
      </c>
      <c r="FA37" s="35"/>
      <c r="FB37" s="6">
        <f>FB38+FB39</f>
        <v>0</v>
      </c>
      <c r="FC37" s="332" t="e">
        <f>#REF!+#REF!+#REF!</f>
        <v>#REF!</v>
      </c>
      <c r="FD37" s="35"/>
      <c r="FE37" s="6">
        <f>FE38+FE39</f>
        <v>0</v>
      </c>
      <c r="FF37" s="332" t="e">
        <f>#REF!+#REF!+#REF!</f>
        <v>#REF!</v>
      </c>
      <c r="FG37" s="35"/>
      <c r="FH37" s="6">
        <f>FH38+FH39</f>
        <v>0</v>
      </c>
      <c r="FI37" s="332" t="e">
        <f>#REF!+#REF!+#REF!</f>
        <v>#REF!</v>
      </c>
      <c r="FJ37" s="35"/>
      <c r="FK37" s="6">
        <f>FK38+FK39</f>
        <v>0</v>
      </c>
      <c r="FL37" s="332" t="e">
        <f>#REF!+#REF!+#REF!</f>
        <v>#REF!</v>
      </c>
      <c r="FM37" s="35"/>
      <c r="FN37" s="7">
        <f>FN38+FN39</f>
        <v>0</v>
      </c>
      <c r="FO37" s="332" t="e">
        <f>#REF!+#REF!+#REF!</f>
        <v>#REF!</v>
      </c>
      <c r="FP37" s="35"/>
      <c r="FQ37" s="7">
        <f>FQ38+FQ39</f>
        <v>0</v>
      </c>
      <c r="FR37" s="332" t="e">
        <f>#REF!+#REF!+#REF!</f>
        <v>#REF!</v>
      </c>
      <c r="FS37" s="35"/>
      <c r="FT37" s="7">
        <f>FT38+FT39</f>
        <v>0</v>
      </c>
      <c r="FU37" s="332" t="e">
        <f>#REF!+#REF!+#REF!</f>
        <v>#REF!</v>
      </c>
      <c r="FV37" s="332"/>
      <c r="FW37" s="7">
        <f>FW38+FW39</f>
        <v>0</v>
      </c>
      <c r="FX37" s="332" t="e">
        <f>#REF!+#REF!+#REF!</f>
        <v>#REF!</v>
      </c>
      <c r="FY37" s="35"/>
      <c r="FZ37" s="6">
        <f>FZ38+FZ39</f>
        <v>0</v>
      </c>
      <c r="GA37" s="35" t="e">
        <f>#REF!+#REF!+#REF!</f>
        <v>#REF!</v>
      </c>
      <c r="GB37" s="35"/>
      <c r="GC37" s="6">
        <f>GC38+GC39</f>
        <v>0</v>
      </c>
      <c r="GD37" s="35" t="e">
        <f>#REF!+#REF!+#REF!</f>
        <v>#REF!</v>
      </c>
      <c r="GE37" s="35"/>
      <c r="GF37" s="6">
        <f>GF38+GF39</f>
        <v>0</v>
      </c>
      <c r="GG37" s="35" t="e">
        <f>#REF!+#REF!+#REF!</f>
        <v>#REF!</v>
      </c>
      <c r="GH37" s="35"/>
      <c r="GI37" s="6">
        <f>GI38+GI39</f>
        <v>0</v>
      </c>
      <c r="GJ37" s="35" t="e">
        <f>#REF!+#REF!+#REF!</f>
        <v>#REF!</v>
      </c>
      <c r="GK37" s="35"/>
      <c r="GL37" s="35">
        <f t="shared" si="63"/>
        <v>0</v>
      </c>
      <c r="GM37" s="35" t="e">
        <f>#REF!+#REF!+#REF!</f>
        <v>#REF!</v>
      </c>
      <c r="GN37" s="35"/>
      <c r="GO37" s="6">
        <f>GO38+GO39</f>
        <v>0</v>
      </c>
      <c r="GP37" s="35" t="e">
        <f>#REF!+#REF!+#REF!</f>
        <v>#REF!</v>
      </c>
      <c r="GQ37" s="35"/>
      <c r="GR37" s="6">
        <f>GR38+GR39</f>
        <v>0</v>
      </c>
      <c r="GS37" s="35" t="e">
        <f>#REF!+#REF!+#REF!</f>
        <v>#REF!</v>
      </c>
      <c r="GT37" s="35"/>
      <c r="GU37" s="6">
        <f>GU38+GU39</f>
        <v>0</v>
      </c>
      <c r="GV37" s="35" t="e">
        <f>#REF!+#REF!+#REF!</f>
        <v>#REF!</v>
      </c>
      <c r="GW37" s="35"/>
      <c r="GX37" s="35">
        <f t="shared" si="64"/>
        <v>0</v>
      </c>
      <c r="GY37" s="35" t="e">
        <f>SUM(#REF!+#REF!+#REF!)</f>
        <v>#REF!</v>
      </c>
      <c r="GZ37" s="35"/>
      <c r="HA37" s="35">
        <f t="shared" si="65"/>
        <v>205380</v>
      </c>
      <c r="HB37" s="35" t="e">
        <f>SUM(#REF!+#REF!+#REF!)</f>
        <v>#REF!</v>
      </c>
      <c r="HC37" s="144" t="e">
        <f t="shared" si="59"/>
        <v>#REF!</v>
      </c>
      <c r="HE37" s="149"/>
      <c r="HF37" s="149"/>
    </row>
    <row r="38" spans="1:214" ht="15" customHeight="1" x14ac:dyDescent="0.2">
      <c r="A38" s="131" t="s">
        <v>488</v>
      </c>
      <c r="B38" s="7"/>
      <c r="C38" s="7" t="e">
        <f>SUM(#REF!+#REF!+#REF!)</f>
        <v>#REF!</v>
      </c>
      <c r="D38" s="86"/>
      <c r="E38" s="7"/>
      <c r="F38" s="7" t="e">
        <f>SUM(#REF!+#REF!+#REF!)</f>
        <v>#REF!</v>
      </c>
      <c r="G38" s="35"/>
      <c r="H38" s="7"/>
      <c r="I38" s="7" t="e">
        <f>SUM(#REF!+#REF!+#REF!)</f>
        <v>#REF!</v>
      </c>
      <c r="J38" s="35"/>
      <c r="K38" s="7"/>
      <c r="L38" s="7" t="e">
        <f>SUM(#REF!+#REF!+#REF!)</f>
        <v>#REF!</v>
      </c>
      <c r="M38" s="35"/>
      <c r="N38" s="7"/>
      <c r="O38" s="7" t="e">
        <f>SUM(#REF!+#REF!+#REF!)</f>
        <v>#REF!</v>
      </c>
      <c r="P38" s="35"/>
      <c r="Q38" s="7"/>
      <c r="R38" s="7" t="e">
        <f>SUM(#REF!+#REF!+#REF!)</f>
        <v>#REF!</v>
      </c>
      <c r="S38" s="35"/>
      <c r="T38" s="7"/>
      <c r="U38" s="7" t="e">
        <f>SUM(#REF!+#REF!+#REF!)</f>
        <v>#REF!</v>
      </c>
      <c r="V38" s="35"/>
      <c r="W38" s="7"/>
      <c r="X38" s="7" t="e">
        <f>SUM(#REF!+#REF!+#REF!)</f>
        <v>#REF!</v>
      </c>
      <c r="Y38" s="35"/>
      <c r="Z38" s="7"/>
      <c r="AA38" s="7" t="e">
        <f>SUM(#REF!+#REF!+#REF!)</f>
        <v>#REF!</v>
      </c>
      <c r="AB38" s="35"/>
      <c r="AC38" s="7"/>
      <c r="AD38" s="7" t="e">
        <f>SUM(#REF!+#REF!+#REF!)</f>
        <v>#REF!</v>
      </c>
      <c r="AE38" s="35"/>
      <c r="AF38" s="7"/>
      <c r="AG38" s="7" t="e">
        <f>SUM(#REF!+#REF!+#REF!)</f>
        <v>#REF!</v>
      </c>
      <c r="AH38" s="35"/>
      <c r="AI38" s="7"/>
      <c r="AJ38" s="7" t="e">
        <f>SUM(#REF!+#REF!+#REF!)</f>
        <v>#REF!</v>
      </c>
      <c r="AK38" s="35"/>
      <c r="AL38" s="7"/>
      <c r="AM38" s="7" t="e">
        <f>SUM(#REF!+#REF!+#REF!)</f>
        <v>#REF!</v>
      </c>
      <c r="AN38" s="35"/>
      <c r="AO38" s="7"/>
      <c r="AP38" s="7" t="e">
        <f>SUM(#REF!+#REF!+#REF!)</f>
        <v>#REF!</v>
      </c>
      <c r="AQ38" s="35"/>
      <c r="AR38" s="7"/>
      <c r="AS38" s="35" t="e">
        <f>SUM(#REF!+#REF!+#REF!)</f>
        <v>#REF!</v>
      </c>
      <c r="AT38" s="35"/>
      <c r="AU38" s="7"/>
      <c r="AV38" s="35" t="e">
        <f>SUM(#REF!+#REF!+#REF!)</f>
        <v>#REF!</v>
      </c>
      <c r="AW38" s="35"/>
      <c r="AX38" s="7"/>
      <c r="AY38" s="35" t="e">
        <f>SUM(#REF!+#REF!+#REF!)</f>
        <v>#REF!</v>
      </c>
      <c r="AZ38" s="35"/>
      <c r="BA38" s="7"/>
      <c r="BB38" s="35" t="e">
        <f>SUM(#REF!+#REF!+#REF!)</f>
        <v>#REF!</v>
      </c>
      <c r="BC38" s="35"/>
      <c r="BD38" s="7"/>
      <c r="BE38" s="35" t="e">
        <f>SUM(#REF!+#REF!+#REF!)</f>
        <v>#REF!</v>
      </c>
      <c r="BF38" s="35"/>
      <c r="BG38" s="7"/>
      <c r="BH38" s="35" t="e">
        <f>#REF!+#REF!+#REF!</f>
        <v>#REF!</v>
      </c>
      <c r="BI38" s="35"/>
      <c r="BJ38" s="7"/>
      <c r="BK38" s="35" t="e">
        <f>#REF!+#REF!+#REF!</f>
        <v>#REF!</v>
      </c>
      <c r="BL38" s="35"/>
      <c r="BM38" s="7"/>
      <c r="BN38" s="35" t="e">
        <f>SUM(#REF!+#REF!+#REF!)</f>
        <v>#REF!</v>
      </c>
      <c r="BO38" s="35"/>
      <c r="BP38" s="7"/>
      <c r="BQ38" s="35" t="e">
        <f>SUM(#REF!+#REF!+#REF!)</f>
        <v>#REF!</v>
      </c>
      <c r="BR38" s="35"/>
      <c r="BS38" s="7"/>
      <c r="BT38" s="35" t="e">
        <f>SUM(#REF!+#REF!+#REF!)</f>
        <v>#REF!</v>
      </c>
      <c r="BU38" s="35"/>
      <c r="BV38" s="7"/>
      <c r="BW38" s="35" t="e">
        <f>SUM(#REF!+#REF!+#REF!)</f>
        <v>#REF!</v>
      </c>
      <c r="BX38" s="35"/>
      <c r="BY38" s="7"/>
      <c r="BZ38" s="35" t="e">
        <f>SUM(#REF!+#REF!+#REF!)</f>
        <v>#REF!</v>
      </c>
      <c r="CA38" s="35"/>
      <c r="CB38" s="7"/>
      <c r="CC38" s="35" t="e">
        <f>SUM(#REF!+#REF!+#REF!)</f>
        <v>#REF!</v>
      </c>
      <c r="CD38" s="35"/>
      <c r="CE38" s="7"/>
      <c r="CF38" s="35" t="e">
        <f>SUM(#REF!+#REF!+#REF!)</f>
        <v>#REF!</v>
      </c>
      <c r="CG38" s="35"/>
      <c r="CH38" s="7"/>
      <c r="CI38" s="35" t="e">
        <f>SUM(#REF!+#REF!+#REF!)</f>
        <v>#REF!</v>
      </c>
      <c r="CJ38" s="35"/>
      <c r="CK38" s="7"/>
      <c r="CL38" s="35" t="e">
        <f>SUM(#REF!+#REF!+#REF!)</f>
        <v>#REF!</v>
      </c>
      <c r="CM38" s="35"/>
      <c r="CN38" s="7"/>
      <c r="CO38" s="35" t="e">
        <f>#REF!+#REF!+#REF!</f>
        <v>#REF!</v>
      </c>
      <c r="CP38" s="35"/>
      <c r="CQ38" s="7"/>
      <c r="CR38" s="35" t="e">
        <f>SUM(#REF!+#REF!+#REF!)</f>
        <v>#REF!</v>
      </c>
      <c r="CS38" s="35"/>
      <c r="CT38" s="7"/>
      <c r="CU38" s="35" t="e">
        <f>SUM(#REF!+#REF!+#REF!)</f>
        <v>#REF!</v>
      </c>
      <c r="CV38" s="35"/>
      <c r="CW38" s="7"/>
      <c r="CX38" s="35" t="e">
        <f>SUM(#REF!+#REF!+#REF!)</f>
        <v>#REF!</v>
      </c>
      <c r="CY38" s="35"/>
      <c r="CZ38" s="7"/>
      <c r="DA38" s="35" t="e">
        <f>SUM(#REF!+#REF!+#REF!)</f>
        <v>#REF!</v>
      </c>
      <c r="DB38" s="35"/>
      <c r="DC38" s="7"/>
      <c r="DD38" s="35" t="e">
        <f>SUM(#REF!+#REF!+#REF!)</f>
        <v>#REF!</v>
      </c>
      <c r="DE38" s="35"/>
      <c r="DF38" s="7"/>
      <c r="DG38" s="35" t="e">
        <f>SUM(#REF!+#REF!+#REF!)</f>
        <v>#REF!</v>
      </c>
      <c r="DH38" s="35"/>
      <c r="DI38" s="7"/>
      <c r="DJ38" s="35" t="e">
        <f>SUM(#REF!+#REF!+#REF!)</f>
        <v>#REF!</v>
      </c>
      <c r="DK38" s="35"/>
      <c r="DL38" s="7"/>
      <c r="DM38" s="35" t="e">
        <f>SUM(#REF!+#REF!+#REF!)</f>
        <v>#REF!</v>
      </c>
      <c r="DN38" s="35"/>
      <c r="DO38" s="7"/>
      <c r="DP38" s="35" t="e">
        <f>#REF!+#REF!+#REF!</f>
        <v>#REF!</v>
      </c>
      <c r="DQ38" s="35"/>
      <c r="DR38" s="35">
        <f t="shared" si="60"/>
        <v>0</v>
      </c>
      <c r="DS38" s="35" t="e">
        <f>#REF!+#REF!+#REF!</f>
        <v>#REF!</v>
      </c>
      <c r="DT38" s="86"/>
      <c r="DU38" s="7"/>
      <c r="DV38" s="7" t="e">
        <f>SUM(#REF!+#REF!+#REF!)</f>
        <v>#REF!</v>
      </c>
      <c r="DW38" s="35"/>
      <c r="DX38" s="7"/>
      <c r="DY38" s="7" t="e">
        <f>SUM(#REF!+#REF!+#REF!)</f>
        <v>#REF!</v>
      </c>
      <c r="DZ38" s="35"/>
      <c r="EA38" s="7"/>
      <c r="EB38" s="7" t="e">
        <f>SUM(#REF!+#REF!+#REF!)</f>
        <v>#REF!</v>
      </c>
      <c r="EC38" s="35"/>
      <c r="ED38" s="7"/>
      <c r="EE38" s="7" t="e">
        <f>SUM(#REF!+#REF!+#REF!)</f>
        <v>#REF!</v>
      </c>
      <c r="EF38" s="35"/>
      <c r="EG38" s="7"/>
      <c r="EH38" s="7" t="e">
        <f>SUM(#REF!+#REF!+#REF!)</f>
        <v>#REF!</v>
      </c>
      <c r="EI38" s="35"/>
      <c r="EJ38" s="7"/>
      <c r="EK38" s="7" t="e">
        <f>SUM(#REF!+#REF!+#REF!)</f>
        <v>#REF!</v>
      </c>
      <c r="EL38" s="35"/>
      <c r="EM38" s="7"/>
      <c r="EN38" s="7" t="e">
        <f>SUM(#REF!+#REF!+#REF!)</f>
        <v>#REF!</v>
      </c>
      <c r="EO38" s="35"/>
      <c r="EP38" s="7"/>
      <c r="EQ38" s="7" t="e">
        <f>SUM(#REF!+#REF!+#REF!)</f>
        <v>#REF!</v>
      </c>
      <c r="ER38" s="35"/>
      <c r="ES38" s="7"/>
      <c r="ET38" s="7" t="e">
        <f>SUM(#REF!+#REF!+#REF!)</f>
        <v>#REF!</v>
      </c>
      <c r="EU38" s="332"/>
      <c r="EV38" s="332">
        <f t="shared" si="62"/>
        <v>0</v>
      </c>
      <c r="EW38" s="332" t="e">
        <f>SUM(#REF!+#REF!+#REF!)</f>
        <v>#REF!</v>
      </c>
      <c r="EX38" s="92"/>
      <c r="EY38" s="7"/>
      <c r="EZ38" s="332" t="e">
        <f>#REF!+#REF!+#REF!</f>
        <v>#REF!</v>
      </c>
      <c r="FA38" s="35"/>
      <c r="FB38" s="7"/>
      <c r="FC38" s="332" t="e">
        <f>#REF!+#REF!+#REF!</f>
        <v>#REF!</v>
      </c>
      <c r="FD38" s="35"/>
      <c r="FE38" s="7"/>
      <c r="FF38" s="332" t="e">
        <f>#REF!+#REF!+#REF!</f>
        <v>#REF!</v>
      </c>
      <c r="FG38" s="35"/>
      <c r="FH38" s="7"/>
      <c r="FI38" s="332" t="e">
        <f>#REF!+#REF!+#REF!</f>
        <v>#REF!</v>
      </c>
      <c r="FJ38" s="35"/>
      <c r="FK38" s="7"/>
      <c r="FL38" s="332" t="e">
        <f>#REF!+#REF!+#REF!</f>
        <v>#REF!</v>
      </c>
      <c r="FM38" s="35"/>
      <c r="FN38" s="7"/>
      <c r="FO38" s="332" t="e">
        <f>#REF!+#REF!+#REF!</f>
        <v>#REF!</v>
      </c>
      <c r="FP38" s="35"/>
      <c r="FQ38" s="7"/>
      <c r="FR38" s="332" t="e">
        <f>#REF!+#REF!+#REF!</f>
        <v>#REF!</v>
      </c>
      <c r="FS38" s="35"/>
      <c r="FT38" s="7"/>
      <c r="FU38" s="332" t="e">
        <f>#REF!+#REF!+#REF!</f>
        <v>#REF!</v>
      </c>
      <c r="FV38" s="332"/>
      <c r="FW38" s="7"/>
      <c r="FX38" s="332" t="e">
        <f>#REF!+#REF!+#REF!</f>
        <v>#REF!</v>
      </c>
      <c r="FY38" s="35"/>
      <c r="FZ38" s="7"/>
      <c r="GA38" s="332" t="e">
        <f>#REF!+#REF!+#REF!</f>
        <v>#REF!</v>
      </c>
      <c r="GB38" s="332"/>
      <c r="GC38" s="7"/>
      <c r="GD38" s="332" t="e">
        <f>#REF!+#REF!+#REF!</f>
        <v>#REF!</v>
      </c>
      <c r="GE38" s="332"/>
      <c r="GF38" s="7"/>
      <c r="GG38" s="332" t="e">
        <f>#REF!+#REF!+#REF!</f>
        <v>#REF!</v>
      </c>
      <c r="GH38" s="332"/>
      <c r="GI38" s="7"/>
      <c r="GJ38" s="332" t="e">
        <f>#REF!+#REF!+#REF!</f>
        <v>#REF!</v>
      </c>
      <c r="GK38" s="35"/>
      <c r="GL38" s="35">
        <f t="shared" si="63"/>
        <v>0</v>
      </c>
      <c r="GM38" s="35" t="e">
        <f>#REF!+#REF!+#REF!</f>
        <v>#REF!</v>
      </c>
      <c r="GN38" s="35"/>
      <c r="GO38" s="7"/>
      <c r="GP38" s="332" t="e">
        <f>#REF!+#REF!+#REF!</f>
        <v>#REF!</v>
      </c>
      <c r="GQ38" s="332"/>
      <c r="GR38" s="7"/>
      <c r="GS38" s="332" t="e">
        <f>#REF!+#REF!+#REF!</f>
        <v>#REF!</v>
      </c>
      <c r="GT38" s="332"/>
      <c r="GU38" s="7"/>
      <c r="GV38" s="332" t="e">
        <f>#REF!+#REF!+#REF!</f>
        <v>#REF!</v>
      </c>
      <c r="GW38" s="332"/>
      <c r="GX38" s="35">
        <f t="shared" si="64"/>
        <v>0</v>
      </c>
      <c r="GY38" s="35" t="e">
        <f>SUM(#REF!+#REF!+#REF!)</f>
        <v>#REF!</v>
      </c>
      <c r="GZ38" s="35"/>
      <c r="HA38" s="35">
        <f t="shared" si="65"/>
        <v>0</v>
      </c>
      <c r="HB38" s="35" t="e">
        <f>SUM(#REF!+#REF!+#REF!)</f>
        <v>#REF!</v>
      </c>
      <c r="HC38" s="144"/>
      <c r="HE38" s="149"/>
      <c r="HF38" s="149"/>
    </row>
    <row r="39" spans="1:214" ht="15" customHeight="1" x14ac:dyDescent="0.2">
      <c r="A39" s="131" t="s">
        <v>489</v>
      </c>
      <c r="B39" s="7"/>
      <c r="C39" s="7" t="e">
        <f>SUM(#REF!+#REF!+#REF!)</f>
        <v>#REF!</v>
      </c>
      <c r="D39" s="86"/>
      <c r="E39" s="7"/>
      <c r="F39" s="7" t="e">
        <f>SUM(#REF!+#REF!+#REF!)</f>
        <v>#REF!</v>
      </c>
      <c r="G39" s="35"/>
      <c r="H39" s="7"/>
      <c r="I39" s="7" t="e">
        <f>SUM(#REF!+#REF!+#REF!)</f>
        <v>#REF!</v>
      </c>
      <c r="J39" s="35"/>
      <c r="K39" s="7"/>
      <c r="L39" s="7" t="e">
        <f>SUM(#REF!+#REF!+#REF!)</f>
        <v>#REF!</v>
      </c>
      <c r="M39" s="35"/>
      <c r="N39" s="7"/>
      <c r="O39" s="7" t="e">
        <f>SUM(#REF!+#REF!+#REF!)</f>
        <v>#REF!</v>
      </c>
      <c r="P39" s="35"/>
      <c r="Q39" s="7"/>
      <c r="R39" s="7" t="e">
        <f>SUM(#REF!+#REF!+#REF!)</f>
        <v>#REF!</v>
      </c>
      <c r="S39" s="35"/>
      <c r="T39" s="7"/>
      <c r="U39" s="7" t="e">
        <f>SUM(#REF!+#REF!+#REF!)</f>
        <v>#REF!</v>
      </c>
      <c r="V39" s="35"/>
      <c r="W39" s="7"/>
      <c r="X39" s="7" t="e">
        <f>SUM(#REF!+#REF!+#REF!)</f>
        <v>#REF!</v>
      </c>
      <c r="Y39" s="35"/>
      <c r="Z39" s="7"/>
      <c r="AA39" s="7" t="e">
        <f>SUM(#REF!+#REF!+#REF!)</f>
        <v>#REF!</v>
      </c>
      <c r="AB39" s="35"/>
      <c r="AC39" s="7"/>
      <c r="AD39" s="7" t="e">
        <f>SUM(#REF!+#REF!+#REF!)</f>
        <v>#REF!</v>
      </c>
      <c r="AE39" s="35"/>
      <c r="AF39" s="7"/>
      <c r="AG39" s="7" t="e">
        <f>SUM(#REF!+#REF!+#REF!)</f>
        <v>#REF!</v>
      </c>
      <c r="AH39" s="35"/>
      <c r="AI39" s="7"/>
      <c r="AJ39" s="7" t="e">
        <f>SUM(#REF!+#REF!+#REF!)</f>
        <v>#REF!</v>
      </c>
      <c r="AK39" s="35"/>
      <c r="AL39" s="7"/>
      <c r="AM39" s="7" t="e">
        <f>SUM(#REF!+#REF!+#REF!)</f>
        <v>#REF!</v>
      </c>
      <c r="AN39" s="35"/>
      <c r="AO39" s="7"/>
      <c r="AP39" s="7" t="e">
        <f>SUM(#REF!+#REF!+#REF!)</f>
        <v>#REF!</v>
      </c>
      <c r="AQ39" s="35"/>
      <c r="AR39" s="7"/>
      <c r="AS39" s="35" t="e">
        <f>SUM(#REF!+#REF!+#REF!)</f>
        <v>#REF!</v>
      </c>
      <c r="AT39" s="35"/>
      <c r="AU39" s="7"/>
      <c r="AV39" s="35" t="e">
        <f>SUM(#REF!+#REF!+#REF!)</f>
        <v>#REF!</v>
      </c>
      <c r="AW39" s="35"/>
      <c r="AX39" s="7"/>
      <c r="AY39" s="35" t="e">
        <f>SUM(#REF!+#REF!+#REF!)</f>
        <v>#REF!</v>
      </c>
      <c r="AZ39" s="35"/>
      <c r="BA39" s="7"/>
      <c r="BB39" s="35" t="e">
        <f>SUM(#REF!+#REF!+#REF!)</f>
        <v>#REF!</v>
      </c>
      <c r="BC39" s="35"/>
      <c r="BD39" s="7"/>
      <c r="BE39" s="35" t="e">
        <f>SUM(#REF!+#REF!+#REF!)</f>
        <v>#REF!</v>
      </c>
      <c r="BF39" s="35"/>
      <c r="BG39" s="7"/>
      <c r="BH39" s="35" t="e">
        <f>#REF!+#REF!+#REF!</f>
        <v>#REF!</v>
      </c>
      <c r="BI39" s="35"/>
      <c r="BJ39" s="7"/>
      <c r="BK39" s="35" t="e">
        <f>#REF!+#REF!+#REF!</f>
        <v>#REF!</v>
      </c>
      <c r="BL39" s="35"/>
      <c r="BM39" s="7"/>
      <c r="BN39" s="35" t="e">
        <f>SUM(#REF!+#REF!+#REF!)</f>
        <v>#REF!</v>
      </c>
      <c r="BO39" s="35"/>
      <c r="BP39" s="7"/>
      <c r="BQ39" s="35" t="e">
        <f>SUM(#REF!+#REF!+#REF!)</f>
        <v>#REF!</v>
      </c>
      <c r="BR39" s="35"/>
      <c r="BS39" s="7">
        <v>10000</v>
      </c>
      <c r="BT39" s="35" t="e">
        <f>SUM(#REF!+#REF!+#REF!)</f>
        <v>#REF!</v>
      </c>
      <c r="BU39" s="91" t="e">
        <f t="shared" ref="BU39" si="234">BT39/BS39*100</f>
        <v>#REF!</v>
      </c>
      <c r="BV39" s="7"/>
      <c r="BW39" s="35" t="e">
        <f>SUM(#REF!+#REF!+#REF!)</f>
        <v>#REF!</v>
      </c>
      <c r="BX39" s="35"/>
      <c r="BY39" s="7">
        <v>120000</v>
      </c>
      <c r="BZ39" s="35" t="e">
        <f>SUM(#REF!+#REF!+#REF!)</f>
        <v>#REF!</v>
      </c>
      <c r="CA39" s="91" t="e">
        <f t="shared" ref="CA39" si="235">BZ39/BY39*100</f>
        <v>#REF!</v>
      </c>
      <c r="CB39" s="7"/>
      <c r="CC39" s="35" t="e">
        <f>SUM(#REF!+#REF!+#REF!)</f>
        <v>#REF!</v>
      </c>
      <c r="CD39" s="35"/>
      <c r="CE39" s="7"/>
      <c r="CF39" s="35" t="e">
        <f>SUM(#REF!+#REF!+#REF!)</f>
        <v>#REF!</v>
      </c>
      <c r="CG39" s="35"/>
      <c r="CH39" s="7"/>
      <c r="CI39" s="35" t="e">
        <f>SUM(#REF!+#REF!+#REF!)</f>
        <v>#REF!</v>
      </c>
      <c r="CJ39" s="35"/>
      <c r="CK39" s="7"/>
      <c r="CL39" s="35" t="e">
        <f>SUM(#REF!+#REF!+#REF!)</f>
        <v>#REF!</v>
      </c>
      <c r="CM39" s="35"/>
      <c r="CN39" s="7"/>
      <c r="CO39" s="35" t="e">
        <f>#REF!+#REF!+#REF!</f>
        <v>#REF!</v>
      </c>
      <c r="CP39" s="35"/>
      <c r="CQ39" s="7"/>
      <c r="CR39" s="35" t="e">
        <f>SUM(#REF!+#REF!+#REF!)</f>
        <v>#REF!</v>
      </c>
      <c r="CS39" s="35"/>
      <c r="CT39" s="7"/>
      <c r="CU39" s="35" t="e">
        <f>SUM(#REF!+#REF!+#REF!)</f>
        <v>#REF!</v>
      </c>
      <c r="CV39" s="35"/>
      <c r="CW39" s="7"/>
      <c r="CX39" s="35" t="e">
        <f>SUM(#REF!+#REF!+#REF!)</f>
        <v>#REF!</v>
      </c>
      <c r="CY39" s="35"/>
      <c r="CZ39" s="7"/>
      <c r="DA39" s="35" t="e">
        <f>SUM(#REF!+#REF!+#REF!)</f>
        <v>#REF!</v>
      </c>
      <c r="DB39" s="35"/>
      <c r="DC39" s="7"/>
      <c r="DD39" s="35" t="e">
        <f>SUM(#REF!+#REF!+#REF!)</f>
        <v>#REF!</v>
      </c>
      <c r="DE39" s="35"/>
      <c r="DF39" s="7"/>
      <c r="DG39" s="35" t="e">
        <f>SUM(#REF!+#REF!+#REF!)</f>
        <v>#REF!</v>
      </c>
      <c r="DH39" s="35"/>
      <c r="DI39" s="7"/>
      <c r="DJ39" s="35" t="e">
        <f>SUM(#REF!+#REF!+#REF!)</f>
        <v>#REF!</v>
      </c>
      <c r="DK39" s="35"/>
      <c r="DL39" s="7"/>
      <c r="DM39" s="35" t="e">
        <f>SUM(#REF!+#REF!+#REF!)</f>
        <v>#REF!</v>
      </c>
      <c r="DN39" s="35"/>
      <c r="DO39" s="7">
        <v>75380</v>
      </c>
      <c r="DP39" s="35" t="e">
        <f>#REF!+#REF!+#REF!</f>
        <v>#REF!</v>
      </c>
      <c r="DQ39" s="91" t="e">
        <f t="shared" ref="DQ39" si="236">DP39/DO39*100</f>
        <v>#REF!</v>
      </c>
      <c r="DR39" s="91">
        <f t="shared" si="60"/>
        <v>205380</v>
      </c>
      <c r="DS39" s="35" t="e">
        <f>#REF!+#REF!+#REF!</f>
        <v>#REF!</v>
      </c>
      <c r="DT39" s="91" t="e">
        <f t="shared" si="61"/>
        <v>#REF!</v>
      </c>
      <c r="DU39" s="7"/>
      <c r="DV39" s="7" t="e">
        <f>SUM(#REF!+#REF!+#REF!)</f>
        <v>#REF!</v>
      </c>
      <c r="DW39" s="35"/>
      <c r="DX39" s="7"/>
      <c r="DY39" s="7" t="e">
        <f>SUM(#REF!+#REF!+#REF!)</f>
        <v>#REF!</v>
      </c>
      <c r="DZ39" s="35"/>
      <c r="EA39" s="7"/>
      <c r="EB39" s="7" t="e">
        <f>SUM(#REF!+#REF!+#REF!)</f>
        <v>#REF!</v>
      </c>
      <c r="EC39" s="35"/>
      <c r="ED39" s="7"/>
      <c r="EE39" s="7" t="e">
        <f>SUM(#REF!+#REF!+#REF!)</f>
        <v>#REF!</v>
      </c>
      <c r="EF39" s="35"/>
      <c r="EG39" s="7"/>
      <c r="EH39" s="7" t="e">
        <f>SUM(#REF!+#REF!+#REF!)</f>
        <v>#REF!</v>
      </c>
      <c r="EI39" s="35"/>
      <c r="EJ39" s="7"/>
      <c r="EK39" s="7" t="e">
        <f>SUM(#REF!+#REF!+#REF!)</f>
        <v>#REF!</v>
      </c>
      <c r="EL39" s="35"/>
      <c r="EM39" s="7"/>
      <c r="EN39" s="7" t="e">
        <f>SUM(#REF!+#REF!+#REF!)</f>
        <v>#REF!</v>
      </c>
      <c r="EO39" s="35"/>
      <c r="EP39" s="7"/>
      <c r="EQ39" s="7" t="e">
        <f>SUM(#REF!+#REF!+#REF!)</f>
        <v>#REF!</v>
      </c>
      <c r="ER39" s="35"/>
      <c r="ES39" s="7"/>
      <c r="ET39" s="7" t="e">
        <f>SUM(#REF!+#REF!+#REF!)</f>
        <v>#REF!</v>
      </c>
      <c r="EU39" s="332"/>
      <c r="EV39" s="332">
        <f t="shared" si="62"/>
        <v>0</v>
      </c>
      <c r="EW39" s="332" t="e">
        <f>SUM(#REF!+#REF!+#REF!)</f>
        <v>#REF!</v>
      </c>
      <c r="EX39" s="92"/>
      <c r="EY39" s="7"/>
      <c r="EZ39" s="332" t="e">
        <f>#REF!+#REF!+#REF!</f>
        <v>#REF!</v>
      </c>
      <c r="FA39" s="35"/>
      <c r="FB39" s="7"/>
      <c r="FC39" s="332" t="e">
        <f>#REF!+#REF!+#REF!</f>
        <v>#REF!</v>
      </c>
      <c r="FD39" s="35"/>
      <c r="FE39" s="7"/>
      <c r="FF39" s="332" t="e">
        <f>#REF!+#REF!+#REF!</f>
        <v>#REF!</v>
      </c>
      <c r="FG39" s="35"/>
      <c r="FH39" s="7"/>
      <c r="FI39" s="332" t="e">
        <f>#REF!+#REF!+#REF!</f>
        <v>#REF!</v>
      </c>
      <c r="FJ39" s="35"/>
      <c r="FK39" s="7"/>
      <c r="FL39" s="332" t="e">
        <f>#REF!+#REF!+#REF!</f>
        <v>#REF!</v>
      </c>
      <c r="FM39" s="35"/>
      <c r="FN39" s="7"/>
      <c r="FO39" s="332" t="e">
        <f>#REF!+#REF!+#REF!</f>
        <v>#REF!</v>
      </c>
      <c r="FP39" s="35"/>
      <c r="FQ39" s="7"/>
      <c r="FR39" s="332" t="e">
        <f>#REF!+#REF!+#REF!</f>
        <v>#REF!</v>
      </c>
      <c r="FS39" s="35"/>
      <c r="FT39" s="7"/>
      <c r="FU39" s="332" t="e">
        <f>#REF!+#REF!+#REF!</f>
        <v>#REF!</v>
      </c>
      <c r="FV39" s="332"/>
      <c r="FW39" s="7"/>
      <c r="FX39" s="332" t="e">
        <f>#REF!+#REF!+#REF!</f>
        <v>#REF!</v>
      </c>
      <c r="FY39" s="35"/>
      <c r="FZ39" s="7"/>
      <c r="GA39" s="332" t="e">
        <f>#REF!+#REF!+#REF!</f>
        <v>#REF!</v>
      </c>
      <c r="GB39" s="332"/>
      <c r="GC39" s="7"/>
      <c r="GD39" s="332" t="e">
        <f>#REF!+#REF!+#REF!</f>
        <v>#REF!</v>
      </c>
      <c r="GE39" s="332"/>
      <c r="GF39" s="7"/>
      <c r="GG39" s="332" t="e">
        <f>#REF!+#REF!+#REF!</f>
        <v>#REF!</v>
      </c>
      <c r="GH39" s="332"/>
      <c r="GI39" s="7"/>
      <c r="GJ39" s="332" t="e">
        <f>#REF!+#REF!+#REF!</f>
        <v>#REF!</v>
      </c>
      <c r="GK39" s="35"/>
      <c r="GL39" s="35">
        <f t="shared" si="63"/>
        <v>0</v>
      </c>
      <c r="GM39" s="35" t="e">
        <f>#REF!+#REF!+#REF!</f>
        <v>#REF!</v>
      </c>
      <c r="GN39" s="35"/>
      <c r="GO39" s="7"/>
      <c r="GP39" s="332" t="e">
        <f>#REF!+#REF!+#REF!</f>
        <v>#REF!</v>
      </c>
      <c r="GQ39" s="332"/>
      <c r="GR39" s="7"/>
      <c r="GS39" s="332" t="e">
        <f>#REF!+#REF!+#REF!</f>
        <v>#REF!</v>
      </c>
      <c r="GT39" s="332"/>
      <c r="GU39" s="7"/>
      <c r="GV39" s="332" t="e">
        <f>#REF!+#REF!+#REF!</f>
        <v>#REF!</v>
      </c>
      <c r="GW39" s="332"/>
      <c r="GX39" s="35">
        <f t="shared" si="64"/>
        <v>0</v>
      </c>
      <c r="GY39" s="35" t="e">
        <f>SUM(#REF!+#REF!+#REF!)</f>
        <v>#REF!</v>
      </c>
      <c r="GZ39" s="35"/>
      <c r="HA39" s="35">
        <f t="shared" si="65"/>
        <v>205380</v>
      </c>
      <c r="HB39" s="35" t="e">
        <f>SUM(#REF!+#REF!+#REF!)</f>
        <v>#REF!</v>
      </c>
      <c r="HC39" s="144" t="e">
        <f t="shared" si="59"/>
        <v>#REF!</v>
      </c>
      <c r="HE39" s="149"/>
      <c r="HF39" s="149"/>
    </row>
    <row r="40" spans="1:214" s="11" customFormat="1" ht="15" customHeight="1" x14ac:dyDescent="0.2">
      <c r="A40" s="132" t="s">
        <v>490</v>
      </c>
      <c r="B40" s="6">
        <f>B41+B46+B47+B48+B49</f>
        <v>0</v>
      </c>
      <c r="C40" s="6" t="e">
        <f>SUM(#REF!+#REF!+#REF!)</f>
        <v>#REF!</v>
      </c>
      <c r="D40" s="86"/>
      <c r="E40" s="6">
        <f>E41+E46+E47+E48+E49</f>
        <v>0</v>
      </c>
      <c r="F40" s="6" t="e">
        <f>SUM(#REF!+#REF!+#REF!)</f>
        <v>#REF!</v>
      </c>
      <c r="G40" s="35"/>
      <c r="H40" s="6">
        <f>H41+H46+H47+H48+H49</f>
        <v>0</v>
      </c>
      <c r="I40" s="6" t="e">
        <f>SUM(#REF!+#REF!+#REF!)</f>
        <v>#REF!</v>
      </c>
      <c r="J40" s="35"/>
      <c r="K40" s="6">
        <f>K41+K46+K47+K48+K49</f>
        <v>500</v>
      </c>
      <c r="L40" s="6" t="e">
        <f>SUM(#REF!+#REF!+#REF!)</f>
        <v>#REF!</v>
      </c>
      <c r="M40" s="86" t="e">
        <f t="shared" ref="M40" si="237">L40/K40*100</f>
        <v>#REF!</v>
      </c>
      <c r="N40" s="6">
        <f>N41+N46+N47+N48+N49</f>
        <v>0</v>
      </c>
      <c r="O40" s="6" t="e">
        <f>SUM(#REF!+#REF!+#REF!)</f>
        <v>#REF!</v>
      </c>
      <c r="P40" s="35"/>
      <c r="Q40" s="6">
        <f>Q41+Q46+Q47+Q48+Q49</f>
        <v>0</v>
      </c>
      <c r="R40" s="6" t="e">
        <f>SUM(#REF!+#REF!+#REF!)</f>
        <v>#REF!</v>
      </c>
      <c r="S40" s="35"/>
      <c r="T40" s="6">
        <f>T41+T46+T47+T48+T49</f>
        <v>0</v>
      </c>
      <c r="U40" s="6" t="e">
        <f>SUM(#REF!+#REF!+#REF!)</f>
        <v>#REF!</v>
      </c>
      <c r="V40" s="35"/>
      <c r="W40" s="6">
        <f>W41+W46+W47+W48+W49</f>
        <v>0</v>
      </c>
      <c r="X40" s="6" t="e">
        <f>SUM(#REF!+#REF!+#REF!)</f>
        <v>#REF!</v>
      </c>
      <c r="Y40" s="35"/>
      <c r="Z40" s="6">
        <f>Z41+Z46+Z47+Z48+Z49</f>
        <v>0</v>
      </c>
      <c r="AA40" s="6" t="e">
        <f>SUM(#REF!+#REF!+#REF!)</f>
        <v>#REF!</v>
      </c>
      <c r="AB40" s="35"/>
      <c r="AC40" s="6">
        <f>AC41+AC46+AC47+AC48+AC49</f>
        <v>0</v>
      </c>
      <c r="AD40" s="6" t="e">
        <f>SUM(#REF!+#REF!+#REF!)</f>
        <v>#REF!</v>
      </c>
      <c r="AE40" s="35"/>
      <c r="AF40" s="6">
        <f>AF41+AF46+AF47+AF48+AF49</f>
        <v>0</v>
      </c>
      <c r="AG40" s="6" t="e">
        <f>SUM(#REF!+#REF!+#REF!)</f>
        <v>#REF!</v>
      </c>
      <c r="AH40" s="35"/>
      <c r="AI40" s="6">
        <f>AI41+AI46+AI47+AI48+AI49</f>
        <v>0</v>
      </c>
      <c r="AJ40" s="6" t="e">
        <f>SUM(#REF!+#REF!+#REF!)</f>
        <v>#REF!</v>
      </c>
      <c r="AK40" s="35"/>
      <c r="AL40" s="6">
        <f>AL41+AL46+AL47+AL48+AL49</f>
        <v>0</v>
      </c>
      <c r="AM40" s="6" t="e">
        <f>SUM(#REF!+#REF!+#REF!)</f>
        <v>#REF!</v>
      </c>
      <c r="AN40" s="35"/>
      <c r="AO40" s="6">
        <f>AO41+AO46+AO47+AO48+AO49</f>
        <v>0</v>
      </c>
      <c r="AP40" s="6" t="e">
        <f>SUM(#REF!+#REF!+#REF!)</f>
        <v>#REF!</v>
      </c>
      <c r="AQ40" s="35"/>
      <c r="AR40" s="6">
        <f>AR41+AR46+AR47+AR48+AR49</f>
        <v>0</v>
      </c>
      <c r="AS40" s="35" t="e">
        <f>SUM(#REF!+#REF!+#REF!)</f>
        <v>#REF!</v>
      </c>
      <c r="AT40" s="35"/>
      <c r="AU40" s="6">
        <f>AU41+AU46+AU47+AU48+AU49</f>
        <v>0</v>
      </c>
      <c r="AV40" s="35" t="e">
        <f>SUM(#REF!+#REF!+#REF!)</f>
        <v>#REF!</v>
      </c>
      <c r="AW40" s="35"/>
      <c r="AX40" s="6">
        <f>AX41+AX46+AX47+AX48+AX49</f>
        <v>0</v>
      </c>
      <c r="AY40" s="35" t="e">
        <f>SUM(#REF!+#REF!+#REF!)</f>
        <v>#REF!</v>
      </c>
      <c r="AZ40" s="35"/>
      <c r="BA40" s="6">
        <f>BA41+BA46+BA47+BA48+BA49</f>
        <v>0</v>
      </c>
      <c r="BB40" s="35" t="e">
        <f>SUM(#REF!+#REF!+#REF!)</f>
        <v>#REF!</v>
      </c>
      <c r="BC40" s="35"/>
      <c r="BD40" s="6">
        <f>BD41+BD46+BD47+BD48+BD49</f>
        <v>0</v>
      </c>
      <c r="BE40" s="35" t="e">
        <f>SUM(#REF!+#REF!+#REF!)</f>
        <v>#REF!</v>
      </c>
      <c r="BF40" s="35"/>
      <c r="BG40" s="6">
        <f>BG41+BG46+BG47+BG48+BG49</f>
        <v>0</v>
      </c>
      <c r="BH40" s="35" t="e">
        <f>#REF!+#REF!+#REF!</f>
        <v>#REF!</v>
      </c>
      <c r="BI40" s="35"/>
      <c r="BJ40" s="6">
        <f>BJ41+BJ46+BJ47+BJ48+BJ49</f>
        <v>50</v>
      </c>
      <c r="BK40" s="35" t="e">
        <f>#REF!+#REF!+#REF!</f>
        <v>#REF!</v>
      </c>
      <c r="BL40" s="86" t="e">
        <f t="shared" ref="BL40" si="238">BK40/BJ40*100</f>
        <v>#REF!</v>
      </c>
      <c r="BM40" s="6">
        <f>BM41+BM46+BM47+BM48+BM49</f>
        <v>0</v>
      </c>
      <c r="BN40" s="35" t="e">
        <f>SUM(#REF!+#REF!+#REF!)</f>
        <v>#REF!</v>
      </c>
      <c r="BO40" s="35"/>
      <c r="BP40" s="6">
        <f>BP41+BP46+BP47+BP48+BP49</f>
        <v>0</v>
      </c>
      <c r="BQ40" s="35" t="e">
        <f>SUM(#REF!+#REF!+#REF!)</f>
        <v>#REF!</v>
      </c>
      <c r="BR40" s="35"/>
      <c r="BS40" s="6">
        <f>BS41+BS46+BS47+BS48+BS49</f>
        <v>0</v>
      </c>
      <c r="BT40" s="35" t="e">
        <f>SUM(#REF!+#REF!+#REF!)</f>
        <v>#REF!</v>
      </c>
      <c r="BU40" s="35"/>
      <c r="BV40" s="6">
        <f>BV41+BV46+BV47+BV48+BV49</f>
        <v>0</v>
      </c>
      <c r="BW40" s="35" t="e">
        <f>SUM(#REF!+#REF!+#REF!)</f>
        <v>#REF!</v>
      </c>
      <c r="BX40" s="35"/>
      <c r="BY40" s="6">
        <f>BY41+BY46+BY47+BY48+BY49</f>
        <v>0</v>
      </c>
      <c r="BZ40" s="35" t="e">
        <f>SUM(#REF!+#REF!+#REF!)</f>
        <v>#REF!</v>
      </c>
      <c r="CA40" s="35"/>
      <c r="CB40" s="6">
        <f>CB41+CB46+CB47+CB48+CB49</f>
        <v>0</v>
      </c>
      <c r="CC40" s="35" t="e">
        <f>SUM(#REF!+#REF!+#REF!)</f>
        <v>#REF!</v>
      </c>
      <c r="CD40" s="35"/>
      <c r="CE40" s="6">
        <f>CE41+CE46+CE47+CE48+CE49</f>
        <v>2058225</v>
      </c>
      <c r="CF40" s="35" t="e">
        <f>SUM(#REF!+#REF!+#REF!)</f>
        <v>#REF!</v>
      </c>
      <c r="CG40" s="86" t="e">
        <f t="shared" ref="CG40" si="239">CF40/CE40*100</f>
        <v>#REF!</v>
      </c>
      <c r="CH40" s="6">
        <f>CH41+CH46+CH47+CH48+CH49</f>
        <v>0</v>
      </c>
      <c r="CI40" s="35" t="e">
        <f>SUM(#REF!+#REF!+#REF!)</f>
        <v>#REF!</v>
      </c>
      <c r="CJ40" s="35"/>
      <c r="CK40" s="6">
        <f>CK41+CK46+CK47+CK48+CK49</f>
        <v>0</v>
      </c>
      <c r="CL40" s="35" t="e">
        <f>SUM(#REF!+#REF!+#REF!)</f>
        <v>#REF!</v>
      </c>
      <c r="CM40" s="35"/>
      <c r="CN40" s="6">
        <f>CN41+CN46+CN47+CN48+CN49</f>
        <v>0</v>
      </c>
      <c r="CO40" s="35" t="e">
        <f>#REF!+#REF!+#REF!</f>
        <v>#REF!</v>
      </c>
      <c r="CP40" s="35"/>
      <c r="CQ40" s="6">
        <f>CQ41+CQ46+CQ47+CQ48+CQ49</f>
        <v>0</v>
      </c>
      <c r="CR40" s="35" t="e">
        <f>SUM(#REF!+#REF!+#REF!)</f>
        <v>#REF!</v>
      </c>
      <c r="CS40" s="35"/>
      <c r="CT40" s="6">
        <f>CT41+CT46+CT47+CT48+CT49</f>
        <v>0</v>
      </c>
      <c r="CU40" s="35" t="e">
        <f>SUM(#REF!+#REF!+#REF!)</f>
        <v>#REF!</v>
      </c>
      <c r="CV40" s="35"/>
      <c r="CW40" s="6">
        <f>CW41+CW46+CW47+CW48+CW49</f>
        <v>0</v>
      </c>
      <c r="CX40" s="35" t="e">
        <f>SUM(#REF!+#REF!+#REF!)</f>
        <v>#REF!</v>
      </c>
      <c r="CY40" s="35"/>
      <c r="CZ40" s="6">
        <f>CZ41+CZ46+CZ47+CZ48+CZ49</f>
        <v>0</v>
      </c>
      <c r="DA40" s="35" t="e">
        <f>SUM(#REF!+#REF!+#REF!)</f>
        <v>#REF!</v>
      </c>
      <c r="DB40" s="35"/>
      <c r="DC40" s="6">
        <f>DC41+DC46+DC47+DC48+DC49</f>
        <v>90000</v>
      </c>
      <c r="DD40" s="35" t="e">
        <f>SUM(#REF!+#REF!+#REF!)</f>
        <v>#REF!</v>
      </c>
      <c r="DE40" s="91" t="e">
        <f t="shared" ref="DE40" si="240">DD40/DC40*100</f>
        <v>#REF!</v>
      </c>
      <c r="DF40" s="6">
        <f>DF41+DF46+DF47+DF48+DF49</f>
        <v>0</v>
      </c>
      <c r="DG40" s="35" t="e">
        <f>SUM(#REF!+#REF!+#REF!)</f>
        <v>#REF!</v>
      </c>
      <c r="DH40" s="35"/>
      <c r="DI40" s="6">
        <f>DI41+DI46+DI47+DI48+DI49</f>
        <v>0</v>
      </c>
      <c r="DJ40" s="35" t="e">
        <f>SUM(#REF!+#REF!+#REF!)</f>
        <v>#REF!</v>
      </c>
      <c r="DK40" s="35"/>
      <c r="DL40" s="6">
        <f>DL41+DL46+DL47+DL48+DL49</f>
        <v>0</v>
      </c>
      <c r="DM40" s="35" t="e">
        <f>SUM(#REF!+#REF!+#REF!)</f>
        <v>#REF!</v>
      </c>
      <c r="DN40" s="35"/>
      <c r="DO40" s="6">
        <f>DO41+DO46+DO47+DO48+DO49</f>
        <v>0</v>
      </c>
      <c r="DP40" s="35" t="e">
        <f>#REF!+#REF!+#REF!</f>
        <v>#REF!</v>
      </c>
      <c r="DQ40" s="35"/>
      <c r="DR40" s="35">
        <f t="shared" si="60"/>
        <v>2148775</v>
      </c>
      <c r="DS40" s="35" t="e">
        <f>#REF!+#REF!+#REF!</f>
        <v>#REF!</v>
      </c>
      <c r="DT40" s="86" t="e">
        <f t="shared" si="61"/>
        <v>#REF!</v>
      </c>
      <c r="DU40" s="6">
        <f>DU41+DU46+DU47+DU48+DU49</f>
        <v>0</v>
      </c>
      <c r="DV40" s="6" t="e">
        <f>SUM(#REF!+#REF!+#REF!)</f>
        <v>#REF!</v>
      </c>
      <c r="DW40" s="35"/>
      <c r="DX40" s="6">
        <f>DX41+DX46+DX47+DX48+DX49</f>
        <v>0</v>
      </c>
      <c r="DY40" s="6" t="e">
        <f>SUM(#REF!+#REF!+#REF!)</f>
        <v>#REF!</v>
      </c>
      <c r="DZ40" s="35"/>
      <c r="EA40" s="6">
        <f>EA41+EA46+EA47+EA48+EA49</f>
        <v>0</v>
      </c>
      <c r="EB40" s="6" t="e">
        <f>SUM(#REF!+#REF!+#REF!)</f>
        <v>#REF!</v>
      </c>
      <c r="EC40" s="35"/>
      <c r="ED40" s="6">
        <f>ED41+ED46+ED47+ED48+ED49</f>
        <v>0</v>
      </c>
      <c r="EE40" s="6" t="e">
        <f>SUM(#REF!+#REF!+#REF!)</f>
        <v>#REF!</v>
      </c>
      <c r="EF40" s="35"/>
      <c r="EG40" s="6">
        <f>EG41+EG46+EG47+EG48+EG49</f>
        <v>0</v>
      </c>
      <c r="EH40" s="6" t="e">
        <f>SUM(#REF!+#REF!+#REF!)</f>
        <v>#REF!</v>
      </c>
      <c r="EI40" s="35"/>
      <c r="EJ40" s="6">
        <f>EJ41+EJ46+EJ47+EJ48+EJ49</f>
        <v>0</v>
      </c>
      <c r="EK40" s="6" t="e">
        <f>SUM(#REF!+#REF!+#REF!)</f>
        <v>#REF!</v>
      </c>
      <c r="EL40" s="35"/>
      <c r="EM40" s="6">
        <f>EM41+EM46+EM47+EM48+EM49</f>
        <v>0</v>
      </c>
      <c r="EN40" s="6" t="e">
        <f>SUM(#REF!+#REF!+#REF!)</f>
        <v>#REF!</v>
      </c>
      <c r="EO40" s="35"/>
      <c r="EP40" s="6">
        <f>EP41+EP46+EP47+EP48+EP49</f>
        <v>0</v>
      </c>
      <c r="EQ40" s="6" t="e">
        <f>SUM(#REF!+#REF!+#REF!)</f>
        <v>#REF!</v>
      </c>
      <c r="ER40" s="35"/>
      <c r="ES40" s="6">
        <f>ES41+ES46+ES47+ES48+ES49</f>
        <v>0</v>
      </c>
      <c r="ET40" s="6" t="e">
        <f>SUM(#REF!+#REF!+#REF!)</f>
        <v>#REF!</v>
      </c>
      <c r="EU40" s="35"/>
      <c r="EV40" s="35">
        <f t="shared" si="62"/>
        <v>0</v>
      </c>
      <c r="EW40" s="35" t="e">
        <f>SUM(#REF!+#REF!+#REF!)</f>
        <v>#REF!</v>
      </c>
      <c r="EX40" s="88"/>
      <c r="EY40" s="6">
        <f>EY41+EY46+EY47+EY48+EY49</f>
        <v>0</v>
      </c>
      <c r="EZ40" s="35" t="e">
        <f>#REF!+#REF!+#REF!</f>
        <v>#REF!</v>
      </c>
      <c r="FA40" s="35"/>
      <c r="FB40" s="6">
        <f>FB41+FB46+FB47+FB48+FB49</f>
        <v>0</v>
      </c>
      <c r="FC40" s="332" t="e">
        <f>#REF!+#REF!+#REF!</f>
        <v>#REF!</v>
      </c>
      <c r="FD40" s="35"/>
      <c r="FE40" s="6">
        <f>FE41+FE46+FE47+FE48+FE49</f>
        <v>0</v>
      </c>
      <c r="FF40" s="332" t="e">
        <f>#REF!+#REF!+#REF!</f>
        <v>#REF!</v>
      </c>
      <c r="FG40" s="35"/>
      <c r="FH40" s="6">
        <f>FH41+FH46+FH47+FH48+FH49</f>
        <v>0</v>
      </c>
      <c r="FI40" s="332" t="e">
        <f>#REF!+#REF!+#REF!</f>
        <v>#REF!</v>
      </c>
      <c r="FJ40" s="35"/>
      <c r="FK40" s="6">
        <f>FK41+FK46+FK47+FK48+FK49</f>
        <v>0</v>
      </c>
      <c r="FL40" s="332" t="e">
        <f>#REF!+#REF!+#REF!</f>
        <v>#REF!</v>
      </c>
      <c r="FM40" s="35"/>
      <c r="FN40" s="7">
        <f>FN41+FN46+FN47+FN48+FN49</f>
        <v>0</v>
      </c>
      <c r="FO40" s="332" t="e">
        <f>#REF!+#REF!+#REF!</f>
        <v>#REF!</v>
      </c>
      <c r="FP40" s="35"/>
      <c r="FQ40" s="7">
        <f>FQ41+FQ46+FQ47+FQ48+FQ49</f>
        <v>0</v>
      </c>
      <c r="FR40" s="332" t="e">
        <f>#REF!+#REF!+#REF!</f>
        <v>#REF!</v>
      </c>
      <c r="FS40" s="35"/>
      <c r="FT40" s="7">
        <f>FT41+FT46+FT47+FT48+FT49</f>
        <v>0</v>
      </c>
      <c r="FU40" s="332" t="e">
        <f>#REF!+#REF!+#REF!</f>
        <v>#REF!</v>
      </c>
      <c r="FV40" s="332"/>
      <c r="FW40" s="7">
        <f>FW41+FW46+FW47+FW48+FW49</f>
        <v>0</v>
      </c>
      <c r="FX40" s="332" t="e">
        <f>#REF!+#REF!+#REF!</f>
        <v>#REF!</v>
      </c>
      <c r="FY40" s="35"/>
      <c r="FZ40" s="6">
        <f>FZ41+FZ46+FZ47+FZ48+FZ49</f>
        <v>0</v>
      </c>
      <c r="GA40" s="35" t="e">
        <f>#REF!+#REF!+#REF!</f>
        <v>#REF!</v>
      </c>
      <c r="GB40" s="35"/>
      <c r="GC40" s="6">
        <f>GC41+GC46+GC47+GC48+GC49</f>
        <v>0</v>
      </c>
      <c r="GD40" s="35" t="e">
        <f>#REF!+#REF!+#REF!</f>
        <v>#REF!</v>
      </c>
      <c r="GE40" s="35"/>
      <c r="GF40" s="6">
        <f>GF41+GF46+GF47+GF48+GF49</f>
        <v>0</v>
      </c>
      <c r="GG40" s="35" t="e">
        <f>#REF!+#REF!+#REF!</f>
        <v>#REF!</v>
      </c>
      <c r="GH40" s="35"/>
      <c r="GI40" s="6">
        <f>GI41+GI46+GI47+GI48+GI49</f>
        <v>0</v>
      </c>
      <c r="GJ40" s="35" t="e">
        <f>#REF!+#REF!+#REF!</f>
        <v>#REF!</v>
      </c>
      <c r="GK40" s="35"/>
      <c r="GL40" s="35">
        <f t="shared" si="63"/>
        <v>0</v>
      </c>
      <c r="GM40" s="35" t="e">
        <f>#REF!+#REF!+#REF!</f>
        <v>#REF!</v>
      </c>
      <c r="GN40" s="35"/>
      <c r="GO40" s="6">
        <f>GO41+GO46+GO47+GO48+GO49</f>
        <v>0</v>
      </c>
      <c r="GP40" s="35" t="e">
        <f>#REF!+#REF!+#REF!</f>
        <v>#REF!</v>
      </c>
      <c r="GQ40" s="35"/>
      <c r="GR40" s="6">
        <f>GR41+GR46+GR47+GR48+GR49</f>
        <v>0</v>
      </c>
      <c r="GS40" s="35" t="e">
        <f>#REF!+#REF!+#REF!</f>
        <v>#REF!</v>
      </c>
      <c r="GT40" s="35"/>
      <c r="GU40" s="6">
        <f>GU41+GU46+GU47+GU48+GU49</f>
        <v>0</v>
      </c>
      <c r="GV40" s="35" t="e">
        <f>#REF!+#REF!+#REF!</f>
        <v>#REF!</v>
      </c>
      <c r="GW40" s="35"/>
      <c r="GX40" s="35">
        <f t="shared" si="64"/>
        <v>0</v>
      </c>
      <c r="GY40" s="35" t="e">
        <f>SUM(#REF!+#REF!+#REF!)</f>
        <v>#REF!</v>
      </c>
      <c r="GZ40" s="35"/>
      <c r="HA40" s="35">
        <f t="shared" si="65"/>
        <v>2148775</v>
      </c>
      <c r="HB40" s="35" t="e">
        <f>SUM(#REF!+#REF!+#REF!)</f>
        <v>#REF!</v>
      </c>
      <c r="HC40" s="144" t="e">
        <f t="shared" si="59"/>
        <v>#REF!</v>
      </c>
      <c r="HE40" s="149"/>
      <c r="HF40" s="149"/>
    </row>
    <row r="41" spans="1:214" s="11" customFormat="1" ht="30" customHeight="1" x14ac:dyDescent="0.2">
      <c r="A41" s="132" t="s">
        <v>491</v>
      </c>
      <c r="B41" s="6">
        <f>B42+B43+B44+B45</f>
        <v>0</v>
      </c>
      <c r="C41" s="6" t="e">
        <f>SUM(#REF!+#REF!+#REF!)</f>
        <v>#REF!</v>
      </c>
      <c r="D41" s="86"/>
      <c r="E41" s="6">
        <f>E42+E43+E44+E45</f>
        <v>0</v>
      </c>
      <c r="F41" s="6" t="e">
        <f>SUM(#REF!+#REF!+#REF!)</f>
        <v>#REF!</v>
      </c>
      <c r="G41" s="35"/>
      <c r="H41" s="6">
        <f>H42+H43+H44+H45</f>
        <v>0</v>
      </c>
      <c r="I41" s="6" t="e">
        <f>SUM(#REF!+#REF!+#REF!)</f>
        <v>#REF!</v>
      </c>
      <c r="J41" s="35"/>
      <c r="K41" s="6">
        <f>K42+K43+K44+K45</f>
        <v>0</v>
      </c>
      <c r="L41" s="6" t="e">
        <f>SUM(#REF!+#REF!+#REF!)</f>
        <v>#REF!</v>
      </c>
      <c r="M41" s="35"/>
      <c r="N41" s="6">
        <f>N42+N43+N44+N45</f>
        <v>0</v>
      </c>
      <c r="O41" s="6" t="e">
        <f>SUM(#REF!+#REF!+#REF!)</f>
        <v>#REF!</v>
      </c>
      <c r="P41" s="35"/>
      <c r="Q41" s="6">
        <f>Q42+Q43+Q44+Q45</f>
        <v>0</v>
      </c>
      <c r="R41" s="6" t="e">
        <f>SUM(#REF!+#REF!+#REF!)</f>
        <v>#REF!</v>
      </c>
      <c r="S41" s="35"/>
      <c r="T41" s="6">
        <f>T42+T43+T44+T45</f>
        <v>0</v>
      </c>
      <c r="U41" s="6" t="e">
        <f>SUM(#REF!+#REF!+#REF!)</f>
        <v>#REF!</v>
      </c>
      <c r="V41" s="35"/>
      <c r="W41" s="6">
        <f>W42+W43+W44+W45</f>
        <v>0</v>
      </c>
      <c r="X41" s="6" t="e">
        <f>SUM(#REF!+#REF!+#REF!)</f>
        <v>#REF!</v>
      </c>
      <c r="Y41" s="35"/>
      <c r="Z41" s="6">
        <f>Z42+Z43+Z44+Z45</f>
        <v>0</v>
      </c>
      <c r="AA41" s="6" t="e">
        <f>SUM(#REF!+#REF!+#REF!)</f>
        <v>#REF!</v>
      </c>
      <c r="AB41" s="35"/>
      <c r="AC41" s="6">
        <f>AC42+AC43+AC44+AC45</f>
        <v>0</v>
      </c>
      <c r="AD41" s="6" t="e">
        <f>SUM(#REF!+#REF!+#REF!)</f>
        <v>#REF!</v>
      </c>
      <c r="AE41" s="35"/>
      <c r="AF41" s="6">
        <f>AF42+AF43+AF44+AF45</f>
        <v>0</v>
      </c>
      <c r="AG41" s="6" t="e">
        <f>SUM(#REF!+#REF!+#REF!)</f>
        <v>#REF!</v>
      </c>
      <c r="AH41" s="35"/>
      <c r="AI41" s="6">
        <f>AI42+AI43+AI44+AI45</f>
        <v>0</v>
      </c>
      <c r="AJ41" s="6" t="e">
        <f>SUM(#REF!+#REF!+#REF!)</f>
        <v>#REF!</v>
      </c>
      <c r="AK41" s="35"/>
      <c r="AL41" s="6">
        <f>AL42+AL43+AL44+AL45</f>
        <v>0</v>
      </c>
      <c r="AM41" s="6" t="e">
        <f>SUM(#REF!+#REF!+#REF!)</f>
        <v>#REF!</v>
      </c>
      <c r="AN41" s="35"/>
      <c r="AO41" s="6">
        <f>AO42+AO43+AO44+AO45</f>
        <v>0</v>
      </c>
      <c r="AP41" s="6" t="e">
        <f>SUM(#REF!+#REF!+#REF!)</f>
        <v>#REF!</v>
      </c>
      <c r="AQ41" s="35"/>
      <c r="AR41" s="6">
        <f>AR42+AR43+AR44+AR45</f>
        <v>0</v>
      </c>
      <c r="AS41" s="35" t="e">
        <f>SUM(#REF!+#REF!+#REF!)</f>
        <v>#REF!</v>
      </c>
      <c r="AT41" s="35"/>
      <c r="AU41" s="6">
        <f>AU42+AU43+AU44+AU45</f>
        <v>0</v>
      </c>
      <c r="AV41" s="35" t="e">
        <f>SUM(#REF!+#REF!+#REF!)</f>
        <v>#REF!</v>
      </c>
      <c r="AW41" s="35"/>
      <c r="AX41" s="6">
        <f>AX42+AX43+AX44+AX45</f>
        <v>0</v>
      </c>
      <c r="AY41" s="35" t="e">
        <f>SUM(#REF!+#REF!+#REF!)</f>
        <v>#REF!</v>
      </c>
      <c r="AZ41" s="35"/>
      <c r="BA41" s="6">
        <f>BA42+BA43+BA44+BA45</f>
        <v>0</v>
      </c>
      <c r="BB41" s="35" t="e">
        <f>SUM(#REF!+#REF!+#REF!)</f>
        <v>#REF!</v>
      </c>
      <c r="BC41" s="35"/>
      <c r="BD41" s="6">
        <f>BD42+BD43+BD44+BD45</f>
        <v>0</v>
      </c>
      <c r="BE41" s="35" t="e">
        <f>SUM(#REF!+#REF!+#REF!)</f>
        <v>#REF!</v>
      </c>
      <c r="BF41" s="35"/>
      <c r="BG41" s="6">
        <f>BG42+BG43+BG44+BG45</f>
        <v>0</v>
      </c>
      <c r="BH41" s="35" t="e">
        <f>#REF!+#REF!+#REF!</f>
        <v>#REF!</v>
      </c>
      <c r="BI41" s="35"/>
      <c r="BJ41" s="6">
        <f>BJ42+BJ43+BJ44+BJ45</f>
        <v>0</v>
      </c>
      <c r="BK41" s="35" t="e">
        <f>#REF!+#REF!+#REF!</f>
        <v>#REF!</v>
      </c>
      <c r="BL41" s="35"/>
      <c r="BM41" s="6">
        <f>BM42+BM43+BM44+BM45</f>
        <v>0</v>
      </c>
      <c r="BN41" s="35" t="e">
        <f>SUM(#REF!+#REF!+#REF!)</f>
        <v>#REF!</v>
      </c>
      <c r="BO41" s="35"/>
      <c r="BP41" s="6">
        <f>BP42+BP43+BP44+BP45</f>
        <v>0</v>
      </c>
      <c r="BQ41" s="35" t="e">
        <f>SUM(#REF!+#REF!+#REF!)</f>
        <v>#REF!</v>
      </c>
      <c r="BR41" s="35"/>
      <c r="BS41" s="6">
        <f>BS42+BS43+BS44+BS45</f>
        <v>0</v>
      </c>
      <c r="BT41" s="35" t="e">
        <f>SUM(#REF!+#REF!+#REF!)</f>
        <v>#REF!</v>
      </c>
      <c r="BU41" s="35"/>
      <c r="BV41" s="6">
        <f>BV42+BV43+BV44+BV45</f>
        <v>0</v>
      </c>
      <c r="BW41" s="35" t="e">
        <f>SUM(#REF!+#REF!+#REF!)</f>
        <v>#REF!</v>
      </c>
      <c r="BX41" s="35"/>
      <c r="BY41" s="6">
        <f>BY42+BY43+BY44+BY45</f>
        <v>0</v>
      </c>
      <c r="BZ41" s="35" t="e">
        <f>SUM(#REF!+#REF!+#REF!)</f>
        <v>#REF!</v>
      </c>
      <c r="CA41" s="35"/>
      <c r="CB41" s="6">
        <f>CB42+CB43+CB44+CB45</f>
        <v>0</v>
      </c>
      <c r="CC41" s="35" t="e">
        <f>SUM(#REF!+#REF!+#REF!)</f>
        <v>#REF!</v>
      </c>
      <c r="CD41" s="35"/>
      <c r="CE41" s="6">
        <f>CE42+CE43+CE44+CE45</f>
        <v>0</v>
      </c>
      <c r="CF41" s="35" t="e">
        <f>SUM(#REF!+#REF!+#REF!)</f>
        <v>#REF!</v>
      </c>
      <c r="CG41" s="35"/>
      <c r="CH41" s="6">
        <f>CH42+CH43+CH44+CH45</f>
        <v>0</v>
      </c>
      <c r="CI41" s="35" t="e">
        <f>SUM(#REF!+#REF!+#REF!)</f>
        <v>#REF!</v>
      </c>
      <c r="CJ41" s="35"/>
      <c r="CK41" s="6">
        <f>CK42+CK43+CK44+CK45</f>
        <v>0</v>
      </c>
      <c r="CL41" s="35" t="e">
        <f>SUM(#REF!+#REF!+#REF!)</f>
        <v>#REF!</v>
      </c>
      <c r="CM41" s="35"/>
      <c r="CN41" s="6">
        <f>CN42+CN43+CN44+CN45</f>
        <v>0</v>
      </c>
      <c r="CO41" s="35" t="e">
        <f>#REF!+#REF!+#REF!</f>
        <v>#REF!</v>
      </c>
      <c r="CP41" s="35"/>
      <c r="CQ41" s="6">
        <f>CQ42+CQ43+CQ44+CQ45</f>
        <v>0</v>
      </c>
      <c r="CR41" s="35" t="e">
        <f>SUM(#REF!+#REF!+#REF!)</f>
        <v>#REF!</v>
      </c>
      <c r="CS41" s="35"/>
      <c r="CT41" s="6">
        <f>CT42+CT43+CT44+CT45</f>
        <v>0</v>
      </c>
      <c r="CU41" s="35" t="e">
        <f>SUM(#REF!+#REF!+#REF!)</f>
        <v>#REF!</v>
      </c>
      <c r="CV41" s="35"/>
      <c r="CW41" s="6">
        <f>CW42+CW43+CW44+CW45</f>
        <v>0</v>
      </c>
      <c r="CX41" s="35" t="e">
        <f>SUM(#REF!+#REF!+#REF!)</f>
        <v>#REF!</v>
      </c>
      <c r="CY41" s="35"/>
      <c r="CZ41" s="6">
        <f>CZ42+CZ43+CZ44+CZ45</f>
        <v>0</v>
      </c>
      <c r="DA41" s="35" t="e">
        <f>SUM(#REF!+#REF!+#REF!)</f>
        <v>#REF!</v>
      </c>
      <c r="DB41" s="35"/>
      <c r="DC41" s="6">
        <f>DC42+DC43+DC44+DC45</f>
        <v>0</v>
      </c>
      <c r="DD41" s="35" t="e">
        <f>SUM(#REF!+#REF!+#REF!)</f>
        <v>#REF!</v>
      </c>
      <c r="DE41" s="35"/>
      <c r="DF41" s="6">
        <f>DF42+DF43+DF44+DF45</f>
        <v>0</v>
      </c>
      <c r="DG41" s="35" t="e">
        <f>SUM(#REF!+#REF!+#REF!)</f>
        <v>#REF!</v>
      </c>
      <c r="DH41" s="35"/>
      <c r="DI41" s="6">
        <f>DI42+DI43+DI44+DI45</f>
        <v>0</v>
      </c>
      <c r="DJ41" s="35" t="e">
        <f>SUM(#REF!+#REF!+#REF!)</f>
        <v>#REF!</v>
      </c>
      <c r="DK41" s="35"/>
      <c r="DL41" s="6">
        <f>DL42+DL43+DL44+DL45</f>
        <v>0</v>
      </c>
      <c r="DM41" s="35" t="e">
        <f>SUM(#REF!+#REF!+#REF!)</f>
        <v>#REF!</v>
      </c>
      <c r="DN41" s="35"/>
      <c r="DO41" s="6">
        <f>DO42+DO43+DO44+DO45</f>
        <v>0</v>
      </c>
      <c r="DP41" s="35" t="e">
        <f>#REF!+#REF!+#REF!</f>
        <v>#REF!</v>
      </c>
      <c r="DQ41" s="35"/>
      <c r="DR41" s="35">
        <f t="shared" si="60"/>
        <v>0</v>
      </c>
      <c r="DS41" s="35" t="e">
        <f>#REF!+#REF!+#REF!</f>
        <v>#REF!</v>
      </c>
      <c r="DT41" s="35"/>
      <c r="DU41" s="6">
        <f>DU42+DU43+DU44+DU45</f>
        <v>0</v>
      </c>
      <c r="DV41" s="6" t="e">
        <f>SUM(#REF!+#REF!+#REF!)</f>
        <v>#REF!</v>
      </c>
      <c r="DW41" s="35"/>
      <c r="DX41" s="6">
        <f>DX42+DX43+DX44+DX45</f>
        <v>0</v>
      </c>
      <c r="DY41" s="6" t="e">
        <f>SUM(#REF!+#REF!+#REF!)</f>
        <v>#REF!</v>
      </c>
      <c r="DZ41" s="35"/>
      <c r="EA41" s="6">
        <f>EA42+EA43+EA44+EA45</f>
        <v>0</v>
      </c>
      <c r="EB41" s="6" t="e">
        <f>SUM(#REF!+#REF!+#REF!)</f>
        <v>#REF!</v>
      </c>
      <c r="EC41" s="35"/>
      <c r="ED41" s="6">
        <f>ED42+ED43+ED44+ED45</f>
        <v>0</v>
      </c>
      <c r="EE41" s="6" t="e">
        <f>SUM(#REF!+#REF!+#REF!)</f>
        <v>#REF!</v>
      </c>
      <c r="EF41" s="35"/>
      <c r="EG41" s="6">
        <f>EG42+EG43+EG44+EG45</f>
        <v>0</v>
      </c>
      <c r="EH41" s="6" t="e">
        <f>SUM(#REF!+#REF!+#REF!)</f>
        <v>#REF!</v>
      </c>
      <c r="EI41" s="35"/>
      <c r="EJ41" s="6">
        <f>EJ42+EJ43+EJ44+EJ45</f>
        <v>0</v>
      </c>
      <c r="EK41" s="6" t="e">
        <f>SUM(#REF!+#REF!+#REF!)</f>
        <v>#REF!</v>
      </c>
      <c r="EL41" s="35"/>
      <c r="EM41" s="6">
        <f>EM42+EM43+EM44+EM45</f>
        <v>0</v>
      </c>
      <c r="EN41" s="6" t="e">
        <f>SUM(#REF!+#REF!+#REF!)</f>
        <v>#REF!</v>
      </c>
      <c r="EO41" s="35"/>
      <c r="EP41" s="6">
        <f>EP42+EP43+EP44+EP45</f>
        <v>0</v>
      </c>
      <c r="EQ41" s="6" t="e">
        <f>SUM(#REF!+#REF!+#REF!)</f>
        <v>#REF!</v>
      </c>
      <c r="ER41" s="35"/>
      <c r="ES41" s="6">
        <f>ES42+ES43+ES44+ES45</f>
        <v>0</v>
      </c>
      <c r="ET41" s="6" t="e">
        <f>SUM(#REF!+#REF!+#REF!)</f>
        <v>#REF!</v>
      </c>
      <c r="EU41" s="35"/>
      <c r="EV41" s="35">
        <f t="shared" si="62"/>
        <v>0</v>
      </c>
      <c r="EW41" s="35" t="e">
        <f>SUM(#REF!+#REF!+#REF!)</f>
        <v>#REF!</v>
      </c>
      <c r="EX41" s="88"/>
      <c r="EY41" s="6">
        <f>EY42+EY43+EY44+EY45</f>
        <v>0</v>
      </c>
      <c r="EZ41" s="35" t="e">
        <f>#REF!+#REF!+#REF!</f>
        <v>#REF!</v>
      </c>
      <c r="FA41" s="35"/>
      <c r="FB41" s="6">
        <f>FB42+FB43+FB44+FB45</f>
        <v>0</v>
      </c>
      <c r="FC41" s="332" t="e">
        <f>#REF!+#REF!+#REF!</f>
        <v>#REF!</v>
      </c>
      <c r="FD41" s="35"/>
      <c r="FE41" s="6">
        <f>FE42+FE43+FE44+FE45</f>
        <v>0</v>
      </c>
      <c r="FF41" s="332" t="e">
        <f>#REF!+#REF!+#REF!</f>
        <v>#REF!</v>
      </c>
      <c r="FG41" s="35"/>
      <c r="FH41" s="6">
        <f>FH42+FH43+FH44+FH45</f>
        <v>0</v>
      </c>
      <c r="FI41" s="332" t="e">
        <f>#REF!+#REF!+#REF!</f>
        <v>#REF!</v>
      </c>
      <c r="FJ41" s="35"/>
      <c r="FK41" s="6">
        <f>FK42+FK43+FK44+FK45</f>
        <v>0</v>
      </c>
      <c r="FL41" s="332" t="e">
        <f>#REF!+#REF!+#REF!</f>
        <v>#REF!</v>
      </c>
      <c r="FM41" s="35"/>
      <c r="FN41" s="7">
        <f>FN42+FN43+FN44+FN45</f>
        <v>0</v>
      </c>
      <c r="FO41" s="332" t="e">
        <f>#REF!+#REF!+#REF!</f>
        <v>#REF!</v>
      </c>
      <c r="FP41" s="35"/>
      <c r="FQ41" s="7">
        <f>FQ42+FQ43+FQ44+FQ45</f>
        <v>0</v>
      </c>
      <c r="FR41" s="332" t="e">
        <f>#REF!+#REF!+#REF!</f>
        <v>#REF!</v>
      </c>
      <c r="FS41" s="35"/>
      <c r="FT41" s="7">
        <f>FT42+FT43+FT44+FT45</f>
        <v>0</v>
      </c>
      <c r="FU41" s="332" t="e">
        <f>#REF!+#REF!+#REF!</f>
        <v>#REF!</v>
      </c>
      <c r="FV41" s="332"/>
      <c r="FW41" s="7">
        <f>FW42+FW43+FW44+FW45</f>
        <v>0</v>
      </c>
      <c r="FX41" s="332" t="e">
        <f>#REF!+#REF!+#REF!</f>
        <v>#REF!</v>
      </c>
      <c r="FY41" s="35"/>
      <c r="FZ41" s="6">
        <f>FZ42+FZ43+FZ44+FZ45</f>
        <v>0</v>
      </c>
      <c r="GA41" s="35" t="e">
        <f>#REF!+#REF!+#REF!</f>
        <v>#REF!</v>
      </c>
      <c r="GB41" s="35"/>
      <c r="GC41" s="6">
        <f>GC42+GC43+GC44+GC45</f>
        <v>0</v>
      </c>
      <c r="GD41" s="35" t="e">
        <f>#REF!+#REF!+#REF!</f>
        <v>#REF!</v>
      </c>
      <c r="GE41" s="35"/>
      <c r="GF41" s="6">
        <f>GF42+GF43+GF44+GF45</f>
        <v>0</v>
      </c>
      <c r="GG41" s="35" t="e">
        <f>#REF!+#REF!+#REF!</f>
        <v>#REF!</v>
      </c>
      <c r="GH41" s="35"/>
      <c r="GI41" s="6">
        <f>GI42+GI43+GI44+GI45</f>
        <v>0</v>
      </c>
      <c r="GJ41" s="35" t="e">
        <f>#REF!+#REF!+#REF!</f>
        <v>#REF!</v>
      </c>
      <c r="GK41" s="35"/>
      <c r="GL41" s="35">
        <f t="shared" si="63"/>
        <v>0</v>
      </c>
      <c r="GM41" s="35" t="e">
        <f>#REF!+#REF!+#REF!</f>
        <v>#REF!</v>
      </c>
      <c r="GN41" s="35"/>
      <c r="GO41" s="6">
        <f>GO42+GO43+GO44+GO45</f>
        <v>0</v>
      </c>
      <c r="GP41" s="35" t="e">
        <f>#REF!+#REF!+#REF!</f>
        <v>#REF!</v>
      </c>
      <c r="GQ41" s="35"/>
      <c r="GR41" s="6">
        <f>GR42+GR43+GR44+GR45</f>
        <v>0</v>
      </c>
      <c r="GS41" s="35" t="e">
        <f>#REF!+#REF!+#REF!</f>
        <v>#REF!</v>
      </c>
      <c r="GT41" s="35"/>
      <c r="GU41" s="6">
        <f>GU42+GU43+GU44+GU45</f>
        <v>0</v>
      </c>
      <c r="GV41" s="35" t="e">
        <f>#REF!+#REF!+#REF!</f>
        <v>#REF!</v>
      </c>
      <c r="GW41" s="35"/>
      <c r="GX41" s="35">
        <f t="shared" si="64"/>
        <v>0</v>
      </c>
      <c r="GY41" s="35" t="e">
        <f>SUM(#REF!+#REF!+#REF!)</f>
        <v>#REF!</v>
      </c>
      <c r="GZ41" s="35"/>
      <c r="HA41" s="35">
        <f t="shared" si="65"/>
        <v>0</v>
      </c>
      <c r="HB41" s="35" t="e">
        <f>SUM(#REF!+#REF!+#REF!)</f>
        <v>#REF!</v>
      </c>
      <c r="HC41" s="144"/>
      <c r="HE41" s="149"/>
      <c r="HF41" s="149"/>
    </row>
    <row r="42" spans="1:214" ht="15" customHeight="1" x14ac:dyDescent="0.2">
      <c r="A42" s="131" t="s">
        <v>492</v>
      </c>
      <c r="B42" s="7"/>
      <c r="C42" s="7" t="e">
        <f>SUM(#REF!+#REF!+#REF!)</f>
        <v>#REF!</v>
      </c>
      <c r="D42" s="86"/>
      <c r="E42" s="7"/>
      <c r="F42" s="7" t="e">
        <f>SUM(#REF!+#REF!+#REF!)</f>
        <v>#REF!</v>
      </c>
      <c r="G42" s="35"/>
      <c r="H42" s="7"/>
      <c r="I42" s="7" t="e">
        <f>SUM(#REF!+#REF!+#REF!)</f>
        <v>#REF!</v>
      </c>
      <c r="J42" s="35"/>
      <c r="K42" s="7"/>
      <c r="L42" s="7" t="e">
        <f>SUM(#REF!+#REF!+#REF!)</f>
        <v>#REF!</v>
      </c>
      <c r="M42" s="35"/>
      <c r="N42" s="7"/>
      <c r="O42" s="7" t="e">
        <f>SUM(#REF!+#REF!+#REF!)</f>
        <v>#REF!</v>
      </c>
      <c r="P42" s="35"/>
      <c r="Q42" s="7"/>
      <c r="R42" s="7" t="e">
        <f>SUM(#REF!+#REF!+#REF!)</f>
        <v>#REF!</v>
      </c>
      <c r="S42" s="35"/>
      <c r="T42" s="7"/>
      <c r="U42" s="7" t="e">
        <f>SUM(#REF!+#REF!+#REF!)</f>
        <v>#REF!</v>
      </c>
      <c r="V42" s="35"/>
      <c r="W42" s="7"/>
      <c r="X42" s="7" t="e">
        <f>SUM(#REF!+#REF!+#REF!)</f>
        <v>#REF!</v>
      </c>
      <c r="Y42" s="35"/>
      <c r="Z42" s="7"/>
      <c r="AA42" s="7" t="e">
        <f>SUM(#REF!+#REF!+#REF!)</f>
        <v>#REF!</v>
      </c>
      <c r="AB42" s="35"/>
      <c r="AC42" s="7"/>
      <c r="AD42" s="7" t="e">
        <f>SUM(#REF!+#REF!+#REF!)</f>
        <v>#REF!</v>
      </c>
      <c r="AE42" s="35"/>
      <c r="AF42" s="7"/>
      <c r="AG42" s="7" t="e">
        <f>SUM(#REF!+#REF!+#REF!)</f>
        <v>#REF!</v>
      </c>
      <c r="AH42" s="35"/>
      <c r="AI42" s="7"/>
      <c r="AJ42" s="7" t="e">
        <f>SUM(#REF!+#REF!+#REF!)</f>
        <v>#REF!</v>
      </c>
      <c r="AK42" s="35"/>
      <c r="AL42" s="7"/>
      <c r="AM42" s="7" t="e">
        <f>SUM(#REF!+#REF!+#REF!)</f>
        <v>#REF!</v>
      </c>
      <c r="AN42" s="35"/>
      <c r="AO42" s="7"/>
      <c r="AP42" s="7" t="e">
        <f>SUM(#REF!+#REF!+#REF!)</f>
        <v>#REF!</v>
      </c>
      <c r="AQ42" s="35"/>
      <c r="AR42" s="7"/>
      <c r="AS42" s="35" t="e">
        <f>SUM(#REF!+#REF!+#REF!)</f>
        <v>#REF!</v>
      </c>
      <c r="AT42" s="35"/>
      <c r="AU42" s="7"/>
      <c r="AV42" s="35" t="e">
        <f>SUM(#REF!+#REF!+#REF!)</f>
        <v>#REF!</v>
      </c>
      <c r="AW42" s="35"/>
      <c r="AX42" s="7"/>
      <c r="AY42" s="35" t="e">
        <f>SUM(#REF!+#REF!+#REF!)</f>
        <v>#REF!</v>
      </c>
      <c r="AZ42" s="35"/>
      <c r="BA42" s="7"/>
      <c r="BB42" s="35" t="e">
        <f>SUM(#REF!+#REF!+#REF!)</f>
        <v>#REF!</v>
      </c>
      <c r="BC42" s="35"/>
      <c r="BD42" s="7"/>
      <c r="BE42" s="35" t="e">
        <f>SUM(#REF!+#REF!+#REF!)</f>
        <v>#REF!</v>
      </c>
      <c r="BF42" s="35"/>
      <c r="BG42" s="7"/>
      <c r="BH42" s="35" t="e">
        <f>#REF!+#REF!+#REF!</f>
        <v>#REF!</v>
      </c>
      <c r="BI42" s="35"/>
      <c r="BJ42" s="7"/>
      <c r="BK42" s="35" t="e">
        <f>#REF!+#REF!+#REF!</f>
        <v>#REF!</v>
      </c>
      <c r="BL42" s="35"/>
      <c r="BM42" s="7"/>
      <c r="BN42" s="35" t="e">
        <f>SUM(#REF!+#REF!+#REF!)</f>
        <v>#REF!</v>
      </c>
      <c r="BO42" s="35"/>
      <c r="BP42" s="7"/>
      <c r="BQ42" s="35" t="e">
        <f>SUM(#REF!+#REF!+#REF!)</f>
        <v>#REF!</v>
      </c>
      <c r="BR42" s="35"/>
      <c r="BS42" s="7"/>
      <c r="BT42" s="35" t="e">
        <f>SUM(#REF!+#REF!+#REF!)</f>
        <v>#REF!</v>
      </c>
      <c r="BU42" s="35"/>
      <c r="BV42" s="7"/>
      <c r="BW42" s="35" t="e">
        <f>SUM(#REF!+#REF!+#REF!)</f>
        <v>#REF!</v>
      </c>
      <c r="BX42" s="35"/>
      <c r="BY42" s="7"/>
      <c r="BZ42" s="35" t="e">
        <f>SUM(#REF!+#REF!+#REF!)</f>
        <v>#REF!</v>
      </c>
      <c r="CA42" s="35"/>
      <c r="CB42" s="7"/>
      <c r="CC42" s="35" t="e">
        <f>SUM(#REF!+#REF!+#REF!)</f>
        <v>#REF!</v>
      </c>
      <c r="CD42" s="35"/>
      <c r="CE42" s="7"/>
      <c r="CF42" s="35" t="e">
        <f>SUM(#REF!+#REF!+#REF!)</f>
        <v>#REF!</v>
      </c>
      <c r="CG42" s="35"/>
      <c r="CH42" s="7"/>
      <c r="CI42" s="35" t="e">
        <f>SUM(#REF!+#REF!+#REF!)</f>
        <v>#REF!</v>
      </c>
      <c r="CJ42" s="35"/>
      <c r="CK42" s="7"/>
      <c r="CL42" s="35" t="e">
        <f>SUM(#REF!+#REF!+#REF!)</f>
        <v>#REF!</v>
      </c>
      <c r="CM42" s="35"/>
      <c r="CN42" s="7"/>
      <c r="CO42" s="35" t="e">
        <f>#REF!+#REF!+#REF!</f>
        <v>#REF!</v>
      </c>
      <c r="CP42" s="35"/>
      <c r="CQ42" s="7"/>
      <c r="CR42" s="35" t="e">
        <f>SUM(#REF!+#REF!+#REF!)</f>
        <v>#REF!</v>
      </c>
      <c r="CS42" s="35"/>
      <c r="CT42" s="7"/>
      <c r="CU42" s="35" t="e">
        <f>SUM(#REF!+#REF!+#REF!)</f>
        <v>#REF!</v>
      </c>
      <c r="CV42" s="35"/>
      <c r="CW42" s="7"/>
      <c r="CX42" s="35" t="e">
        <f>SUM(#REF!+#REF!+#REF!)</f>
        <v>#REF!</v>
      </c>
      <c r="CY42" s="35"/>
      <c r="CZ42" s="7"/>
      <c r="DA42" s="35" t="e">
        <f>SUM(#REF!+#REF!+#REF!)</f>
        <v>#REF!</v>
      </c>
      <c r="DB42" s="35"/>
      <c r="DC42" s="7"/>
      <c r="DD42" s="35" t="e">
        <f>SUM(#REF!+#REF!+#REF!)</f>
        <v>#REF!</v>
      </c>
      <c r="DE42" s="35"/>
      <c r="DF42" s="7"/>
      <c r="DG42" s="35" t="e">
        <f>SUM(#REF!+#REF!+#REF!)</f>
        <v>#REF!</v>
      </c>
      <c r="DH42" s="35"/>
      <c r="DI42" s="7"/>
      <c r="DJ42" s="35" t="e">
        <f>SUM(#REF!+#REF!+#REF!)</f>
        <v>#REF!</v>
      </c>
      <c r="DK42" s="35"/>
      <c r="DL42" s="7"/>
      <c r="DM42" s="35" t="e">
        <f>SUM(#REF!+#REF!+#REF!)</f>
        <v>#REF!</v>
      </c>
      <c r="DN42" s="35"/>
      <c r="DO42" s="7"/>
      <c r="DP42" s="35" t="e">
        <f>#REF!+#REF!+#REF!</f>
        <v>#REF!</v>
      </c>
      <c r="DQ42" s="35"/>
      <c r="DR42" s="35">
        <f t="shared" si="60"/>
        <v>0</v>
      </c>
      <c r="DS42" s="35" t="e">
        <f>#REF!+#REF!+#REF!</f>
        <v>#REF!</v>
      </c>
      <c r="DT42" s="35"/>
      <c r="DU42" s="7"/>
      <c r="DV42" s="7" t="e">
        <f>SUM(#REF!+#REF!+#REF!)</f>
        <v>#REF!</v>
      </c>
      <c r="DW42" s="35"/>
      <c r="DX42" s="7"/>
      <c r="DY42" s="7" t="e">
        <f>SUM(#REF!+#REF!+#REF!)</f>
        <v>#REF!</v>
      </c>
      <c r="DZ42" s="35"/>
      <c r="EA42" s="7"/>
      <c r="EB42" s="7" t="e">
        <f>SUM(#REF!+#REF!+#REF!)</f>
        <v>#REF!</v>
      </c>
      <c r="EC42" s="35"/>
      <c r="ED42" s="7"/>
      <c r="EE42" s="7" t="e">
        <f>SUM(#REF!+#REF!+#REF!)</f>
        <v>#REF!</v>
      </c>
      <c r="EF42" s="35"/>
      <c r="EG42" s="7"/>
      <c r="EH42" s="7" t="e">
        <f>SUM(#REF!+#REF!+#REF!)</f>
        <v>#REF!</v>
      </c>
      <c r="EI42" s="35"/>
      <c r="EJ42" s="7"/>
      <c r="EK42" s="7" t="e">
        <f>SUM(#REF!+#REF!+#REF!)</f>
        <v>#REF!</v>
      </c>
      <c r="EL42" s="35"/>
      <c r="EM42" s="7"/>
      <c r="EN42" s="7" t="e">
        <f>SUM(#REF!+#REF!+#REF!)</f>
        <v>#REF!</v>
      </c>
      <c r="EO42" s="35"/>
      <c r="EP42" s="7"/>
      <c r="EQ42" s="7" t="e">
        <f>SUM(#REF!+#REF!+#REF!)</f>
        <v>#REF!</v>
      </c>
      <c r="ER42" s="35"/>
      <c r="ES42" s="7"/>
      <c r="ET42" s="7" t="e">
        <f>SUM(#REF!+#REF!+#REF!)</f>
        <v>#REF!</v>
      </c>
      <c r="EU42" s="332"/>
      <c r="EV42" s="332">
        <f t="shared" si="62"/>
        <v>0</v>
      </c>
      <c r="EW42" s="332" t="e">
        <f>SUM(#REF!+#REF!+#REF!)</f>
        <v>#REF!</v>
      </c>
      <c r="EX42" s="92"/>
      <c r="EY42" s="7"/>
      <c r="EZ42" s="332" t="e">
        <f>#REF!+#REF!+#REF!</f>
        <v>#REF!</v>
      </c>
      <c r="FA42" s="35"/>
      <c r="FB42" s="7"/>
      <c r="FC42" s="332" t="e">
        <f>#REF!+#REF!+#REF!</f>
        <v>#REF!</v>
      </c>
      <c r="FD42" s="35"/>
      <c r="FE42" s="7"/>
      <c r="FF42" s="332" t="e">
        <f>#REF!+#REF!+#REF!</f>
        <v>#REF!</v>
      </c>
      <c r="FG42" s="35"/>
      <c r="FH42" s="7"/>
      <c r="FI42" s="332" t="e">
        <f>#REF!+#REF!+#REF!</f>
        <v>#REF!</v>
      </c>
      <c r="FJ42" s="35"/>
      <c r="FK42" s="7"/>
      <c r="FL42" s="332" t="e">
        <f>#REF!+#REF!+#REF!</f>
        <v>#REF!</v>
      </c>
      <c r="FM42" s="35"/>
      <c r="FN42" s="7"/>
      <c r="FO42" s="332" t="e">
        <f>#REF!+#REF!+#REF!</f>
        <v>#REF!</v>
      </c>
      <c r="FP42" s="35"/>
      <c r="FQ42" s="7"/>
      <c r="FR42" s="332" t="e">
        <f>#REF!+#REF!+#REF!</f>
        <v>#REF!</v>
      </c>
      <c r="FS42" s="35"/>
      <c r="FT42" s="7"/>
      <c r="FU42" s="332" t="e">
        <f>#REF!+#REF!+#REF!</f>
        <v>#REF!</v>
      </c>
      <c r="FV42" s="332"/>
      <c r="FW42" s="7"/>
      <c r="FX42" s="332" t="e">
        <f>#REF!+#REF!+#REF!</f>
        <v>#REF!</v>
      </c>
      <c r="FY42" s="35"/>
      <c r="FZ42" s="7"/>
      <c r="GA42" s="332" t="e">
        <f>#REF!+#REF!+#REF!</f>
        <v>#REF!</v>
      </c>
      <c r="GB42" s="332"/>
      <c r="GC42" s="7"/>
      <c r="GD42" s="332" t="e">
        <f>#REF!+#REF!+#REF!</f>
        <v>#REF!</v>
      </c>
      <c r="GE42" s="332"/>
      <c r="GF42" s="7"/>
      <c r="GG42" s="332" t="e">
        <f>#REF!+#REF!+#REF!</f>
        <v>#REF!</v>
      </c>
      <c r="GH42" s="332"/>
      <c r="GI42" s="7"/>
      <c r="GJ42" s="332" t="e">
        <f>#REF!+#REF!+#REF!</f>
        <v>#REF!</v>
      </c>
      <c r="GK42" s="35"/>
      <c r="GL42" s="35">
        <f t="shared" si="63"/>
        <v>0</v>
      </c>
      <c r="GM42" s="35" t="e">
        <f>#REF!+#REF!+#REF!</f>
        <v>#REF!</v>
      </c>
      <c r="GN42" s="35"/>
      <c r="GO42" s="7"/>
      <c r="GP42" s="332" t="e">
        <f>#REF!+#REF!+#REF!</f>
        <v>#REF!</v>
      </c>
      <c r="GQ42" s="332"/>
      <c r="GR42" s="7"/>
      <c r="GS42" s="332" t="e">
        <f>#REF!+#REF!+#REF!</f>
        <v>#REF!</v>
      </c>
      <c r="GT42" s="332"/>
      <c r="GU42" s="7"/>
      <c r="GV42" s="332" t="e">
        <f>#REF!+#REF!+#REF!</f>
        <v>#REF!</v>
      </c>
      <c r="GW42" s="332"/>
      <c r="GX42" s="35">
        <f t="shared" si="64"/>
        <v>0</v>
      </c>
      <c r="GY42" s="35" t="e">
        <f>SUM(#REF!+#REF!+#REF!)</f>
        <v>#REF!</v>
      </c>
      <c r="GZ42" s="35"/>
      <c r="HA42" s="35">
        <f t="shared" si="65"/>
        <v>0</v>
      </c>
      <c r="HB42" s="35" t="e">
        <f>SUM(#REF!+#REF!+#REF!)</f>
        <v>#REF!</v>
      </c>
      <c r="HC42" s="144"/>
      <c r="HE42" s="149"/>
      <c r="HF42" s="149"/>
    </row>
    <row r="43" spans="1:214" ht="24.95" customHeight="1" x14ac:dyDescent="0.2">
      <c r="A43" s="131" t="s">
        <v>493</v>
      </c>
      <c r="B43" s="7"/>
      <c r="C43" s="7" t="e">
        <f>SUM(#REF!+#REF!+#REF!)</f>
        <v>#REF!</v>
      </c>
      <c r="D43" s="86"/>
      <c r="E43" s="7"/>
      <c r="F43" s="7" t="e">
        <f>SUM(#REF!+#REF!+#REF!)</f>
        <v>#REF!</v>
      </c>
      <c r="G43" s="35"/>
      <c r="H43" s="7"/>
      <c r="I43" s="7" t="e">
        <f>SUM(#REF!+#REF!+#REF!)</f>
        <v>#REF!</v>
      </c>
      <c r="J43" s="35"/>
      <c r="K43" s="7"/>
      <c r="L43" s="7" t="e">
        <f>SUM(#REF!+#REF!+#REF!)</f>
        <v>#REF!</v>
      </c>
      <c r="M43" s="35"/>
      <c r="N43" s="7"/>
      <c r="O43" s="7" t="e">
        <f>SUM(#REF!+#REF!+#REF!)</f>
        <v>#REF!</v>
      </c>
      <c r="P43" s="35"/>
      <c r="Q43" s="7"/>
      <c r="R43" s="7" t="e">
        <f>SUM(#REF!+#REF!+#REF!)</f>
        <v>#REF!</v>
      </c>
      <c r="S43" s="35"/>
      <c r="T43" s="7"/>
      <c r="U43" s="7" t="e">
        <f>SUM(#REF!+#REF!+#REF!)</f>
        <v>#REF!</v>
      </c>
      <c r="V43" s="35"/>
      <c r="W43" s="7"/>
      <c r="X43" s="7" t="e">
        <f>SUM(#REF!+#REF!+#REF!)</f>
        <v>#REF!</v>
      </c>
      <c r="Y43" s="35"/>
      <c r="Z43" s="7"/>
      <c r="AA43" s="7" t="e">
        <f>SUM(#REF!+#REF!+#REF!)</f>
        <v>#REF!</v>
      </c>
      <c r="AB43" s="35"/>
      <c r="AC43" s="7"/>
      <c r="AD43" s="7" t="e">
        <f>SUM(#REF!+#REF!+#REF!)</f>
        <v>#REF!</v>
      </c>
      <c r="AE43" s="35"/>
      <c r="AF43" s="7"/>
      <c r="AG43" s="7" t="e">
        <f>SUM(#REF!+#REF!+#REF!)</f>
        <v>#REF!</v>
      </c>
      <c r="AH43" s="35"/>
      <c r="AI43" s="7"/>
      <c r="AJ43" s="7" t="e">
        <f>SUM(#REF!+#REF!+#REF!)</f>
        <v>#REF!</v>
      </c>
      <c r="AK43" s="35"/>
      <c r="AL43" s="7"/>
      <c r="AM43" s="7" t="e">
        <f>SUM(#REF!+#REF!+#REF!)</f>
        <v>#REF!</v>
      </c>
      <c r="AN43" s="35"/>
      <c r="AO43" s="7"/>
      <c r="AP43" s="7" t="e">
        <f>SUM(#REF!+#REF!+#REF!)</f>
        <v>#REF!</v>
      </c>
      <c r="AQ43" s="35"/>
      <c r="AR43" s="7"/>
      <c r="AS43" s="35" t="e">
        <f>SUM(#REF!+#REF!+#REF!)</f>
        <v>#REF!</v>
      </c>
      <c r="AT43" s="35"/>
      <c r="AU43" s="7"/>
      <c r="AV43" s="35" t="e">
        <f>SUM(#REF!+#REF!+#REF!)</f>
        <v>#REF!</v>
      </c>
      <c r="AW43" s="35"/>
      <c r="AX43" s="7"/>
      <c r="AY43" s="35" t="e">
        <f>SUM(#REF!+#REF!+#REF!)</f>
        <v>#REF!</v>
      </c>
      <c r="AZ43" s="35"/>
      <c r="BA43" s="7"/>
      <c r="BB43" s="35" t="e">
        <f>SUM(#REF!+#REF!+#REF!)</f>
        <v>#REF!</v>
      </c>
      <c r="BC43" s="35"/>
      <c r="BD43" s="7"/>
      <c r="BE43" s="35" t="e">
        <f>SUM(#REF!+#REF!+#REF!)</f>
        <v>#REF!</v>
      </c>
      <c r="BF43" s="35"/>
      <c r="BG43" s="7"/>
      <c r="BH43" s="35" t="e">
        <f>#REF!+#REF!+#REF!</f>
        <v>#REF!</v>
      </c>
      <c r="BI43" s="35"/>
      <c r="BJ43" s="7"/>
      <c r="BK43" s="35" t="e">
        <f>#REF!+#REF!+#REF!</f>
        <v>#REF!</v>
      </c>
      <c r="BL43" s="35"/>
      <c r="BM43" s="7"/>
      <c r="BN43" s="35" t="e">
        <f>SUM(#REF!+#REF!+#REF!)</f>
        <v>#REF!</v>
      </c>
      <c r="BO43" s="35"/>
      <c r="BP43" s="7"/>
      <c r="BQ43" s="35" t="e">
        <f>SUM(#REF!+#REF!+#REF!)</f>
        <v>#REF!</v>
      </c>
      <c r="BR43" s="35"/>
      <c r="BS43" s="7"/>
      <c r="BT43" s="35" t="e">
        <f>SUM(#REF!+#REF!+#REF!)</f>
        <v>#REF!</v>
      </c>
      <c r="BU43" s="35"/>
      <c r="BV43" s="7"/>
      <c r="BW43" s="35" t="e">
        <f>SUM(#REF!+#REF!+#REF!)</f>
        <v>#REF!</v>
      </c>
      <c r="BX43" s="35"/>
      <c r="BY43" s="7"/>
      <c r="BZ43" s="35" t="e">
        <f>SUM(#REF!+#REF!+#REF!)</f>
        <v>#REF!</v>
      </c>
      <c r="CA43" s="35"/>
      <c r="CB43" s="7"/>
      <c r="CC43" s="35" t="e">
        <f>SUM(#REF!+#REF!+#REF!)</f>
        <v>#REF!</v>
      </c>
      <c r="CD43" s="35"/>
      <c r="CE43" s="7"/>
      <c r="CF43" s="35" t="e">
        <f>SUM(#REF!+#REF!+#REF!)</f>
        <v>#REF!</v>
      </c>
      <c r="CG43" s="35"/>
      <c r="CH43" s="7"/>
      <c r="CI43" s="35" t="e">
        <f>SUM(#REF!+#REF!+#REF!)</f>
        <v>#REF!</v>
      </c>
      <c r="CJ43" s="35"/>
      <c r="CK43" s="7"/>
      <c r="CL43" s="35" t="e">
        <f>SUM(#REF!+#REF!+#REF!)</f>
        <v>#REF!</v>
      </c>
      <c r="CM43" s="35"/>
      <c r="CN43" s="7"/>
      <c r="CO43" s="35" t="e">
        <f>#REF!+#REF!+#REF!</f>
        <v>#REF!</v>
      </c>
      <c r="CP43" s="35"/>
      <c r="CQ43" s="7"/>
      <c r="CR43" s="35" t="e">
        <f>SUM(#REF!+#REF!+#REF!)</f>
        <v>#REF!</v>
      </c>
      <c r="CS43" s="35"/>
      <c r="CT43" s="7"/>
      <c r="CU43" s="35" t="e">
        <f>SUM(#REF!+#REF!+#REF!)</f>
        <v>#REF!</v>
      </c>
      <c r="CV43" s="35"/>
      <c r="CW43" s="7"/>
      <c r="CX43" s="35" t="e">
        <f>SUM(#REF!+#REF!+#REF!)</f>
        <v>#REF!</v>
      </c>
      <c r="CY43" s="35"/>
      <c r="CZ43" s="7"/>
      <c r="DA43" s="35" t="e">
        <f>SUM(#REF!+#REF!+#REF!)</f>
        <v>#REF!</v>
      </c>
      <c r="DB43" s="35"/>
      <c r="DC43" s="7"/>
      <c r="DD43" s="35" t="e">
        <f>SUM(#REF!+#REF!+#REF!)</f>
        <v>#REF!</v>
      </c>
      <c r="DE43" s="35"/>
      <c r="DF43" s="7"/>
      <c r="DG43" s="35" t="e">
        <f>SUM(#REF!+#REF!+#REF!)</f>
        <v>#REF!</v>
      </c>
      <c r="DH43" s="35"/>
      <c r="DI43" s="7"/>
      <c r="DJ43" s="35" t="e">
        <f>SUM(#REF!+#REF!+#REF!)</f>
        <v>#REF!</v>
      </c>
      <c r="DK43" s="35"/>
      <c r="DL43" s="7"/>
      <c r="DM43" s="35" t="e">
        <f>SUM(#REF!+#REF!+#REF!)</f>
        <v>#REF!</v>
      </c>
      <c r="DN43" s="35"/>
      <c r="DO43" s="7"/>
      <c r="DP43" s="35" t="e">
        <f>#REF!+#REF!+#REF!</f>
        <v>#REF!</v>
      </c>
      <c r="DQ43" s="35"/>
      <c r="DR43" s="35">
        <f t="shared" si="60"/>
        <v>0</v>
      </c>
      <c r="DS43" s="35" t="e">
        <f>#REF!+#REF!+#REF!</f>
        <v>#REF!</v>
      </c>
      <c r="DT43" s="35"/>
      <c r="DU43" s="7"/>
      <c r="DV43" s="7" t="e">
        <f>SUM(#REF!+#REF!+#REF!)</f>
        <v>#REF!</v>
      </c>
      <c r="DW43" s="35"/>
      <c r="DX43" s="7"/>
      <c r="DY43" s="7" t="e">
        <f>SUM(#REF!+#REF!+#REF!)</f>
        <v>#REF!</v>
      </c>
      <c r="DZ43" s="35"/>
      <c r="EA43" s="7"/>
      <c r="EB43" s="7" t="e">
        <f>SUM(#REF!+#REF!+#REF!)</f>
        <v>#REF!</v>
      </c>
      <c r="EC43" s="35"/>
      <c r="ED43" s="7"/>
      <c r="EE43" s="7" t="e">
        <f>SUM(#REF!+#REF!+#REF!)</f>
        <v>#REF!</v>
      </c>
      <c r="EF43" s="35"/>
      <c r="EG43" s="7"/>
      <c r="EH43" s="7" t="e">
        <f>SUM(#REF!+#REF!+#REF!)</f>
        <v>#REF!</v>
      </c>
      <c r="EI43" s="35"/>
      <c r="EJ43" s="7"/>
      <c r="EK43" s="7" t="e">
        <f>SUM(#REF!+#REF!+#REF!)</f>
        <v>#REF!</v>
      </c>
      <c r="EL43" s="35"/>
      <c r="EM43" s="7"/>
      <c r="EN43" s="7" t="e">
        <f>SUM(#REF!+#REF!+#REF!)</f>
        <v>#REF!</v>
      </c>
      <c r="EO43" s="35"/>
      <c r="EP43" s="7"/>
      <c r="EQ43" s="7" t="e">
        <f>SUM(#REF!+#REF!+#REF!)</f>
        <v>#REF!</v>
      </c>
      <c r="ER43" s="35"/>
      <c r="ES43" s="7"/>
      <c r="ET43" s="7" t="e">
        <f>SUM(#REF!+#REF!+#REF!)</f>
        <v>#REF!</v>
      </c>
      <c r="EU43" s="332"/>
      <c r="EV43" s="332">
        <f t="shared" si="62"/>
        <v>0</v>
      </c>
      <c r="EW43" s="332" t="e">
        <f>SUM(#REF!+#REF!+#REF!)</f>
        <v>#REF!</v>
      </c>
      <c r="EX43" s="92"/>
      <c r="EY43" s="7"/>
      <c r="EZ43" s="332" t="e">
        <f>#REF!+#REF!+#REF!</f>
        <v>#REF!</v>
      </c>
      <c r="FA43" s="35"/>
      <c r="FB43" s="7"/>
      <c r="FC43" s="332" t="e">
        <f>#REF!+#REF!+#REF!</f>
        <v>#REF!</v>
      </c>
      <c r="FD43" s="35"/>
      <c r="FE43" s="7"/>
      <c r="FF43" s="332" t="e">
        <f>#REF!+#REF!+#REF!</f>
        <v>#REF!</v>
      </c>
      <c r="FG43" s="35"/>
      <c r="FH43" s="7"/>
      <c r="FI43" s="332" t="e">
        <f>#REF!+#REF!+#REF!</f>
        <v>#REF!</v>
      </c>
      <c r="FJ43" s="35"/>
      <c r="FK43" s="7"/>
      <c r="FL43" s="332" t="e">
        <f>#REF!+#REF!+#REF!</f>
        <v>#REF!</v>
      </c>
      <c r="FM43" s="35"/>
      <c r="FN43" s="7"/>
      <c r="FO43" s="332" t="e">
        <f>#REF!+#REF!+#REF!</f>
        <v>#REF!</v>
      </c>
      <c r="FP43" s="35"/>
      <c r="FQ43" s="7"/>
      <c r="FR43" s="332" t="e">
        <f>#REF!+#REF!+#REF!</f>
        <v>#REF!</v>
      </c>
      <c r="FS43" s="35"/>
      <c r="FT43" s="7"/>
      <c r="FU43" s="332" t="e">
        <f>#REF!+#REF!+#REF!</f>
        <v>#REF!</v>
      </c>
      <c r="FV43" s="332"/>
      <c r="FW43" s="7"/>
      <c r="FX43" s="332" t="e">
        <f>#REF!+#REF!+#REF!</f>
        <v>#REF!</v>
      </c>
      <c r="FY43" s="35"/>
      <c r="FZ43" s="7"/>
      <c r="GA43" s="332" t="e">
        <f>#REF!+#REF!+#REF!</f>
        <v>#REF!</v>
      </c>
      <c r="GB43" s="332"/>
      <c r="GC43" s="7"/>
      <c r="GD43" s="332" t="e">
        <f>#REF!+#REF!+#REF!</f>
        <v>#REF!</v>
      </c>
      <c r="GE43" s="332"/>
      <c r="GF43" s="7"/>
      <c r="GG43" s="332" t="e">
        <f>#REF!+#REF!+#REF!</f>
        <v>#REF!</v>
      </c>
      <c r="GH43" s="332"/>
      <c r="GI43" s="7"/>
      <c r="GJ43" s="332" t="e">
        <f>#REF!+#REF!+#REF!</f>
        <v>#REF!</v>
      </c>
      <c r="GK43" s="35"/>
      <c r="GL43" s="35">
        <f t="shared" si="63"/>
        <v>0</v>
      </c>
      <c r="GM43" s="35" t="e">
        <f>#REF!+#REF!+#REF!</f>
        <v>#REF!</v>
      </c>
      <c r="GN43" s="35"/>
      <c r="GO43" s="7"/>
      <c r="GP43" s="332" t="e">
        <f>#REF!+#REF!+#REF!</f>
        <v>#REF!</v>
      </c>
      <c r="GQ43" s="332"/>
      <c r="GR43" s="7"/>
      <c r="GS43" s="332" t="e">
        <f>#REF!+#REF!+#REF!</f>
        <v>#REF!</v>
      </c>
      <c r="GT43" s="332"/>
      <c r="GU43" s="7"/>
      <c r="GV43" s="332" t="e">
        <f>#REF!+#REF!+#REF!</f>
        <v>#REF!</v>
      </c>
      <c r="GW43" s="332"/>
      <c r="GX43" s="35">
        <f t="shared" si="64"/>
        <v>0</v>
      </c>
      <c r="GY43" s="35" t="e">
        <f>SUM(#REF!+#REF!+#REF!)</f>
        <v>#REF!</v>
      </c>
      <c r="GZ43" s="35"/>
      <c r="HA43" s="35">
        <f t="shared" si="65"/>
        <v>0</v>
      </c>
      <c r="HB43" s="35" t="e">
        <f>SUM(#REF!+#REF!+#REF!)</f>
        <v>#REF!</v>
      </c>
      <c r="HC43" s="144"/>
      <c r="HE43" s="149"/>
      <c r="HF43" s="149"/>
    </row>
    <row r="44" spans="1:214" ht="30" customHeight="1" x14ac:dyDescent="0.2">
      <c r="A44" s="131" t="s">
        <v>494</v>
      </c>
      <c r="B44" s="7"/>
      <c r="C44" s="7" t="e">
        <f>SUM(#REF!+#REF!+#REF!)</f>
        <v>#REF!</v>
      </c>
      <c r="D44" s="86"/>
      <c r="E44" s="7"/>
      <c r="F44" s="7" t="e">
        <f>SUM(#REF!+#REF!+#REF!)</f>
        <v>#REF!</v>
      </c>
      <c r="G44" s="35"/>
      <c r="H44" s="7"/>
      <c r="I44" s="7" t="e">
        <f>SUM(#REF!+#REF!+#REF!)</f>
        <v>#REF!</v>
      </c>
      <c r="J44" s="35"/>
      <c r="K44" s="7"/>
      <c r="L44" s="7" t="e">
        <f>SUM(#REF!+#REF!+#REF!)</f>
        <v>#REF!</v>
      </c>
      <c r="M44" s="35"/>
      <c r="N44" s="7"/>
      <c r="O44" s="7" t="e">
        <f>SUM(#REF!+#REF!+#REF!)</f>
        <v>#REF!</v>
      </c>
      <c r="P44" s="35"/>
      <c r="Q44" s="7"/>
      <c r="R44" s="7" t="e">
        <f>SUM(#REF!+#REF!+#REF!)</f>
        <v>#REF!</v>
      </c>
      <c r="S44" s="35"/>
      <c r="T44" s="7"/>
      <c r="U44" s="7" t="e">
        <f>SUM(#REF!+#REF!+#REF!)</f>
        <v>#REF!</v>
      </c>
      <c r="V44" s="35"/>
      <c r="W44" s="7"/>
      <c r="X44" s="7" t="e">
        <f>SUM(#REF!+#REF!+#REF!)</f>
        <v>#REF!</v>
      </c>
      <c r="Y44" s="35"/>
      <c r="Z44" s="7"/>
      <c r="AA44" s="7" t="e">
        <f>SUM(#REF!+#REF!+#REF!)</f>
        <v>#REF!</v>
      </c>
      <c r="AB44" s="35"/>
      <c r="AC44" s="7"/>
      <c r="AD44" s="7" t="e">
        <f>SUM(#REF!+#REF!+#REF!)</f>
        <v>#REF!</v>
      </c>
      <c r="AE44" s="35"/>
      <c r="AF44" s="7"/>
      <c r="AG44" s="7" t="e">
        <f>SUM(#REF!+#REF!+#REF!)</f>
        <v>#REF!</v>
      </c>
      <c r="AH44" s="35"/>
      <c r="AI44" s="7"/>
      <c r="AJ44" s="7" t="e">
        <f>SUM(#REF!+#REF!+#REF!)</f>
        <v>#REF!</v>
      </c>
      <c r="AK44" s="35"/>
      <c r="AL44" s="7"/>
      <c r="AM44" s="7" t="e">
        <f>SUM(#REF!+#REF!+#REF!)</f>
        <v>#REF!</v>
      </c>
      <c r="AN44" s="35"/>
      <c r="AO44" s="7"/>
      <c r="AP44" s="7" t="e">
        <f>SUM(#REF!+#REF!+#REF!)</f>
        <v>#REF!</v>
      </c>
      <c r="AQ44" s="35"/>
      <c r="AR44" s="7"/>
      <c r="AS44" s="35" t="e">
        <f>SUM(#REF!+#REF!+#REF!)</f>
        <v>#REF!</v>
      </c>
      <c r="AT44" s="35"/>
      <c r="AU44" s="7"/>
      <c r="AV44" s="35" t="e">
        <f>SUM(#REF!+#REF!+#REF!)</f>
        <v>#REF!</v>
      </c>
      <c r="AW44" s="35"/>
      <c r="AX44" s="7"/>
      <c r="AY44" s="35" t="e">
        <f>SUM(#REF!+#REF!+#REF!)</f>
        <v>#REF!</v>
      </c>
      <c r="AZ44" s="35"/>
      <c r="BA44" s="7"/>
      <c r="BB44" s="35" t="e">
        <f>SUM(#REF!+#REF!+#REF!)</f>
        <v>#REF!</v>
      </c>
      <c r="BC44" s="35"/>
      <c r="BD44" s="7"/>
      <c r="BE44" s="35" t="e">
        <f>SUM(#REF!+#REF!+#REF!)</f>
        <v>#REF!</v>
      </c>
      <c r="BF44" s="35"/>
      <c r="BG44" s="7"/>
      <c r="BH44" s="35" t="e">
        <f>#REF!+#REF!+#REF!</f>
        <v>#REF!</v>
      </c>
      <c r="BI44" s="35"/>
      <c r="BJ44" s="7"/>
      <c r="BK44" s="35" t="e">
        <f>#REF!+#REF!+#REF!</f>
        <v>#REF!</v>
      </c>
      <c r="BL44" s="35"/>
      <c r="BM44" s="7"/>
      <c r="BN44" s="35" t="e">
        <f>SUM(#REF!+#REF!+#REF!)</f>
        <v>#REF!</v>
      </c>
      <c r="BO44" s="35"/>
      <c r="BP44" s="7"/>
      <c r="BQ44" s="35" t="e">
        <f>SUM(#REF!+#REF!+#REF!)</f>
        <v>#REF!</v>
      </c>
      <c r="BR44" s="35"/>
      <c r="BS44" s="7"/>
      <c r="BT44" s="35" t="e">
        <f>SUM(#REF!+#REF!+#REF!)</f>
        <v>#REF!</v>
      </c>
      <c r="BU44" s="35"/>
      <c r="BV44" s="7"/>
      <c r="BW44" s="35" t="e">
        <f>SUM(#REF!+#REF!+#REF!)</f>
        <v>#REF!</v>
      </c>
      <c r="BX44" s="35"/>
      <c r="BY44" s="7"/>
      <c r="BZ44" s="35" t="e">
        <f>SUM(#REF!+#REF!+#REF!)</f>
        <v>#REF!</v>
      </c>
      <c r="CA44" s="35"/>
      <c r="CB44" s="7"/>
      <c r="CC44" s="35" t="e">
        <f>SUM(#REF!+#REF!+#REF!)</f>
        <v>#REF!</v>
      </c>
      <c r="CD44" s="35"/>
      <c r="CE44" s="7"/>
      <c r="CF44" s="35" t="e">
        <f>SUM(#REF!+#REF!+#REF!)</f>
        <v>#REF!</v>
      </c>
      <c r="CG44" s="35"/>
      <c r="CH44" s="7"/>
      <c r="CI44" s="35" t="e">
        <f>SUM(#REF!+#REF!+#REF!)</f>
        <v>#REF!</v>
      </c>
      <c r="CJ44" s="35"/>
      <c r="CK44" s="7"/>
      <c r="CL44" s="35" t="e">
        <f>SUM(#REF!+#REF!+#REF!)</f>
        <v>#REF!</v>
      </c>
      <c r="CM44" s="35"/>
      <c r="CN44" s="7"/>
      <c r="CO44" s="35" t="e">
        <f>#REF!+#REF!+#REF!</f>
        <v>#REF!</v>
      </c>
      <c r="CP44" s="35"/>
      <c r="CQ44" s="7"/>
      <c r="CR44" s="35" t="e">
        <f>SUM(#REF!+#REF!+#REF!)</f>
        <v>#REF!</v>
      </c>
      <c r="CS44" s="35"/>
      <c r="CT44" s="7"/>
      <c r="CU44" s="35" t="e">
        <f>SUM(#REF!+#REF!+#REF!)</f>
        <v>#REF!</v>
      </c>
      <c r="CV44" s="35"/>
      <c r="CW44" s="7"/>
      <c r="CX44" s="35" t="e">
        <f>SUM(#REF!+#REF!+#REF!)</f>
        <v>#REF!</v>
      </c>
      <c r="CY44" s="35"/>
      <c r="CZ44" s="7"/>
      <c r="DA44" s="35" t="e">
        <f>SUM(#REF!+#REF!+#REF!)</f>
        <v>#REF!</v>
      </c>
      <c r="DB44" s="35"/>
      <c r="DC44" s="7"/>
      <c r="DD44" s="35" t="e">
        <f>SUM(#REF!+#REF!+#REF!)</f>
        <v>#REF!</v>
      </c>
      <c r="DE44" s="35"/>
      <c r="DF44" s="7"/>
      <c r="DG44" s="35" t="e">
        <f>SUM(#REF!+#REF!+#REF!)</f>
        <v>#REF!</v>
      </c>
      <c r="DH44" s="35"/>
      <c r="DI44" s="7"/>
      <c r="DJ44" s="35" t="e">
        <f>SUM(#REF!+#REF!+#REF!)</f>
        <v>#REF!</v>
      </c>
      <c r="DK44" s="35"/>
      <c r="DL44" s="7"/>
      <c r="DM44" s="35" t="e">
        <f>SUM(#REF!+#REF!+#REF!)</f>
        <v>#REF!</v>
      </c>
      <c r="DN44" s="35"/>
      <c r="DO44" s="7"/>
      <c r="DP44" s="35" t="e">
        <f>#REF!+#REF!+#REF!</f>
        <v>#REF!</v>
      </c>
      <c r="DQ44" s="35"/>
      <c r="DR44" s="35">
        <f t="shared" si="60"/>
        <v>0</v>
      </c>
      <c r="DS44" s="35" t="e">
        <f>#REF!+#REF!+#REF!</f>
        <v>#REF!</v>
      </c>
      <c r="DT44" s="35"/>
      <c r="DU44" s="7"/>
      <c r="DV44" s="7" t="e">
        <f>SUM(#REF!+#REF!+#REF!)</f>
        <v>#REF!</v>
      </c>
      <c r="DW44" s="35"/>
      <c r="DX44" s="7"/>
      <c r="DY44" s="7" t="e">
        <f>SUM(#REF!+#REF!+#REF!)</f>
        <v>#REF!</v>
      </c>
      <c r="DZ44" s="35"/>
      <c r="EA44" s="7"/>
      <c r="EB44" s="7" t="e">
        <f>SUM(#REF!+#REF!+#REF!)</f>
        <v>#REF!</v>
      </c>
      <c r="EC44" s="35"/>
      <c r="ED44" s="7"/>
      <c r="EE44" s="7" t="e">
        <f>SUM(#REF!+#REF!+#REF!)</f>
        <v>#REF!</v>
      </c>
      <c r="EF44" s="35"/>
      <c r="EG44" s="7"/>
      <c r="EH44" s="7" t="e">
        <f>SUM(#REF!+#REF!+#REF!)</f>
        <v>#REF!</v>
      </c>
      <c r="EI44" s="35"/>
      <c r="EJ44" s="7"/>
      <c r="EK44" s="7" t="e">
        <f>SUM(#REF!+#REF!+#REF!)</f>
        <v>#REF!</v>
      </c>
      <c r="EL44" s="35"/>
      <c r="EM44" s="7"/>
      <c r="EN44" s="7" t="e">
        <f>SUM(#REF!+#REF!+#REF!)</f>
        <v>#REF!</v>
      </c>
      <c r="EO44" s="35"/>
      <c r="EP44" s="7"/>
      <c r="EQ44" s="7" t="e">
        <f>SUM(#REF!+#REF!+#REF!)</f>
        <v>#REF!</v>
      </c>
      <c r="ER44" s="35"/>
      <c r="ES44" s="7"/>
      <c r="ET44" s="7" t="e">
        <f>SUM(#REF!+#REF!+#REF!)</f>
        <v>#REF!</v>
      </c>
      <c r="EU44" s="332"/>
      <c r="EV44" s="332">
        <f t="shared" si="62"/>
        <v>0</v>
      </c>
      <c r="EW44" s="332" t="e">
        <f>SUM(#REF!+#REF!+#REF!)</f>
        <v>#REF!</v>
      </c>
      <c r="EX44" s="92"/>
      <c r="EY44" s="7"/>
      <c r="EZ44" s="332" t="e">
        <f>#REF!+#REF!+#REF!</f>
        <v>#REF!</v>
      </c>
      <c r="FA44" s="35"/>
      <c r="FB44" s="7"/>
      <c r="FC44" s="332" t="e">
        <f>#REF!+#REF!+#REF!</f>
        <v>#REF!</v>
      </c>
      <c r="FD44" s="35"/>
      <c r="FE44" s="7"/>
      <c r="FF44" s="332" t="e">
        <f>#REF!+#REF!+#REF!</f>
        <v>#REF!</v>
      </c>
      <c r="FG44" s="35"/>
      <c r="FH44" s="7"/>
      <c r="FI44" s="332" t="e">
        <f>#REF!+#REF!+#REF!</f>
        <v>#REF!</v>
      </c>
      <c r="FJ44" s="35"/>
      <c r="FK44" s="7"/>
      <c r="FL44" s="332" t="e">
        <f>#REF!+#REF!+#REF!</f>
        <v>#REF!</v>
      </c>
      <c r="FM44" s="35"/>
      <c r="FN44" s="7"/>
      <c r="FO44" s="332" t="e">
        <f>#REF!+#REF!+#REF!</f>
        <v>#REF!</v>
      </c>
      <c r="FP44" s="35"/>
      <c r="FQ44" s="7"/>
      <c r="FR44" s="332" t="e">
        <f>#REF!+#REF!+#REF!</f>
        <v>#REF!</v>
      </c>
      <c r="FS44" s="35"/>
      <c r="FT44" s="7"/>
      <c r="FU44" s="332" t="e">
        <f>#REF!+#REF!+#REF!</f>
        <v>#REF!</v>
      </c>
      <c r="FV44" s="332"/>
      <c r="FW44" s="7"/>
      <c r="FX44" s="332" t="e">
        <f>#REF!+#REF!+#REF!</f>
        <v>#REF!</v>
      </c>
      <c r="FY44" s="35"/>
      <c r="FZ44" s="7"/>
      <c r="GA44" s="332" t="e">
        <f>#REF!+#REF!+#REF!</f>
        <v>#REF!</v>
      </c>
      <c r="GB44" s="332"/>
      <c r="GC44" s="7"/>
      <c r="GD44" s="332" t="e">
        <f>#REF!+#REF!+#REF!</f>
        <v>#REF!</v>
      </c>
      <c r="GE44" s="332"/>
      <c r="GF44" s="7"/>
      <c r="GG44" s="332" t="e">
        <f>#REF!+#REF!+#REF!</f>
        <v>#REF!</v>
      </c>
      <c r="GH44" s="332"/>
      <c r="GI44" s="7"/>
      <c r="GJ44" s="332" t="e">
        <f>#REF!+#REF!+#REF!</f>
        <v>#REF!</v>
      </c>
      <c r="GK44" s="35"/>
      <c r="GL44" s="35">
        <f t="shared" si="63"/>
        <v>0</v>
      </c>
      <c r="GM44" s="35" t="e">
        <f>#REF!+#REF!+#REF!</f>
        <v>#REF!</v>
      </c>
      <c r="GN44" s="35"/>
      <c r="GO44" s="7"/>
      <c r="GP44" s="332" t="e">
        <f>#REF!+#REF!+#REF!</f>
        <v>#REF!</v>
      </c>
      <c r="GQ44" s="332"/>
      <c r="GR44" s="7"/>
      <c r="GS44" s="332" t="e">
        <f>#REF!+#REF!+#REF!</f>
        <v>#REF!</v>
      </c>
      <c r="GT44" s="332"/>
      <c r="GU44" s="7"/>
      <c r="GV44" s="332" t="e">
        <f>#REF!+#REF!+#REF!</f>
        <v>#REF!</v>
      </c>
      <c r="GW44" s="332"/>
      <c r="GX44" s="35">
        <f t="shared" si="64"/>
        <v>0</v>
      </c>
      <c r="GY44" s="35" t="e">
        <f>SUM(#REF!+#REF!+#REF!)</f>
        <v>#REF!</v>
      </c>
      <c r="GZ44" s="35"/>
      <c r="HA44" s="35">
        <f t="shared" si="65"/>
        <v>0</v>
      </c>
      <c r="HB44" s="35" t="e">
        <f>SUM(#REF!+#REF!+#REF!)</f>
        <v>#REF!</v>
      </c>
      <c r="HC44" s="144"/>
      <c r="HE44" s="149"/>
      <c r="HF44" s="149"/>
    </row>
    <row r="45" spans="1:214" ht="15" customHeight="1" x14ac:dyDescent="0.2">
      <c r="A45" s="131" t="s">
        <v>495</v>
      </c>
      <c r="B45" s="7"/>
      <c r="C45" s="7" t="e">
        <f>SUM(#REF!+#REF!+#REF!)</f>
        <v>#REF!</v>
      </c>
      <c r="D45" s="86"/>
      <c r="E45" s="7"/>
      <c r="F45" s="7" t="e">
        <f>SUM(#REF!+#REF!+#REF!)</f>
        <v>#REF!</v>
      </c>
      <c r="G45" s="35"/>
      <c r="H45" s="7"/>
      <c r="I45" s="7" t="e">
        <f>SUM(#REF!+#REF!+#REF!)</f>
        <v>#REF!</v>
      </c>
      <c r="J45" s="35"/>
      <c r="K45" s="7"/>
      <c r="L45" s="7" t="e">
        <f>SUM(#REF!+#REF!+#REF!)</f>
        <v>#REF!</v>
      </c>
      <c r="M45" s="35"/>
      <c r="N45" s="7"/>
      <c r="O45" s="7" t="e">
        <f>SUM(#REF!+#REF!+#REF!)</f>
        <v>#REF!</v>
      </c>
      <c r="P45" s="35"/>
      <c r="Q45" s="7"/>
      <c r="R45" s="7" t="e">
        <f>SUM(#REF!+#REF!+#REF!)</f>
        <v>#REF!</v>
      </c>
      <c r="S45" s="35"/>
      <c r="T45" s="7"/>
      <c r="U45" s="7" t="e">
        <f>SUM(#REF!+#REF!+#REF!)</f>
        <v>#REF!</v>
      </c>
      <c r="V45" s="35"/>
      <c r="W45" s="7"/>
      <c r="X45" s="7" t="e">
        <f>SUM(#REF!+#REF!+#REF!)</f>
        <v>#REF!</v>
      </c>
      <c r="Y45" s="35"/>
      <c r="Z45" s="7"/>
      <c r="AA45" s="7" t="e">
        <f>SUM(#REF!+#REF!+#REF!)</f>
        <v>#REF!</v>
      </c>
      <c r="AB45" s="35"/>
      <c r="AC45" s="7"/>
      <c r="AD45" s="7" t="e">
        <f>SUM(#REF!+#REF!+#REF!)</f>
        <v>#REF!</v>
      </c>
      <c r="AE45" s="35"/>
      <c r="AF45" s="7"/>
      <c r="AG45" s="7" t="e">
        <f>SUM(#REF!+#REF!+#REF!)</f>
        <v>#REF!</v>
      </c>
      <c r="AH45" s="35"/>
      <c r="AI45" s="7"/>
      <c r="AJ45" s="7" t="e">
        <f>SUM(#REF!+#REF!+#REF!)</f>
        <v>#REF!</v>
      </c>
      <c r="AK45" s="35"/>
      <c r="AL45" s="7"/>
      <c r="AM45" s="7" t="e">
        <f>SUM(#REF!+#REF!+#REF!)</f>
        <v>#REF!</v>
      </c>
      <c r="AN45" s="35"/>
      <c r="AO45" s="7"/>
      <c r="AP45" s="7" t="e">
        <f>SUM(#REF!+#REF!+#REF!)</f>
        <v>#REF!</v>
      </c>
      <c r="AQ45" s="35"/>
      <c r="AR45" s="7"/>
      <c r="AS45" s="35" t="e">
        <f>SUM(#REF!+#REF!+#REF!)</f>
        <v>#REF!</v>
      </c>
      <c r="AT45" s="35"/>
      <c r="AU45" s="7"/>
      <c r="AV45" s="35" t="e">
        <f>SUM(#REF!+#REF!+#REF!)</f>
        <v>#REF!</v>
      </c>
      <c r="AW45" s="35"/>
      <c r="AX45" s="7"/>
      <c r="AY45" s="35" t="e">
        <f>SUM(#REF!+#REF!+#REF!)</f>
        <v>#REF!</v>
      </c>
      <c r="AZ45" s="35"/>
      <c r="BA45" s="7"/>
      <c r="BB45" s="35" t="e">
        <f>SUM(#REF!+#REF!+#REF!)</f>
        <v>#REF!</v>
      </c>
      <c r="BC45" s="35"/>
      <c r="BD45" s="7"/>
      <c r="BE45" s="35" t="e">
        <f>SUM(#REF!+#REF!+#REF!)</f>
        <v>#REF!</v>
      </c>
      <c r="BF45" s="35"/>
      <c r="BG45" s="7"/>
      <c r="BH45" s="35" t="e">
        <f>#REF!+#REF!+#REF!</f>
        <v>#REF!</v>
      </c>
      <c r="BI45" s="35"/>
      <c r="BJ45" s="7"/>
      <c r="BK45" s="35" t="e">
        <f>#REF!+#REF!+#REF!</f>
        <v>#REF!</v>
      </c>
      <c r="BL45" s="35"/>
      <c r="BM45" s="7"/>
      <c r="BN45" s="35" t="e">
        <f>SUM(#REF!+#REF!+#REF!)</f>
        <v>#REF!</v>
      </c>
      <c r="BO45" s="35"/>
      <c r="BP45" s="7"/>
      <c r="BQ45" s="35" t="e">
        <f>SUM(#REF!+#REF!+#REF!)</f>
        <v>#REF!</v>
      </c>
      <c r="BR45" s="35"/>
      <c r="BS45" s="7"/>
      <c r="BT45" s="35" t="e">
        <f>SUM(#REF!+#REF!+#REF!)</f>
        <v>#REF!</v>
      </c>
      <c r="BU45" s="35"/>
      <c r="BV45" s="7"/>
      <c r="BW45" s="35" t="e">
        <f>SUM(#REF!+#REF!+#REF!)</f>
        <v>#REF!</v>
      </c>
      <c r="BX45" s="35"/>
      <c r="BY45" s="7"/>
      <c r="BZ45" s="35" t="e">
        <f>SUM(#REF!+#REF!+#REF!)</f>
        <v>#REF!</v>
      </c>
      <c r="CA45" s="35"/>
      <c r="CB45" s="7"/>
      <c r="CC45" s="35" t="e">
        <f>SUM(#REF!+#REF!+#REF!)</f>
        <v>#REF!</v>
      </c>
      <c r="CD45" s="35"/>
      <c r="CE45" s="7"/>
      <c r="CF45" s="35" t="e">
        <f>SUM(#REF!+#REF!+#REF!)</f>
        <v>#REF!</v>
      </c>
      <c r="CG45" s="35"/>
      <c r="CH45" s="7"/>
      <c r="CI45" s="35" t="e">
        <f>SUM(#REF!+#REF!+#REF!)</f>
        <v>#REF!</v>
      </c>
      <c r="CJ45" s="35"/>
      <c r="CK45" s="7"/>
      <c r="CL45" s="35" t="e">
        <f>SUM(#REF!+#REF!+#REF!)</f>
        <v>#REF!</v>
      </c>
      <c r="CM45" s="35"/>
      <c r="CN45" s="7"/>
      <c r="CO45" s="35" t="e">
        <f>#REF!+#REF!+#REF!</f>
        <v>#REF!</v>
      </c>
      <c r="CP45" s="35"/>
      <c r="CQ45" s="7"/>
      <c r="CR45" s="35" t="e">
        <f>SUM(#REF!+#REF!+#REF!)</f>
        <v>#REF!</v>
      </c>
      <c r="CS45" s="35"/>
      <c r="CT45" s="7"/>
      <c r="CU45" s="35" t="e">
        <f>SUM(#REF!+#REF!+#REF!)</f>
        <v>#REF!</v>
      </c>
      <c r="CV45" s="35"/>
      <c r="CW45" s="7"/>
      <c r="CX45" s="35" t="e">
        <f>SUM(#REF!+#REF!+#REF!)</f>
        <v>#REF!</v>
      </c>
      <c r="CY45" s="35"/>
      <c r="CZ45" s="7"/>
      <c r="DA45" s="35" t="e">
        <f>SUM(#REF!+#REF!+#REF!)</f>
        <v>#REF!</v>
      </c>
      <c r="DB45" s="35"/>
      <c r="DC45" s="7"/>
      <c r="DD45" s="35" t="e">
        <f>SUM(#REF!+#REF!+#REF!)</f>
        <v>#REF!</v>
      </c>
      <c r="DE45" s="35"/>
      <c r="DF45" s="7"/>
      <c r="DG45" s="35" t="e">
        <f>SUM(#REF!+#REF!+#REF!)</f>
        <v>#REF!</v>
      </c>
      <c r="DH45" s="35"/>
      <c r="DI45" s="7"/>
      <c r="DJ45" s="35" t="e">
        <f>SUM(#REF!+#REF!+#REF!)</f>
        <v>#REF!</v>
      </c>
      <c r="DK45" s="35"/>
      <c r="DL45" s="7"/>
      <c r="DM45" s="35" t="e">
        <f>SUM(#REF!+#REF!+#REF!)</f>
        <v>#REF!</v>
      </c>
      <c r="DN45" s="35"/>
      <c r="DO45" s="7"/>
      <c r="DP45" s="35" t="e">
        <f>#REF!+#REF!+#REF!</f>
        <v>#REF!</v>
      </c>
      <c r="DQ45" s="35"/>
      <c r="DR45" s="35">
        <f t="shared" si="60"/>
        <v>0</v>
      </c>
      <c r="DS45" s="35" t="e">
        <f>#REF!+#REF!+#REF!</f>
        <v>#REF!</v>
      </c>
      <c r="DT45" s="35"/>
      <c r="DU45" s="7"/>
      <c r="DV45" s="7" t="e">
        <f>SUM(#REF!+#REF!+#REF!)</f>
        <v>#REF!</v>
      </c>
      <c r="DW45" s="35"/>
      <c r="DX45" s="7"/>
      <c r="DY45" s="7" t="e">
        <f>SUM(#REF!+#REF!+#REF!)</f>
        <v>#REF!</v>
      </c>
      <c r="DZ45" s="35"/>
      <c r="EA45" s="7"/>
      <c r="EB45" s="7" t="e">
        <f>SUM(#REF!+#REF!+#REF!)</f>
        <v>#REF!</v>
      </c>
      <c r="EC45" s="35"/>
      <c r="ED45" s="7"/>
      <c r="EE45" s="7" t="e">
        <f>SUM(#REF!+#REF!+#REF!)</f>
        <v>#REF!</v>
      </c>
      <c r="EF45" s="35"/>
      <c r="EG45" s="7"/>
      <c r="EH45" s="7" t="e">
        <f>SUM(#REF!+#REF!+#REF!)</f>
        <v>#REF!</v>
      </c>
      <c r="EI45" s="35"/>
      <c r="EJ45" s="7"/>
      <c r="EK45" s="7" t="e">
        <f>SUM(#REF!+#REF!+#REF!)</f>
        <v>#REF!</v>
      </c>
      <c r="EL45" s="35"/>
      <c r="EM45" s="7"/>
      <c r="EN45" s="7" t="e">
        <f>SUM(#REF!+#REF!+#REF!)</f>
        <v>#REF!</v>
      </c>
      <c r="EO45" s="35"/>
      <c r="EP45" s="7"/>
      <c r="EQ45" s="7" t="e">
        <f>SUM(#REF!+#REF!+#REF!)</f>
        <v>#REF!</v>
      </c>
      <c r="ER45" s="35"/>
      <c r="ES45" s="7"/>
      <c r="ET45" s="7" t="e">
        <f>SUM(#REF!+#REF!+#REF!)</f>
        <v>#REF!</v>
      </c>
      <c r="EU45" s="332"/>
      <c r="EV45" s="332">
        <f t="shared" si="62"/>
        <v>0</v>
      </c>
      <c r="EW45" s="332" t="e">
        <f>SUM(#REF!+#REF!+#REF!)</f>
        <v>#REF!</v>
      </c>
      <c r="EX45" s="92"/>
      <c r="EY45" s="7"/>
      <c r="EZ45" s="332" t="e">
        <f>#REF!+#REF!+#REF!</f>
        <v>#REF!</v>
      </c>
      <c r="FA45" s="35"/>
      <c r="FB45" s="7"/>
      <c r="FC45" s="332" t="e">
        <f>#REF!+#REF!+#REF!</f>
        <v>#REF!</v>
      </c>
      <c r="FD45" s="35"/>
      <c r="FE45" s="7"/>
      <c r="FF45" s="332" t="e">
        <f>#REF!+#REF!+#REF!</f>
        <v>#REF!</v>
      </c>
      <c r="FG45" s="35"/>
      <c r="FH45" s="7"/>
      <c r="FI45" s="332" t="e">
        <f>#REF!+#REF!+#REF!</f>
        <v>#REF!</v>
      </c>
      <c r="FJ45" s="35"/>
      <c r="FK45" s="7"/>
      <c r="FL45" s="332" t="e">
        <f>#REF!+#REF!+#REF!</f>
        <v>#REF!</v>
      </c>
      <c r="FM45" s="35"/>
      <c r="FN45" s="7"/>
      <c r="FO45" s="332" t="e">
        <f>#REF!+#REF!+#REF!</f>
        <v>#REF!</v>
      </c>
      <c r="FP45" s="35"/>
      <c r="FQ45" s="7"/>
      <c r="FR45" s="332" t="e">
        <f>#REF!+#REF!+#REF!</f>
        <v>#REF!</v>
      </c>
      <c r="FS45" s="35"/>
      <c r="FT45" s="7"/>
      <c r="FU45" s="332" t="e">
        <f>#REF!+#REF!+#REF!</f>
        <v>#REF!</v>
      </c>
      <c r="FV45" s="332"/>
      <c r="FW45" s="7"/>
      <c r="FX45" s="332" t="e">
        <f>#REF!+#REF!+#REF!</f>
        <v>#REF!</v>
      </c>
      <c r="FY45" s="35"/>
      <c r="FZ45" s="7"/>
      <c r="GA45" s="332" t="e">
        <f>#REF!+#REF!+#REF!</f>
        <v>#REF!</v>
      </c>
      <c r="GB45" s="332"/>
      <c r="GC45" s="7"/>
      <c r="GD45" s="332" t="e">
        <f>#REF!+#REF!+#REF!</f>
        <v>#REF!</v>
      </c>
      <c r="GE45" s="332"/>
      <c r="GF45" s="7"/>
      <c r="GG45" s="332" t="e">
        <f>#REF!+#REF!+#REF!</f>
        <v>#REF!</v>
      </c>
      <c r="GH45" s="332"/>
      <c r="GI45" s="7"/>
      <c r="GJ45" s="332" t="e">
        <f>#REF!+#REF!+#REF!</f>
        <v>#REF!</v>
      </c>
      <c r="GK45" s="35"/>
      <c r="GL45" s="35">
        <f t="shared" si="63"/>
        <v>0</v>
      </c>
      <c r="GM45" s="35" t="e">
        <f>#REF!+#REF!+#REF!</f>
        <v>#REF!</v>
      </c>
      <c r="GN45" s="35"/>
      <c r="GO45" s="7"/>
      <c r="GP45" s="35" t="e">
        <f>#REF!+#REF!+#REF!</f>
        <v>#REF!</v>
      </c>
      <c r="GQ45" s="35"/>
      <c r="GR45" s="7"/>
      <c r="GS45" s="35" t="e">
        <f>#REF!+#REF!+#REF!</f>
        <v>#REF!</v>
      </c>
      <c r="GT45" s="35"/>
      <c r="GU45" s="7"/>
      <c r="GV45" s="35" t="e">
        <f>#REF!+#REF!+#REF!</f>
        <v>#REF!</v>
      </c>
      <c r="GW45" s="35"/>
      <c r="GX45" s="35">
        <f t="shared" si="64"/>
        <v>0</v>
      </c>
      <c r="GY45" s="35" t="e">
        <f>SUM(#REF!+#REF!+#REF!)</f>
        <v>#REF!</v>
      </c>
      <c r="GZ45" s="35"/>
      <c r="HA45" s="35">
        <f t="shared" si="65"/>
        <v>0</v>
      </c>
      <c r="HB45" s="35" t="e">
        <f>SUM(#REF!+#REF!+#REF!)</f>
        <v>#REF!</v>
      </c>
      <c r="HC45" s="144"/>
      <c r="HE45" s="149"/>
      <c r="HF45" s="149"/>
    </row>
    <row r="46" spans="1:214" ht="15" customHeight="1" x14ac:dyDescent="0.2">
      <c r="A46" s="131" t="s">
        <v>496</v>
      </c>
      <c r="B46" s="7"/>
      <c r="C46" s="7" t="e">
        <f>SUM(#REF!+#REF!+#REF!)</f>
        <v>#REF!</v>
      </c>
      <c r="D46" s="86"/>
      <c r="E46" s="7"/>
      <c r="F46" s="7" t="e">
        <f>SUM(#REF!+#REF!+#REF!)</f>
        <v>#REF!</v>
      </c>
      <c r="G46" s="35"/>
      <c r="H46" s="7"/>
      <c r="I46" s="7" t="e">
        <f>SUM(#REF!+#REF!+#REF!)</f>
        <v>#REF!</v>
      </c>
      <c r="J46" s="35"/>
      <c r="K46" s="7"/>
      <c r="L46" s="7" t="e">
        <f>SUM(#REF!+#REF!+#REF!)</f>
        <v>#REF!</v>
      </c>
      <c r="M46" s="35"/>
      <c r="N46" s="7"/>
      <c r="O46" s="7" t="e">
        <f>SUM(#REF!+#REF!+#REF!)</f>
        <v>#REF!</v>
      </c>
      <c r="P46" s="35"/>
      <c r="Q46" s="7"/>
      <c r="R46" s="7" t="e">
        <f>SUM(#REF!+#REF!+#REF!)</f>
        <v>#REF!</v>
      </c>
      <c r="S46" s="35"/>
      <c r="T46" s="7"/>
      <c r="U46" s="7" t="e">
        <f>SUM(#REF!+#REF!+#REF!)</f>
        <v>#REF!</v>
      </c>
      <c r="V46" s="35"/>
      <c r="W46" s="7"/>
      <c r="X46" s="7" t="e">
        <f>SUM(#REF!+#REF!+#REF!)</f>
        <v>#REF!</v>
      </c>
      <c r="Y46" s="35"/>
      <c r="Z46" s="7"/>
      <c r="AA46" s="7" t="e">
        <f>SUM(#REF!+#REF!+#REF!)</f>
        <v>#REF!</v>
      </c>
      <c r="AB46" s="35"/>
      <c r="AC46" s="7"/>
      <c r="AD46" s="7" t="e">
        <f>SUM(#REF!+#REF!+#REF!)</f>
        <v>#REF!</v>
      </c>
      <c r="AE46" s="35"/>
      <c r="AF46" s="7"/>
      <c r="AG46" s="7" t="e">
        <f>SUM(#REF!+#REF!+#REF!)</f>
        <v>#REF!</v>
      </c>
      <c r="AH46" s="35"/>
      <c r="AI46" s="7"/>
      <c r="AJ46" s="7" t="e">
        <f>SUM(#REF!+#REF!+#REF!)</f>
        <v>#REF!</v>
      </c>
      <c r="AK46" s="35"/>
      <c r="AL46" s="7"/>
      <c r="AM46" s="7" t="e">
        <f>SUM(#REF!+#REF!+#REF!)</f>
        <v>#REF!</v>
      </c>
      <c r="AN46" s="35"/>
      <c r="AO46" s="7"/>
      <c r="AP46" s="7" t="e">
        <f>SUM(#REF!+#REF!+#REF!)</f>
        <v>#REF!</v>
      </c>
      <c r="AQ46" s="35"/>
      <c r="AR46" s="7"/>
      <c r="AS46" s="35" t="e">
        <f>SUM(#REF!+#REF!+#REF!)</f>
        <v>#REF!</v>
      </c>
      <c r="AT46" s="35"/>
      <c r="AU46" s="7"/>
      <c r="AV46" s="35" t="e">
        <f>SUM(#REF!+#REF!+#REF!)</f>
        <v>#REF!</v>
      </c>
      <c r="AW46" s="35"/>
      <c r="AX46" s="7"/>
      <c r="AY46" s="35" t="e">
        <f>SUM(#REF!+#REF!+#REF!)</f>
        <v>#REF!</v>
      </c>
      <c r="AZ46" s="35"/>
      <c r="BA46" s="7"/>
      <c r="BB46" s="35" t="e">
        <f>SUM(#REF!+#REF!+#REF!)</f>
        <v>#REF!</v>
      </c>
      <c r="BC46" s="35"/>
      <c r="BD46" s="7"/>
      <c r="BE46" s="35" t="e">
        <f>SUM(#REF!+#REF!+#REF!)</f>
        <v>#REF!</v>
      </c>
      <c r="BF46" s="35"/>
      <c r="BG46" s="7"/>
      <c r="BH46" s="35" t="e">
        <f>#REF!+#REF!+#REF!</f>
        <v>#REF!</v>
      </c>
      <c r="BI46" s="35"/>
      <c r="BJ46" s="7"/>
      <c r="BK46" s="35" t="e">
        <f>#REF!+#REF!+#REF!</f>
        <v>#REF!</v>
      </c>
      <c r="BL46" s="35"/>
      <c r="BM46" s="7"/>
      <c r="BN46" s="35" t="e">
        <f>SUM(#REF!+#REF!+#REF!)</f>
        <v>#REF!</v>
      </c>
      <c r="BO46" s="35"/>
      <c r="BP46" s="7"/>
      <c r="BQ46" s="35" t="e">
        <f>SUM(#REF!+#REF!+#REF!)</f>
        <v>#REF!</v>
      </c>
      <c r="BR46" s="35"/>
      <c r="BS46" s="7"/>
      <c r="BT46" s="35" t="e">
        <f>SUM(#REF!+#REF!+#REF!)</f>
        <v>#REF!</v>
      </c>
      <c r="BU46" s="35"/>
      <c r="BV46" s="7"/>
      <c r="BW46" s="35" t="e">
        <f>SUM(#REF!+#REF!+#REF!)</f>
        <v>#REF!</v>
      </c>
      <c r="BX46" s="35"/>
      <c r="BY46" s="7"/>
      <c r="BZ46" s="35" t="e">
        <f>SUM(#REF!+#REF!+#REF!)</f>
        <v>#REF!</v>
      </c>
      <c r="CA46" s="35"/>
      <c r="CB46" s="7"/>
      <c r="CC46" s="35" t="e">
        <f>SUM(#REF!+#REF!+#REF!)</f>
        <v>#REF!</v>
      </c>
      <c r="CD46" s="35"/>
      <c r="CE46" s="7">
        <v>2058225</v>
      </c>
      <c r="CF46" s="35" t="e">
        <f>SUM(#REF!+#REF!+#REF!)</f>
        <v>#REF!</v>
      </c>
      <c r="CG46" s="91" t="e">
        <f t="shared" ref="CG46" si="241">CF46/CE46*100</f>
        <v>#REF!</v>
      </c>
      <c r="CH46" s="7"/>
      <c r="CI46" s="35" t="e">
        <f>SUM(#REF!+#REF!+#REF!)</f>
        <v>#REF!</v>
      </c>
      <c r="CJ46" s="35"/>
      <c r="CK46" s="7"/>
      <c r="CL46" s="35" t="e">
        <f>SUM(#REF!+#REF!+#REF!)</f>
        <v>#REF!</v>
      </c>
      <c r="CM46" s="35"/>
      <c r="CN46" s="7"/>
      <c r="CO46" s="35" t="e">
        <f>#REF!+#REF!+#REF!</f>
        <v>#REF!</v>
      </c>
      <c r="CP46" s="35"/>
      <c r="CQ46" s="7"/>
      <c r="CR46" s="35" t="e">
        <f>SUM(#REF!+#REF!+#REF!)</f>
        <v>#REF!</v>
      </c>
      <c r="CS46" s="35"/>
      <c r="CT46" s="7"/>
      <c r="CU46" s="35" t="e">
        <f>SUM(#REF!+#REF!+#REF!)</f>
        <v>#REF!</v>
      </c>
      <c r="CV46" s="35"/>
      <c r="CW46" s="7"/>
      <c r="CX46" s="35" t="e">
        <f>SUM(#REF!+#REF!+#REF!)</f>
        <v>#REF!</v>
      </c>
      <c r="CY46" s="35"/>
      <c r="CZ46" s="7"/>
      <c r="DA46" s="35" t="e">
        <f>SUM(#REF!+#REF!+#REF!)</f>
        <v>#REF!</v>
      </c>
      <c r="DB46" s="35"/>
      <c r="DC46" s="7"/>
      <c r="DD46" s="35" t="e">
        <f>SUM(#REF!+#REF!+#REF!)</f>
        <v>#REF!</v>
      </c>
      <c r="DE46" s="35"/>
      <c r="DF46" s="7"/>
      <c r="DG46" s="35" t="e">
        <f>SUM(#REF!+#REF!+#REF!)</f>
        <v>#REF!</v>
      </c>
      <c r="DH46" s="35"/>
      <c r="DI46" s="7"/>
      <c r="DJ46" s="35" t="e">
        <f>SUM(#REF!+#REF!+#REF!)</f>
        <v>#REF!</v>
      </c>
      <c r="DK46" s="35"/>
      <c r="DL46" s="7"/>
      <c r="DM46" s="35" t="e">
        <f>SUM(#REF!+#REF!+#REF!)</f>
        <v>#REF!</v>
      </c>
      <c r="DN46" s="35"/>
      <c r="DO46" s="7"/>
      <c r="DP46" s="35" t="e">
        <f>#REF!+#REF!+#REF!</f>
        <v>#REF!</v>
      </c>
      <c r="DQ46" s="35"/>
      <c r="DR46" s="35">
        <f t="shared" si="60"/>
        <v>2058225</v>
      </c>
      <c r="DS46" s="35" t="e">
        <f>#REF!+#REF!+#REF!</f>
        <v>#REF!</v>
      </c>
      <c r="DT46" s="86" t="e">
        <f t="shared" si="61"/>
        <v>#REF!</v>
      </c>
      <c r="DU46" s="7"/>
      <c r="DV46" s="7" t="e">
        <f>SUM(#REF!+#REF!+#REF!)</f>
        <v>#REF!</v>
      </c>
      <c r="DW46" s="35"/>
      <c r="DX46" s="7"/>
      <c r="DY46" s="7" t="e">
        <f>SUM(#REF!+#REF!+#REF!)</f>
        <v>#REF!</v>
      </c>
      <c r="DZ46" s="35"/>
      <c r="EA46" s="7"/>
      <c r="EB46" s="7" t="e">
        <f>SUM(#REF!+#REF!+#REF!)</f>
        <v>#REF!</v>
      </c>
      <c r="EC46" s="35"/>
      <c r="ED46" s="7"/>
      <c r="EE46" s="7" t="e">
        <f>SUM(#REF!+#REF!+#REF!)</f>
        <v>#REF!</v>
      </c>
      <c r="EF46" s="35"/>
      <c r="EG46" s="7"/>
      <c r="EH46" s="7" t="e">
        <f>SUM(#REF!+#REF!+#REF!)</f>
        <v>#REF!</v>
      </c>
      <c r="EI46" s="35"/>
      <c r="EJ46" s="7"/>
      <c r="EK46" s="7" t="e">
        <f>SUM(#REF!+#REF!+#REF!)</f>
        <v>#REF!</v>
      </c>
      <c r="EL46" s="35"/>
      <c r="EM46" s="7"/>
      <c r="EN46" s="7" t="e">
        <f>SUM(#REF!+#REF!+#REF!)</f>
        <v>#REF!</v>
      </c>
      <c r="EO46" s="35"/>
      <c r="EP46" s="7"/>
      <c r="EQ46" s="7" t="e">
        <f>SUM(#REF!+#REF!+#REF!)</f>
        <v>#REF!</v>
      </c>
      <c r="ER46" s="35"/>
      <c r="ES46" s="7"/>
      <c r="ET46" s="7" t="e">
        <f>SUM(#REF!+#REF!+#REF!)</f>
        <v>#REF!</v>
      </c>
      <c r="EU46" s="332"/>
      <c r="EV46" s="332">
        <f t="shared" si="62"/>
        <v>0</v>
      </c>
      <c r="EW46" s="332" t="e">
        <f>SUM(#REF!+#REF!+#REF!)</f>
        <v>#REF!</v>
      </c>
      <c r="EX46" s="92"/>
      <c r="EY46" s="7"/>
      <c r="EZ46" s="332" t="e">
        <f>#REF!+#REF!+#REF!</f>
        <v>#REF!</v>
      </c>
      <c r="FA46" s="35"/>
      <c r="FB46" s="7"/>
      <c r="FC46" s="332" t="e">
        <f>#REF!+#REF!+#REF!</f>
        <v>#REF!</v>
      </c>
      <c r="FD46" s="35"/>
      <c r="FE46" s="7"/>
      <c r="FF46" s="332" t="e">
        <f>#REF!+#REF!+#REF!</f>
        <v>#REF!</v>
      </c>
      <c r="FG46" s="35"/>
      <c r="FH46" s="7"/>
      <c r="FI46" s="332" t="e">
        <f>#REF!+#REF!+#REF!</f>
        <v>#REF!</v>
      </c>
      <c r="FJ46" s="35"/>
      <c r="FK46" s="7"/>
      <c r="FL46" s="332" t="e">
        <f>#REF!+#REF!+#REF!</f>
        <v>#REF!</v>
      </c>
      <c r="FM46" s="35"/>
      <c r="FN46" s="7"/>
      <c r="FO46" s="332" t="e">
        <f>#REF!+#REF!+#REF!</f>
        <v>#REF!</v>
      </c>
      <c r="FP46" s="35"/>
      <c r="FQ46" s="7"/>
      <c r="FR46" s="332" t="e">
        <f>#REF!+#REF!+#REF!</f>
        <v>#REF!</v>
      </c>
      <c r="FS46" s="35"/>
      <c r="FT46" s="7"/>
      <c r="FU46" s="332" t="e">
        <f>#REF!+#REF!+#REF!</f>
        <v>#REF!</v>
      </c>
      <c r="FV46" s="332"/>
      <c r="FW46" s="7"/>
      <c r="FX46" s="332" t="e">
        <f>#REF!+#REF!+#REF!</f>
        <v>#REF!</v>
      </c>
      <c r="FY46" s="35"/>
      <c r="FZ46" s="7"/>
      <c r="GA46" s="332" t="e">
        <f>#REF!+#REF!+#REF!</f>
        <v>#REF!</v>
      </c>
      <c r="GB46" s="332"/>
      <c r="GC46" s="7"/>
      <c r="GD46" s="332" t="e">
        <f>#REF!+#REF!+#REF!</f>
        <v>#REF!</v>
      </c>
      <c r="GE46" s="332"/>
      <c r="GF46" s="7"/>
      <c r="GG46" s="332" t="e">
        <f>#REF!+#REF!+#REF!</f>
        <v>#REF!</v>
      </c>
      <c r="GH46" s="332"/>
      <c r="GI46" s="7"/>
      <c r="GJ46" s="332" t="e">
        <f>#REF!+#REF!+#REF!</f>
        <v>#REF!</v>
      </c>
      <c r="GK46" s="35"/>
      <c r="GL46" s="35">
        <f t="shared" si="63"/>
        <v>0</v>
      </c>
      <c r="GM46" s="35" t="e">
        <f>#REF!+#REF!+#REF!</f>
        <v>#REF!</v>
      </c>
      <c r="GN46" s="35"/>
      <c r="GO46" s="7"/>
      <c r="GP46" s="332" t="e">
        <f>#REF!+#REF!+#REF!</f>
        <v>#REF!</v>
      </c>
      <c r="GQ46" s="332"/>
      <c r="GR46" s="7"/>
      <c r="GS46" s="332" t="e">
        <f>#REF!+#REF!+#REF!</f>
        <v>#REF!</v>
      </c>
      <c r="GT46" s="332"/>
      <c r="GU46" s="7"/>
      <c r="GV46" s="332" t="e">
        <f>#REF!+#REF!+#REF!</f>
        <v>#REF!</v>
      </c>
      <c r="GW46" s="35"/>
      <c r="GX46" s="35">
        <f t="shared" si="64"/>
        <v>0</v>
      </c>
      <c r="GY46" s="35" t="e">
        <f>SUM(#REF!+#REF!+#REF!)</f>
        <v>#REF!</v>
      </c>
      <c r="GZ46" s="35"/>
      <c r="HA46" s="35">
        <f t="shared" si="65"/>
        <v>2058225</v>
      </c>
      <c r="HB46" s="35" t="e">
        <f>SUM(#REF!+#REF!+#REF!)</f>
        <v>#REF!</v>
      </c>
      <c r="HC46" s="144" t="e">
        <f t="shared" si="59"/>
        <v>#REF!</v>
      </c>
      <c r="HE46" s="149"/>
      <c r="HF46" s="149"/>
    </row>
    <row r="47" spans="1:214" ht="15" customHeight="1" x14ac:dyDescent="0.2">
      <c r="A47" s="131" t="s">
        <v>497</v>
      </c>
      <c r="B47" s="7"/>
      <c r="C47" s="7" t="e">
        <f>SUM(#REF!+#REF!+#REF!)</f>
        <v>#REF!</v>
      </c>
      <c r="D47" s="86"/>
      <c r="E47" s="7"/>
      <c r="F47" s="7" t="e">
        <f>SUM(#REF!+#REF!+#REF!)</f>
        <v>#REF!</v>
      </c>
      <c r="G47" s="35"/>
      <c r="H47" s="7"/>
      <c r="I47" s="7" t="e">
        <f>SUM(#REF!+#REF!+#REF!)</f>
        <v>#REF!</v>
      </c>
      <c r="J47" s="35"/>
      <c r="K47" s="7"/>
      <c r="L47" s="7" t="e">
        <f>SUM(#REF!+#REF!+#REF!)</f>
        <v>#REF!</v>
      </c>
      <c r="M47" s="35"/>
      <c r="N47" s="7"/>
      <c r="O47" s="7" t="e">
        <f>SUM(#REF!+#REF!+#REF!)</f>
        <v>#REF!</v>
      </c>
      <c r="P47" s="35"/>
      <c r="Q47" s="7"/>
      <c r="R47" s="7" t="e">
        <f>SUM(#REF!+#REF!+#REF!)</f>
        <v>#REF!</v>
      </c>
      <c r="S47" s="35"/>
      <c r="T47" s="7"/>
      <c r="U47" s="7" t="e">
        <f>SUM(#REF!+#REF!+#REF!)</f>
        <v>#REF!</v>
      </c>
      <c r="V47" s="35"/>
      <c r="W47" s="7"/>
      <c r="X47" s="7" t="e">
        <f>SUM(#REF!+#REF!+#REF!)</f>
        <v>#REF!</v>
      </c>
      <c r="Y47" s="35"/>
      <c r="Z47" s="7"/>
      <c r="AA47" s="7" t="e">
        <f>SUM(#REF!+#REF!+#REF!)</f>
        <v>#REF!</v>
      </c>
      <c r="AB47" s="35"/>
      <c r="AC47" s="7"/>
      <c r="AD47" s="7" t="e">
        <f>SUM(#REF!+#REF!+#REF!)</f>
        <v>#REF!</v>
      </c>
      <c r="AE47" s="35"/>
      <c r="AF47" s="7"/>
      <c r="AG47" s="7" t="e">
        <f>SUM(#REF!+#REF!+#REF!)</f>
        <v>#REF!</v>
      </c>
      <c r="AH47" s="35"/>
      <c r="AI47" s="7"/>
      <c r="AJ47" s="7" t="e">
        <f>SUM(#REF!+#REF!+#REF!)</f>
        <v>#REF!</v>
      </c>
      <c r="AK47" s="35"/>
      <c r="AL47" s="7"/>
      <c r="AM47" s="7" t="e">
        <f>SUM(#REF!+#REF!+#REF!)</f>
        <v>#REF!</v>
      </c>
      <c r="AN47" s="35"/>
      <c r="AO47" s="7"/>
      <c r="AP47" s="7" t="e">
        <f>SUM(#REF!+#REF!+#REF!)</f>
        <v>#REF!</v>
      </c>
      <c r="AQ47" s="35"/>
      <c r="AR47" s="7"/>
      <c r="AS47" s="35" t="e">
        <f>SUM(#REF!+#REF!+#REF!)</f>
        <v>#REF!</v>
      </c>
      <c r="AT47" s="35"/>
      <c r="AU47" s="7"/>
      <c r="AV47" s="35" t="e">
        <f>SUM(#REF!+#REF!+#REF!)</f>
        <v>#REF!</v>
      </c>
      <c r="AW47" s="35"/>
      <c r="AX47" s="7"/>
      <c r="AY47" s="35" t="e">
        <f>SUM(#REF!+#REF!+#REF!)</f>
        <v>#REF!</v>
      </c>
      <c r="AZ47" s="35"/>
      <c r="BA47" s="7"/>
      <c r="BB47" s="35" t="e">
        <f>SUM(#REF!+#REF!+#REF!)</f>
        <v>#REF!</v>
      </c>
      <c r="BC47" s="35"/>
      <c r="BD47" s="7"/>
      <c r="BE47" s="35" t="e">
        <f>SUM(#REF!+#REF!+#REF!)</f>
        <v>#REF!</v>
      </c>
      <c r="BF47" s="35"/>
      <c r="BG47" s="7"/>
      <c r="BH47" s="35" t="e">
        <f>#REF!+#REF!+#REF!</f>
        <v>#REF!</v>
      </c>
      <c r="BI47" s="35"/>
      <c r="BJ47" s="7"/>
      <c r="BK47" s="35" t="e">
        <f>#REF!+#REF!+#REF!</f>
        <v>#REF!</v>
      </c>
      <c r="BL47" s="35"/>
      <c r="BM47" s="7"/>
      <c r="BN47" s="35" t="e">
        <f>SUM(#REF!+#REF!+#REF!)</f>
        <v>#REF!</v>
      </c>
      <c r="BO47" s="35"/>
      <c r="BP47" s="7"/>
      <c r="BQ47" s="35" t="e">
        <f>SUM(#REF!+#REF!+#REF!)</f>
        <v>#REF!</v>
      </c>
      <c r="BR47" s="35"/>
      <c r="BS47" s="7"/>
      <c r="BT47" s="35" t="e">
        <f>SUM(#REF!+#REF!+#REF!)</f>
        <v>#REF!</v>
      </c>
      <c r="BU47" s="35"/>
      <c r="BV47" s="7"/>
      <c r="BW47" s="35" t="e">
        <f>SUM(#REF!+#REF!+#REF!)</f>
        <v>#REF!</v>
      </c>
      <c r="BX47" s="35"/>
      <c r="BY47" s="7"/>
      <c r="BZ47" s="35" t="e">
        <f>SUM(#REF!+#REF!+#REF!)</f>
        <v>#REF!</v>
      </c>
      <c r="CA47" s="35"/>
      <c r="CB47" s="7"/>
      <c r="CC47" s="35" t="e">
        <f>SUM(#REF!+#REF!+#REF!)</f>
        <v>#REF!</v>
      </c>
      <c r="CD47" s="35"/>
      <c r="CE47" s="7"/>
      <c r="CF47" s="35" t="e">
        <f>SUM(#REF!+#REF!+#REF!)</f>
        <v>#REF!</v>
      </c>
      <c r="CG47" s="35"/>
      <c r="CH47" s="7"/>
      <c r="CI47" s="35" t="e">
        <f>SUM(#REF!+#REF!+#REF!)</f>
        <v>#REF!</v>
      </c>
      <c r="CJ47" s="35"/>
      <c r="CK47" s="7"/>
      <c r="CL47" s="35" t="e">
        <f>SUM(#REF!+#REF!+#REF!)</f>
        <v>#REF!</v>
      </c>
      <c r="CM47" s="35"/>
      <c r="CN47" s="7"/>
      <c r="CO47" s="35" t="e">
        <f>#REF!+#REF!+#REF!</f>
        <v>#REF!</v>
      </c>
      <c r="CP47" s="35"/>
      <c r="CQ47" s="7"/>
      <c r="CR47" s="35" t="e">
        <f>SUM(#REF!+#REF!+#REF!)</f>
        <v>#REF!</v>
      </c>
      <c r="CS47" s="35"/>
      <c r="CT47" s="7"/>
      <c r="CU47" s="35" t="e">
        <f>SUM(#REF!+#REF!+#REF!)</f>
        <v>#REF!</v>
      </c>
      <c r="CV47" s="35"/>
      <c r="CW47" s="7"/>
      <c r="CX47" s="35" t="e">
        <f>SUM(#REF!+#REF!+#REF!)</f>
        <v>#REF!</v>
      </c>
      <c r="CY47" s="35"/>
      <c r="CZ47" s="7"/>
      <c r="DA47" s="35" t="e">
        <f>SUM(#REF!+#REF!+#REF!)</f>
        <v>#REF!</v>
      </c>
      <c r="DB47" s="35"/>
      <c r="DC47" s="7"/>
      <c r="DD47" s="35" t="e">
        <f>SUM(#REF!+#REF!+#REF!)</f>
        <v>#REF!</v>
      </c>
      <c r="DE47" s="35"/>
      <c r="DF47" s="7"/>
      <c r="DG47" s="35" t="e">
        <f>SUM(#REF!+#REF!+#REF!)</f>
        <v>#REF!</v>
      </c>
      <c r="DH47" s="35"/>
      <c r="DI47" s="7"/>
      <c r="DJ47" s="35" t="e">
        <f>SUM(#REF!+#REF!+#REF!)</f>
        <v>#REF!</v>
      </c>
      <c r="DK47" s="35"/>
      <c r="DL47" s="7"/>
      <c r="DM47" s="35" t="e">
        <f>SUM(#REF!+#REF!+#REF!)</f>
        <v>#REF!</v>
      </c>
      <c r="DN47" s="35"/>
      <c r="DO47" s="7"/>
      <c r="DP47" s="35" t="e">
        <f>#REF!+#REF!+#REF!</f>
        <v>#REF!</v>
      </c>
      <c r="DQ47" s="35"/>
      <c r="DR47" s="35">
        <f t="shared" si="60"/>
        <v>0</v>
      </c>
      <c r="DS47" s="35" t="e">
        <f>#REF!+#REF!+#REF!</f>
        <v>#REF!</v>
      </c>
      <c r="DT47" s="35"/>
      <c r="DU47" s="7"/>
      <c r="DV47" s="7" t="e">
        <f>SUM(#REF!+#REF!+#REF!)</f>
        <v>#REF!</v>
      </c>
      <c r="DW47" s="35"/>
      <c r="DX47" s="7"/>
      <c r="DY47" s="7" t="e">
        <f>SUM(#REF!+#REF!+#REF!)</f>
        <v>#REF!</v>
      </c>
      <c r="DZ47" s="35"/>
      <c r="EA47" s="7"/>
      <c r="EB47" s="7" t="e">
        <f>SUM(#REF!+#REF!+#REF!)</f>
        <v>#REF!</v>
      </c>
      <c r="EC47" s="35"/>
      <c r="ED47" s="7"/>
      <c r="EE47" s="7" t="e">
        <f>SUM(#REF!+#REF!+#REF!)</f>
        <v>#REF!</v>
      </c>
      <c r="EF47" s="35"/>
      <c r="EG47" s="7"/>
      <c r="EH47" s="7" t="e">
        <f>SUM(#REF!+#REF!+#REF!)</f>
        <v>#REF!</v>
      </c>
      <c r="EI47" s="35"/>
      <c r="EJ47" s="7"/>
      <c r="EK47" s="7" t="e">
        <f>SUM(#REF!+#REF!+#REF!)</f>
        <v>#REF!</v>
      </c>
      <c r="EL47" s="35"/>
      <c r="EM47" s="7"/>
      <c r="EN47" s="7" t="e">
        <f>SUM(#REF!+#REF!+#REF!)</f>
        <v>#REF!</v>
      </c>
      <c r="EO47" s="35"/>
      <c r="EP47" s="7"/>
      <c r="EQ47" s="7" t="e">
        <f>SUM(#REF!+#REF!+#REF!)</f>
        <v>#REF!</v>
      </c>
      <c r="ER47" s="35"/>
      <c r="ES47" s="7"/>
      <c r="ET47" s="7" t="e">
        <f>SUM(#REF!+#REF!+#REF!)</f>
        <v>#REF!</v>
      </c>
      <c r="EU47" s="332"/>
      <c r="EV47" s="332">
        <f t="shared" si="62"/>
        <v>0</v>
      </c>
      <c r="EW47" s="332" t="e">
        <f>SUM(#REF!+#REF!+#REF!)</f>
        <v>#REF!</v>
      </c>
      <c r="EX47" s="92"/>
      <c r="EY47" s="7"/>
      <c r="EZ47" s="332" t="e">
        <f>#REF!+#REF!+#REF!</f>
        <v>#REF!</v>
      </c>
      <c r="FA47" s="35"/>
      <c r="FB47" s="7"/>
      <c r="FC47" s="332" t="e">
        <f>#REF!+#REF!+#REF!</f>
        <v>#REF!</v>
      </c>
      <c r="FD47" s="35"/>
      <c r="FE47" s="7"/>
      <c r="FF47" s="332" t="e">
        <f>#REF!+#REF!+#REF!</f>
        <v>#REF!</v>
      </c>
      <c r="FG47" s="35"/>
      <c r="FH47" s="7"/>
      <c r="FI47" s="332" t="e">
        <f>#REF!+#REF!+#REF!</f>
        <v>#REF!</v>
      </c>
      <c r="FJ47" s="35"/>
      <c r="FK47" s="7"/>
      <c r="FL47" s="332" t="e">
        <f>#REF!+#REF!+#REF!</f>
        <v>#REF!</v>
      </c>
      <c r="FM47" s="35"/>
      <c r="FN47" s="7"/>
      <c r="FO47" s="332" t="e">
        <f>#REF!+#REF!+#REF!</f>
        <v>#REF!</v>
      </c>
      <c r="FP47" s="35"/>
      <c r="FQ47" s="7"/>
      <c r="FR47" s="332" t="e">
        <f>#REF!+#REF!+#REF!</f>
        <v>#REF!</v>
      </c>
      <c r="FS47" s="35"/>
      <c r="FT47" s="7"/>
      <c r="FU47" s="332" t="e">
        <f>#REF!+#REF!+#REF!</f>
        <v>#REF!</v>
      </c>
      <c r="FV47" s="332"/>
      <c r="FW47" s="7"/>
      <c r="FX47" s="332" t="e">
        <f>#REF!+#REF!+#REF!</f>
        <v>#REF!</v>
      </c>
      <c r="FY47" s="35"/>
      <c r="FZ47" s="7"/>
      <c r="GA47" s="332" t="e">
        <f>#REF!+#REF!+#REF!</f>
        <v>#REF!</v>
      </c>
      <c r="GB47" s="332"/>
      <c r="GC47" s="7"/>
      <c r="GD47" s="332" t="e">
        <f>#REF!+#REF!+#REF!</f>
        <v>#REF!</v>
      </c>
      <c r="GE47" s="332"/>
      <c r="GF47" s="7"/>
      <c r="GG47" s="332" t="e">
        <f>#REF!+#REF!+#REF!</f>
        <v>#REF!</v>
      </c>
      <c r="GH47" s="332"/>
      <c r="GI47" s="7"/>
      <c r="GJ47" s="332" t="e">
        <f>#REF!+#REF!+#REF!</f>
        <v>#REF!</v>
      </c>
      <c r="GK47" s="35"/>
      <c r="GL47" s="35">
        <f t="shared" si="63"/>
        <v>0</v>
      </c>
      <c r="GM47" s="35" t="e">
        <f>#REF!+#REF!+#REF!</f>
        <v>#REF!</v>
      </c>
      <c r="GN47" s="35"/>
      <c r="GO47" s="7"/>
      <c r="GP47" s="332" t="e">
        <f>#REF!+#REF!+#REF!</f>
        <v>#REF!</v>
      </c>
      <c r="GQ47" s="332"/>
      <c r="GR47" s="7"/>
      <c r="GS47" s="332" t="e">
        <f>#REF!+#REF!+#REF!</f>
        <v>#REF!</v>
      </c>
      <c r="GT47" s="332"/>
      <c r="GU47" s="7"/>
      <c r="GV47" s="332" t="e">
        <f>#REF!+#REF!+#REF!</f>
        <v>#REF!</v>
      </c>
      <c r="GW47" s="35"/>
      <c r="GX47" s="35">
        <f t="shared" si="64"/>
        <v>0</v>
      </c>
      <c r="GY47" s="35" t="e">
        <f>SUM(#REF!+#REF!+#REF!)</f>
        <v>#REF!</v>
      </c>
      <c r="GZ47" s="35"/>
      <c r="HA47" s="35">
        <f t="shared" si="65"/>
        <v>0</v>
      </c>
      <c r="HB47" s="35" t="e">
        <f>SUM(#REF!+#REF!+#REF!)</f>
        <v>#REF!</v>
      </c>
      <c r="HC47" s="144"/>
      <c r="HE47" s="149"/>
      <c r="HF47" s="149"/>
    </row>
    <row r="48" spans="1:214" ht="24.95" customHeight="1" x14ac:dyDescent="0.2">
      <c r="A48" s="131" t="s">
        <v>498</v>
      </c>
      <c r="B48" s="7"/>
      <c r="C48" s="7" t="e">
        <f>SUM(#REF!+#REF!+#REF!)</f>
        <v>#REF!</v>
      </c>
      <c r="D48" s="86"/>
      <c r="E48" s="7"/>
      <c r="F48" s="7" t="e">
        <f>SUM(#REF!+#REF!+#REF!)</f>
        <v>#REF!</v>
      </c>
      <c r="G48" s="35"/>
      <c r="H48" s="7"/>
      <c r="I48" s="7" t="e">
        <f>SUM(#REF!+#REF!+#REF!)</f>
        <v>#REF!</v>
      </c>
      <c r="J48" s="35"/>
      <c r="K48" s="7"/>
      <c r="L48" s="7" t="e">
        <f>SUM(#REF!+#REF!+#REF!)</f>
        <v>#REF!</v>
      </c>
      <c r="M48" s="35"/>
      <c r="N48" s="7"/>
      <c r="O48" s="7" t="e">
        <f>SUM(#REF!+#REF!+#REF!)</f>
        <v>#REF!</v>
      </c>
      <c r="P48" s="35"/>
      <c r="Q48" s="7"/>
      <c r="R48" s="7" t="e">
        <f>SUM(#REF!+#REF!+#REF!)</f>
        <v>#REF!</v>
      </c>
      <c r="S48" s="35"/>
      <c r="T48" s="7"/>
      <c r="U48" s="7" t="e">
        <f>SUM(#REF!+#REF!+#REF!)</f>
        <v>#REF!</v>
      </c>
      <c r="V48" s="35"/>
      <c r="W48" s="7"/>
      <c r="X48" s="7" t="e">
        <f>SUM(#REF!+#REF!+#REF!)</f>
        <v>#REF!</v>
      </c>
      <c r="Y48" s="35"/>
      <c r="Z48" s="7"/>
      <c r="AA48" s="7" t="e">
        <f>SUM(#REF!+#REF!+#REF!)</f>
        <v>#REF!</v>
      </c>
      <c r="AB48" s="35"/>
      <c r="AC48" s="7"/>
      <c r="AD48" s="7" t="e">
        <f>SUM(#REF!+#REF!+#REF!)</f>
        <v>#REF!</v>
      </c>
      <c r="AE48" s="35"/>
      <c r="AF48" s="7"/>
      <c r="AG48" s="7" t="e">
        <f>SUM(#REF!+#REF!+#REF!)</f>
        <v>#REF!</v>
      </c>
      <c r="AH48" s="35"/>
      <c r="AI48" s="7"/>
      <c r="AJ48" s="7" t="e">
        <f>SUM(#REF!+#REF!+#REF!)</f>
        <v>#REF!</v>
      </c>
      <c r="AK48" s="35"/>
      <c r="AL48" s="7"/>
      <c r="AM48" s="7" t="e">
        <f>SUM(#REF!+#REF!+#REF!)</f>
        <v>#REF!</v>
      </c>
      <c r="AN48" s="35"/>
      <c r="AO48" s="7"/>
      <c r="AP48" s="7" t="e">
        <f>SUM(#REF!+#REF!+#REF!)</f>
        <v>#REF!</v>
      </c>
      <c r="AQ48" s="35"/>
      <c r="AR48" s="7"/>
      <c r="AS48" s="35" t="e">
        <f>SUM(#REF!+#REF!+#REF!)</f>
        <v>#REF!</v>
      </c>
      <c r="AT48" s="35"/>
      <c r="AU48" s="7"/>
      <c r="AV48" s="35" t="e">
        <f>SUM(#REF!+#REF!+#REF!)</f>
        <v>#REF!</v>
      </c>
      <c r="AW48" s="35"/>
      <c r="AX48" s="7"/>
      <c r="AY48" s="35" t="e">
        <f>SUM(#REF!+#REF!+#REF!)</f>
        <v>#REF!</v>
      </c>
      <c r="AZ48" s="35"/>
      <c r="BA48" s="7"/>
      <c r="BB48" s="35" t="e">
        <f>SUM(#REF!+#REF!+#REF!)</f>
        <v>#REF!</v>
      </c>
      <c r="BC48" s="35"/>
      <c r="BD48" s="7"/>
      <c r="BE48" s="35" t="e">
        <f>SUM(#REF!+#REF!+#REF!)</f>
        <v>#REF!</v>
      </c>
      <c r="BF48" s="35"/>
      <c r="BG48" s="7"/>
      <c r="BH48" s="35" t="e">
        <f>#REF!+#REF!+#REF!</f>
        <v>#REF!</v>
      </c>
      <c r="BI48" s="35"/>
      <c r="BJ48" s="7"/>
      <c r="BK48" s="35" t="e">
        <f>#REF!+#REF!+#REF!</f>
        <v>#REF!</v>
      </c>
      <c r="BL48" s="35"/>
      <c r="BM48" s="7"/>
      <c r="BN48" s="35" t="e">
        <f>SUM(#REF!+#REF!+#REF!)</f>
        <v>#REF!</v>
      </c>
      <c r="BO48" s="35"/>
      <c r="BP48" s="7"/>
      <c r="BQ48" s="35" t="e">
        <f>SUM(#REF!+#REF!+#REF!)</f>
        <v>#REF!</v>
      </c>
      <c r="BR48" s="35"/>
      <c r="BS48" s="7"/>
      <c r="BT48" s="35" t="e">
        <f>SUM(#REF!+#REF!+#REF!)</f>
        <v>#REF!</v>
      </c>
      <c r="BU48" s="35"/>
      <c r="BV48" s="7"/>
      <c r="BW48" s="35" t="e">
        <f>SUM(#REF!+#REF!+#REF!)</f>
        <v>#REF!</v>
      </c>
      <c r="BX48" s="35"/>
      <c r="BY48" s="7"/>
      <c r="BZ48" s="35" t="e">
        <f>SUM(#REF!+#REF!+#REF!)</f>
        <v>#REF!</v>
      </c>
      <c r="CA48" s="35"/>
      <c r="CB48" s="7"/>
      <c r="CC48" s="35" t="e">
        <f>SUM(#REF!+#REF!+#REF!)</f>
        <v>#REF!</v>
      </c>
      <c r="CD48" s="35"/>
      <c r="CE48" s="7"/>
      <c r="CF48" s="35" t="e">
        <f>SUM(#REF!+#REF!+#REF!)</f>
        <v>#REF!</v>
      </c>
      <c r="CG48" s="35"/>
      <c r="CH48" s="7"/>
      <c r="CI48" s="35" t="e">
        <f>SUM(#REF!+#REF!+#REF!)</f>
        <v>#REF!</v>
      </c>
      <c r="CJ48" s="35"/>
      <c r="CK48" s="7"/>
      <c r="CL48" s="35" t="e">
        <f>SUM(#REF!+#REF!+#REF!)</f>
        <v>#REF!</v>
      </c>
      <c r="CM48" s="35"/>
      <c r="CN48" s="7"/>
      <c r="CO48" s="35" t="e">
        <f>#REF!+#REF!+#REF!</f>
        <v>#REF!</v>
      </c>
      <c r="CP48" s="35"/>
      <c r="CQ48" s="7"/>
      <c r="CR48" s="35" t="e">
        <f>SUM(#REF!+#REF!+#REF!)</f>
        <v>#REF!</v>
      </c>
      <c r="CS48" s="35"/>
      <c r="CT48" s="7"/>
      <c r="CU48" s="35" t="e">
        <f>SUM(#REF!+#REF!+#REF!)</f>
        <v>#REF!</v>
      </c>
      <c r="CV48" s="35"/>
      <c r="CW48" s="7"/>
      <c r="CX48" s="35" t="e">
        <f>SUM(#REF!+#REF!+#REF!)</f>
        <v>#REF!</v>
      </c>
      <c r="CY48" s="35"/>
      <c r="CZ48" s="7"/>
      <c r="DA48" s="35" t="e">
        <f>SUM(#REF!+#REF!+#REF!)</f>
        <v>#REF!</v>
      </c>
      <c r="DB48" s="35"/>
      <c r="DC48" s="7"/>
      <c r="DD48" s="35" t="e">
        <f>SUM(#REF!+#REF!+#REF!)</f>
        <v>#REF!</v>
      </c>
      <c r="DE48" s="35"/>
      <c r="DF48" s="7"/>
      <c r="DG48" s="35" t="e">
        <f>SUM(#REF!+#REF!+#REF!)</f>
        <v>#REF!</v>
      </c>
      <c r="DH48" s="35"/>
      <c r="DI48" s="7"/>
      <c r="DJ48" s="35" t="e">
        <f>SUM(#REF!+#REF!+#REF!)</f>
        <v>#REF!</v>
      </c>
      <c r="DK48" s="35"/>
      <c r="DL48" s="7"/>
      <c r="DM48" s="35" t="e">
        <f>SUM(#REF!+#REF!+#REF!)</f>
        <v>#REF!</v>
      </c>
      <c r="DN48" s="35"/>
      <c r="DO48" s="7"/>
      <c r="DP48" s="35" t="e">
        <f>#REF!+#REF!+#REF!</f>
        <v>#REF!</v>
      </c>
      <c r="DQ48" s="35"/>
      <c r="DR48" s="35">
        <f t="shared" si="60"/>
        <v>0</v>
      </c>
      <c r="DS48" s="35" t="e">
        <f>#REF!+#REF!+#REF!</f>
        <v>#REF!</v>
      </c>
      <c r="DT48" s="35"/>
      <c r="DU48" s="7"/>
      <c r="DV48" s="7" t="e">
        <f>SUM(#REF!+#REF!+#REF!)</f>
        <v>#REF!</v>
      </c>
      <c r="DW48" s="35"/>
      <c r="DX48" s="7"/>
      <c r="DY48" s="7" t="e">
        <f>SUM(#REF!+#REF!+#REF!)</f>
        <v>#REF!</v>
      </c>
      <c r="DZ48" s="35"/>
      <c r="EA48" s="7"/>
      <c r="EB48" s="7" t="e">
        <f>SUM(#REF!+#REF!+#REF!)</f>
        <v>#REF!</v>
      </c>
      <c r="EC48" s="35"/>
      <c r="ED48" s="7"/>
      <c r="EE48" s="7" t="e">
        <f>SUM(#REF!+#REF!+#REF!)</f>
        <v>#REF!</v>
      </c>
      <c r="EF48" s="35"/>
      <c r="EG48" s="7"/>
      <c r="EH48" s="7" t="e">
        <f>SUM(#REF!+#REF!+#REF!)</f>
        <v>#REF!</v>
      </c>
      <c r="EI48" s="35"/>
      <c r="EJ48" s="7"/>
      <c r="EK48" s="7" t="e">
        <f>SUM(#REF!+#REF!+#REF!)</f>
        <v>#REF!</v>
      </c>
      <c r="EL48" s="35"/>
      <c r="EM48" s="7"/>
      <c r="EN48" s="7" t="e">
        <f>SUM(#REF!+#REF!+#REF!)</f>
        <v>#REF!</v>
      </c>
      <c r="EO48" s="35"/>
      <c r="EP48" s="7"/>
      <c r="EQ48" s="7" t="e">
        <f>SUM(#REF!+#REF!+#REF!)</f>
        <v>#REF!</v>
      </c>
      <c r="ER48" s="35"/>
      <c r="ES48" s="7"/>
      <c r="ET48" s="7" t="e">
        <f>SUM(#REF!+#REF!+#REF!)</f>
        <v>#REF!</v>
      </c>
      <c r="EU48" s="332"/>
      <c r="EV48" s="332">
        <f t="shared" si="62"/>
        <v>0</v>
      </c>
      <c r="EW48" s="332" t="e">
        <f>SUM(#REF!+#REF!+#REF!)</f>
        <v>#REF!</v>
      </c>
      <c r="EX48" s="92"/>
      <c r="EY48" s="7"/>
      <c r="EZ48" s="332" t="e">
        <f>#REF!+#REF!+#REF!</f>
        <v>#REF!</v>
      </c>
      <c r="FA48" s="35"/>
      <c r="FB48" s="7"/>
      <c r="FC48" s="332" t="e">
        <f>#REF!+#REF!+#REF!</f>
        <v>#REF!</v>
      </c>
      <c r="FD48" s="35"/>
      <c r="FE48" s="7"/>
      <c r="FF48" s="332" t="e">
        <f>#REF!+#REF!+#REF!</f>
        <v>#REF!</v>
      </c>
      <c r="FG48" s="35"/>
      <c r="FH48" s="7"/>
      <c r="FI48" s="332" t="e">
        <f>#REF!+#REF!+#REF!</f>
        <v>#REF!</v>
      </c>
      <c r="FJ48" s="35"/>
      <c r="FK48" s="7"/>
      <c r="FL48" s="332" t="e">
        <f>#REF!+#REF!+#REF!</f>
        <v>#REF!</v>
      </c>
      <c r="FM48" s="35"/>
      <c r="FN48" s="7"/>
      <c r="FO48" s="332" t="e">
        <f>#REF!+#REF!+#REF!</f>
        <v>#REF!</v>
      </c>
      <c r="FP48" s="35"/>
      <c r="FQ48" s="7"/>
      <c r="FR48" s="332" t="e">
        <f>#REF!+#REF!+#REF!</f>
        <v>#REF!</v>
      </c>
      <c r="FS48" s="35"/>
      <c r="FT48" s="7"/>
      <c r="FU48" s="332" t="e">
        <f>#REF!+#REF!+#REF!</f>
        <v>#REF!</v>
      </c>
      <c r="FV48" s="332"/>
      <c r="FW48" s="7"/>
      <c r="FX48" s="332" t="e">
        <f>#REF!+#REF!+#REF!</f>
        <v>#REF!</v>
      </c>
      <c r="FY48" s="35"/>
      <c r="FZ48" s="7"/>
      <c r="GA48" s="332" t="e">
        <f>#REF!+#REF!+#REF!</f>
        <v>#REF!</v>
      </c>
      <c r="GB48" s="332"/>
      <c r="GC48" s="7"/>
      <c r="GD48" s="332" t="e">
        <f>#REF!+#REF!+#REF!</f>
        <v>#REF!</v>
      </c>
      <c r="GE48" s="332"/>
      <c r="GF48" s="7"/>
      <c r="GG48" s="332" t="e">
        <f>#REF!+#REF!+#REF!</f>
        <v>#REF!</v>
      </c>
      <c r="GH48" s="332"/>
      <c r="GI48" s="7"/>
      <c r="GJ48" s="332" t="e">
        <f>#REF!+#REF!+#REF!</f>
        <v>#REF!</v>
      </c>
      <c r="GK48" s="35"/>
      <c r="GL48" s="35">
        <f t="shared" si="63"/>
        <v>0</v>
      </c>
      <c r="GM48" s="35" t="e">
        <f>#REF!+#REF!+#REF!</f>
        <v>#REF!</v>
      </c>
      <c r="GN48" s="35"/>
      <c r="GO48" s="7"/>
      <c r="GP48" s="332" t="e">
        <f>#REF!+#REF!+#REF!</f>
        <v>#REF!</v>
      </c>
      <c r="GQ48" s="332"/>
      <c r="GR48" s="7"/>
      <c r="GS48" s="332" t="e">
        <f>#REF!+#REF!+#REF!</f>
        <v>#REF!</v>
      </c>
      <c r="GT48" s="332"/>
      <c r="GU48" s="7"/>
      <c r="GV48" s="332" t="e">
        <f>#REF!+#REF!+#REF!</f>
        <v>#REF!</v>
      </c>
      <c r="GW48" s="35"/>
      <c r="GX48" s="35">
        <f t="shared" si="64"/>
        <v>0</v>
      </c>
      <c r="GY48" s="35" t="e">
        <f>SUM(#REF!+#REF!+#REF!)</f>
        <v>#REF!</v>
      </c>
      <c r="GZ48" s="35"/>
      <c r="HA48" s="35">
        <f t="shared" si="65"/>
        <v>0</v>
      </c>
      <c r="HB48" s="35" t="e">
        <f>SUM(#REF!+#REF!+#REF!)</f>
        <v>#REF!</v>
      </c>
      <c r="HC48" s="144"/>
      <c r="HE48" s="149"/>
      <c r="HF48" s="149"/>
    </row>
    <row r="49" spans="1:214" s="11" customFormat="1" ht="15" customHeight="1" x14ac:dyDescent="0.2">
      <c r="A49" s="132" t="s">
        <v>499</v>
      </c>
      <c r="B49" s="6">
        <f>B50+B51</f>
        <v>0</v>
      </c>
      <c r="C49" s="6" t="e">
        <f>SUM(#REF!+#REF!+#REF!)</f>
        <v>#REF!</v>
      </c>
      <c r="D49" s="86"/>
      <c r="E49" s="6">
        <f>E50+E51</f>
        <v>0</v>
      </c>
      <c r="F49" s="6" t="e">
        <f>SUM(#REF!+#REF!+#REF!)</f>
        <v>#REF!</v>
      </c>
      <c r="G49" s="35"/>
      <c r="H49" s="6">
        <f>H50+H51</f>
        <v>0</v>
      </c>
      <c r="I49" s="6" t="e">
        <f>SUM(#REF!+#REF!+#REF!)</f>
        <v>#REF!</v>
      </c>
      <c r="J49" s="35"/>
      <c r="K49" s="6">
        <f>K50+K51</f>
        <v>500</v>
      </c>
      <c r="L49" s="6" t="e">
        <f>SUM(#REF!+#REF!+#REF!)</f>
        <v>#REF!</v>
      </c>
      <c r="M49" s="86" t="e">
        <f t="shared" ref="M49:M52" si="242">L49/K49*100</f>
        <v>#REF!</v>
      </c>
      <c r="N49" s="6">
        <f>N50+N51</f>
        <v>0</v>
      </c>
      <c r="O49" s="6" t="e">
        <f>SUM(#REF!+#REF!+#REF!)</f>
        <v>#REF!</v>
      </c>
      <c r="P49" s="35"/>
      <c r="Q49" s="6">
        <f>Q50+Q51</f>
        <v>0</v>
      </c>
      <c r="R49" s="6" t="e">
        <f>SUM(#REF!+#REF!+#REF!)</f>
        <v>#REF!</v>
      </c>
      <c r="S49" s="35"/>
      <c r="T49" s="6">
        <f>T50+T51</f>
        <v>0</v>
      </c>
      <c r="U49" s="6" t="e">
        <f>SUM(#REF!+#REF!+#REF!)</f>
        <v>#REF!</v>
      </c>
      <c r="V49" s="35"/>
      <c r="W49" s="6">
        <f>W50+W51</f>
        <v>0</v>
      </c>
      <c r="X49" s="6" t="e">
        <f>SUM(#REF!+#REF!+#REF!)</f>
        <v>#REF!</v>
      </c>
      <c r="Y49" s="35"/>
      <c r="Z49" s="6">
        <f>Z50+Z51</f>
        <v>0</v>
      </c>
      <c r="AA49" s="6" t="e">
        <f>SUM(#REF!+#REF!+#REF!)</f>
        <v>#REF!</v>
      </c>
      <c r="AB49" s="35"/>
      <c r="AC49" s="6">
        <f>AC50+AC51</f>
        <v>0</v>
      </c>
      <c r="AD49" s="6" t="e">
        <f>SUM(#REF!+#REF!+#REF!)</f>
        <v>#REF!</v>
      </c>
      <c r="AE49" s="35"/>
      <c r="AF49" s="6">
        <f>AF50+AF51</f>
        <v>0</v>
      </c>
      <c r="AG49" s="6" t="e">
        <f>SUM(#REF!+#REF!+#REF!)</f>
        <v>#REF!</v>
      </c>
      <c r="AH49" s="35"/>
      <c r="AI49" s="6">
        <f>AI50+AI51</f>
        <v>0</v>
      </c>
      <c r="AJ49" s="6" t="e">
        <f>SUM(#REF!+#REF!+#REF!)</f>
        <v>#REF!</v>
      </c>
      <c r="AK49" s="35"/>
      <c r="AL49" s="6">
        <f>AL50+AL51</f>
        <v>0</v>
      </c>
      <c r="AM49" s="6" t="e">
        <f>SUM(#REF!+#REF!+#REF!)</f>
        <v>#REF!</v>
      </c>
      <c r="AN49" s="35"/>
      <c r="AO49" s="6">
        <f>AO50+AO51</f>
        <v>0</v>
      </c>
      <c r="AP49" s="6" t="e">
        <f>SUM(#REF!+#REF!+#REF!)</f>
        <v>#REF!</v>
      </c>
      <c r="AQ49" s="35"/>
      <c r="AR49" s="6">
        <f>AR50+AR51</f>
        <v>0</v>
      </c>
      <c r="AS49" s="35" t="e">
        <f>SUM(#REF!+#REF!+#REF!)</f>
        <v>#REF!</v>
      </c>
      <c r="AT49" s="35"/>
      <c r="AU49" s="6">
        <f>AU50+AU51</f>
        <v>0</v>
      </c>
      <c r="AV49" s="35" t="e">
        <f>SUM(#REF!+#REF!+#REF!)</f>
        <v>#REF!</v>
      </c>
      <c r="AW49" s="35"/>
      <c r="AX49" s="6">
        <f>AX50+AX51</f>
        <v>0</v>
      </c>
      <c r="AY49" s="35" t="e">
        <f>SUM(#REF!+#REF!+#REF!)</f>
        <v>#REF!</v>
      </c>
      <c r="AZ49" s="35"/>
      <c r="BA49" s="6">
        <f>BA50+BA51</f>
        <v>0</v>
      </c>
      <c r="BB49" s="35" t="e">
        <f>SUM(#REF!+#REF!+#REF!)</f>
        <v>#REF!</v>
      </c>
      <c r="BC49" s="35"/>
      <c r="BD49" s="6">
        <f>BD50+BD51</f>
        <v>0</v>
      </c>
      <c r="BE49" s="35" t="e">
        <f>SUM(#REF!+#REF!+#REF!)</f>
        <v>#REF!</v>
      </c>
      <c r="BF49" s="35"/>
      <c r="BG49" s="6">
        <f>BG50+BG51</f>
        <v>0</v>
      </c>
      <c r="BH49" s="35" t="e">
        <f>#REF!+#REF!+#REF!</f>
        <v>#REF!</v>
      </c>
      <c r="BI49" s="35"/>
      <c r="BJ49" s="6">
        <f>BJ50+BJ51</f>
        <v>50</v>
      </c>
      <c r="BK49" s="35" t="e">
        <f>#REF!+#REF!+#REF!</f>
        <v>#REF!</v>
      </c>
      <c r="BL49" s="86" t="e">
        <f t="shared" ref="BL49:BL50" si="243">BK49/BJ49*100</f>
        <v>#REF!</v>
      </c>
      <c r="BM49" s="6">
        <f>BM50+BM51</f>
        <v>0</v>
      </c>
      <c r="BN49" s="35" t="e">
        <f>SUM(#REF!+#REF!+#REF!)</f>
        <v>#REF!</v>
      </c>
      <c r="BO49" s="35"/>
      <c r="BP49" s="6">
        <f>BP50+BP51</f>
        <v>0</v>
      </c>
      <c r="BQ49" s="35" t="e">
        <f>SUM(#REF!+#REF!+#REF!)</f>
        <v>#REF!</v>
      </c>
      <c r="BR49" s="35"/>
      <c r="BS49" s="6">
        <f>BS50+BS51</f>
        <v>0</v>
      </c>
      <c r="BT49" s="35" t="e">
        <f>SUM(#REF!+#REF!+#REF!)</f>
        <v>#REF!</v>
      </c>
      <c r="BU49" s="35"/>
      <c r="BV49" s="6">
        <f>BV50+BV51</f>
        <v>0</v>
      </c>
      <c r="BW49" s="35" t="e">
        <f>SUM(#REF!+#REF!+#REF!)</f>
        <v>#REF!</v>
      </c>
      <c r="BX49" s="35"/>
      <c r="BY49" s="6">
        <f>BY50+BY51</f>
        <v>0</v>
      </c>
      <c r="BZ49" s="35" t="e">
        <f>SUM(#REF!+#REF!+#REF!)</f>
        <v>#REF!</v>
      </c>
      <c r="CA49" s="35"/>
      <c r="CB49" s="6">
        <f>CB50+CB51</f>
        <v>0</v>
      </c>
      <c r="CC49" s="35" t="e">
        <f>SUM(#REF!+#REF!+#REF!)</f>
        <v>#REF!</v>
      </c>
      <c r="CD49" s="35"/>
      <c r="CE49" s="6">
        <f>CE50+CE51</f>
        <v>0</v>
      </c>
      <c r="CF49" s="35" t="e">
        <f>SUM(#REF!+#REF!+#REF!)</f>
        <v>#REF!</v>
      </c>
      <c r="CG49" s="35"/>
      <c r="CH49" s="6">
        <f>CH50+CH51</f>
        <v>0</v>
      </c>
      <c r="CI49" s="35" t="e">
        <f>SUM(#REF!+#REF!+#REF!)</f>
        <v>#REF!</v>
      </c>
      <c r="CJ49" s="35"/>
      <c r="CK49" s="6">
        <f>CK50+CK51</f>
        <v>0</v>
      </c>
      <c r="CL49" s="35" t="e">
        <f>SUM(#REF!+#REF!+#REF!)</f>
        <v>#REF!</v>
      </c>
      <c r="CM49" s="35"/>
      <c r="CN49" s="6">
        <f>CN50+CN51</f>
        <v>0</v>
      </c>
      <c r="CO49" s="35" t="e">
        <f>#REF!+#REF!+#REF!</f>
        <v>#REF!</v>
      </c>
      <c r="CP49" s="35"/>
      <c r="CQ49" s="6">
        <f>CQ50+CQ51</f>
        <v>0</v>
      </c>
      <c r="CR49" s="35" t="e">
        <f>SUM(#REF!+#REF!+#REF!)</f>
        <v>#REF!</v>
      </c>
      <c r="CS49" s="35"/>
      <c r="CT49" s="6">
        <f>CT50+CT51</f>
        <v>0</v>
      </c>
      <c r="CU49" s="35" t="e">
        <f>SUM(#REF!+#REF!+#REF!)</f>
        <v>#REF!</v>
      </c>
      <c r="CV49" s="35"/>
      <c r="CW49" s="6">
        <f>CW50+CW51</f>
        <v>0</v>
      </c>
      <c r="CX49" s="35" t="e">
        <f>SUM(#REF!+#REF!+#REF!)</f>
        <v>#REF!</v>
      </c>
      <c r="CY49" s="35"/>
      <c r="CZ49" s="6">
        <f>CZ50+CZ51</f>
        <v>0</v>
      </c>
      <c r="DA49" s="35" t="e">
        <f>SUM(#REF!+#REF!+#REF!)</f>
        <v>#REF!</v>
      </c>
      <c r="DB49" s="35"/>
      <c r="DC49" s="6">
        <f>DC50+DC51</f>
        <v>90000</v>
      </c>
      <c r="DD49" s="35" t="e">
        <f>SUM(#REF!+#REF!+#REF!)</f>
        <v>#REF!</v>
      </c>
      <c r="DE49" s="86" t="e">
        <f t="shared" ref="DE49:DE50" si="244">DD49/DC49*100</f>
        <v>#REF!</v>
      </c>
      <c r="DF49" s="6">
        <f>DF50+DF51</f>
        <v>0</v>
      </c>
      <c r="DG49" s="35" t="e">
        <f>SUM(#REF!+#REF!+#REF!)</f>
        <v>#REF!</v>
      </c>
      <c r="DH49" s="35"/>
      <c r="DI49" s="6">
        <f>DI50+DI51</f>
        <v>0</v>
      </c>
      <c r="DJ49" s="35" t="e">
        <f>SUM(#REF!+#REF!+#REF!)</f>
        <v>#REF!</v>
      </c>
      <c r="DK49" s="35"/>
      <c r="DL49" s="6">
        <f>DL50+DL51</f>
        <v>0</v>
      </c>
      <c r="DM49" s="35" t="e">
        <f>SUM(#REF!+#REF!+#REF!)</f>
        <v>#REF!</v>
      </c>
      <c r="DN49" s="35"/>
      <c r="DO49" s="6">
        <f>DO50+DO51</f>
        <v>0</v>
      </c>
      <c r="DP49" s="35" t="e">
        <f>#REF!+#REF!+#REF!</f>
        <v>#REF!</v>
      </c>
      <c r="DQ49" s="35"/>
      <c r="DR49" s="35">
        <f t="shared" si="60"/>
        <v>90550</v>
      </c>
      <c r="DS49" s="35" t="e">
        <f>#REF!+#REF!+#REF!</f>
        <v>#REF!</v>
      </c>
      <c r="DT49" s="86" t="e">
        <f t="shared" si="61"/>
        <v>#REF!</v>
      </c>
      <c r="DU49" s="6">
        <f>DU50+DU51</f>
        <v>0</v>
      </c>
      <c r="DV49" s="6" t="e">
        <f>SUM(#REF!+#REF!+#REF!)</f>
        <v>#REF!</v>
      </c>
      <c r="DW49" s="35"/>
      <c r="DX49" s="6">
        <f>DX50+DX51</f>
        <v>0</v>
      </c>
      <c r="DY49" s="6" t="e">
        <f>SUM(#REF!+#REF!+#REF!)</f>
        <v>#REF!</v>
      </c>
      <c r="DZ49" s="35"/>
      <c r="EA49" s="6">
        <f>EA50+EA51</f>
        <v>0</v>
      </c>
      <c r="EB49" s="6" t="e">
        <f>SUM(#REF!+#REF!+#REF!)</f>
        <v>#REF!</v>
      </c>
      <c r="EC49" s="35"/>
      <c r="ED49" s="6">
        <f>ED50+ED51</f>
        <v>0</v>
      </c>
      <c r="EE49" s="6" t="e">
        <f>SUM(#REF!+#REF!+#REF!)</f>
        <v>#REF!</v>
      </c>
      <c r="EF49" s="35"/>
      <c r="EG49" s="6">
        <f>EG50+EG51</f>
        <v>0</v>
      </c>
      <c r="EH49" s="6" t="e">
        <f>SUM(#REF!+#REF!+#REF!)</f>
        <v>#REF!</v>
      </c>
      <c r="EI49" s="35"/>
      <c r="EJ49" s="6">
        <f>EJ50+EJ51</f>
        <v>0</v>
      </c>
      <c r="EK49" s="6" t="e">
        <f>SUM(#REF!+#REF!+#REF!)</f>
        <v>#REF!</v>
      </c>
      <c r="EL49" s="35"/>
      <c r="EM49" s="6">
        <f>EM50+EM51</f>
        <v>0</v>
      </c>
      <c r="EN49" s="6" t="e">
        <f>SUM(#REF!+#REF!+#REF!)</f>
        <v>#REF!</v>
      </c>
      <c r="EO49" s="35"/>
      <c r="EP49" s="6">
        <f>EP50+EP51</f>
        <v>0</v>
      </c>
      <c r="EQ49" s="6" t="e">
        <f>SUM(#REF!+#REF!+#REF!)</f>
        <v>#REF!</v>
      </c>
      <c r="ER49" s="35"/>
      <c r="ES49" s="6">
        <f>ES50+ES51</f>
        <v>0</v>
      </c>
      <c r="ET49" s="7" t="e">
        <f>SUM(#REF!+#REF!+#REF!)</f>
        <v>#REF!</v>
      </c>
      <c r="EU49" s="332"/>
      <c r="EV49" s="332">
        <f t="shared" si="62"/>
        <v>0</v>
      </c>
      <c r="EW49" s="332" t="e">
        <f>SUM(#REF!+#REF!+#REF!)</f>
        <v>#REF!</v>
      </c>
      <c r="EX49" s="92"/>
      <c r="EY49" s="7">
        <f>EY50+EY51</f>
        <v>0</v>
      </c>
      <c r="EZ49" s="332" t="e">
        <f>#REF!+#REF!+#REF!</f>
        <v>#REF!</v>
      </c>
      <c r="FA49" s="35"/>
      <c r="FB49" s="6">
        <f>FB50+FB51</f>
        <v>0</v>
      </c>
      <c r="FC49" s="332" t="e">
        <f>#REF!+#REF!+#REF!</f>
        <v>#REF!</v>
      </c>
      <c r="FD49" s="35"/>
      <c r="FE49" s="6">
        <f>FE50+FE51</f>
        <v>0</v>
      </c>
      <c r="FF49" s="332" t="e">
        <f>#REF!+#REF!+#REF!</f>
        <v>#REF!</v>
      </c>
      <c r="FG49" s="35"/>
      <c r="FH49" s="6">
        <f>FH50+FH51</f>
        <v>0</v>
      </c>
      <c r="FI49" s="332" t="e">
        <f>#REF!+#REF!+#REF!</f>
        <v>#REF!</v>
      </c>
      <c r="FJ49" s="35"/>
      <c r="FK49" s="6">
        <f>FK50+FK51</f>
        <v>0</v>
      </c>
      <c r="FL49" s="332" t="e">
        <f>#REF!+#REF!+#REF!</f>
        <v>#REF!</v>
      </c>
      <c r="FM49" s="35"/>
      <c r="FN49" s="7">
        <f>FN50+FN51</f>
        <v>0</v>
      </c>
      <c r="FO49" s="332" t="e">
        <f>#REF!+#REF!+#REF!</f>
        <v>#REF!</v>
      </c>
      <c r="FP49" s="35"/>
      <c r="FQ49" s="7">
        <f>FQ50+FQ51</f>
        <v>0</v>
      </c>
      <c r="FR49" s="332" t="e">
        <f>#REF!+#REF!+#REF!</f>
        <v>#REF!</v>
      </c>
      <c r="FS49" s="35"/>
      <c r="FT49" s="7">
        <f>FT50+FT51</f>
        <v>0</v>
      </c>
      <c r="FU49" s="332" t="e">
        <f>#REF!+#REF!+#REF!</f>
        <v>#REF!</v>
      </c>
      <c r="FV49" s="332"/>
      <c r="FW49" s="7">
        <f>FW50+FW51</f>
        <v>0</v>
      </c>
      <c r="FX49" s="332" t="e">
        <f>#REF!+#REF!+#REF!</f>
        <v>#REF!</v>
      </c>
      <c r="FY49" s="35"/>
      <c r="FZ49" s="6">
        <f>FZ50+FZ51</f>
        <v>0</v>
      </c>
      <c r="GA49" s="35" t="e">
        <f>#REF!+#REF!+#REF!</f>
        <v>#REF!</v>
      </c>
      <c r="GB49" s="35"/>
      <c r="GC49" s="6">
        <f>GC50+GC51</f>
        <v>0</v>
      </c>
      <c r="GD49" s="35" t="e">
        <f>#REF!+#REF!+#REF!</f>
        <v>#REF!</v>
      </c>
      <c r="GE49" s="35"/>
      <c r="GF49" s="6">
        <f>GF50+GF51</f>
        <v>0</v>
      </c>
      <c r="GG49" s="35" t="e">
        <f>#REF!+#REF!+#REF!</f>
        <v>#REF!</v>
      </c>
      <c r="GH49" s="35"/>
      <c r="GI49" s="6">
        <f>GI50+GI51</f>
        <v>0</v>
      </c>
      <c r="GJ49" s="35" t="e">
        <f>#REF!+#REF!+#REF!</f>
        <v>#REF!</v>
      </c>
      <c r="GK49" s="35"/>
      <c r="GL49" s="35">
        <f t="shared" si="63"/>
        <v>0</v>
      </c>
      <c r="GM49" s="35" t="e">
        <f>#REF!+#REF!+#REF!</f>
        <v>#REF!</v>
      </c>
      <c r="GN49" s="35"/>
      <c r="GO49" s="6">
        <f>GO50+GO51</f>
        <v>0</v>
      </c>
      <c r="GP49" s="35" t="e">
        <f>#REF!+#REF!+#REF!</f>
        <v>#REF!</v>
      </c>
      <c r="GQ49" s="35"/>
      <c r="GR49" s="6">
        <f>GR50+GR51</f>
        <v>0</v>
      </c>
      <c r="GS49" s="35" t="e">
        <f>#REF!+#REF!+#REF!</f>
        <v>#REF!</v>
      </c>
      <c r="GT49" s="35"/>
      <c r="GU49" s="6">
        <f>GU50+GU51</f>
        <v>0</v>
      </c>
      <c r="GV49" s="35" t="e">
        <f>#REF!+#REF!+#REF!</f>
        <v>#REF!</v>
      </c>
      <c r="GW49" s="35"/>
      <c r="GX49" s="35">
        <f t="shared" si="64"/>
        <v>0</v>
      </c>
      <c r="GY49" s="35" t="e">
        <f>SUM(#REF!+#REF!+#REF!)</f>
        <v>#REF!</v>
      </c>
      <c r="GZ49" s="35"/>
      <c r="HA49" s="35">
        <f t="shared" si="65"/>
        <v>90550</v>
      </c>
      <c r="HB49" s="35" t="e">
        <f>SUM(#REF!+#REF!+#REF!)</f>
        <v>#REF!</v>
      </c>
      <c r="HC49" s="144" t="e">
        <f t="shared" si="59"/>
        <v>#REF!</v>
      </c>
      <c r="HE49" s="149"/>
      <c r="HF49" s="149"/>
    </row>
    <row r="50" spans="1:214" ht="24.95" customHeight="1" x14ac:dyDescent="0.2">
      <c r="A50" s="131" t="s">
        <v>500</v>
      </c>
      <c r="B50" s="7"/>
      <c r="C50" s="7" t="e">
        <f>SUM(#REF!+#REF!+#REF!)</f>
        <v>#REF!</v>
      </c>
      <c r="D50" s="86"/>
      <c r="E50" s="7"/>
      <c r="F50" s="7" t="e">
        <f>SUM(#REF!+#REF!+#REF!)</f>
        <v>#REF!</v>
      </c>
      <c r="G50" s="35"/>
      <c r="H50" s="7"/>
      <c r="I50" s="7" t="e">
        <f>SUM(#REF!+#REF!+#REF!)</f>
        <v>#REF!</v>
      </c>
      <c r="J50" s="35"/>
      <c r="K50" s="7">
        <v>500</v>
      </c>
      <c r="L50" s="7" t="e">
        <f>SUM(#REF!+#REF!+#REF!)</f>
        <v>#REF!</v>
      </c>
      <c r="M50" s="91" t="e">
        <f t="shared" si="242"/>
        <v>#REF!</v>
      </c>
      <c r="N50" s="7"/>
      <c r="O50" s="7" t="e">
        <f>SUM(#REF!+#REF!+#REF!)</f>
        <v>#REF!</v>
      </c>
      <c r="P50" s="35"/>
      <c r="Q50" s="7"/>
      <c r="R50" s="7" t="e">
        <f>SUM(#REF!+#REF!+#REF!)</f>
        <v>#REF!</v>
      </c>
      <c r="S50" s="35"/>
      <c r="T50" s="7"/>
      <c r="U50" s="7" t="e">
        <f>SUM(#REF!+#REF!+#REF!)</f>
        <v>#REF!</v>
      </c>
      <c r="V50" s="35"/>
      <c r="W50" s="7"/>
      <c r="X50" s="7" t="e">
        <f>SUM(#REF!+#REF!+#REF!)</f>
        <v>#REF!</v>
      </c>
      <c r="Y50" s="35"/>
      <c r="Z50" s="7"/>
      <c r="AA50" s="7" t="e">
        <f>SUM(#REF!+#REF!+#REF!)</f>
        <v>#REF!</v>
      </c>
      <c r="AB50" s="35"/>
      <c r="AC50" s="7"/>
      <c r="AD50" s="7" t="e">
        <f>SUM(#REF!+#REF!+#REF!)</f>
        <v>#REF!</v>
      </c>
      <c r="AE50" s="35"/>
      <c r="AF50" s="7"/>
      <c r="AG50" s="7" t="e">
        <f>SUM(#REF!+#REF!+#REF!)</f>
        <v>#REF!</v>
      </c>
      <c r="AH50" s="35"/>
      <c r="AI50" s="7"/>
      <c r="AJ50" s="7" t="e">
        <f>SUM(#REF!+#REF!+#REF!)</f>
        <v>#REF!</v>
      </c>
      <c r="AK50" s="35"/>
      <c r="AL50" s="7"/>
      <c r="AM50" s="7" t="e">
        <f>SUM(#REF!+#REF!+#REF!)</f>
        <v>#REF!</v>
      </c>
      <c r="AN50" s="35"/>
      <c r="AO50" s="7"/>
      <c r="AP50" s="7" t="e">
        <f>SUM(#REF!+#REF!+#REF!)</f>
        <v>#REF!</v>
      </c>
      <c r="AQ50" s="35"/>
      <c r="AR50" s="7"/>
      <c r="AS50" s="35" t="e">
        <f>SUM(#REF!+#REF!+#REF!)</f>
        <v>#REF!</v>
      </c>
      <c r="AT50" s="35"/>
      <c r="AU50" s="7"/>
      <c r="AV50" s="35" t="e">
        <f>SUM(#REF!+#REF!+#REF!)</f>
        <v>#REF!</v>
      </c>
      <c r="AW50" s="35"/>
      <c r="AX50" s="7"/>
      <c r="AY50" s="35" t="e">
        <f>SUM(#REF!+#REF!+#REF!)</f>
        <v>#REF!</v>
      </c>
      <c r="AZ50" s="35"/>
      <c r="BA50" s="7"/>
      <c r="BB50" s="35" t="e">
        <f>SUM(#REF!+#REF!+#REF!)</f>
        <v>#REF!</v>
      </c>
      <c r="BC50" s="35"/>
      <c r="BD50" s="7"/>
      <c r="BE50" s="35" t="e">
        <f>SUM(#REF!+#REF!+#REF!)</f>
        <v>#REF!</v>
      </c>
      <c r="BF50" s="35"/>
      <c r="BG50" s="7"/>
      <c r="BH50" s="35" t="e">
        <f>#REF!+#REF!+#REF!</f>
        <v>#REF!</v>
      </c>
      <c r="BI50" s="35"/>
      <c r="BJ50" s="7">
        <v>50</v>
      </c>
      <c r="BK50" s="35" t="e">
        <f>#REF!+#REF!+#REF!</f>
        <v>#REF!</v>
      </c>
      <c r="BL50" s="91" t="e">
        <f t="shared" si="243"/>
        <v>#REF!</v>
      </c>
      <c r="BM50" s="7"/>
      <c r="BN50" s="35" t="e">
        <f>SUM(#REF!+#REF!+#REF!)</f>
        <v>#REF!</v>
      </c>
      <c r="BO50" s="35"/>
      <c r="BP50" s="7"/>
      <c r="BQ50" s="35" t="e">
        <f>SUM(#REF!+#REF!+#REF!)</f>
        <v>#REF!</v>
      </c>
      <c r="BR50" s="35"/>
      <c r="BS50" s="7"/>
      <c r="BT50" s="35" t="e">
        <f>SUM(#REF!+#REF!+#REF!)</f>
        <v>#REF!</v>
      </c>
      <c r="BU50" s="35"/>
      <c r="BV50" s="7"/>
      <c r="BW50" s="35" t="e">
        <f>SUM(#REF!+#REF!+#REF!)</f>
        <v>#REF!</v>
      </c>
      <c r="BX50" s="35"/>
      <c r="BY50" s="7"/>
      <c r="BZ50" s="35" t="e">
        <f>SUM(#REF!+#REF!+#REF!)</f>
        <v>#REF!</v>
      </c>
      <c r="CA50" s="35"/>
      <c r="CB50" s="7"/>
      <c r="CC50" s="35" t="e">
        <f>SUM(#REF!+#REF!+#REF!)</f>
        <v>#REF!</v>
      </c>
      <c r="CD50" s="35"/>
      <c r="CE50" s="7"/>
      <c r="CF50" s="35" t="e">
        <f>SUM(#REF!+#REF!+#REF!)</f>
        <v>#REF!</v>
      </c>
      <c r="CG50" s="35"/>
      <c r="CH50" s="7"/>
      <c r="CI50" s="35" t="e">
        <f>SUM(#REF!+#REF!+#REF!)</f>
        <v>#REF!</v>
      </c>
      <c r="CJ50" s="35"/>
      <c r="CK50" s="7"/>
      <c r="CL50" s="35" t="e">
        <f>SUM(#REF!+#REF!+#REF!)</f>
        <v>#REF!</v>
      </c>
      <c r="CM50" s="35"/>
      <c r="CN50" s="7"/>
      <c r="CO50" s="35" t="e">
        <f>#REF!+#REF!+#REF!</f>
        <v>#REF!</v>
      </c>
      <c r="CP50" s="35"/>
      <c r="CQ50" s="7"/>
      <c r="CR50" s="35" t="e">
        <f>SUM(#REF!+#REF!+#REF!)</f>
        <v>#REF!</v>
      </c>
      <c r="CS50" s="35"/>
      <c r="CT50" s="7"/>
      <c r="CU50" s="35" t="e">
        <f>SUM(#REF!+#REF!+#REF!)</f>
        <v>#REF!</v>
      </c>
      <c r="CV50" s="35"/>
      <c r="CW50" s="7"/>
      <c r="CX50" s="35" t="e">
        <f>SUM(#REF!+#REF!+#REF!)</f>
        <v>#REF!</v>
      </c>
      <c r="CY50" s="35"/>
      <c r="CZ50" s="7"/>
      <c r="DA50" s="35" t="e">
        <f>SUM(#REF!+#REF!+#REF!)</f>
        <v>#REF!</v>
      </c>
      <c r="DB50" s="35"/>
      <c r="DC50" s="7">
        <v>90000</v>
      </c>
      <c r="DD50" s="35" t="e">
        <f>SUM(#REF!+#REF!+#REF!)</f>
        <v>#REF!</v>
      </c>
      <c r="DE50" s="91" t="e">
        <f t="shared" si="244"/>
        <v>#REF!</v>
      </c>
      <c r="DF50" s="7"/>
      <c r="DG50" s="35" t="e">
        <f>SUM(#REF!+#REF!+#REF!)</f>
        <v>#REF!</v>
      </c>
      <c r="DH50" s="35"/>
      <c r="DI50" s="7"/>
      <c r="DJ50" s="35" t="e">
        <f>SUM(#REF!+#REF!+#REF!)</f>
        <v>#REF!</v>
      </c>
      <c r="DK50" s="35"/>
      <c r="DL50" s="7"/>
      <c r="DM50" s="35" t="e">
        <f>SUM(#REF!+#REF!+#REF!)</f>
        <v>#REF!</v>
      </c>
      <c r="DN50" s="35"/>
      <c r="DO50" s="7"/>
      <c r="DP50" s="35" t="e">
        <f>#REF!+#REF!+#REF!</f>
        <v>#REF!</v>
      </c>
      <c r="DQ50" s="35"/>
      <c r="DR50" s="35">
        <f t="shared" si="60"/>
        <v>90550</v>
      </c>
      <c r="DS50" s="35" t="e">
        <f>#REF!+#REF!+#REF!</f>
        <v>#REF!</v>
      </c>
      <c r="DT50" s="86" t="e">
        <f t="shared" si="61"/>
        <v>#REF!</v>
      </c>
      <c r="DU50" s="7"/>
      <c r="DV50" s="7" t="e">
        <f>SUM(#REF!+#REF!+#REF!)</f>
        <v>#REF!</v>
      </c>
      <c r="DW50" s="35"/>
      <c r="DX50" s="7"/>
      <c r="DY50" s="7" t="e">
        <f>SUM(#REF!+#REF!+#REF!)</f>
        <v>#REF!</v>
      </c>
      <c r="DZ50" s="35"/>
      <c r="EA50" s="7"/>
      <c r="EB50" s="7" t="e">
        <f>SUM(#REF!+#REF!+#REF!)</f>
        <v>#REF!</v>
      </c>
      <c r="EC50" s="35"/>
      <c r="ED50" s="7"/>
      <c r="EE50" s="7" t="e">
        <f>SUM(#REF!+#REF!+#REF!)</f>
        <v>#REF!</v>
      </c>
      <c r="EF50" s="35"/>
      <c r="EG50" s="7"/>
      <c r="EH50" s="7" t="e">
        <f>SUM(#REF!+#REF!+#REF!)</f>
        <v>#REF!</v>
      </c>
      <c r="EI50" s="35"/>
      <c r="EJ50" s="7"/>
      <c r="EK50" s="7" t="e">
        <f>SUM(#REF!+#REF!+#REF!)</f>
        <v>#REF!</v>
      </c>
      <c r="EL50" s="35"/>
      <c r="EM50" s="7"/>
      <c r="EN50" s="7" t="e">
        <f>SUM(#REF!+#REF!+#REF!)</f>
        <v>#REF!</v>
      </c>
      <c r="EO50" s="35"/>
      <c r="EP50" s="7"/>
      <c r="EQ50" s="7" t="e">
        <f>SUM(#REF!+#REF!+#REF!)</f>
        <v>#REF!</v>
      </c>
      <c r="ER50" s="35"/>
      <c r="ES50" s="7"/>
      <c r="ET50" s="7" t="e">
        <f>SUM(#REF!+#REF!+#REF!)</f>
        <v>#REF!</v>
      </c>
      <c r="EU50" s="332"/>
      <c r="EV50" s="332">
        <f t="shared" si="62"/>
        <v>0</v>
      </c>
      <c r="EW50" s="332" t="e">
        <f>SUM(#REF!+#REF!+#REF!)</f>
        <v>#REF!</v>
      </c>
      <c r="EX50" s="92"/>
      <c r="EY50" s="7"/>
      <c r="EZ50" s="332" t="e">
        <f>#REF!+#REF!+#REF!</f>
        <v>#REF!</v>
      </c>
      <c r="FA50" s="35"/>
      <c r="FB50" s="7"/>
      <c r="FC50" s="332" t="e">
        <f>#REF!+#REF!+#REF!</f>
        <v>#REF!</v>
      </c>
      <c r="FD50" s="35"/>
      <c r="FE50" s="7"/>
      <c r="FF50" s="332" t="e">
        <f>#REF!+#REF!+#REF!</f>
        <v>#REF!</v>
      </c>
      <c r="FG50" s="35"/>
      <c r="FH50" s="7"/>
      <c r="FI50" s="332" t="e">
        <f>#REF!+#REF!+#REF!</f>
        <v>#REF!</v>
      </c>
      <c r="FJ50" s="35"/>
      <c r="FK50" s="7"/>
      <c r="FL50" s="332" t="e">
        <f>#REF!+#REF!+#REF!</f>
        <v>#REF!</v>
      </c>
      <c r="FM50" s="35"/>
      <c r="FN50" s="7"/>
      <c r="FO50" s="332" t="e">
        <f>#REF!+#REF!+#REF!</f>
        <v>#REF!</v>
      </c>
      <c r="FP50" s="35"/>
      <c r="FQ50" s="7"/>
      <c r="FR50" s="332" t="e">
        <f>#REF!+#REF!+#REF!</f>
        <v>#REF!</v>
      </c>
      <c r="FS50" s="35"/>
      <c r="FT50" s="7"/>
      <c r="FU50" s="332" t="e">
        <f>#REF!+#REF!+#REF!</f>
        <v>#REF!</v>
      </c>
      <c r="FV50" s="332"/>
      <c r="FW50" s="7"/>
      <c r="FX50" s="332" t="e">
        <f>#REF!+#REF!+#REF!</f>
        <v>#REF!</v>
      </c>
      <c r="FY50" s="35"/>
      <c r="FZ50" s="7"/>
      <c r="GA50" s="332" t="e">
        <f>#REF!+#REF!+#REF!</f>
        <v>#REF!</v>
      </c>
      <c r="GB50" s="332"/>
      <c r="GC50" s="7"/>
      <c r="GD50" s="332" t="e">
        <f>#REF!+#REF!+#REF!</f>
        <v>#REF!</v>
      </c>
      <c r="GE50" s="332"/>
      <c r="GF50" s="7"/>
      <c r="GG50" s="332" t="e">
        <f>#REF!+#REF!+#REF!</f>
        <v>#REF!</v>
      </c>
      <c r="GH50" s="332"/>
      <c r="GI50" s="7"/>
      <c r="GJ50" s="332" t="e">
        <f>#REF!+#REF!+#REF!</f>
        <v>#REF!</v>
      </c>
      <c r="GK50" s="35"/>
      <c r="GL50" s="35">
        <f t="shared" si="63"/>
        <v>0</v>
      </c>
      <c r="GM50" s="35" t="e">
        <f>#REF!+#REF!+#REF!</f>
        <v>#REF!</v>
      </c>
      <c r="GN50" s="35"/>
      <c r="GO50" s="7"/>
      <c r="GP50" s="332" t="e">
        <f>#REF!+#REF!+#REF!</f>
        <v>#REF!</v>
      </c>
      <c r="GQ50" s="332"/>
      <c r="GR50" s="7"/>
      <c r="GS50" s="332" t="e">
        <f>#REF!+#REF!+#REF!</f>
        <v>#REF!</v>
      </c>
      <c r="GT50" s="332"/>
      <c r="GU50" s="7"/>
      <c r="GV50" s="332" t="e">
        <f>#REF!+#REF!+#REF!</f>
        <v>#REF!</v>
      </c>
      <c r="GW50" s="35"/>
      <c r="GX50" s="35">
        <f t="shared" si="64"/>
        <v>0</v>
      </c>
      <c r="GY50" s="35" t="e">
        <f>SUM(#REF!+#REF!+#REF!)</f>
        <v>#REF!</v>
      </c>
      <c r="GZ50" s="35"/>
      <c r="HA50" s="35">
        <f t="shared" si="65"/>
        <v>90550</v>
      </c>
      <c r="HB50" s="35" t="e">
        <f>SUM(#REF!+#REF!+#REF!)</f>
        <v>#REF!</v>
      </c>
      <c r="HC50" s="144" t="e">
        <f t="shared" si="59"/>
        <v>#REF!</v>
      </c>
      <c r="HE50" s="149"/>
      <c r="HF50" s="149"/>
    </row>
    <row r="51" spans="1:214" ht="15" customHeight="1" x14ac:dyDescent="0.2">
      <c r="A51" s="131" t="s">
        <v>501</v>
      </c>
      <c r="B51" s="7"/>
      <c r="C51" s="7" t="e">
        <f>SUM(#REF!+#REF!+#REF!)</f>
        <v>#REF!</v>
      </c>
      <c r="D51" s="86"/>
      <c r="E51" s="7"/>
      <c r="F51" s="7" t="e">
        <f>SUM(#REF!+#REF!+#REF!)</f>
        <v>#REF!</v>
      </c>
      <c r="G51" s="35"/>
      <c r="H51" s="7"/>
      <c r="I51" s="7" t="e">
        <f>SUM(#REF!+#REF!+#REF!)</f>
        <v>#REF!</v>
      </c>
      <c r="J51" s="35"/>
      <c r="K51" s="7"/>
      <c r="L51" s="7" t="e">
        <f>SUM(#REF!+#REF!+#REF!)</f>
        <v>#REF!</v>
      </c>
      <c r="M51" s="35"/>
      <c r="N51" s="7"/>
      <c r="O51" s="7" t="e">
        <f>SUM(#REF!+#REF!+#REF!)</f>
        <v>#REF!</v>
      </c>
      <c r="P51" s="35"/>
      <c r="Q51" s="7"/>
      <c r="R51" s="7" t="e">
        <f>SUM(#REF!+#REF!+#REF!)</f>
        <v>#REF!</v>
      </c>
      <c r="S51" s="35"/>
      <c r="T51" s="7"/>
      <c r="U51" s="7" t="e">
        <f>SUM(#REF!+#REF!+#REF!)</f>
        <v>#REF!</v>
      </c>
      <c r="V51" s="35"/>
      <c r="W51" s="7"/>
      <c r="X51" s="7" t="e">
        <f>SUM(#REF!+#REF!+#REF!)</f>
        <v>#REF!</v>
      </c>
      <c r="Y51" s="35"/>
      <c r="Z51" s="7"/>
      <c r="AA51" s="7" t="e">
        <f>SUM(#REF!+#REF!+#REF!)</f>
        <v>#REF!</v>
      </c>
      <c r="AB51" s="35"/>
      <c r="AC51" s="7"/>
      <c r="AD51" s="7" t="e">
        <f>SUM(#REF!+#REF!+#REF!)</f>
        <v>#REF!</v>
      </c>
      <c r="AE51" s="35"/>
      <c r="AF51" s="7"/>
      <c r="AG51" s="7" t="e">
        <f>SUM(#REF!+#REF!+#REF!)</f>
        <v>#REF!</v>
      </c>
      <c r="AH51" s="35"/>
      <c r="AI51" s="7"/>
      <c r="AJ51" s="7" t="e">
        <f>SUM(#REF!+#REF!+#REF!)</f>
        <v>#REF!</v>
      </c>
      <c r="AK51" s="35"/>
      <c r="AL51" s="7"/>
      <c r="AM51" s="7" t="e">
        <f>SUM(#REF!+#REF!+#REF!)</f>
        <v>#REF!</v>
      </c>
      <c r="AN51" s="35"/>
      <c r="AO51" s="7"/>
      <c r="AP51" s="7" t="e">
        <f>SUM(#REF!+#REF!+#REF!)</f>
        <v>#REF!</v>
      </c>
      <c r="AQ51" s="35"/>
      <c r="AR51" s="7"/>
      <c r="AS51" s="35" t="e">
        <f>SUM(#REF!+#REF!+#REF!)</f>
        <v>#REF!</v>
      </c>
      <c r="AT51" s="35"/>
      <c r="AU51" s="7"/>
      <c r="AV51" s="35" t="e">
        <f>SUM(#REF!+#REF!+#REF!)</f>
        <v>#REF!</v>
      </c>
      <c r="AW51" s="35"/>
      <c r="AX51" s="7"/>
      <c r="AY51" s="35" t="e">
        <f>SUM(#REF!+#REF!+#REF!)</f>
        <v>#REF!</v>
      </c>
      <c r="AZ51" s="35"/>
      <c r="BA51" s="7"/>
      <c r="BB51" s="35" t="e">
        <f>SUM(#REF!+#REF!+#REF!)</f>
        <v>#REF!</v>
      </c>
      <c r="BC51" s="35"/>
      <c r="BD51" s="7"/>
      <c r="BE51" s="35" t="e">
        <f>SUM(#REF!+#REF!+#REF!)</f>
        <v>#REF!</v>
      </c>
      <c r="BF51" s="35"/>
      <c r="BG51" s="7"/>
      <c r="BH51" s="35" t="e">
        <f>#REF!+#REF!+#REF!</f>
        <v>#REF!</v>
      </c>
      <c r="BI51" s="35"/>
      <c r="BJ51" s="7"/>
      <c r="BK51" s="35" t="e">
        <f>#REF!+#REF!+#REF!</f>
        <v>#REF!</v>
      </c>
      <c r="BL51" s="35"/>
      <c r="BM51" s="7"/>
      <c r="BN51" s="35" t="e">
        <f>SUM(#REF!+#REF!+#REF!)</f>
        <v>#REF!</v>
      </c>
      <c r="BO51" s="35"/>
      <c r="BP51" s="7"/>
      <c r="BQ51" s="35" t="e">
        <f>SUM(#REF!+#REF!+#REF!)</f>
        <v>#REF!</v>
      </c>
      <c r="BR51" s="35"/>
      <c r="BS51" s="7"/>
      <c r="BT51" s="35" t="e">
        <f>SUM(#REF!+#REF!+#REF!)</f>
        <v>#REF!</v>
      </c>
      <c r="BU51" s="35"/>
      <c r="BV51" s="7"/>
      <c r="BW51" s="35" t="e">
        <f>SUM(#REF!+#REF!+#REF!)</f>
        <v>#REF!</v>
      </c>
      <c r="BX51" s="35"/>
      <c r="BY51" s="7"/>
      <c r="BZ51" s="35" t="e">
        <f>SUM(#REF!+#REF!+#REF!)</f>
        <v>#REF!</v>
      </c>
      <c r="CA51" s="35"/>
      <c r="CB51" s="7"/>
      <c r="CC51" s="35" t="e">
        <f>SUM(#REF!+#REF!+#REF!)</f>
        <v>#REF!</v>
      </c>
      <c r="CD51" s="35"/>
      <c r="CE51" s="7"/>
      <c r="CF51" s="35" t="e">
        <f>SUM(#REF!+#REF!+#REF!)</f>
        <v>#REF!</v>
      </c>
      <c r="CG51" s="35"/>
      <c r="CH51" s="7"/>
      <c r="CI51" s="35" t="e">
        <f>SUM(#REF!+#REF!+#REF!)</f>
        <v>#REF!</v>
      </c>
      <c r="CJ51" s="35"/>
      <c r="CK51" s="7"/>
      <c r="CL51" s="35" t="e">
        <f>SUM(#REF!+#REF!+#REF!)</f>
        <v>#REF!</v>
      </c>
      <c r="CM51" s="35"/>
      <c r="CN51" s="7"/>
      <c r="CO51" s="35" t="e">
        <f>#REF!+#REF!+#REF!</f>
        <v>#REF!</v>
      </c>
      <c r="CP51" s="35"/>
      <c r="CQ51" s="7"/>
      <c r="CR51" s="35" t="e">
        <f>SUM(#REF!+#REF!+#REF!)</f>
        <v>#REF!</v>
      </c>
      <c r="CS51" s="35"/>
      <c r="CT51" s="7"/>
      <c r="CU51" s="35" t="e">
        <f>SUM(#REF!+#REF!+#REF!)</f>
        <v>#REF!</v>
      </c>
      <c r="CV51" s="35"/>
      <c r="CW51" s="7"/>
      <c r="CX51" s="35" t="e">
        <f>SUM(#REF!+#REF!+#REF!)</f>
        <v>#REF!</v>
      </c>
      <c r="CY51" s="35"/>
      <c r="CZ51" s="7"/>
      <c r="DA51" s="35" t="e">
        <f>SUM(#REF!+#REF!+#REF!)</f>
        <v>#REF!</v>
      </c>
      <c r="DB51" s="35"/>
      <c r="DC51" s="7"/>
      <c r="DD51" s="35" t="e">
        <f>SUM(#REF!+#REF!+#REF!)</f>
        <v>#REF!</v>
      </c>
      <c r="DE51" s="35"/>
      <c r="DF51" s="7"/>
      <c r="DG51" s="35" t="e">
        <f>SUM(#REF!+#REF!+#REF!)</f>
        <v>#REF!</v>
      </c>
      <c r="DH51" s="35"/>
      <c r="DI51" s="7"/>
      <c r="DJ51" s="35" t="e">
        <f>SUM(#REF!+#REF!+#REF!)</f>
        <v>#REF!</v>
      </c>
      <c r="DK51" s="35"/>
      <c r="DL51" s="7"/>
      <c r="DM51" s="35" t="e">
        <f>SUM(#REF!+#REF!+#REF!)</f>
        <v>#REF!</v>
      </c>
      <c r="DN51" s="35"/>
      <c r="DO51" s="7"/>
      <c r="DP51" s="35" t="e">
        <f>#REF!+#REF!+#REF!</f>
        <v>#REF!</v>
      </c>
      <c r="DQ51" s="35"/>
      <c r="DR51" s="35">
        <f t="shared" si="60"/>
        <v>0</v>
      </c>
      <c r="DS51" s="35" t="e">
        <f>#REF!+#REF!+#REF!</f>
        <v>#REF!</v>
      </c>
      <c r="DT51" s="35"/>
      <c r="DU51" s="7"/>
      <c r="DV51" s="7" t="e">
        <f>SUM(#REF!+#REF!+#REF!)</f>
        <v>#REF!</v>
      </c>
      <c r="DW51" s="35"/>
      <c r="DX51" s="7"/>
      <c r="DY51" s="7" t="e">
        <f>SUM(#REF!+#REF!+#REF!)</f>
        <v>#REF!</v>
      </c>
      <c r="DZ51" s="35"/>
      <c r="EA51" s="7"/>
      <c r="EB51" s="7" t="e">
        <f>SUM(#REF!+#REF!+#REF!)</f>
        <v>#REF!</v>
      </c>
      <c r="EC51" s="35"/>
      <c r="ED51" s="7"/>
      <c r="EE51" s="7" t="e">
        <f>SUM(#REF!+#REF!+#REF!)</f>
        <v>#REF!</v>
      </c>
      <c r="EF51" s="35"/>
      <c r="EG51" s="7"/>
      <c r="EH51" s="7" t="e">
        <f>SUM(#REF!+#REF!+#REF!)</f>
        <v>#REF!</v>
      </c>
      <c r="EI51" s="35"/>
      <c r="EJ51" s="7"/>
      <c r="EK51" s="7" t="e">
        <f>SUM(#REF!+#REF!+#REF!)</f>
        <v>#REF!</v>
      </c>
      <c r="EL51" s="35"/>
      <c r="EM51" s="7"/>
      <c r="EN51" s="7" t="e">
        <f>SUM(#REF!+#REF!+#REF!)</f>
        <v>#REF!</v>
      </c>
      <c r="EO51" s="35"/>
      <c r="EP51" s="7"/>
      <c r="EQ51" s="7" t="e">
        <f>SUM(#REF!+#REF!+#REF!)</f>
        <v>#REF!</v>
      </c>
      <c r="ER51" s="35"/>
      <c r="ES51" s="7"/>
      <c r="ET51" s="7" t="e">
        <f>SUM(#REF!+#REF!+#REF!)</f>
        <v>#REF!</v>
      </c>
      <c r="EU51" s="332"/>
      <c r="EV51" s="332">
        <f t="shared" si="62"/>
        <v>0</v>
      </c>
      <c r="EW51" s="332" t="e">
        <f>SUM(#REF!+#REF!+#REF!)</f>
        <v>#REF!</v>
      </c>
      <c r="EX51" s="92"/>
      <c r="EY51" s="7"/>
      <c r="EZ51" s="332" t="e">
        <f>#REF!+#REF!+#REF!</f>
        <v>#REF!</v>
      </c>
      <c r="FA51" s="35"/>
      <c r="FB51" s="7"/>
      <c r="FC51" s="332" t="e">
        <f>#REF!+#REF!+#REF!</f>
        <v>#REF!</v>
      </c>
      <c r="FD51" s="35"/>
      <c r="FE51" s="7"/>
      <c r="FF51" s="332" t="e">
        <f>#REF!+#REF!+#REF!</f>
        <v>#REF!</v>
      </c>
      <c r="FG51" s="35"/>
      <c r="FH51" s="7"/>
      <c r="FI51" s="332" t="e">
        <f>#REF!+#REF!+#REF!</f>
        <v>#REF!</v>
      </c>
      <c r="FJ51" s="35"/>
      <c r="FK51" s="7"/>
      <c r="FL51" s="332" t="e">
        <f>#REF!+#REF!+#REF!</f>
        <v>#REF!</v>
      </c>
      <c r="FM51" s="35"/>
      <c r="FN51" s="7"/>
      <c r="FO51" s="332" t="e">
        <f>#REF!+#REF!+#REF!</f>
        <v>#REF!</v>
      </c>
      <c r="FP51" s="35"/>
      <c r="FQ51" s="7"/>
      <c r="FR51" s="332" t="e">
        <f>#REF!+#REF!+#REF!</f>
        <v>#REF!</v>
      </c>
      <c r="FS51" s="35"/>
      <c r="FT51" s="7"/>
      <c r="FU51" s="332" t="e">
        <f>#REF!+#REF!+#REF!</f>
        <v>#REF!</v>
      </c>
      <c r="FV51" s="332"/>
      <c r="FW51" s="7"/>
      <c r="FX51" s="332" t="e">
        <f>#REF!+#REF!+#REF!</f>
        <v>#REF!</v>
      </c>
      <c r="FY51" s="35"/>
      <c r="FZ51" s="7"/>
      <c r="GA51" s="332" t="e">
        <f>#REF!+#REF!+#REF!</f>
        <v>#REF!</v>
      </c>
      <c r="GB51" s="332"/>
      <c r="GC51" s="7"/>
      <c r="GD51" s="332" t="e">
        <f>#REF!+#REF!+#REF!</f>
        <v>#REF!</v>
      </c>
      <c r="GE51" s="332"/>
      <c r="GF51" s="7"/>
      <c r="GG51" s="332" t="e">
        <f>#REF!+#REF!+#REF!</f>
        <v>#REF!</v>
      </c>
      <c r="GH51" s="332"/>
      <c r="GI51" s="7"/>
      <c r="GJ51" s="332" t="e">
        <f>#REF!+#REF!+#REF!</f>
        <v>#REF!</v>
      </c>
      <c r="GK51" s="35"/>
      <c r="GL51" s="35">
        <f t="shared" si="63"/>
        <v>0</v>
      </c>
      <c r="GM51" s="35" t="e">
        <f>#REF!+#REF!+#REF!</f>
        <v>#REF!</v>
      </c>
      <c r="GN51" s="35"/>
      <c r="GO51" s="7"/>
      <c r="GP51" s="332" t="e">
        <f>#REF!+#REF!+#REF!</f>
        <v>#REF!</v>
      </c>
      <c r="GQ51" s="332"/>
      <c r="GR51" s="7"/>
      <c r="GS51" s="332" t="e">
        <f>#REF!+#REF!+#REF!</f>
        <v>#REF!</v>
      </c>
      <c r="GT51" s="332"/>
      <c r="GU51" s="7"/>
      <c r="GV51" s="332" t="e">
        <f>#REF!+#REF!+#REF!</f>
        <v>#REF!</v>
      </c>
      <c r="GW51" s="35"/>
      <c r="GX51" s="35">
        <f t="shared" si="64"/>
        <v>0</v>
      </c>
      <c r="GY51" s="35" t="e">
        <f>SUM(#REF!+#REF!+#REF!)</f>
        <v>#REF!</v>
      </c>
      <c r="GZ51" s="35"/>
      <c r="HA51" s="35">
        <f t="shared" si="65"/>
        <v>0</v>
      </c>
      <c r="HB51" s="35" t="e">
        <f>SUM(#REF!+#REF!+#REF!)</f>
        <v>#REF!</v>
      </c>
      <c r="HC51" s="144"/>
      <c r="HE51" s="149"/>
      <c r="HF51" s="149"/>
    </row>
    <row r="52" spans="1:214" s="11" customFormat="1" ht="15" customHeight="1" x14ac:dyDescent="0.2">
      <c r="A52" s="132" t="s">
        <v>502</v>
      </c>
      <c r="B52" s="6">
        <f>B28+B40</f>
        <v>0</v>
      </c>
      <c r="C52" s="6" t="e">
        <f>SUM(#REF!+#REF!+#REF!)</f>
        <v>#REF!</v>
      </c>
      <c r="D52" s="86"/>
      <c r="E52" s="6">
        <f>E28+E40</f>
        <v>0</v>
      </c>
      <c r="F52" s="6" t="e">
        <f>SUM(#REF!+#REF!+#REF!)</f>
        <v>#REF!</v>
      </c>
      <c r="G52" s="35"/>
      <c r="H52" s="6">
        <f>H28+H40</f>
        <v>0</v>
      </c>
      <c r="I52" s="6" t="e">
        <f>SUM(#REF!+#REF!+#REF!)</f>
        <v>#REF!</v>
      </c>
      <c r="J52" s="35"/>
      <c r="K52" s="6">
        <f>K28+K40</f>
        <v>500</v>
      </c>
      <c r="L52" s="6" t="e">
        <f>SUM(#REF!+#REF!+#REF!)</f>
        <v>#REF!</v>
      </c>
      <c r="M52" s="86" t="e">
        <f t="shared" si="242"/>
        <v>#REF!</v>
      </c>
      <c r="N52" s="6">
        <f>N28+N40</f>
        <v>0</v>
      </c>
      <c r="O52" s="6" t="e">
        <f>SUM(#REF!+#REF!+#REF!)</f>
        <v>#REF!</v>
      </c>
      <c r="P52" s="35"/>
      <c r="Q52" s="6">
        <f>Q28+Q40</f>
        <v>0</v>
      </c>
      <c r="R52" s="6" t="e">
        <f>SUM(#REF!+#REF!+#REF!)</f>
        <v>#REF!</v>
      </c>
      <c r="S52" s="35"/>
      <c r="T52" s="6">
        <f>T28+T40</f>
        <v>0</v>
      </c>
      <c r="U52" s="6" t="e">
        <f>SUM(#REF!+#REF!+#REF!)</f>
        <v>#REF!</v>
      </c>
      <c r="V52" s="35"/>
      <c r="W52" s="6">
        <f>W28+W40</f>
        <v>7086196</v>
      </c>
      <c r="X52" s="6" t="e">
        <f>SUM(#REF!+#REF!+#REF!)</f>
        <v>#REF!</v>
      </c>
      <c r="Y52" s="86" t="e">
        <f t="shared" ref="Y52" si="245">X52/W52*100</f>
        <v>#REF!</v>
      </c>
      <c r="Z52" s="6">
        <f>Z28+Z40</f>
        <v>1674245</v>
      </c>
      <c r="AA52" s="6" t="e">
        <f>SUM(#REF!+#REF!+#REF!)</f>
        <v>#REF!</v>
      </c>
      <c r="AB52" s="86" t="e">
        <f t="shared" ref="AB52:AB54" si="246">AA52/Z52*100</f>
        <v>#REF!</v>
      </c>
      <c r="AC52" s="6">
        <f>AC28+AC40</f>
        <v>0</v>
      </c>
      <c r="AD52" s="6" t="e">
        <f>SUM(#REF!+#REF!+#REF!)</f>
        <v>#REF!</v>
      </c>
      <c r="AE52" s="35"/>
      <c r="AF52" s="6">
        <f>AF28+AF40</f>
        <v>0</v>
      </c>
      <c r="AG52" s="6" t="e">
        <f>SUM(#REF!+#REF!+#REF!)</f>
        <v>#REF!</v>
      </c>
      <c r="AH52" s="35"/>
      <c r="AI52" s="6">
        <f>AI28+AI40</f>
        <v>5603</v>
      </c>
      <c r="AJ52" s="6" t="e">
        <f>SUM(#REF!+#REF!+#REF!)</f>
        <v>#REF!</v>
      </c>
      <c r="AK52" s="86" t="e">
        <f t="shared" ref="AK52" si="247">AJ52/AI52*100</f>
        <v>#REF!</v>
      </c>
      <c r="AL52" s="6">
        <f>AL28+AL40</f>
        <v>0</v>
      </c>
      <c r="AM52" s="6" t="e">
        <f>SUM(#REF!+#REF!+#REF!)</f>
        <v>#REF!</v>
      </c>
      <c r="AN52" s="35"/>
      <c r="AO52" s="6">
        <f>AO28+AO40</f>
        <v>1112500</v>
      </c>
      <c r="AP52" s="6" t="e">
        <f>SUM(#REF!+#REF!+#REF!)</f>
        <v>#REF!</v>
      </c>
      <c r="AQ52" s="86" t="e">
        <f t="shared" ref="AQ52:AW52" si="248">AP52/AO52*100</f>
        <v>#REF!</v>
      </c>
      <c r="AR52" s="6">
        <f>AR28+AR40</f>
        <v>0</v>
      </c>
      <c r="AS52" s="35" t="e">
        <f>SUM(#REF!+#REF!+#REF!)</f>
        <v>#REF!</v>
      </c>
      <c r="AT52" s="86"/>
      <c r="AU52" s="6">
        <f>AU28+AU40</f>
        <v>1500</v>
      </c>
      <c r="AV52" s="35" t="e">
        <f>SUM(#REF!+#REF!+#REF!)</f>
        <v>#REF!</v>
      </c>
      <c r="AW52" s="86" t="e">
        <f t="shared" si="248"/>
        <v>#REF!</v>
      </c>
      <c r="AX52" s="6">
        <f>AX28+AX40</f>
        <v>246119</v>
      </c>
      <c r="AY52" s="35" t="e">
        <f>SUM(#REF!+#REF!+#REF!)</f>
        <v>#REF!</v>
      </c>
      <c r="AZ52" s="86" t="e">
        <f t="shared" ref="AZ52" si="249">AY52/AX52*100</f>
        <v>#REF!</v>
      </c>
      <c r="BA52" s="6">
        <f>BA28+BA40</f>
        <v>0</v>
      </c>
      <c r="BB52" s="35" t="e">
        <f>SUM(#REF!+#REF!+#REF!)</f>
        <v>#REF!</v>
      </c>
      <c r="BC52" s="35"/>
      <c r="BD52" s="6">
        <f>BD28+BD40</f>
        <v>0</v>
      </c>
      <c r="BE52" s="35" t="e">
        <f>SUM(#REF!+#REF!+#REF!)</f>
        <v>#REF!</v>
      </c>
      <c r="BF52" s="35"/>
      <c r="BG52" s="6">
        <f>BG28+BG40</f>
        <v>70976</v>
      </c>
      <c r="BH52" s="35" t="e">
        <f>#REF!+#REF!+#REF!</f>
        <v>#REF!</v>
      </c>
      <c r="BI52" s="86" t="e">
        <f t="shared" ref="BI52" si="250">BH52/BG52*100</f>
        <v>#REF!</v>
      </c>
      <c r="BJ52" s="6">
        <f>BJ28+BJ40</f>
        <v>50</v>
      </c>
      <c r="BK52" s="35" t="e">
        <f>#REF!+#REF!+#REF!</f>
        <v>#REF!</v>
      </c>
      <c r="BL52" s="86" t="e">
        <f t="shared" ref="BL52" si="251">BK52/BJ52*100</f>
        <v>#REF!</v>
      </c>
      <c r="BM52" s="6">
        <f>BM28+BM40</f>
        <v>0</v>
      </c>
      <c r="BN52" s="35" t="e">
        <f>SUM(#REF!+#REF!+#REF!)</f>
        <v>#REF!</v>
      </c>
      <c r="BO52" s="35"/>
      <c r="BP52" s="6">
        <f>BP28+BP40</f>
        <v>72247</v>
      </c>
      <c r="BQ52" s="35" t="e">
        <f>SUM(#REF!+#REF!+#REF!)</f>
        <v>#REF!</v>
      </c>
      <c r="BR52" s="86" t="e">
        <f t="shared" ref="BR52" si="252">BQ52/BP52*100</f>
        <v>#REF!</v>
      </c>
      <c r="BS52" s="6">
        <f>BS28+BS40</f>
        <v>10000</v>
      </c>
      <c r="BT52" s="35" t="e">
        <f>SUM(#REF!+#REF!+#REF!)</f>
        <v>#REF!</v>
      </c>
      <c r="BU52" s="86" t="e">
        <f t="shared" ref="BU52" si="253">BT52/BS52*100</f>
        <v>#REF!</v>
      </c>
      <c r="BV52" s="6">
        <f>BV28+BV40</f>
        <v>0</v>
      </c>
      <c r="BW52" s="35" t="e">
        <f>SUM(#REF!+#REF!+#REF!)</f>
        <v>#REF!</v>
      </c>
      <c r="BX52" s="35"/>
      <c r="BY52" s="6">
        <f>BY28+BY40</f>
        <v>120000</v>
      </c>
      <c r="BZ52" s="35" t="e">
        <f>SUM(#REF!+#REF!+#REF!)</f>
        <v>#REF!</v>
      </c>
      <c r="CA52" s="86" t="e">
        <f t="shared" ref="CA52" si="254">BZ52/BY52*100</f>
        <v>#REF!</v>
      </c>
      <c r="CB52" s="6">
        <f>CB28+CB40</f>
        <v>0</v>
      </c>
      <c r="CC52" s="35" t="e">
        <f>SUM(#REF!+#REF!+#REF!)</f>
        <v>#REF!</v>
      </c>
      <c r="CD52" s="35"/>
      <c r="CE52" s="6">
        <f>CE28+CE40</f>
        <v>4287020</v>
      </c>
      <c r="CF52" s="35" t="e">
        <f>SUM(#REF!+#REF!+#REF!)</f>
        <v>#REF!</v>
      </c>
      <c r="CG52" s="86" t="e">
        <f t="shared" ref="CG52" si="255">CF52/CE52*100</f>
        <v>#REF!</v>
      </c>
      <c r="CH52" s="6">
        <f>CH28+CH40</f>
        <v>0</v>
      </c>
      <c r="CI52" s="35" t="e">
        <f>SUM(#REF!+#REF!+#REF!)</f>
        <v>#REF!</v>
      </c>
      <c r="CJ52" s="35"/>
      <c r="CK52" s="6">
        <f>CK28+CK40</f>
        <v>0</v>
      </c>
      <c r="CL52" s="35" t="e">
        <f>SUM(#REF!+#REF!+#REF!)</f>
        <v>#REF!</v>
      </c>
      <c r="CM52" s="35"/>
      <c r="CN52" s="6">
        <f>CN28+CN40</f>
        <v>0</v>
      </c>
      <c r="CO52" s="35" t="e">
        <f>#REF!+#REF!+#REF!</f>
        <v>#REF!</v>
      </c>
      <c r="CP52" s="35"/>
      <c r="CQ52" s="6">
        <f>CQ28+CQ40</f>
        <v>0</v>
      </c>
      <c r="CR52" s="35" t="e">
        <f>SUM(#REF!+#REF!+#REF!)</f>
        <v>#REF!</v>
      </c>
      <c r="CS52" s="35"/>
      <c r="CT52" s="6">
        <f>CT28+CT40</f>
        <v>0</v>
      </c>
      <c r="CU52" s="35" t="e">
        <f>SUM(#REF!+#REF!+#REF!)</f>
        <v>#REF!</v>
      </c>
      <c r="CV52" s="35"/>
      <c r="CW52" s="6">
        <f>CW28+CW40</f>
        <v>0</v>
      </c>
      <c r="CX52" s="35" t="e">
        <f>SUM(#REF!+#REF!+#REF!)</f>
        <v>#REF!</v>
      </c>
      <c r="CY52" s="35"/>
      <c r="CZ52" s="6">
        <f>CZ28+CZ40</f>
        <v>0</v>
      </c>
      <c r="DA52" s="35" t="e">
        <f>SUM(#REF!+#REF!+#REF!)</f>
        <v>#REF!</v>
      </c>
      <c r="DB52" s="35"/>
      <c r="DC52" s="6">
        <f>DC28+DC40</f>
        <v>90000</v>
      </c>
      <c r="DD52" s="35" t="e">
        <f>SUM(#REF!+#REF!+#REF!)</f>
        <v>#REF!</v>
      </c>
      <c r="DE52" s="86" t="e">
        <f t="shared" ref="DE52" si="256">DD52/DC52*100</f>
        <v>#REF!</v>
      </c>
      <c r="DF52" s="6">
        <f>DF28+DF40</f>
        <v>0</v>
      </c>
      <c r="DG52" s="35" t="e">
        <f>SUM(#REF!+#REF!+#REF!)</f>
        <v>#REF!</v>
      </c>
      <c r="DH52" s="35"/>
      <c r="DI52" s="6">
        <f>DI28+DI40</f>
        <v>55000</v>
      </c>
      <c r="DJ52" s="35" t="e">
        <f>SUM(#REF!+#REF!+#REF!)</f>
        <v>#REF!</v>
      </c>
      <c r="DK52" s="86" t="e">
        <f t="shared" ref="DK52" si="257">DJ52/DI52*100</f>
        <v>#REF!</v>
      </c>
      <c r="DL52" s="6">
        <f>DL28+DL40</f>
        <v>0</v>
      </c>
      <c r="DM52" s="35" t="e">
        <f>SUM(#REF!+#REF!+#REF!)</f>
        <v>#REF!</v>
      </c>
      <c r="DN52" s="35"/>
      <c r="DO52" s="6">
        <f>DO28+DO40</f>
        <v>75380</v>
      </c>
      <c r="DP52" s="35" t="e">
        <f>#REF!+#REF!+#REF!</f>
        <v>#REF!</v>
      </c>
      <c r="DQ52" s="91" t="e">
        <f t="shared" ref="DQ52" si="258">DP52/DO52*100</f>
        <v>#REF!</v>
      </c>
      <c r="DR52" s="86">
        <f t="shared" si="60"/>
        <v>14907336</v>
      </c>
      <c r="DS52" s="35" t="e">
        <f>#REF!+#REF!+#REF!</f>
        <v>#REF!</v>
      </c>
      <c r="DT52" s="91" t="e">
        <f t="shared" si="61"/>
        <v>#REF!</v>
      </c>
      <c r="DU52" s="6">
        <f>DU28+DU40</f>
        <v>1000</v>
      </c>
      <c r="DV52" s="6" t="e">
        <f>SUM(#REF!+#REF!+#REF!)</f>
        <v>#REF!</v>
      </c>
      <c r="DW52" s="88" t="e">
        <f t="shared" ref="DW52" si="259">DV52/DU52*100</f>
        <v>#REF!</v>
      </c>
      <c r="DX52" s="6">
        <f>DX28+DX40</f>
        <v>4300</v>
      </c>
      <c r="DY52" s="6" t="e">
        <f>SUM(#REF!+#REF!+#REF!)</f>
        <v>#REF!</v>
      </c>
      <c r="DZ52" s="88" t="e">
        <f t="shared" ref="DZ52" si="260">DY52/DX52*100</f>
        <v>#REF!</v>
      </c>
      <c r="EA52" s="6">
        <f>EA28+EA40</f>
        <v>2000</v>
      </c>
      <c r="EB52" s="6" t="e">
        <f>SUM(#REF!+#REF!+#REF!)</f>
        <v>#REF!</v>
      </c>
      <c r="EC52" s="88" t="e">
        <f t="shared" ref="EC52" si="261">EB52/EA52*100</f>
        <v>#REF!</v>
      </c>
      <c r="ED52" s="6">
        <f>ED28+ED40</f>
        <v>5000</v>
      </c>
      <c r="EE52" s="6" t="e">
        <f>SUM(#REF!+#REF!+#REF!)</f>
        <v>#REF!</v>
      </c>
      <c r="EF52" s="88" t="e">
        <f t="shared" ref="EF52" si="262">EE52/ED52*100</f>
        <v>#REF!</v>
      </c>
      <c r="EG52" s="6">
        <f>EG28+EG40</f>
        <v>500</v>
      </c>
      <c r="EH52" s="6" t="e">
        <f>SUM(#REF!+#REF!+#REF!)</f>
        <v>#REF!</v>
      </c>
      <c r="EI52" s="88" t="e">
        <f t="shared" ref="EI52" si="263">EH52/EG52*100</f>
        <v>#REF!</v>
      </c>
      <c r="EJ52" s="6">
        <f>EJ28+EJ40</f>
        <v>0</v>
      </c>
      <c r="EK52" s="6" t="e">
        <f>SUM(#REF!+#REF!+#REF!)</f>
        <v>#REF!</v>
      </c>
      <c r="EL52" s="35"/>
      <c r="EM52" s="6">
        <f>EM28+EM40</f>
        <v>0</v>
      </c>
      <c r="EN52" s="6" t="e">
        <f>SUM(#REF!+#REF!+#REF!)</f>
        <v>#REF!</v>
      </c>
      <c r="EO52" s="35"/>
      <c r="EP52" s="6">
        <f>EP28+EP40</f>
        <v>0</v>
      </c>
      <c r="EQ52" s="6" t="e">
        <f>SUM(#REF!+#REF!+#REF!)</f>
        <v>#REF!</v>
      </c>
      <c r="ER52" s="35"/>
      <c r="ES52" s="6">
        <f>ES28+ES40</f>
        <v>500000</v>
      </c>
      <c r="ET52" s="6" t="e">
        <f>SUM(#REF!+#REF!+#REF!)</f>
        <v>#REF!</v>
      </c>
      <c r="EU52" s="88" t="e">
        <f t="shared" ref="EU52" si="264">ET52/ES52*100</f>
        <v>#REF!</v>
      </c>
      <c r="EV52" s="35">
        <f t="shared" si="62"/>
        <v>512800</v>
      </c>
      <c r="EW52" s="35" t="e">
        <f>SUM(#REF!+#REF!+#REF!)</f>
        <v>#REF!</v>
      </c>
      <c r="EX52" s="88" t="e">
        <f t="shared" si="209"/>
        <v>#REF!</v>
      </c>
      <c r="EY52" s="6">
        <f>EY28+EY40</f>
        <v>2400</v>
      </c>
      <c r="EZ52" s="35" t="e">
        <f>#REF!+#REF!+#REF!</f>
        <v>#REF!</v>
      </c>
      <c r="FA52" s="88" t="e">
        <f t="shared" ref="FA52" si="265">EZ52/EY52*100</f>
        <v>#REF!</v>
      </c>
      <c r="FB52" s="6">
        <f>FB28+FB40</f>
        <v>0</v>
      </c>
      <c r="FC52" s="332" t="e">
        <f>#REF!+#REF!+#REF!</f>
        <v>#REF!</v>
      </c>
      <c r="FD52" s="35"/>
      <c r="FE52" s="6">
        <f>FE28+FE40</f>
        <v>0</v>
      </c>
      <c r="FF52" s="332" t="e">
        <f>#REF!+#REF!+#REF!</f>
        <v>#REF!</v>
      </c>
      <c r="FG52" s="35"/>
      <c r="FH52" s="6">
        <f>FH28+FH40</f>
        <v>600</v>
      </c>
      <c r="FI52" s="35" t="e">
        <f>#REF!+#REF!+#REF!</f>
        <v>#REF!</v>
      </c>
      <c r="FJ52" s="88" t="e">
        <f t="shared" ref="FJ52" si="266">FI52/FH52*100</f>
        <v>#REF!</v>
      </c>
      <c r="FK52" s="6">
        <f>FK28+FK40</f>
        <v>0</v>
      </c>
      <c r="FL52" s="332" t="e">
        <f>#REF!+#REF!+#REF!</f>
        <v>#REF!</v>
      </c>
      <c r="FM52" s="35"/>
      <c r="FN52" s="6">
        <f>FN28+FN40</f>
        <v>59323</v>
      </c>
      <c r="FO52" s="35" t="e">
        <f>#REF!+#REF!+#REF!</f>
        <v>#REF!</v>
      </c>
      <c r="FP52" s="88" t="e">
        <f t="shared" ref="FP52" si="267">FO52/FN52*100</f>
        <v>#REF!</v>
      </c>
      <c r="FQ52" s="6">
        <f>FQ28+FQ40</f>
        <v>11011</v>
      </c>
      <c r="FR52" s="35" t="e">
        <f>#REF!+#REF!+#REF!</f>
        <v>#REF!</v>
      </c>
      <c r="FS52" s="88" t="e">
        <f t="shared" ref="FS52" si="268">FR52/FQ52*100</f>
        <v>#REF!</v>
      </c>
      <c r="FT52" s="6">
        <f>FT28+FT40</f>
        <v>0</v>
      </c>
      <c r="FU52" s="35" t="e">
        <f>#REF!+#REF!+#REF!</f>
        <v>#REF!</v>
      </c>
      <c r="FV52" s="35"/>
      <c r="FW52" s="6">
        <f>FW28+FW40</f>
        <v>11750</v>
      </c>
      <c r="FX52" s="35" t="e">
        <f>#REF!+#REF!+#REF!</f>
        <v>#REF!</v>
      </c>
      <c r="FY52" s="88" t="e">
        <f t="shared" ref="FY52" si="269">FX52/FW52*100</f>
        <v>#REF!</v>
      </c>
      <c r="FZ52" s="6">
        <f>FZ28+FZ40</f>
        <v>0</v>
      </c>
      <c r="GA52" s="35" t="e">
        <f>#REF!+#REF!+#REF!</f>
        <v>#REF!</v>
      </c>
      <c r="GB52" s="35"/>
      <c r="GC52" s="6">
        <f>GC28+GC40</f>
        <v>0</v>
      </c>
      <c r="GD52" s="35" t="e">
        <f>#REF!+#REF!+#REF!</f>
        <v>#REF!</v>
      </c>
      <c r="GE52" s="35"/>
      <c r="GF52" s="6">
        <f>GF28+GF40</f>
        <v>73445</v>
      </c>
      <c r="GG52" s="35" t="e">
        <f>#REF!+#REF!+#REF!</f>
        <v>#REF!</v>
      </c>
      <c r="GH52" s="88" t="e">
        <f t="shared" ref="GH52" si="270">GG52/GF52*100</f>
        <v>#REF!</v>
      </c>
      <c r="GI52" s="6">
        <f>GI28+GI40</f>
        <v>0</v>
      </c>
      <c r="GJ52" s="35" t="e">
        <f>#REF!+#REF!+#REF!</f>
        <v>#REF!</v>
      </c>
      <c r="GK52" s="35"/>
      <c r="GL52" s="35">
        <f t="shared" si="63"/>
        <v>158529</v>
      </c>
      <c r="GM52" s="35" t="e">
        <f>#REF!+#REF!+#REF!</f>
        <v>#REF!</v>
      </c>
      <c r="GN52" s="88" t="e">
        <f t="shared" ref="GN52" si="271">GM52/GL52*100</f>
        <v>#REF!</v>
      </c>
      <c r="GO52" s="6">
        <f>GO28+GO40</f>
        <v>85777</v>
      </c>
      <c r="GP52" s="35" t="e">
        <f>#REF!+#REF!+#REF!</f>
        <v>#REF!</v>
      </c>
      <c r="GQ52" s="88" t="e">
        <f t="shared" ref="GQ52" si="272">GP52/GO52*100</f>
        <v>#REF!</v>
      </c>
      <c r="GR52" s="6">
        <f>GR28+GR40</f>
        <v>1380652</v>
      </c>
      <c r="GS52" s="35" t="e">
        <f>#REF!+#REF!+#REF!</f>
        <v>#REF!</v>
      </c>
      <c r="GT52" s="88" t="e">
        <f t="shared" ref="GT52" si="273">GS52/GR52*100</f>
        <v>#REF!</v>
      </c>
      <c r="GU52" s="6">
        <f>GU28+GU40</f>
        <v>0</v>
      </c>
      <c r="GV52" s="35" t="e">
        <f>#REF!+#REF!+#REF!</f>
        <v>#REF!</v>
      </c>
      <c r="GW52" s="35"/>
      <c r="GX52" s="35">
        <f t="shared" si="64"/>
        <v>1624958</v>
      </c>
      <c r="GY52" s="35" t="e">
        <f>SUM(#REF!+#REF!+#REF!)</f>
        <v>#REF!</v>
      </c>
      <c r="GZ52" s="88" t="e">
        <f t="shared" ref="GZ52" si="274">GY52/GX52*100</f>
        <v>#REF!</v>
      </c>
      <c r="HA52" s="35">
        <f t="shared" si="65"/>
        <v>17045094</v>
      </c>
      <c r="HB52" s="35" t="e">
        <f>SUM(#REF!+#REF!+#REF!)</f>
        <v>#REF!</v>
      </c>
      <c r="HC52" s="144" t="e">
        <f t="shared" si="59"/>
        <v>#REF!</v>
      </c>
      <c r="HE52" s="149"/>
      <c r="HF52" s="149"/>
    </row>
    <row r="53" spans="1:214" s="11" customFormat="1" ht="15" customHeight="1" x14ac:dyDescent="0.2">
      <c r="A53" s="132" t="s">
        <v>503</v>
      </c>
      <c r="B53" s="6">
        <f>B54+B58</f>
        <v>0</v>
      </c>
      <c r="C53" s="6" t="e">
        <f>SUM(#REF!+#REF!+#REF!)</f>
        <v>#REF!</v>
      </c>
      <c r="D53" s="86"/>
      <c r="E53" s="6">
        <f>E54+E58</f>
        <v>0</v>
      </c>
      <c r="F53" s="6" t="e">
        <f>SUM(#REF!+#REF!+#REF!)</f>
        <v>#REF!</v>
      </c>
      <c r="G53" s="35"/>
      <c r="H53" s="6">
        <f>H54+H58</f>
        <v>0</v>
      </c>
      <c r="I53" s="6" t="e">
        <f>SUM(#REF!+#REF!+#REF!)</f>
        <v>#REF!</v>
      </c>
      <c r="J53" s="35"/>
      <c r="K53" s="6">
        <f>K54+K58</f>
        <v>0</v>
      </c>
      <c r="L53" s="6" t="e">
        <f>SUM(#REF!+#REF!+#REF!)</f>
        <v>#REF!</v>
      </c>
      <c r="M53" s="35"/>
      <c r="N53" s="6">
        <f>N54+N58</f>
        <v>0</v>
      </c>
      <c r="O53" s="6" t="e">
        <f>SUM(#REF!+#REF!+#REF!)</f>
        <v>#REF!</v>
      </c>
      <c r="P53" s="35"/>
      <c r="Q53" s="6">
        <f>Q54+Q58</f>
        <v>0</v>
      </c>
      <c r="R53" s="6" t="e">
        <f>SUM(#REF!+#REF!+#REF!)</f>
        <v>#REF!</v>
      </c>
      <c r="S53" s="35"/>
      <c r="T53" s="6">
        <f>T54+T58</f>
        <v>0</v>
      </c>
      <c r="U53" s="6" t="e">
        <f>SUM(#REF!+#REF!+#REF!)</f>
        <v>#REF!</v>
      </c>
      <c r="V53" s="35"/>
      <c r="W53" s="6">
        <f>W54+W58</f>
        <v>0</v>
      </c>
      <c r="X53" s="6" t="e">
        <f>SUM(#REF!+#REF!+#REF!)</f>
        <v>#REF!</v>
      </c>
      <c r="Y53" s="35"/>
      <c r="Z53" s="6">
        <f>Z54+Z58</f>
        <v>5694119</v>
      </c>
      <c r="AA53" s="6" t="e">
        <f>SUM(#REF!+#REF!+#REF!)</f>
        <v>#REF!</v>
      </c>
      <c r="AB53" s="86" t="e">
        <f t="shared" si="246"/>
        <v>#REF!</v>
      </c>
      <c r="AC53" s="6">
        <f>AC54+AC58</f>
        <v>0</v>
      </c>
      <c r="AD53" s="6" t="e">
        <f>SUM(#REF!+#REF!+#REF!)</f>
        <v>#REF!</v>
      </c>
      <c r="AE53" s="35"/>
      <c r="AF53" s="6">
        <f>AF54+AF58</f>
        <v>0</v>
      </c>
      <c r="AG53" s="6" t="e">
        <f>SUM(#REF!+#REF!+#REF!)</f>
        <v>#REF!</v>
      </c>
      <c r="AH53" s="35"/>
      <c r="AI53" s="6">
        <f>AI54+AI58</f>
        <v>0</v>
      </c>
      <c r="AJ53" s="6" t="e">
        <f>SUM(#REF!+#REF!+#REF!)</f>
        <v>#REF!</v>
      </c>
      <c r="AK53" s="35"/>
      <c r="AL53" s="6">
        <f>AL54+AL58</f>
        <v>0</v>
      </c>
      <c r="AM53" s="6" t="e">
        <f>SUM(#REF!+#REF!+#REF!)</f>
        <v>#REF!</v>
      </c>
      <c r="AN53" s="35"/>
      <c r="AO53" s="6">
        <f>AO54+AO58</f>
        <v>0</v>
      </c>
      <c r="AP53" s="6" t="e">
        <f>SUM(#REF!+#REF!+#REF!)</f>
        <v>#REF!</v>
      </c>
      <c r="AQ53" s="35"/>
      <c r="AR53" s="6">
        <f>AR54+AR58</f>
        <v>0</v>
      </c>
      <c r="AS53" s="35" t="e">
        <f>SUM(#REF!+#REF!+#REF!)</f>
        <v>#REF!</v>
      </c>
      <c r="AT53" s="35"/>
      <c r="AU53" s="6">
        <f>AU54+AU58</f>
        <v>0</v>
      </c>
      <c r="AV53" s="35" t="e">
        <f>SUM(#REF!+#REF!+#REF!)</f>
        <v>#REF!</v>
      </c>
      <c r="AW53" s="35"/>
      <c r="AX53" s="6">
        <f>AX54+AX58</f>
        <v>0</v>
      </c>
      <c r="AY53" s="35" t="e">
        <f>SUM(#REF!+#REF!+#REF!)</f>
        <v>#REF!</v>
      </c>
      <c r="AZ53" s="35"/>
      <c r="BA53" s="6">
        <f>BA54+BA58</f>
        <v>0</v>
      </c>
      <c r="BB53" s="35" t="e">
        <f>SUM(#REF!+#REF!+#REF!)</f>
        <v>#REF!</v>
      </c>
      <c r="BC53" s="35"/>
      <c r="BD53" s="6">
        <f>BD54+BD58</f>
        <v>0</v>
      </c>
      <c r="BE53" s="35" t="e">
        <f>SUM(#REF!+#REF!+#REF!)</f>
        <v>#REF!</v>
      </c>
      <c r="BF53" s="35"/>
      <c r="BG53" s="6">
        <f>BG54+BG58</f>
        <v>0</v>
      </c>
      <c r="BH53" s="35" t="e">
        <f>#REF!+#REF!+#REF!</f>
        <v>#REF!</v>
      </c>
      <c r="BI53" s="35"/>
      <c r="BJ53" s="6">
        <f>BJ54+BJ58</f>
        <v>0</v>
      </c>
      <c r="BK53" s="35" t="e">
        <f>#REF!+#REF!+#REF!</f>
        <v>#REF!</v>
      </c>
      <c r="BL53" s="35"/>
      <c r="BM53" s="6">
        <f>BM54+BM58</f>
        <v>0</v>
      </c>
      <c r="BN53" s="35" t="e">
        <f>SUM(#REF!+#REF!+#REF!)</f>
        <v>#REF!</v>
      </c>
      <c r="BO53" s="35"/>
      <c r="BP53" s="6">
        <f>BP54+BP58</f>
        <v>0</v>
      </c>
      <c r="BQ53" s="35" t="e">
        <f>SUM(#REF!+#REF!+#REF!)</f>
        <v>#REF!</v>
      </c>
      <c r="BR53" s="35"/>
      <c r="BS53" s="6">
        <f>BS54+BS58</f>
        <v>0</v>
      </c>
      <c r="BT53" s="35" t="e">
        <f>SUM(#REF!+#REF!+#REF!)</f>
        <v>#REF!</v>
      </c>
      <c r="BU53" s="35"/>
      <c r="BV53" s="6">
        <f>BV54+BV58</f>
        <v>0</v>
      </c>
      <c r="BW53" s="35" t="e">
        <f>SUM(#REF!+#REF!+#REF!)</f>
        <v>#REF!</v>
      </c>
      <c r="BX53" s="35"/>
      <c r="BY53" s="6">
        <f>BY54+BY58</f>
        <v>0</v>
      </c>
      <c r="BZ53" s="35" t="e">
        <f>SUM(#REF!+#REF!+#REF!)</f>
        <v>#REF!</v>
      </c>
      <c r="CA53" s="35"/>
      <c r="CB53" s="6">
        <f>CB54+CB58</f>
        <v>0</v>
      </c>
      <c r="CC53" s="35" t="e">
        <f>SUM(#REF!+#REF!+#REF!)</f>
        <v>#REF!</v>
      </c>
      <c r="CD53" s="35"/>
      <c r="CE53" s="6">
        <f>CE54+CE58</f>
        <v>0</v>
      </c>
      <c r="CF53" s="35" t="e">
        <f>SUM(#REF!+#REF!+#REF!)</f>
        <v>#REF!</v>
      </c>
      <c r="CG53" s="35"/>
      <c r="CH53" s="6">
        <f>CH54+CH58</f>
        <v>0</v>
      </c>
      <c r="CI53" s="35" t="e">
        <f>SUM(#REF!+#REF!+#REF!)</f>
        <v>#REF!</v>
      </c>
      <c r="CJ53" s="35"/>
      <c r="CK53" s="6">
        <f>CK54+CK58</f>
        <v>0</v>
      </c>
      <c r="CL53" s="35" t="e">
        <f>SUM(#REF!+#REF!+#REF!)</f>
        <v>#REF!</v>
      </c>
      <c r="CM53" s="35"/>
      <c r="CN53" s="6">
        <f>CN54+CN58</f>
        <v>0</v>
      </c>
      <c r="CO53" s="35" t="e">
        <f>#REF!+#REF!+#REF!</f>
        <v>#REF!</v>
      </c>
      <c r="CP53" s="35"/>
      <c r="CQ53" s="6">
        <f>CQ54+CQ58</f>
        <v>0</v>
      </c>
      <c r="CR53" s="35" t="e">
        <f>SUM(#REF!+#REF!+#REF!)</f>
        <v>#REF!</v>
      </c>
      <c r="CS53" s="35"/>
      <c r="CT53" s="6">
        <f>CT54+CT58</f>
        <v>0</v>
      </c>
      <c r="CU53" s="35" t="e">
        <f>SUM(#REF!+#REF!+#REF!)</f>
        <v>#REF!</v>
      </c>
      <c r="CV53" s="35"/>
      <c r="CW53" s="6">
        <f>CW54+CW58</f>
        <v>0</v>
      </c>
      <c r="CX53" s="35" t="e">
        <f>SUM(#REF!+#REF!+#REF!)</f>
        <v>#REF!</v>
      </c>
      <c r="CY53" s="35"/>
      <c r="CZ53" s="6">
        <f>CZ54+CZ58</f>
        <v>0</v>
      </c>
      <c r="DA53" s="35" t="e">
        <f>SUM(#REF!+#REF!+#REF!)</f>
        <v>#REF!</v>
      </c>
      <c r="DB53" s="35"/>
      <c r="DC53" s="6">
        <f>DC54+DC58</f>
        <v>0</v>
      </c>
      <c r="DD53" s="35" t="e">
        <f>SUM(#REF!+#REF!+#REF!)</f>
        <v>#REF!</v>
      </c>
      <c r="DE53" s="35"/>
      <c r="DF53" s="6">
        <f>DF54+DF58</f>
        <v>0</v>
      </c>
      <c r="DG53" s="35" t="e">
        <f>SUM(#REF!+#REF!+#REF!)</f>
        <v>#REF!</v>
      </c>
      <c r="DH53" s="35"/>
      <c r="DI53" s="6">
        <f>DI54+DI58</f>
        <v>0</v>
      </c>
      <c r="DJ53" s="35" t="e">
        <f>SUM(#REF!+#REF!+#REF!)</f>
        <v>#REF!</v>
      </c>
      <c r="DK53" s="35"/>
      <c r="DL53" s="6">
        <f>DL54+DL58</f>
        <v>0</v>
      </c>
      <c r="DM53" s="35" t="e">
        <f>SUM(#REF!+#REF!+#REF!)</f>
        <v>#REF!</v>
      </c>
      <c r="DN53" s="35"/>
      <c r="DO53" s="6">
        <f>DO54+DO58</f>
        <v>0</v>
      </c>
      <c r="DP53" s="35" t="e">
        <f>#REF!+#REF!+#REF!</f>
        <v>#REF!</v>
      </c>
      <c r="DQ53" s="35"/>
      <c r="DR53" s="35">
        <f t="shared" si="60"/>
        <v>5694119</v>
      </c>
      <c r="DS53" s="35" t="e">
        <f>#REF!+#REF!+#REF!</f>
        <v>#REF!</v>
      </c>
      <c r="DT53" s="86" t="e">
        <f t="shared" si="61"/>
        <v>#REF!</v>
      </c>
      <c r="DU53" s="6">
        <f>DU54+DU58</f>
        <v>0</v>
      </c>
      <c r="DV53" s="6" t="e">
        <f>SUM(#REF!+#REF!+#REF!)</f>
        <v>#REF!</v>
      </c>
      <c r="DW53" s="35"/>
      <c r="DX53" s="6">
        <f>DX54+DX58</f>
        <v>0</v>
      </c>
      <c r="DY53" s="6" t="e">
        <f>SUM(#REF!+#REF!+#REF!)</f>
        <v>#REF!</v>
      </c>
      <c r="DZ53" s="35"/>
      <c r="EA53" s="6">
        <f>EA54+EA58</f>
        <v>0</v>
      </c>
      <c r="EB53" s="6" t="e">
        <f>SUM(#REF!+#REF!+#REF!)</f>
        <v>#REF!</v>
      </c>
      <c r="EC53" s="35"/>
      <c r="ED53" s="6">
        <f>ED54+ED58</f>
        <v>0</v>
      </c>
      <c r="EE53" s="6" t="e">
        <f>SUM(#REF!+#REF!+#REF!)</f>
        <v>#REF!</v>
      </c>
      <c r="EF53" s="35"/>
      <c r="EG53" s="6">
        <f>EG54+EG58</f>
        <v>0</v>
      </c>
      <c r="EH53" s="6" t="e">
        <f>SUM(#REF!+#REF!+#REF!)</f>
        <v>#REF!</v>
      </c>
      <c r="EI53" s="35"/>
      <c r="EJ53" s="6">
        <f>EJ54+EJ58</f>
        <v>0</v>
      </c>
      <c r="EK53" s="6" t="e">
        <f>SUM(#REF!+#REF!+#REF!)</f>
        <v>#REF!</v>
      </c>
      <c r="EL53" s="35"/>
      <c r="EM53" s="6">
        <f>EM54+EM58</f>
        <v>0</v>
      </c>
      <c r="EN53" s="6" t="e">
        <f>SUM(#REF!+#REF!+#REF!)</f>
        <v>#REF!</v>
      </c>
      <c r="EO53" s="35"/>
      <c r="EP53" s="6">
        <f>EP54+EP58</f>
        <v>0</v>
      </c>
      <c r="EQ53" s="6" t="e">
        <f>SUM(#REF!+#REF!+#REF!)</f>
        <v>#REF!</v>
      </c>
      <c r="ER53" s="35"/>
      <c r="ES53" s="6">
        <f>ES54+ES58</f>
        <v>0</v>
      </c>
      <c r="ET53" s="6" t="e">
        <f>SUM(#REF!+#REF!+#REF!)</f>
        <v>#REF!</v>
      </c>
      <c r="EU53" s="35"/>
      <c r="EV53" s="35">
        <f t="shared" si="62"/>
        <v>0</v>
      </c>
      <c r="EW53" s="35" t="e">
        <f>SUM(#REF!+#REF!+#REF!)</f>
        <v>#REF!</v>
      </c>
      <c r="EX53" s="88"/>
      <c r="EY53" s="6">
        <f>EY54+EY58</f>
        <v>0</v>
      </c>
      <c r="EZ53" s="35" t="e">
        <f>#REF!+#REF!+#REF!</f>
        <v>#REF!</v>
      </c>
      <c r="FA53" s="35"/>
      <c r="FB53" s="6">
        <f>FB54+FB58</f>
        <v>0</v>
      </c>
      <c r="FC53" s="332" t="e">
        <f>#REF!+#REF!+#REF!</f>
        <v>#REF!</v>
      </c>
      <c r="FD53" s="35"/>
      <c r="FE53" s="6">
        <f>FE54+FE58</f>
        <v>0</v>
      </c>
      <c r="FF53" s="332" t="e">
        <f>#REF!+#REF!+#REF!</f>
        <v>#REF!</v>
      </c>
      <c r="FG53" s="35"/>
      <c r="FH53" s="6">
        <f>FH54+FH58</f>
        <v>0</v>
      </c>
      <c r="FI53" s="332" t="e">
        <f>#REF!+#REF!+#REF!</f>
        <v>#REF!</v>
      </c>
      <c r="FJ53" s="35"/>
      <c r="FK53" s="6">
        <f>FK54+FK58</f>
        <v>0</v>
      </c>
      <c r="FL53" s="332" t="e">
        <f>#REF!+#REF!+#REF!</f>
        <v>#REF!</v>
      </c>
      <c r="FM53" s="35"/>
      <c r="FN53" s="7">
        <f>FN54+FN58</f>
        <v>0</v>
      </c>
      <c r="FO53" s="332" t="e">
        <f>#REF!+#REF!+#REF!</f>
        <v>#REF!</v>
      </c>
      <c r="FP53" s="332"/>
      <c r="FQ53" s="7">
        <f>FQ54+FQ58</f>
        <v>0</v>
      </c>
      <c r="FR53" s="332" t="e">
        <f>#REF!+#REF!+#REF!</f>
        <v>#REF!</v>
      </c>
      <c r="FS53" s="332"/>
      <c r="FT53" s="7">
        <f>FT54+FT58</f>
        <v>0</v>
      </c>
      <c r="FU53" s="332" t="e">
        <f>#REF!+#REF!+#REF!</f>
        <v>#REF!</v>
      </c>
      <c r="FV53" s="35"/>
      <c r="FW53" s="7">
        <f>FW54+FW58</f>
        <v>0</v>
      </c>
      <c r="FX53" s="332" t="e">
        <f>#REF!+#REF!+#REF!</f>
        <v>#REF!</v>
      </c>
      <c r="FY53" s="35"/>
      <c r="FZ53" s="6">
        <f>FZ54+FZ58</f>
        <v>0</v>
      </c>
      <c r="GA53" s="35" t="e">
        <f>#REF!+#REF!+#REF!</f>
        <v>#REF!</v>
      </c>
      <c r="GB53" s="35"/>
      <c r="GC53" s="6">
        <f>GC54+GC58</f>
        <v>0</v>
      </c>
      <c r="GD53" s="35" t="e">
        <f>#REF!+#REF!+#REF!</f>
        <v>#REF!</v>
      </c>
      <c r="GE53" s="35"/>
      <c r="GF53" s="6">
        <f>GF54+GF58</f>
        <v>0</v>
      </c>
      <c r="GG53" s="35" t="e">
        <f>#REF!+#REF!+#REF!</f>
        <v>#REF!</v>
      </c>
      <c r="GH53" s="35"/>
      <c r="GI53" s="6">
        <f>GI54+GI58</f>
        <v>0</v>
      </c>
      <c r="GJ53" s="35" t="e">
        <f>#REF!+#REF!+#REF!</f>
        <v>#REF!</v>
      </c>
      <c r="GK53" s="35"/>
      <c r="GL53" s="35">
        <f t="shared" si="63"/>
        <v>0</v>
      </c>
      <c r="GM53" s="35" t="e">
        <f>#REF!+#REF!+#REF!</f>
        <v>#REF!</v>
      </c>
      <c r="GN53" s="35"/>
      <c r="GO53" s="6">
        <f>GO54+GO58</f>
        <v>0</v>
      </c>
      <c r="GP53" s="35" t="e">
        <f>#REF!+#REF!+#REF!</f>
        <v>#REF!</v>
      </c>
      <c r="GQ53" s="35"/>
      <c r="GR53" s="6">
        <f>GR54+GR58</f>
        <v>0</v>
      </c>
      <c r="GS53" s="35" t="e">
        <f>#REF!+#REF!+#REF!</f>
        <v>#REF!</v>
      </c>
      <c r="GT53" s="35"/>
      <c r="GU53" s="6">
        <f>GU54+GU58</f>
        <v>0</v>
      </c>
      <c r="GV53" s="35" t="e">
        <f>#REF!+#REF!+#REF!</f>
        <v>#REF!</v>
      </c>
      <c r="GW53" s="35"/>
      <c r="GX53" s="35">
        <f t="shared" si="64"/>
        <v>0</v>
      </c>
      <c r="GY53" s="35" t="e">
        <f>SUM(#REF!+#REF!+#REF!)</f>
        <v>#REF!</v>
      </c>
      <c r="GZ53" s="35"/>
      <c r="HA53" s="35">
        <f t="shared" si="65"/>
        <v>5694119</v>
      </c>
      <c r="HB53" s="35" t="e">
        <f>SUM(#REF!+#REF!+#REF!)</f>
        <v>#REF!</v>
      </c>
      <c r="HC53" s="144" t="e">
        <f t="shared" si="59"/>
        <v>#REF!</v>
      </c>
      <c r="HE53" s="149"/>
      <c r="HF53" s="149"/>
    </row>
    <row r="54" spans="1:214" s="11" customFormat="1" ht="15" customHeight="1" x14ac:dyDescent="0.2">
      <c r="A54" s="132" t="s">
        <v>504</v>
      </c>
      <c r="B54" s="6">
        <f>B55+B56+B57</f>
        <v>0</v>
      </c>
      <c r="C54" s="6" t="e">
        <f>SUM(#REF!+#REF!+#REF!)</f>
        <v>#REF!</v>
      </c>
      <c r="D54" s="86"/>
      <c r="E54" s="6">
        <f>E55+E56+E57</f>
        <v>0</v>
      </c>
      <c r="F54" s="6" t="e">
        <f>SUM(#REF!+#REF!+#REF!)</f>
        <v>#REF!</v>
      </c>
      <c r="G54" s="35"/>
      <c r="H54" s="6">
        <f>H55+H56+H57</f>
        <v>0</v>
      </c>
      <c r="I54" s="6" t="e">
        <f>SUM(#REF!+#REF!+#REF!)</f>
        <v>#REF!</v>
      </c>
      <c r="J54" s="35"/>
      <c r="K54" s="6">
        <f>K55+K56+K57</f>
        <v>0</v>
      </c>
      <c r="L54" s="6" t="e">
        <f>SUM(#REF!+#REF!+#REF!)</f>
        <v>#REF!</v>
      </c>
      <c r="M54" s="35"/>
      <c r="N54" s="6">
        <f>N55+N56+N57</f>
        <v>0</v>
      </c>
      <c r="O54" s="6" t="e">
        <f>SUM(#REF!+#REF!+#REF!)</f>
        <v>#REF!</v>
      </c>
      <c r="P54" s="35"/>
      <c r="Q54" s="6">
        <f>Q55+Q56+Q57</f>
        <v>0</v>
      </c>
      <c r="R54" s="6" t="e">
        <f>SUM(#REF!+#REF!+#REF!)</f>
        <v>#REF!</v>
      </c>
      <c r="S54" s="35"/>
      <c r="T54" s="6">
        <f>T55+T56+T57</f>
        <v>0</v>
      </c>
      <c r="U54" s="6" t="e">
        <f>SUM(#REF!+#REF!+#REF!)</f>
        <v>#REF!</v>
      </c>
      <c r="V54" s="35"/>
      <c r="W54" s="6">
        <f>W55+W56+W57</f>
        <v>0</v>
      </c>
      <c r="X54" s="6" t="e">
        <f>SUM(#REF!+#REF!+#REF!)</f>
        <v>#REF!</v>
      </c>
      <c r="Y54" s="35"/>
      <c r="Z54" s="6">
        <f>Z55+Z56+Z57</f>
        <v>5683415</v>
      </c>
      <c r="AA54" s="6" t="e">
        <f>SUM(#REF!+#REF!+#REF!)</f>
        <v>#REF!</v>
      </c>
      <c r="AB54" s="86" t="e">
        <f t="shared" si="246"/>
        <v>#REF!</v>
      </c>
      <c r="AC54" s="6">
        <f>AC55+AC56+AC57</f>
        <v>0</v>
      </c>
      <c r="AD54" s="6" t="e">
        <f>SUM(#REF!+#REF!+#REF!)</f>
        <v>#REF!</v>
      </c>
      <c r="AE54" s="35"/>
      <c r="AF54" s="6">
        <f>AF55+AF56+AF57</f>
        <v>0</v>
      </c>
      <c r="AG54" s="6" t="e">
        <f>SUM(#REF!+#REF!+#REF!)</f>
        <v>#REF!</v>
      </c>
      <c r="AH54" s="35"/>
      <c r="AI54" s="6">
        <f>AI55+AI56+AI57</f>
        <v>0</v>
      </c>
      <c r="AJ54" s="6" t="e">
        <f>SUM(#REF!+#REF!+#REF!)</f>
        <v>#REF!</v>
      </c>
      <c r="AK54" s="35"/>
      <c r="AL54" s="6">
        <f>AL55+AL56+AL57</f>
        <v>0</v>
      </c>
      <c r="AM54" s="6" t="e">
        <f>SUM(#REF!+#REF!+#REF!)</f>
        <v>#REF!</v>
      </c>
      <c r="AN54" s="35"/>
      <c r="AO54" s="6">
        <f>AO55+AO56+AO57</f>
        <v>0</v>
      </c>
      <c r="AP54" s="6" t="e">
        <f>SUM(#REF!+#REF!+#REF!)</f>
        <v>#REF!</v>
      </c>
      <c r="AQ54" s="35"/>
      <c r="AR54" s="6">
        <f>AR55+AR56+AR57</f>
        <v>0</v>
      </c>
      <c r="AS54" s="35" t="e">
        <f>SUM(#REF!+#REF!+#REF!)</f>
        <v>#REF!</v>
      </c>
      <c r="AT54" s="35"/>
      <c r="AU54" s="6">
        <f>AU55+AU56+AU57</f>
        <v>0</v>
      </c>
      <c r="AV54" s="35" t="e">
        <f>SUM(#REF!+#REF!+#REF!)</f>
        <v>#REF!</v>
      </c>
      <c r="AW54" s="35"/>
      <c r="AX54" s="6">
        <f>AX55+AX56+AX57</f>
        <v>0</v>
      </c>
      <c r="AY54" s="35" t="e">
        <f>SUM(#REF!+#REF!+#REF!)</f>
        <v>#REF!</v>
      </c>
      <c r="AZ54" s="35"/>
      <c r="BA54" s="6">
        <f>BA55+BA56+BA57</f>
        <v>0</v>
      </c>
      <c r="BB54" s="35" t="e">
        <f>SUM(#REF!+#REF!+#REF!)</f>
        <v>#REF!</v>
      </c>
      <c r="BC54" s="35"/>
      <c r="BD54" s="6">
        <f>BD55+BD56+BD57</f>
        <v>0</v>
      </c>
      <c r="BE54" s="35" t="e">
        <f>SUM(#REF!+#REF!+#REF!)</f>
        <v>#REF!</v>
      </c>
      <c r="BF54" s="35"/>
      <c r="BG54" s="6">
        <f>BG55+BG56+BG57</f>
        <v>0</v>
      </c>
      <c r="BH54" s="35" t="e">
        <f>#REF!+#REF!+#REF!</f>
        <v>#REF!</v>
      </c>
      <c r="BI54" s="35"/>
      <c r="BJ54" s="6">
        <f>BJ55+BJ56+BJ57</f>
        <v>0</v>
      </c>
      <c r="BK54" s="35" t="e">
        <f>#REF!+#REF!+#REF!</f>
        <v>#REF!</v>
      </c>
      <c r="BL54" s="35"/>
      <c r="BM54" s="6">
        <f>BM55+BM56+BM57</f>
        <v>0</v>
      </c>
      <c r="BN54" s="35" t="e">
        <f>SUM(#REF!+#REF!+#REF!)</f>
        <v>#REF!</v>
      </c>
      <c r="BO54" s="35"/>
      <c r="BP54" s="6">
        <f>BP55+BP56+BP57</f>
        <v>0</v>
      </c>
      <c r="BQ54" s="35" t="e">
        <f>SUM(#REF!+#REF!+#REF!)</f>
        <v>#REF!</v>
      </c>
      <c r="BR54" s="35"/>
      <c r="BS54" s="6">
        <f>BS55+BS56+BS57</f>
        <v>0</v>
      </c>
      <c r="BT54" s="35" t="e">
        <f>SUM(#REF!+#REF!+#REF!)</f>
        <v>#REF!</v>
      </c>
      <c r="BU54" s="35"/>
      <c r="BV54" s="6">
        <f>BV55+BV56+BV57</f>
        <v>0</v>
      </c>
      <c r="BW54" s="35" t="e">
        <f>SUM(#REF!+#REF!+#REF!)</f>
        <v>#REF!</v>
      </c>
      <c r="BX54" s="35"/>
      <c r="BY54" s="6">
        <f>BY55+BY56+BY57</f>
        <v>0</v>
      </c>
      <c r="BZ54" s="35" t="e">
        <f>SUM(#REF!+#REF!+#REF!)</f>
        <v>#REF!</v>
      </c>
      <c r="CA54" s="35"/>
      <c r="CB54" s="6">
        <f>CB55+CB56+CB57</f>
        <v>0</v>
      </c>
      <c r="CC54" s="35" t="e">
        <f>SUM(#REF!+#REF!+#REF!)</f>
        <v>#REF!</v>
      </c>
      <c r="CD54" s="35"/>
      <c r="CE54" s="6">
        <f>CE55+CE56+CE57</f>
        <v>0</v>
      </c>
      <c r="CF54" s="35" t="e">
        <f>SUM(#REF!+#REF!+#REF!)</f>
        <v>#REF!</v>
      </c>
      <c r="CG54" s="35"/>
      <c r="CH54" s="6">
        <f>CH55+CH56+CH57</f>
        <v>0</v>
      </c>
      <c r="CI54" s="35" t="e">
        <f>SUM(#REF!+#REF!+#REF!)</f>
        <v>#REF!</v>
      </c>
      <c r="CJ54" s="35"/>
      <c r="CK54" s="6">
        <f>CK55+CK56+CK57</f>
        <v>0</v>
      </c>
      <c r="CL54" s="35" t="e">
        <f>SUM(#REF!+#REF!+#REF!)</f>
        <v>#REF!</v>
      </c>
      <c r="CM54" s="35"/>
      <c r="CN54" s="6">
        <f>CN55+CN56+CN57</f>
        <v>0</v>
      </c>
      <c r="CO54" s="35" t="e">
        <f>#REF!+#REF!+#REF!</f>
        <v>#REF!</v>
      </c>
      <c r="CP54" s="35"/>
      <c r="CQ54" s="6">
        <f>CQ55+CQ56+CQ57</f>
        <v>0</v>
      </c>
      <c r="CR54" s="35" t="e">
        <f>SUM(#REF!+#REF!+#REF!)</f>
        <v>#REF!</v>
      </c>
      <c r="CS54" s="35"/>
      <c r="CT54" s="6">
        <f>CT55+CT56+CT57</f>
        <v>0</v>
      </c>
      <c r="CU54" s="35" t="e">
        <f>SUM(#REF!+#REF!+#REF!)</f>
        <v>#REF!</v>
      </c>
      <c r="CV54" s="35"/>
      <c r="CW54" s="6">
        <f>CW55+CW56+CW57</f>
        <v>0</v>
      </c>
      <c r="CX54" s="35" t="e">
        <f>SUM(#REF!+#REF!+#REF!)</f>
        <v>#REF!</v>
      </c>
      <c r="CY54" s="35"/>
      <c r="CZ54" s="6">
        <f>CZ55+CZ56+CZ57</f>
        <v>0</v>
      </c>
      <c r="DA54" s="35" t="e">
        <f>SUM(#REF!+#REF!+#REF!)</f>
        <v>#REF!</v>
      </c>
      <c r="DB54" s="35"/>
      <c r="DC54" s="6">
        <f>DC55+DC56+DC57</f>
        <v>0</v>
      </c>
      <c r="DD54" s="35" t="e">
        <f>SUM(#REF!+#REF!+#REF!)</f>
        <v>#REF!</v>
      </c>
      <c r="DE54" s="35"/>
      <c r="DF54" s="6">
        <f>DF55+DF56+DF57</f>
        <v>0</v>
      </c>
      <c r="DG54" s="35" t="e">
        <f>SUM(#REF!+#REF!+#REF!)</f>
        <v>#REF!</v>
      </c>
      <c r="DH54" s="35"/>
      <c r="DI54" s="6">
        <f>DI55+DI56+DI57</f>
        <v>0</v>
      </c>
      <c r="DJ54" s="35" t="e">
        <f>SUM(#REF!+#REF!+#REF!)</f>
        <v>#REF!</v>
      </c>
      <c r="DK54" s="35"/>
      <c r="DL54" s="6">
        <f>DL55+DL56+DL57</f>
        <v>0</v>
      </c>
      <c r="DM54" s="35" t="e">
        <f>SUM(#REF!+#REF!+#REF!)</f>
        <v>#REF!</v>
      </c>
      <c r="DN54" s="35"/>
      <c r="DO54" s="6">
        <f>DO55+DO56+DO57</f>
        <v>0</v>
      </c>
      <c r="DP54" s="35" t="e">
        <f>#REF!+#REF!+#REF!</f>
        <v>#REF!</v>
      </c>
      <c r="DQ54" s="35"/>
      <c r="DR54" s="35">
        <f t="shared" si="60"/>
        <v>5683415</v>
      </c>
      <c r="DS54" s="35" t="e">
        <f>#REF!+#REF!+#REF!</f>
        <v>#REF!</v>
      </c>
      <c r="DT54" s="86" t="e">
        <f t="shared" si="61"/>
        <v>#REF!</v>
      </c>
      <c r="DU54" s="6">
        <f>DU55+DU56+DU57</f>
        <v>0</v>
      </c>
      <c r="DV54" s="6" t="e">
        <f>SUM(#REF!+#REF!+#REF!)</f>
        <v>#REF!</v>
      </c>
      <c r="DW54" s="35"/>
      <c r="DX54" s="6">
        <f>DX55+DX56+DX57</f>
        <v>0</v>
      </c>
      <c r="DY54" s="6" t="e">
        <f>SUM(#REF!+#REF!+#REF!)</f>
        <v>#REF!</v>
      </c>
      <c r="DZ54" s="35"/>
      <c r="EA54" s="6">
        <f>EA55+EA56+EA57</f>
        <v>0</v>
      </c>
      <c r="EB54" s="6" t="e">
        <f>SUM(#REF!+#REF!+#REF!)</f>
        <v>#REF!</v>
      </c>
      <c r="EC54" s="35"/>
      <c r="ED54" s="6">
        <f>ED55+ED56+ED57</f>
        <v>0</v>
      </c>
      <c r="EE54" s="6" t="e">
        <f>SUM(#REF!+#REF!+#REF!)</f>
        <v>#REF!</v>
      </c>
      <c r="EF54" s="35"/>
      <c r="EG54" s="6">
        <f>EG55+EG56+EG57</f>
        <v>0</v>
      </c>
      <c r="EH54" s="6" t="e">
        <f>SUM(#REF!+#REF!+#REF!)</f>
        <v>#REF!</v>
      </c>
      <c r="EI54" s="35"/>
      <c r="EJ54" s="6">
        <f>EJ55+EJ56+EJ57</f>
        <v>0</v>
      </c>
      <c r="EK54" s="6" t="e">
        <f>SUM(#REF!+#REF!+#REF!)</f>
        <v>#REF!</v>
      </c>
      <c r="EL54" s="35"/>
      <c r="EM54" s="6">
        <f>EM55+EM56+EM57</f>
        <v>0</v>
      </c>
      <c r="EN54" s="6" t="e">
        <f>SUM(#REF!+#REF!+#REF!)</f>
        <v>#REF!</v>
      </c>
      <c r="EO54" s="35"/>
      <c r="EP54" s="6">
        <f>EP55+EP56+EP57</f>
        <v>0</v>
      </c>
      <c r="EQ54" s="6" t="e">
        <f>SUM(#REF!+#REF!+#REF!)</f>
        <v>#REF!</v>
      </c>
      <c r="ER54" s="35"/>
      <c r="ES54" s="6">
        <f>ES55+ES56+ES57</f>
        <v>0</v>
      </c>
      <c r="ET54" s="6" t="e">
        <f>SUM(#REF!+#REF!+#REF!)</f>
        <v>#REF!</v>
      </c>
      <c r="EU54" s="35"/>
      <c r="EV54" s="35">
        <f t="shared" si="62"/>
        <v>0</v>
      </c>
      <c r="EW54" s="35" t="e">
        <f>SUM(#REF!+#REF!+#REF!)</f>
        <v>#REF!</v>
      </c>
      <c r="EX54" s="88"/>
      <c r="EY54" s="6">
        <f>EY55+EY56+EY57</f>
        <v>0</v>
      </c>
      <c r="EZ54" s="35" t="e">
        <f>#REF!+#REF!+#REF!</f>
        <v>#REF!</v>
      </c>
      <c r="FA54" s="35"/>
      <c r="FB54" s="6">
        <f>FB55+FB56+FB57</f>
        <v>0</v>
      </c>
      <c r="FC54" s="332" t="e">
        <f>#REF!+#REF!+#REF!</f>
        <v>#REF!</v>
      </c>
      <c r="FD54" s="35"/>
      <c r="FE54" s="6">
        <f>FE55+FE56+FE57</f>
        <v>0</v>
      </c>
      <c r="FF54" s="332" t="e">
        <f>#REF!+#REF!+#REF!</f>
        <v>#REF!</v>
      </c>
      <c r="FG54" s="35"/>
      <c r="FH54" s="6">
        <f>FH55+FH56+FH57</f>
        <v>0</v>
      </c>
      <c r="FI54" s="332" t="e">
        <f>#REF!+#REF!+#REF!</f>
        <v>#REF!</v>
      </c>
      <c r="FJ54" s="35"/>
      <c r="FK54" s="6">
        <f>FK55+FK56+FK57</f>
        <v>0</v>
      </c>
      <c r="FL54" s="332" t="e">
        <f>#REF!+#REF!+#REF!</f>
        <v>#REF!</v>
      </c>
      <c r="FM54" s="35"/>
      <c r="FN54" s="7">
        <f>FN55+FN56+FN57</f>
        <v>0</v>
      </c>
      <c r="FO54" s="332" t="e">
        <f>#REF!+#REF!+#REF!</f>
        <v>#REF!</v>
      </c>
      <c r="FP54" s="332"/>
      <c r="FQ54" s="7">
        <f>FQ55+FQ56+FQ57</f>
        <v>0</v>
      </c>
      <c r="FR54" s="332" t="e">
        <f>#REF!+#REF!+#REF!</f>
        <v>#REF!</v>
      </c>
      <c r="FS54" s="332"/>
      <c r="FT54" s="7">
        <f>FT55+FT56+FT57</f>
        <v>0</v>
      </c>
      <c r="FU54" s="332" t="e">
        <f>#REF!+#REF!+#REF!</f>
        <v>#REF!</v>
      </c>
      <c r="FV54" s="35"/>
      <c r="FW54" s="7">
        <f>FW55+FW56+FW57</f>
        <v>0</v>
      </c>
      <c r="FX54" s="332" t="e">
        <f>#REF!+#REF!+#REF!</f>
        <v>#REF!</v>
      </c>
      <c r="FY54" s="35"/>
      <c r="FZ54" s="6">
        <f>FZ55+FZ56+FZ57</f>
        <v>0</v>
      </c>
      <c r="GA54" s="35" t="e">
        <f>#REF!+#REF!+#REF!</f>
        <v>#REF!</v>
      </c>
      <c r="GB54" s="35"/>
      <c r="GC54" s="6">
        <f>GC55+GC56+GC57</f>
        <v>0</v>
      </c>
      <c r="GD54" s="35" t="e">
        <f>#REF!+#REF!+#REF!</f>
        <v>#REF!</v>
      </c>
      <c r="GE54" s="35"/>
      <c r="GF54" s="6">
        <f>GF55+GF56+GF57</f>
        <v>0</v>
      </c>
      <c r="GG54" s="35" t="e">
        <f>#REF!+#REF!+#REF!</f>
        <v>#REF!</v>
      </c>
      <c r="GH54" s="35"/>
      <c r="GI54" s="6">
        <f>GI55+GI56+GI57</f>
        <v>0</v>
      </c>
      <c r="GJ54" s="35" t="e">
        <f>#REF!+#REF!+#REF!</f>
        <v>#REF!</v>
      </c>
      <c r="GK54" s="35"/>
      <c r="GL54" s="35">
        <f t="shared" si="63"/>
        <v>0</v>
      </c>
      <c r="GM54" s="35" t="e">
        <f>#REF!+#REF!+#REF!</f>
        <v>#REF!</v>
      </c>
      <c r="GN54" s="35"/>
      <c r="GO54" s="6">
        <f>GO55+GO56+GO57</f>
        <v>0</v>
      </c>
      <c r="GP54" s="35" t="e">
        <f>#REF!+#REF!+#REF!</f>
        <v>#REF!</v>
      </c>
      <c r="GQ54" s="35"/>
      <c r="GR54" s="6">
        <f>GR55+GR56+GR57</f>
        <v>0</v>
      </c>
      <c r="GS54" s="35" t="e">
        <f>#REF!+#REF!+#REF!</f>
        <v>#REF!</v>
      </c>
      <c r="GT54" s="35"/>
      <c r="GU54" s="6">
        <f>GU55+GU56+GU57</f>
        <v>0</v>
      </c>
      <c r="GV54" s="35" t="e">
        <f>#REF!+#REF!+#REF!</f>
        <v>#REF!</v>
      </c>
      <c r="GW54" s="35"/>
      <c r="GX54" s="35">
        <f t="shared" si="64"/>
        <v>0</v>
      </c>
      <c r="GY54" s="35" t="e">
        <f>SUM(#REF!+#REF!+#REF!)</f>
        <v>#REF!</v>
      </c>
      <c r="GZ54" s="35"/>
      <c r="HA54" s="35">
        <f t="shared" si="65"/>
        <v>5683415</v>
      </c>
      <c r="HB54" s="35" t="e">
        <f>SUM(#REF!+#REF!+#REF!)</f>
        <v>#REF!</v>
      </c>
      <c r="HC54" s="144" t="e">
        <f t="shared" si="59"/>
        <v>#REF!</v>
      </c>
      <c r="HE54" s="149"/>
      <c r="HF54" s="149"/>
    </row>
    <row r="55" spans="1:214" s="11" customFormat="1" ht="15" customHeight="1" x14ac:dyDescent="0.2">
      <c r="A55" s="131" t="s">
        <v>505</v>
      </c>
      <c r="B55" s="7"/>
      <c r="C55" s="7" t="e">
        <f>SUM(#REF!+#REF!+#REF!)</f>
        <v>#REF!</v>
      </c>
      <c r="D55" s="86"/>
      <c r="E55" s="7"/>
      <c r="F55" s="7" t="e">
        <f>SUM(#REF!+#REF!+#REF!)</f>
        <v>#REF!</v>
      </c>
      <c r="G55" s="35"/>
      <c r="H55" s="7"/>
      <c r="I55" s="7" t="e">
        <f>SUM(#REF!+#REF!+#REF!)</f>
        <v>#REF!</v>
      </c>
      <c r="J55" s="35"/>
      <c r="K55" s="7"/>
      <c r="L55" s="7" t="e">
        <f>SUM(#REF!+#REF!+#REF!)</f>
        <v>#REF!</v>
      </c>
      <c r="M55" s="35"/>
      <c r="N55" s="7"/>
      <c r="O55" s="7" t="e">
        <f>SUM(#REF!+#REF!+#REF!)</f>
        <v>#REF!</v>
      </c>
      <c r="P55" s="35"/>
      <c r="Q55" s="7"/>
      <c r="R55" s="7" t="e">
        <f>SUM(#REF!+#REF!+#REF!)</f>
        <v>#REF!</v>
      </c>
      <c r="S55" s="35"/>
      <c r="T55" s="7"/>
      <c r="U55" s="7" t="e">
        <f>SUM(#REF!+#REF!+#REF!)</f>
        <v>#REF!</v>
      </c>
      <c r="V55" s="35"/>
      <c r="W55" s="7"/>
      <c r="X55" s="7" t="e">
        <f>SUM(#REF!+#REF!+#REF!)</f>
        <v>#REF!</v>
      </c>
      <c r="Y55" s="35"/>
      <c r="Z55" s="7"/>
      <c r="AA55" s="7" t="e">
        <f>SUM(#REF!+#REF!+#REF!)</f>
        <v>#REF!</v>
      </c>
      <c r="AB55" s="35"/>
      <c r="AC55" s="7"/>
      <c r="AD55" s="7" t="e">
        <f>SUM(#REF!+#REF!+#REF!)</f>
        <v>#REF!</v>
      </c>
      <c r="AE55" s="35"/>
      <c r="AF55" s="7"/>
      <c r="AG55" s="7" t="e">
        <f>SUM(#REF!+#REF!+#REF!)</f>
        <v>#REF!</v>
      </c>
      <c r="AH55" s="35"/>
      <c r="AI55" s="7"/>
      <c r="AJ55" s="7" t="e">
        <f>SUM(#REF!+#REF!+#REF!)</f>
        <v>#REF!</v>
      </c>
      <c r="AK55" s="35"/>
      <c r="AL55" s="7"/>
      <c r="AM55" s="7" t="e">
        <f>SUM(#REF!+#REF!+#REF!)</f>
        <v>#REF!</v>
      </c>
      <c r="AN55" s="35"/>
      <c r="AO55" s="7"/>
      <c r="AP55" s="7" t="e">
        <f>SUM(#REF!+#REF!+#REF!)</f>
        <v>#REF!</v>
      </c>
      <c r="AQ55" s="35"/>
      <c r="AR55" s="7"/>
      <c r="AS55" s="35" t="e">
        <f>SUM(#REF!+#REF!+#REF!)</f>
        <v>#REF!</v>
      </c>
      <c r="AT55" s="35"/>
      <c r="AU55" s="7"/>
      <c r="AV55" s="35" t="e">
        <f>SUM(#REF!+#REF!+#REF!)</f>
        <v>#REF!</v>
      </c>
      <c r="AW55" s="35"/>
      <c r="AX55" s="7"/>
      <c r="AY55" s="35" t="e">
        <f>SUM(#REF!+#REF!+#REF!)</f>
        <v>#REF!</v>
      </c>
      <c r="AZ55" s="35"/>
      <c r="BA55" s="7"/>
      <c r="BB55" s="35" t="e">
        <f>SUM(#REF!+#REF!+#REF!)</f>
        <v>#REF!</v>
      </c>
      <c r="BC55" s="35"/>
      <c r="BD55" s="7"/>
      <c r="BE55" s="35" t="e">
        <f>SUM(#REF!+#REF!+#REF!)</f>
        <v>#REF!</v>
      </c>
      <c r="BF55" s="35"/>
      <c r="BG55" s="7"/>
      <c r="BH55" s="35" t="e">
        <f>#REF!+#REF!+#REF!</f>
        <v>#REF!</v>
      </c>
      <c r="BI55" s="35"/>
      <c r="BJ55" s="7"/>
      <c r="BK55" s="35" t="e">
        <f>#REF!+#REF!+#REF!</f>
        <v>#REF!</v>
      </c>
      <c r="BL55" s="35"/>
      <c r="BM55" s="7"/>
      <c r="BN55" s="35" t="e">
        <f>SUM(#REF!+#REF!+#REF!)</f>
        <v>#REF!</v>
      </c>
      <c r="BO55" s="35"/>
      <c r="BP55" s="7"/>
      <c r="BQ55" s="35" t="e">
        <f>SUM(#REF!+#REF!+#REF!)</f>
        <v>#REF!</v>
      </c>
      <c r="BR55" s="35"/>
      <c r="BS55" s="7"/>
      <c r="BT55" s="35" t="e">
        <f>SUM(#REF!+#REF!+#REF!)</f>
        <v>#REF!</v>
      </c>
      <c r="BU55" s="35"/>
      <c r="BV55" s="7"/>
      <c r="BW55" s="35" t="e">
        <f>SUM(#REF!+#REF!+#REF!)</f>
        <v>#REF!</v>
      </c>
      <c r="BX55" s="35"/>
      <c r="BY55" s="7"/>
      <c r="BZ55" s="35" t="e">
        <f>SUM(#REF!+#REF!+#REF!)</f>
        <v>#REF!</v>
      </c>
      <c r="CA55" s="35"/>
      <c r="CB55" s="7"/>
      <c r="CC55" s="35" t="e">
        <f>SUM(#REF!+#REF!+#REF!)</f>
        <v>#REF!</v>
      </c>
      <c r="CD55" s="35"/>
      <c r="CE55" s="7"/>
      <c r="CF55" s="35" t="e">
        <f>SUM(#REF!+#REF!+#REF!)</f>
        <v>#REF!</v>
      </c>
      <c r="CG55" s="35"/>
      <c r="CH55" s="7"/>
      <c r="CI55" s="35" t="e">
        <f>SUM(#REF!+#REF!+#REF!)</f>
        <v>#REF!</v>
      </c>
      <c r="CJ55" s="35"/>
      <c r="CK55" s="7"/>
      <c r="CL55" s="35" t="e">
        <f>SUM(#REF!+#REF!+#REF!)</f>
        <v>#REF!</v>
      </c>
      <c r="CM55" s="35"/>
      <c r="CN55" s="7"/>
      <c r="CO55" s="35" t="e">
        <f>#REF!+#REF!+#REF!</f>
        <v>#REF!</v>
      </c>
      <c r="CP55" s="35"/>
      <c r="CQ55" s="7"/>
      <c r="CR55" s="35" t="e">
        <f>SUM(#REF!+#REF!+#REF!)</f>
        <v>#REF!</v>
      </c>
      <c r="CS55" s="35"/>
      <c r="CT55" s="7"/>
      <c r="CU55" s="35" t="e">
        <f>SUM(#REF!+#REF!+#REF!)</f>
        <v>#REF!</v>
      </c>
      <c r="CV55" s="35"/>
      <c r="CW55" s="7"/>
      <c r="CX55" s="35" t="e">
        <f>SUM(#REF!+#REF!+#REF!)</f>
        <v>#REF!</v>
      </c>
      <c r="CY55" s="35"/>
      <c r="CZ55" s="7"/>
      <c r="DA55" s="35" t="e">
        <f>SUM(#REF!+#REF!+#REF!)</f>
        <v>#REF!</v>
      </c>
      <c r="DB55" s="35"/>
      <c r="DC55" s="7"/>
      <c r="DD55" s="35" t="e">
        <f>SUM(#REF!+#REF!+#REF!)</f>
        <v>#REF!</v>
      </c>
      <c r="DE55" s="35"/>
      <c r="DF55" s="7"/>
      <c r="DG55" s="35" t="e">
        <f>SUM(#REF!+#REF!+#REF!)</f>
        <v>#REF!</v>
      </c>
      <c r="DH55" s="35"/>
      <c r="DI55" s="7"/>
      <c r="DJ55" s="35" t="e">
        <f>SUM(#REF!+#REF!+#REF!)</f>
        <v>#REF!</v>
      </c>
      <c r="DK55" s="35"/>
      <c r="DL55" s="7"/>
      <c r="DM55" s="35" t="e">
        <f>SUM(#REF!+#REF!+#REF!)</f>
        <v>#REF!</v>
      </c>
      <c r="DN55" s="35"/>
      <c r="DO55" s="7"/>
      <c r="DP55" s="35" t="e">
        <f>#REF!+#REF!+#REF!</f>
        <v>#REF!</v>
      </c>
      <c r="DQ55" s="35"/>
      <c r="DR55" s="35">
        <f t="shared" si="60"/>
        <v>0</v>
      </c>
      <c r="DS55" s="35" t="e">
        <f>#REF!+#REF!+#REF!</f>
        <v>#REF!</v>
      </c>
      <c r="DT55" s="35"/>
      <c r="DU55" s="7"/>
      <c r="DV55" s="7" t="e">
        <f>SUM(#REF!+#REF!+#REF!)</f>
        <v>#REF!</v>
      </c>
      <c r="DW55" s="35"/>
      <c r="DX55" s="7"/>
      <c r="DY55" s="7" t="e">
        <f>SUM(#REF!+#REF!+#REF!)</f>
        <v>#REF!</v>
      </c>
      <c r="DZ55" s="35"/>
      <c r="EA55" s="7"/>
      <c r="EB55" s="7" t="e">
        <f>SUM(#REF!+#REF!+#REF!)</f>
        <v>#REF!</v>
      </c>
      <c r="EC55" s="35"/>
      <c r="ED55" s="7"/>
      <c r="EE55" s="7" t="e">
        <f>SUM(#REF!+#REF!+#REF!)</f>
        <v>#REF!</v>
      </c>
      <c r="EF55" s="35"/>
      <c r="EG55" s="7"/>
      <c r="EH55" s="7" t="e">
        <f>SUM(#REF!+#REF!+#REF!)</f>
        <v>#REF!</v>
      </c>
      <c r="EI55" s="35"/>
      <c r="EJ55" s="7"/>
      <c r="EK55" s="7" t="e">
        <f>SUM(#REF!+#REF!+#REF!)</f>
        <v>#REF!</v>
      </c>
      <c r="EL55" s="35"/>
      <c r="EM55" s="7"/>
      <c r="EN55" s="7" t="e">
        <f>SUM(#REF!+#REF!+#REF!)</f>
        <v>#REF!</v>
      </c>
      <c r="EO55" s="35"/>
      <c r="EP55" s="7"/>
      <c r="EQ55" s="7" t="e">
        <f>SUM(#REF!+#REF!+#REF!)</f>
        <v>#REF!</v>
      </c>
      <c r="ER55" s="35"/>
      <c r="ES55" s="7"/>
      <c r="ET55" s="7" t="e">
        <f>SUM(#REF!+#REF!+#REF!)</f>
        <v>#REF!</v>
      </c>
      <c r="EU55" s="332"/>
      <c r="EV55" s="332">
        <f t="shared" si="62"/>
        <v>0</v>
      </c>
      <c r="EW55" s="332" t="e">
        <f>SUM(#REF!+#REF!+#REF!)</f>
        <v>#REF!</v>
      </c>
      <c r="EX55" s="92"/>
      <c r="EY55" s="7"/>
      <c r="EZ55" s="332" t="e">
        <f>#REF!+#REF!+#REF!</f>
        <v>#REF!</v>
      </c>
      <c r="FA55" s="35"/>
      <c r="FB55" s="7"/>
      <c r="FC55" s="332" t="e">
        <f>#REF!+#REF!+#REF!</f>
        <v>#REF!</v>
      </c>
      <c r="FD55" s="35"/>
      <c r="FE55" s="7"/>
      <c r="FF55" s="332" t="e">
        <f>#REF!+#REF!+#REF!</f>
        <v>#REF!</v>
      </c>
      <c r="FG55" s="35"/>
      <c r="FH55" s="7"/>
      <c r="FI55" s="332" t="e">
        <f>#REF!+#REF!+#REF!</f>
        <v>#REF!</v>
      </c>
      <c r="FJ55" s="35"/>
      <c r="FK55" s="7"/>
      <c r="FL55" s="332" t="e">
        <f>#REF!+#REF!+#REF!</f>
        <v>#REF!</v>
      </c>
      <c r="FM55" s="35"/>
      <c r="FN55" s="7"/>
      <c r="FO55" s="332" t="e">
        <f>#REF!+#REF!+#REF!</f>
        <v>#REF!</v>
      </c>
      <c r="FP55" s="332"/>
      <c r="FQ55" s="7"/>
      <c r="FR55" s="332" t="e">
        <f>#REF!+#REF!+#REF!</f>
        <v>#REF!</v>
      </c>
      <c r="FS55" s="332"/>
      <c r="FT55" s="7"/>
      <c r="FU55" s="332" t="e">
        <f>#REF!+#REF!+#REF!</f>
        <v>#REF!</v>
      </c>
      <c r="FV55" s="35"/>
      <c r="FW55" s="7"/>
      <c r="FX55" s="332" t="e">
        <f>#REF!+#REF!+#REF!</f>
        <v>#REF!</v>
      </c>
      <c r="FY55" s="35"/>
      <c r="FZ55" s="7"/>
      <c r="GA55" s="332" t="e">
        <f>#REF!+#REF!+#REF!</f>
        <v>#REF!</v>
      </c>
      <c r="GB55" s="332"/>
      <c r="GC55" s="7"/>
      <c r="GD55" s="332" t="e">
        <f>#REF!+#REF!+#REF!</f>
        <v>#REF!</v>
      </c>
      <c r="GE55" s="332"/>
      <c r="GF55" s="7"/>
      <c r="GG55" s="332" t="e">
        <f>#REF!+#REF!+#REF!</f>
        <v>#REF!</v>
      </c>
      <c r="GH55" s="332"/>
      <c r="GI55" s="7"/>
      <c r="GJ55" s="332" t="e">
        <f>#REF!+#REF!+#REF!</f>
        <v>#REF!</v>
      </c>
      <c r="GK55" s="35"/>
      <c r="GL55" s="35">
        <f t="shared" si="63"/>
        <v>0</v>
      </c>
      <c r="GM55" s="35" t="e">
        <f>#REF!+#REF!+#REF!</f>
        <v>#REF!</v>
      </c>
      <c r="GN55" s="35"/>
      <c r="GO55" s="7"/>
      <c r="GP55" s="332" t="e">
        <f>#REF!+#REF!+#REF!</f>
        <v>#REF!</v>
      </c>
      <c r="GQ55" s="332"/>
      <c r="GR55" s="7"/>
      <c r="GS55" s="332" t="e">
        <f>#REF!+#REF!+#REF!</f>
        <v>#REF!</v>
      </c>
      <c r="GT55" s="332"/>
      <c r="GU55" s="7"/>
      <c r="GV55" s="332" t="e">
        <f>#REF!+#REF!+#REF!</f>
        <v>#REF!</v>
      </c>
      <c r="GW55" s="35"/>
      <c r="GX55" s="35">
        <f t="shared" si="64"/>
        <v>0</v>
      </c>
      <c r="GY55" s="35" t="e">
        <f>SUM(#REF!+#REF!+#REF!)</f>
        <v>#REF!</v>
      </c>
      <c r="GZ55" s="35"/>
      <c r="HA55" s="35">
        <f t="shared" si="65"/>
        <v>0</v>
      </c>
      <c r="HB55" s="35" t="e">
        <f>SUM(#REF!+#REF!+#REF!)</f>
        <v>#REF!</v>
      </c>
      <c r="HC55" s="144"/>
      <c r="HE55" s="149"/>
      <c r="HF55" s="149"/>
    </row>
    <row r="56" spans="1:214" s="11" customFormat="1" ht="15" customHeight="1" x14ac:dyDescent="0.2">
      <c r="A56" s="131" t="s">
        <v>506</v>
      </c>
      <c r="B56" s="7"/>
      <c r="C56" s="7" t="e">
        <f>SUM(#REF!+#REF!+#REF!)</f>
        <v>#REF!</v>
      </c>
      <c r="D56" s="86"/>
      <c r="E56" s="7"/>
      <c r="F56" s="7" t="e">
        <f>SUM(#REF!+#REF!+#REF!)</f>
        <v>#REF!</v>
      </c>
      <c r="G56" s="35"/>
      <c r="H56" s="7"/>
      <c r="I56" s="7" t="e">
        <f>SUM(#REF!+#REF!+#REF!)</f>
        <v>#REF!</v>
      </c>
      <c r="J56" s="35"/>
      <c r="K56" s="7"/>
      <c r="L56" s="7" t="e">
        <f>SUM(#REF!+#REF!+#REF!)</f>
        <v>#REF!</v>
      </c>
      <c r="M56" s="35"/>
      <c r="N56" s="7"/>
      <c r="O56" s="7" t="e">
        <f>SUM(#REF!+#REF!+#REF!)</f>
        <v>#REF!</v>
      </c>
      <c r="P56" s="35"/>
      <c r="Q56" s="7"/>
      <c r="R56" s="7" t="e">
        <f>SUM(#REF!+#REF!+#REF!)</f>
        <v>#REF!</v>
      </c>
      <c r="S56" s="35"/>
      <c r="T56" s="7"/>
      <c r="U56" s="7" t="e">
        <f>SUM(#REF!+#REF!+#REF!)</f>
        <v>#REF!</v>
      </c>
      <c r="V56" s="35"/>
      <c r="W56" s="7"/>
      <c r="X56" s="7" t="e">
        <f>SUM(#REF!+#REF!+#REF!)</f>
        <v>#REF!</v>
      </c>
      <c r="Y56" s="35"/>
      <c r="Z56" s="7"/>
      <c r="AA56" s="7" t="e">
        <f>SUM(#REF!+#REF!+#REF!)</f>
        <v>#REF!</v>
      </c>
      <c r="AB56" s="35"/>
      <c r="AC56" s="7"/>
      <c r="AD56" s="7" t="e">
        <f>SUM(#REF!+#REF!+#REF!)</f>
        <v>#REF!</v>
      </c>
      <c r="AE56" s="35"/>
      <c r="AF56" s="7"/>
      <c r="AG56" s="7" t="e">
        <f>SUM(#REF!+#REF!+#REF!)</f>
        <v>#REF!</v>
      </c>
      <c r="AH56" s="35"/>
      <c r="AI56" s="7"/>
      <c r="AJ56" s="7" t="e">
        <f>SUM(#REF!+#REF!+#REF!)</f>
        <v>#REF!</v>
      </c>
      <c r="AK56" s="35"/>
      <c r="AL56" s="7"/>
      <c r="AM56" s="7" t="e">
        <f>SUM(#REF!+#REF!+#REF!)</f>
        <v>#REF!</v>
      </c>
      <c r="AN56" s="35"/>
      <c r="AO56" s="7"/>
      <c r="AP56" s="7" t="e">
        <f>SUM(#REF!+#REF!+#REF!)</f>
        <v>#REF!</v>
      </c>
      <c r="AQ56" s="35"/>
      <c r="AR56" s="7"/>
      <c r="AS56" s="35" t="e">
        <f>SUM(#REF!+#REF!+#REF!)</f>
        <v>#REF!</v>
      </c>
      <c r="AT56" s="35"/>
      <c r="AU56" s="7"/>
      <c r="AV56" s="35" t="e">
        <f>SUM(#REF!+#REF!+#REF!)</f>
        <v>#REF!</v>
      </c>
      <c r="AW56" s="35"/>
      <c r="AX56" s="7"/>
      <c r="AY56" s="35" t="e">
        <f>SUM(#REF!+#REF!+#REF!)</f>
        <v>#REF!</v>
      </c>
      <c r="AZ56" s="35"/>
      <c r="BA56" s="7"/>
      <c r="BB56" s="35" t="e">
        <f>SUM(#REF!+#REF!+#REF!)</f>
        <v>#REF!</v>
      </c>
      <c r="BC56" s="35"/>
      <c r="BD56" s="7"/>
      <c r="BE56" s="35" t="e">
        <f>SUM(#REF!+#REF!+#REF!)</f>
        <v>#REF!</v>
      </c>
      <c r="BF56" s="35"/>
      <c r="BG56" s="7"/>
      <c r="BH56" s="35" t="e">
        <f>#REF!+#REF!+#REF!</f>
        <v>#REF!</v>
      </c>
      <c r="BI56" s="35"/>
      <c r="BJ56" s="7"/>
      <c r="BK56" s="35" t="e">
        <f>#REF!+#REF!+#REF!</f>
        <v>#REF!</v>
      </c>
      <c r="BL56" s="35"/>
      <c r="BM56" s="7"/>
      <c r="BN56" s="35" t="e">
        <f>SUM(#REF!+#REF!+#REF!)</f>
        <v>#REF!</v>
      </c>
      <c r="BO56" s="35"/>
      <c r="BP56" s="7"/>
      <c r="BQ56" s="35" t="e">
        <f>SUM(#REF!+#REF!+#REF!)</f>
        <v>#REF!</v>
      </c>
      <c r="BR56" s="35"/>
      <c r="BS56" s="7"/>
      <c r="BT56" s="35" t="e">
        <f>SUM(#REF!+#REF!+#REF!)</f>
        <v>#REF!</v>
      </c>
      <c r="BU56" s="35"/>
      <c r="BV56" s="7"/>
      <c r="BW56" s="35" t="e">
        <f>SUM(#REF!+#REF!+#REF!)</f>
        <v>#REF!</v>
      </c>
      <c r="BX56" s="35"/>
      <c r="BY56" s="7"/>
      <c r="BZ56" s="35" t="e">
        <f>SUM(#REF!+#REF!+#REF!)</f>
        <v>#REF!</v>
      </c>
      <c r="CA56" s="35"/>
      <c r="CB56" s="7"/>
      <c r="CC56" s="35" t="e">
        <f>SUM(#REF!+#REF!+#REF!)</f>
        <v>#REF!</v>
      </c>
      <c r="CD56" s="35"/>
      <c r="CE56" s="7"/>
      <c r="CF56" s="35" t="e">
        <f>SUM(#REF!+#REF!+#REF!)</f>
        <v>#REF!</v>
      </c>
      <c r="CG56" s="35"/>
      <c r="CH56" s="7"/>
      <c r="CI56" s="35" t="e">
        <f>SUM(#REF!+#REF!+#REF!)</f>
        <v>#REF!</v>
      </c>
      <c r="CJ56" s="35"/>
      <c r="CK56" s="7"/>
      <c r="CL56" s="35" t="e">
        <f>SUM(#REF!+#REF!+#REF!)</f>
        <v>#REF!</v>
      </c>
      <c r="CM56" s="35"/>
      <c r="CN56" s="7"/>
      <c r="CO56" s="35" t="e">
        <f>#REF!+#REF!+#REF!</f>
        <v>#REF!</v>
      </c>
      <c r="CP56" s="35"/>
      <c r="CQ56" s="7"/>
      <c r="CR56" s="35" t="e">
        <f>SUM(#REF!+#REF!+#REF!)</f>
        <v>#REF!</v>
      </c>
      <c r="CS56" s="35"/>
      <c r="CT56" s="7"/>
      <c r="CU56" s="35" t="e">
        <f>SUM(#REF!+#REF!+#REF!)</f>
        <v>#REF!</v>
      </c>
      <c r="CV56" s="35"/>
      <c r="CW56" s="7"/>
      <c r="CX56" s="35" t="e">
        <f>SUM(#REF!+#REF!+#REF!)</f>
        <v>#REF!</v>
      </c>
      <c r="CY56" s="35"/>
      <c r="CZ56" s="7"/>
      <c r="DA56" s="35" t="e">
        <f>SUM(#REF!+#REF!+#REF!)</f>
        <v>#REF!</v>
      </c>
      <c r="DB56" s="35"/>
      <c r="DC56" s="7"/>
      <c r="DD56" s="35" t="e">
        <f>SUM(#REF!+#REF!+#REF!)</f>
        <v>#REF!</v>
      </c>
      <c r="DE56" s="35"/>
      <c r="DF56" s="7"/>
      <c r="DG56" s="35" t="e">
        <f>SUM(#REF!+#REF!+#REF!)</f>
        <v>#REF!</v>
      </c>
      <c r="DH56" s="35"/>
      <c r="DI56" s="7"/>
      <c r="DJ56" s="35" t="e">
        <f>SUM(#REF!+#REF!+#REF!)</f>
        <v>#REF!</v>
      </c>
      <c r="DK56" s="35"/>
      <c r="DL56" s="7"/>
      <c r="DM56" s="35" t="e">
        <f>SUM(#REF!+#REF!+#REF!)</f>
        <v>#REF!</v>
      </c>
      <c r="DN56" s="35"/>
      <c r="DO56" s="7"/>
      <c r="DP56" s="35" t="e">
        <f>#REF!+#REF!+#REF!</f>
        <v>#REF!</v>
      </c>
      <c r="DQ56" s="35"/>
      <c r="DR56" s="35">
        <f t="shared" si="60"/>
        <v>0</v>
      </c>
      <c r="DS56" s="35" t="e">
        <f>#REF!+#REF!+#REF!</f>
        <v>#REF!</v>
      </c>
      <c r="DT56" s="35"/>
      <c r="DU56" s="7"/>
      <c r="DV56" s="7" t="e">
        <f>SUM(#REF!+#REF!+#REF!)</f>
        <v>#REF!</v>
      </c>
      <c r="DW56" s="35"/>
      <c r="DX56" s="7"/>
      <c r="DY56" s="7" t="e">
        <f>SUM(#REF!+#REF!+#REF!)</f>
        <v>#REF!</v>
      </c>
      <c r="DZ56" s="35"/>
      <c r="EA56" s="7"/>
      <c r="EB56" s="7" t="e">
        <f>SUM(#REF!+#REF!+#REF!)</f>
        <v>#REF!</v>
      </c>
      <c r="EC56" s="35"/>
      <c r="ED56" s="7"/>
      <c r="EE56" s="7" t="e">
        <f>SUM(#REF!+#REF!+#REF!)</f>
        <v>#REF!</v>
      </c>
      <c r="EF56" s="35"/>
      <c r="EG56" s="7"/>
      <c r="EH56" s="7" t="e">
        <f>SUM(#REF!+#REF!+#REF!)</f>
        <v>#REF!</v>
      </c>
      <c r="EI56" s="35"/>
      <c r="EJ56" s="7"/>
      <c r="EK56" s="7" t="e">
        <f>SUM(#REF!+#REF!+#REF!)</f>
        <v>#REF!</v>
      </c>
      <c r="EL56" s="35"/>
      <c r="EM56" s="7"/>
      <c r="EN56" s="7" t="e">
        <f>SUM(#REF!+#REF!+#REF!)</f>
        <v>#REF!</v>
      </c>
      <c r="EO56" s="35"/>
      <c r="EP56" s="7"/>
      <c r="EQ56" s="7" t="e">
        <f>SUM(#REF!+#REF!+#REF!)</f>
        <v>#REF!</v>
      </c>
      <c r="ER56" s="35"/>
      <c r="ES56" s="7"/>
      <c r="ET56" s="7" t="e">
        <f>SUM(#REF!+#REF!+#REF!)</f>
        <v>#REF!</v>
      </c>
      <c r="EU56" s="332"/>
      <c r="EV56" s="332">
        <f t="shared" si="62"/>
        <v>0</v>
      </c>
      <c r="EW56" s="332" t="e">
        <f>SUM(#REF!+#REF!+#REF!)</f>
        <v>#REF!</v>
      </c>
      <c r="EX56" s="92"/>
      <c r="EY56" s="7"/>
      <c r="EZ56" s="332" t="e">
        <f>#REF!+#REF!+#REF!</f>
        <v>#REF!</v>
      </c>
      <c r="FA56" s="35"/>
      <c r="FB56" s="7"/>
      <c r="FC56" s="332" t="e">
        <f>#REF!+#REF!+#REF!</f>
        <v>#REF!</v>
      </c>
      <c r="FD56" s="35"/>
      <c r="FE56" s="7"/>
      <c r="FF56" s="332" t="e">
        <f>#REF!+#REF!+#REF!</f>
        <v>#REF!</v>
      </c>
      <c r="FG56" s="35"/>
      <c r="FH56" s="7"/>
      <c r="FI56" s="332" t="e">
        <f>#REF!+#REF!+#REF!</f>
        <v>#REF!</v>
      </c>
      <c r="FJ56" s="35"/>
      <c r="FK56" s="7"/>
      <c r="FL56" s="332" t="e">
        <f>#REF!+#REF!+#REF!</f>
        <v>#REF!</v>
      </c>
      <c r="FM56" s="35"/>
      <c r="FN56" s="7"/>
      <c r="FO56" s="332" t="e">
        <f>#REF!+#REF!+#REF!</f>
        <v>#REF!</v>
      </c>
      <c r="FP56" s="332"/>
      <c r="FQ56" s="7"/>
      <c r="FR56" s="332" t="e">
        <f>#REF!+#REF!+#REF!</f>
        <v>#REF!</v>
      </c>
      <c r="FS56" s="332"/>
      <c r="FT56" s="7"/>
      <c r="FU56" s="332" t="e">
        <f>#REF!+#REF!+#REF!</f>
        <v>#REF!</v>
      </c>
      <c r="FV56" s="35"/>
      <c r="FW56" s="7"/>
      <c r="FX56" s="332" t="e">
        <f>#REF!+#REF!+#REF!</f>
        <v>#REF!</v>
      </c>
      <c r="FY56" s="35"/>
      <c r="FZ56" s="7"/>
      <c r="GA56" s="332" t="e">
        <f>#REF!+#REF!+#REF!</f>
        <v>#REF!</v>
      </c>
      <c r="GB56" s="332"/>
      <c r="GC56" s="7"/>
      <c r="GD56" s="332" t="e">
        <f>#REF!+#REF!+#REF!</f>
        <v>#REF!</v>
      </c>
      <c r="GE56" s="332"/>
      <c r="GF56" s="7"/>
      <c r="GG56" s="332" t="e">
        <f>#REF!+#REF!+#REF!</f>
        <v>#REF!</v>
      </c>
      <c r="GH56" s="332"/>
      <c r="GI56" s="7"/>
      <c r="GJ56" s="332" t="e">
        <f>#REF!+#REF!+#REF!</f>
        <v>#REF!</v>
      </c>
      <c r="GK56" s="35"/>
      <c r="GL56" s="35">
        <f t="shared" si="63"/>
        <v>0</v>
      </c>
      <c r="GM56" s="35" t="e">
        <f>#REF!+#REF!+#REF!</f>
        <v>#REF!</v>
      </c>
      <c r="GN56" s="35"/>
      <c r="GO56" s="7"/>
      <c r="GP56" s="332" t="e">
        <f>#REF!+#REF!+#REF!</f>
        <v>#REF!</v>
      </c>
      <c r="GQ56" s="332"/>
      <c r="GR56" s="7"/>
      <c r="GS56" s="332" t="e">
        <f>#REF!+#REF!+#REF!</f>
        <v>#REF!</v>
      </c>
      <c r="GT56" s="332"/>
      <c r="GU56" s="7"/>
      <c r="GV56" s="332" t="e">
        <f>#REF!+#REF!+#REF!</f>
        <v>#REF!</v>
      </c>
      <c r="GW56" s="35"/>
      <c r="GX56" s="35">
        <f t="shared" si="64"/>
        <v>0</v>
      </c>
      <c r="GY56" s="35" t="e">
        <f>SUM(#REF!+#REF!+#REF!)</f>
        <v>#REF!</v>
      </c>
      <c r="GZ56" s="35"/>
      <c r="HA56" s="35">
        <f t="shared" si="65"/>
        <v>0</v>
      </c>
      <c r="HB56" s="35" t="e">
        <f>SUM(#REF!+#REF!+#REF!)</f>
        <v>#REF!</v>
      </c>
      <c r="HC56" s="144"/>
      <c r="HE56" s="149"/>
      <c r="HF56" s="149"/>
    </row>
    <row r="57" spans="1:214" ht="15" customHeight="1" x14ac:dyDescent="0.2">
      <c r="A57" s="133" t="s">
        <v>507</v>
      </c>
      <c r="B57" s="7"/>
      <c r="C57" s="7" t="e">
        <f>SUM(#REF!+#REF!+#REF!)</f>
        <v>#REF!</v>
      </c>
      <c r="D57" s="86"/>
      <c r="E57" s="7"/>
      <c r="F57" s="7" t="e">
        <f>SUM(#REF!+#REF!+#REF!)</f>
        <v>#REF!</v>
      </c>
      <c r="G57" s="35"/>
      <c r="H57" s="7"/>
      <c r="I57" s="7" t="e">
        <f>SUM(#REF!+#REF!+#REF!)</f>
        <v>#REF!</v>
      </c>
      <c r="J57" s="35"/>
      <c r="K57" s="7"/>
      <c r="L57" s="7" t="e">
        <f>SUM(#REF!+#REF!+#REF!)</f>
        <v>#REF!</v>
      </c>
      <c r="M57" s="35"/>
      <c r="N57" s="7"/>
      <c r="O57" s="7" t="e">
        <f>SUM(#REF!+#REF!+#REF!)</f>
        <v>#REF!</v>
      </c>
      <c r="P57" s="35"/>
      <c r="Q57" s="7"/>
      <c r="R57" s="7" t="e">
        <f>SUM(#REF!+#REF!+#REF!)</f>
        <v>#REF!</v>
      </c>
      <c r="S57" s="35"/>
      <c r="T57" s="7"/>
      <c r="U57" s="7" t="e">
        <f>SUM(#REF!+#REF!+#REF!)</f>
        <v>#REF!</v>
      </c>
      <c r="V57" s="35"/>
      <c r="W57" s="7"/>
      <c r="X57" s="7" t="e">
        <f>SUM(#REF!+#REF!+#REF!)</f>
        <v>#REF!</v>
      </c>
      <c r="Y57" s="35"/>
      <c r="Z57" s="7">
        <v>5683415</v>
      </c>
      <c r="AA57" s="7" t="e">
        <f>SUM(#REF!+#REF!+#REF!)</f>
        <v>#REF!</v>
      </c>
      <c r="AB57" s="91" t="e">
        <f t="shared" ref="AB57" si="275">AA57/Z57*100</f>
        <v>#REF!</v>
      </c>
      <c r="AC57" s="7"/>
      <c r="AD57" s="7" t="e">
        <f>SUM(#REF!+#REF!+#REF!)</f>
        <v>#REF!</v>
      </c>
      <c r="AE57" s="35"/>
      <c r="AF57" s="7"/>
      <c r="AG57" s="7" t="e">
        <f>SUM(#REF!+#REF!+#REF!)</f>
        <v>#REF!</v>
      </c>
      <c r="AH57" s="35"/>
      <c r="AI57" s="7"/>
      <c r="AJ57" s="7" t="e">
        <f>SUM(#REF!+#REF!+#REF!)</f>
        <v>#REF!</v>
      </c>
      <c r="AK57" s="35"/>
      <c r="AL57" s="7"/>
      <c r="AM57" s="7" t="e">
        <f>SUM(#REF!+#REF!+#REF!)</f>
        <v>#REF!</v>
      </c>
      <c r="AN57" s="35"/>
      <c r="AO57" s="7"/>
      <c r="AP57" s="7" t="e">
        <f>SUM(#REF!+#REF!+#REF!)</f>
        <v>#REF!</v>
      </c>
      <c r="AQ57" s="35"/>
      <c r="AR57" s="7"/>
      <c r="AS57" s="35" t="e">
        <f>SUM(#REF!+#REF!+#REF!)</f>
        <v>#REF!</v>
      </c>
      <c r="AT57" s="35"/>
      <c r="AU57" s="7"/>
      <c r="AV57" s="35" t="e">
        <f>SUM(#REF!+#REF!+#REF!)</f>
        <v>#REF!</v>
      </c>
      <c r="AW57" s="35"/>
      <c r="AX57" s="7"/>
      <c r="AY57" s="35" t="e">
        <f>SUM(#REF!+#REF!+#REF!)</f>
        <v>#REF!</v>
      </c>
      <c r="AZ57" s="35"/>
      <c r="BA57" s="7"/>
      <c r="BB57" s="35" t="e">
        <f>SUM(#REF!+#REF!+#REF!)</f>
        <v>#REF!</v>
      </c>
      <c r="BC57" s="35"/>
      <c r="BD57" s="7"/>
      <c r="BE57" s="35" t="e">
        <f>SUM(#REF!+#REF!+#REF!)</f>
        <v>#REF!</v>
      </c>
      <c r="BF57" s="35"/>
      <c r="BG57" s="7"/>
      <c r="BH57" s="35" t="e">
        <f>#REF!+#REF!+#REF!</f>
        <v>#REF!</v>
      </c>
      <c r="BI57" s="35"/>
      <c r="BJ57" s="7"/>
      <c r="BK57" s="35" t="e">
        <f>#REF!+#REF!+#REF!</f>
        <v>#REF!</v>
      </c>
      <c r="BL57" s="35"/>
      <c r="BM57" s="7"/>
      <c r="BN57" s="35" t="e">
        <f>SUM(#REF!+#REF!+#REF!)</f>
        <v>#REF!</v>
      </c>
      <c r="BO57" s="35"/>
      <c r="BP57" s="7"/>
      <c r="BQ57" s="35" t="e">
        <f>SUM(#REF!+#REF!+#REF!)</f>
        <v>#REF!</v>
      </c>
      <c r="BR57" s="35"/>
      <c r="BS57" s="7"/>
      <c r="BT57" s="35" t="e">
        <f>SUM(#REF!+#REF!+#REF!)</f>
        <v>#REF!</v>
      </c>
      <c r="BU57" s="35"/>
      <c r="BV57" s="7"/>
      <c r="BW57" s="35" t="e">
        <f>SUM(#REF!+#REF!+#REF!)</f>
        <v>#REF!</v>
      </c>
      <c r="BX57" s="35"/>
      <c r="BY57" s="7"/>
      <c r="BZ57" s="35" t="e">
        <f>SUM(#REF!+#REF!+#REF!)</f>
        <v>#REF!</v>
      </c>
      <c r="CA57" s="35"/>
      <c r="CB57" s="7"/>
      <c r="CC57" s="35" t="e">
        <f>SUM(#REF!+#REF!+#REF!)</f>
        <v>#REF!</v>
      </c>
      <c r="CD57" s="35"/>
      <c r="CE57" s="7"/>
      <c r="CF57" s="35" t="e">
        <f>SUM(#REF!+#REF!+#REF!)</f>
        <v>#REF!</v>
      </c>
      <c r="CG57" s="35"/>
      <c r="CH57" s="7"/>
      <c r="CI57" s="35" t="e">
        <f>SUM(#REF!+#REF!+#REF!)</f>
        <v>#REF!</v>
      </c>
      <c r="CJ57" s="35"/>
      <c r="CK57" s="7"/>
      <c r="CL57" s="35" t="e">
        <f>SUM(#REF!+#REF!+#REF!)</f>
        <v>#REF!</v>
      </c>
      <c r="CM57" s="35"/>
      <c r="CN57" s="7"/>
      <c r="CO57" s="35" t="e">
        <f>#REF!+#REF!+#REF!</f>
        <v>#REF!</v>
      </c>
      <c r="CP57" s="35"/>
      <c r="CQ57" s="7"/>
      <c r="CR57" s="35" t="e">
        <f>SUM(#REF!+#REF!+#REF!)</f>
        <v>#REF!</v>
      </c>
      <c r="CS57" s="35"/>
      <c r="CT57" s="7"/>
      <c r="CU57" s="35" t="e">
        <f>SUM(#REF!+#REF!+#REF!)</f>
        <v>#REF!</v>
      </c>
      <c r="CV57" s="35"/>
      <c r="CW57" s="7"/>
      <c r="CX57" s="35" t="e">
        <f>SUM(#REF!+#REF!+#REF!)</f>
        <v>#REF!</v>
      </c>
      <c r="CY57" s="35"/>
      <c r="CZ57" s="7"/>
      <c r="DA57" s="35" t="e">
        <f>SUM(#REF!+#REF!+#REF!)</f>
        <v>#REF!</v>
      </c>
      <c r="DB57" s="35"/>
      <c r="DC57" s="7"/>
      <c r="DD57" s="35" t="e">
        <f>SUM(#REF!+#REF!+#REF!)</f>
        <v>#REF!</v>
      </c>
      <c r="DE57" s="35"/>
      <c r="DF57" s="7"/>
      <c r="DG57" s="35" t="e">
        <f>SUM(#REF!+#REF!+#REF!)</f>
        <v>#REF!</v>
      </c>
      <c r="DH57" s="35"/>
      <c r="DI57" s="7"/>
      <c r="DJ57" s="35" t="e">
        <f>SUM(#REF!+#REF!+#REF!)</f>
        <v>#REF!</v>
      </c>
      <c r="DK57" s="35"/>
      <c r="DL57" s="7"/>
      <c r="DM57" s="35" t="e">
        <f>SUM(#REF!+#REF!+#REF!)</f>
        <v>#REF!</v>
      </c>
      <c r="DN57" s="35"/>
      <c r="DO57" s="7"/>
      <c r="DP57" s="35" t="e">
        <f>#REF!+#REF!+#REF!</f>
        <v>#REF!</v>
      </c>
      <c r="DQ57" s="35"/>
      <c r="DR57" s="35">
        <f t="shared" si="60"/>
        <v>5683415</v>
      </c>
      <c r="DS57" s="35" t="e">
        <f>#REF!+#REF!+#REF!</f>
        <v>#REF!</v>
      </c>
      <c r="DT57" s="86" t="e">
        <f t="shared" si="61"/>
        <v>#REF!</v>
      </c>
      <c r="DU57" s="7"/>
      <c r="DV57" s="7" t="e">
        <f>SUM(#REF!+#REF!+#REF!)</f>
        <v>#REF!</v>
      </c>
      <c r="DW57" s="35"/>
      <c r="DX57" s="7"/>
      <c r="DY57" s="7" t="e">
        <f>SUM(#REF!+#REF!+#REF!)</f>
        <v>#REF!</v>
      </c>
      <c r="DZ57" s="35"/>
      <c r="EA57" s="7"/>
      <c r="EB57" s="7" t="e">
        <f>SUM(#REF!+#REF!+#REF!)</f>
        <v>#REF!</v>
      </c>
      <c r="EC57" s="35"/>
      <c r="ED57" s="7"/>
      <c r="EE57" s="7" t="e">
        <f>SUM(#REF!+#REF!+#REF!)</f>
        <v>#REF!</v>
      </c>
      <c r="EF57" s="35"/>
      <c r="EG57" s="7"/>
      <c r="EH57" s="7" t="e">
        <f>SUM(#REF!+#REF!+#REF!)</f>
        <v>#REF!</v>
      </c>
      <c r="EI57" s="35"/>
      <c r="EJ57" s="7"/>
      <c r="EK57" s="7" t="e">
        <f>SUM(#REF!+#REF!+#REF!)</f>
        <v>#REF!</v>
      </c>
      <c r="EL57" s="35"/>
      <c r="EM57" s="7"/>
      <c r="EN57" s="7" t="e">
        <f>SUM(#REF!+#REF!+#REF!)</f>
        <v>#REF!</v>
      </c>
      <c r="EO57" s="35"/>
      <c r="EP57" s="7"/>
      <c r="EQ57" s="7" t="e">
        <f>SUM(#REF!+#REF!+#REF!)</f>
        <v>#REF!</v>
      </c>
      <c r="ER57" s="35"/>
      <c r="ES57" s="7"/>
      <c r="ET57" s="7" t="e">
        <f>SUM(#REF!+#REF!+#REF!)</f>
        <v>#REF!</v>
      </c>
      <c r="EU57" s="332"/>
      <c r="EV57" s="332">
        <f t="shared" si="62"/>
        <v>0</v>
      </c>
      <c r="EW57" s="332" t="e">
        <f>SUM(#REF!+#REF!+#REF!)</f>
        <v>#REF!</v>
      </c>
      <c r="EX57" s="92"/>
      <c r="EY57" s="7"/>
      <c r="EZ57" s="332" t="e">
        <f>#REF!+#REF!+#REF!</f>
        <v>#REF!</v>
      </c>
      <c r="FA57" s="35"/>
      <c r="FB57" s="7"/>
      <c r="FC57" s="332" t="e">
        <f>#REF!+#REF!+#REF!</f>
        <v>#REF!</v>
      </c>
      <c r="FD57" s="35"/>
      <c r="FE57" s="7"/>
      <c r="FF57" s="332" t="e">
        <f>#REF!+#REF!+#REF!</f>
        <v>#REF!</v>
      </c>
      <c r="FG57" s="35"/>
      <c r="FH57" s="7"/>
      <c r="FI57" s="332" t="e">
        <f>#REF!+#REF!+#REF!</f>
        <v>#REF!</v>
      </c>
      <c r="FJ57" s="35"/>
      <c r="FK57" s="7"/>
      <c r="FL57" s="332" t="e">
        <f>#REF!+#REF!+#REF!</f>
        <v>#REF!</v>
      </c>
      <c r="FM57" s="35"/>
      <c r="FN57" s="7"/>
      <c r="FO57" s="332" t="e">
        <f>#REF!+#REF!+#REF!</f>
        <v>#REF!</v>
      </c>
      <c r="FP57" s="332"/>
      <c r="FQ57" s="7"/>
      <c r="FR57" s="332" t="e">
        <f>#REF!+#REF!+#REF!</f>
        <v>#REF!</v>
      </c>
      <c r="FS57" s="332"/>
      <c r="FT57" s="7"/>
      <c r="FU57" s="332" t="e">
        <f>#REF!+#REF!+#REF!</f>
        <v>#REF!</v>
      </c>
      <c r="FV57" s="35"/>
      <c r="FW57" s="7"/>
      <c r="FX57" s="332" t="e">
        <f>#REF!+#REF!+#REF!</f>
        <v>#REF!</v>
      </c>
      <c r="FY57" s="35"/>
      <c r="FZ57" s="7"/>
      <c r="GA57" s="332" t="e">
        <f>#REF!+#REF!+#REF!</f>
        <v>#REF!</v>
      </c>
      <c r="GB57" s="332"/>
      <c r="GC57" s="7"/>
      <c r="GD57" s="332" t="e">
        <f>#REF!+#REF!+#REF!</f>
        <v>#REF!</v>
      </c>
      <c r="GE57" s="332"/>
      <c r="GF57" s="7"/>
      <c r="GG57" s="332" t="e">
        <f>#REF!+#REF!+#REF!</f>
        <v>#REF!</v>
      </c>
      <c r="GH57" s="332"/>
      <c r="GI57" s="7"/>
      <c r="GJ57" s="332" t="e">
        <f>#REF!+#REF!+#REF!</f>
        <v>#REF!</v>
      </c>
      <c r="GK57" s="35"/>
      <c r="GL57" s="35">
        <f t="shared" si="63"/>
        <v>0</v>
      </c>
      <c r="GM57" s="35" t="e">
        <f>#REF!+#REF!+#REF!</f>
        <v>#REF!</v>
      </c>
      <c r="GN57" s="35"/>
      <c r="GO57" s="7"/>
      <c r="GP57" s="332" t="e">
        <f>#REF!+#REF!+#REF!</f>
        <v>#REF!</v>
      </c>
      <c r="GQ57" s="332"/>
      <c r="GR57" s="7"/>
      <c r="GS57" s="332" t="e">
        <f>#REF!+#REF!+#REF!</f>
        <v>#REF!</v>
      </c>
      <c r="GT57" s="332"/>
      <c r="GU57" s="7"/>
      <c r="GV57" s="332" t="e">
        <f>#REF!+#REF!+#REF!</f>
        <v>#REF!</v>
      </c>
      <c r="GW57" s="35"/>
      <c r="GX57" s="35">
        <f t="shared" si="64"/>
        <v>0</v>
      </c>
      <c r="GY57" s="35" t="e">
        <f>SUM(#REF!+#REF!+#REF!)</f>
        <v>#REF!</v>
      </c>
      <c r="GZ57" s="35"/>
      <c r="HA57" s="35">
        <f t="shared" si="65"/>
        <v>5683415</v>
      </c>
      <c r="HB57" s="35" t="e">
        <f>SUM(#REF!+#REF!+#REF!)</f>
        <v>#REF!</v>
      </c>
      <c r="HC57" s="144" t="e">
        <f t="shared" si="59"/>
        <v>#REF!</v>
      </c>
      <c r="HE57" s="149"/>
      <c r="HF57" s="149"/>
    </row>
    <row r="58" spans="1:214" s="11" customFormat="1" ht="15" customHeight="1" x14ac:dyDescent="0.2">
      <c r="A58" s="132" t="s">
        <v>508</v>
      </c>
      <c r="B58" s="6">
        <f>B59+B60</f>
        <v>0</v>
      </c>
      <c r="C58" s="6" t="e">
        <f>SUM(#REF!+#REF!+#REF!)</f>
        <v>#REF!</v>
      </c>
      <c r="D58" s="86"/>
      <c r="E58" s="6">
        <f>E59+E60</f>
        <v>0</v>
      </c>
      <c r="F58" s="6" t="e">
        <f>SUM(#REF!+#REF!+#REF!)</f>
        <v>#REF!</v>
      </c>
      <c r="G58" s="35"/>
      <c r="H58" s="6">
        <f>H59+H60</f>
        <v>0</v>
      </c>
      <c r="I58" s="6" t="e">
        <f>SUM(#REF!+#REF!+#REF!)</f>
        <v>#REF!</v>
      </c>
      <c r="J58" s="35"/>
      <c r="K58" s="6">
        <f>K59+K60</f>
        <v>0</v>
      </c>
      <c r="L58" s="6" t="e">
        <f>SUM(#REF!+#REF!+#REF!)</f>
        <v>#REF!</v>
      </c>
      <c r="M58" s="35"/>
      <c r="N58" s="6">
        <f>N59+N60</f>
        <v>0</v>
      </c>
      <c r="O58" s="6" t="e">
        <f>SUM(#REF!+#REF!+#REF!)</f>
        <v>#REF!</v>
      </c>
      <c r="P58" s="35"/>
      <c r="Q58" s="6">
        <f>Q59+Q60</f>
        <v>0</v>
      </c>
      <c r="R58" s="6" t="e">
        <f>SUM(#REF!+#REF!+#REF!)</f>
        <v>#REF!</v>
      </c>
      <c r="S58" s="35"/>
      <c r="T58" s="6">
        <f>T59+T60</f>
        <v>0</v>
      </c>
      <c r="U58" s="6" t="e">
        <f>SUM(#REF!+#REF!+#REF!)</f>
        <v>#REF!</v>
      </c>
      <c r="V58" s="35"/>
      <c r="W58" s="6">
        <f>W59+W60</f>
        <v>0</v>
      </c>
      <c r="X58" s="6" t="e">
        <f>SUM(#REF!+#REF!+#REF!)</f>
        <v>#REF!</v>
      </c>
      <c r="Y58" s="35"/>
      <c r="Z58" s="6">
        <f>Z59+Z60</f>
        <v>10704</v>
      </c>
      <c r="AA58" s="6" t="e">
        <f>SUM(#REF!+#REF!+#REF!)</f>
        <v>#REF!</v>
      </c>
      <c r="AB58" s="35"/>
      <c r="AC58" s="6">
        <f>AC59+AC60</f>
        <v>0</v>
      </c>
      <c r="AD58" s="6" t="e">
        <f>SUM(#REF!+#REF!+#REF!)</f>
        <v>#REF!</v>
      </c>
      <c r="AE58" s="35"/>
      <c r="AF58" s="6">
        <f>AF59+AF60</f>
        <v>0</v>
      </c>
      <c r="AG58" s="6" t="e">
        <f>SUM(#REF!+#REF!+#REF!)</f>
        <v>#REF!</v>
      </c>
      <c r="AH58" s="35"/>
      <c r="AI58" s="6">
        <f>AI59+AI60</f>
        <v>0</v>
      </c>
      <c r="AJ58" s="6" t="e">
        <f>SUM(#REF!+#REF!+#REF!)</f>
        <v>#REF!</v>
      </c>
      <c r="AK58" s="35"/>
      <c r="AL58" s="6">
        <f>AL59+AL60</f>
        <v>0</v>
      </c>
      <c r="AM58" s="6" t="e">
        <f>SUM(#REF!+#REF!+#REF!)</f>
        <v>#REF!</v>
      </c>
      <c r="AN58" s="35"/>
      <c r="AO58" s="6">
        <f>AO59+AO60</f>
        <v>0</v>
      </c>
      <c r="AP58" s="6" t="e">
        <f>SUM(#REF!+#REF!+#REF!)</f>
        <v>#REF!</v>
      </c>
      <c r="AQ58" s="35"/>
      <c r="AR58" s="6">
        <f>AR59+AR60</f>
        <v>0</v>
      </c>
      <c r="AS58" s="35" t="e">
        <f>SUM(#REF!+#REF!+#REF!)</f>
        <v>#REF!</v>
      </c>
      <c r="AT58" s="35"/>
      <c r="AU58" s="6">
        <f>AU59+AU60</f>
        <v>0</v>
      </c>
      <c r="AV58" s="35" t="e">
        <f>SUM(#REF!+#REF!+#REF!)</f>
        <v>#REF!</v>
      </c>
      <c r="AW58" s="35"/>
      <c r="AX58" s="6">
        <f>AX59+AX60</f>
        <v>0</v>
      </c>
      <c r="AY58" s="35" t="e">
        <f>SUM(#REF!+#REF!+#REF!)</f>
        <v>#REF!</v>
      </c>
      <c r="AZ58" s="35"/>
      <c r="BA58" s="6">
        <f>BA59+BA60</f>
        <v>0</v>
      </c>
      <c r="BB58" s="35" t="e">
        <f>SUM(#REF!+#REF!+#REF!)</f>
        <v>#REF!</v>
      </c>
      <c r="BC58" s="35"/>
      <c r="BD58" s="6">
        <f>BD59+BD60</f>
        <v>0</v>
      </c>
      <c r="BE58" s="35" t="e">
        <f>SUM(#REF!+#REF!+#REF!)</f>
        <v>#REF!</v>
      </c>
      <c r="BF58" s="35"/>
      <c r="BG58" s="6">
        <f>BG59+BG60</f>
        <v>0</v>
      </c>
      <c r="BH58" s="35" t="e">
        <f>#REF!+#REF!+#REF!</f>
        <v>#REF!</v>
      </c>
      <c r="BI58" s="35"/>
      <c r="BJ58" s="6">
        <f>BJ59+BJ60</f>
        <v>0</v>
      </c>
      <c r="BK58" s="35" t="e">
        <f>#REF!+#REF!+#REF!</f>
        <v>#REF!</v>
      </c>
      <c r="BL58" s="35"/>
      <c r="BM58" s="6">
        <f>BM59+BM60</f>
        <v>0</v>
      </c>
      <c r="BN58" s="35" t="e">
        <f>SUM(#REF!+#REF!+#REF!)</f>
        <v>#REF!</v>
      </c>
      <c r="BO58" s="35"/>
      <c r="BP58" s="6">
        <f>BP59+BP60</f>
        <v>0</v>
      </c>
      <c r="BQ58" s="35" t="e">
        <f>SUM(#REF!+#REF!+#REF!)</f>
        <v>#REF!</v>
      </c>
      <c r="BR58" s="35"/>
      <c r="BS58" s="6">
        <f>BS59+BS60</f>
        <v>0</v>
      </c>
      <c r="BT58" s="35" t="e">
        <f>SUM(#REF!+#REF!+#REF!)</f>
        <v>#REF!</v>
      </c>
      <c r="BU58" s="35"/>
      <c r="BV58" s="6">
        <f>BV59+BV60</f>
        <v>0</v>
      </c>
      <c r="BW58" s="35" t="e">
        <f>SUM(#REF!+#REF!+#REF!)</f>
        <v>#REF!</v>
      </c>
      <c r="BX58" s="35"/>
      <c r="BY58" s="6">
        <f>BY59+BY60</f>
        <v>0</v>
      </c>
      <c r="BZ58" s="35" t="e">
        <f>SUM(#REF!+#REF!+#REF!)</f>
        <v>#REF!</v>
      </c>
      <c r="CA58" s="35"/>
      <c r="CB58" s="6">
        <f>CB59+CB60</f>
        <v>0</v>
      </c>
      <c r="CC58" s="35" t="e">
        <f>SUM(#REF!+#REF!+#REF!)</f>
        <v>#REF!</v>
      </c>
      <c r="CD58" s="35"/>
      <c r="CE58" s="6">
        <f>CE59+CE60</f>
        <v>0</v>
      </c>
      <c r="CF58" s="35" t="e">
        <f>SUM(#REF!+#REF!+#REF!)</f>
        <v>#REF!</v>
      </c>
      <c r="CG58" s="35"/>
      <c r="CH58" s="6">
        <f>CH59+CH60</f>
        <v>0</v>
      </c>
      <c r="CI58" s="35" t="e">
        <f>SUM(#REF!+#REF!+#REF!)</f>
        <v>#REF!</v>
      </c>
      <c r="CJ58" s="35"/>
      <c r="CK58" s="6">
        <f>CK59+CK60</f>
        <v>0</v>
      </c>
      <c r="CL58" s="35" t="e">
        <f>SUM(#REF!+#REF!+#REF!)</f>
        <v>#REF!</v>
      </c>
      <c r="CM58" s="35"/>
      <c r="CN58" s="6">
        <f>CN59+CN60</f>
        <v>0</v>
      </c>
      <c r="CO58" s="35" t="e">
        <f>#REF!+#REF!+#REF!</f>
        <v>#REF!</v>
      </c>
      <c r="CP58" s="35"/>
      <c r="CQ58" s="6">
        <f>CQ59+CQ60</f>
        <v>0</v>
      </c>
      <c r="CR58" s="35" t="e">
        <f>SUM(#REF!+#REF!+#REF!)</f>
        <v>#REF!</v>
      </c>
      <c r="CS58" s="35"/>
      <c r="CT58" s="6">
        <f>CT59+CT60</f>
        <v>0</v>
      </c>
      <c r="CU58" s="35" t="e">
        <f>SUM(#REF!+#REF!+#REF!)</f>
        <v>#REF!</v>
      </c>
      <c r="CV58" s="35"/>
      <c r="CW58" s="6">
        <f>CW59+CW60</f>
        <v>0</v>
      </c>
      <c r="CX58" s="35" t="e">
        <f>SUM(#REF!+#REF!+#REF!)</f>
        <v>#REF!</v>
      </c>
      <c r="CY58" s="35"/>
      <c r="CZ58" s="6">
        <f>CZ59+CZ60</f>
        <v>0</v>
      </c>
      <c r="DA58" s="35" t="e">
        <f>SUM(#REF!+#REF!+#REF!)</f>
        <v>#REF!</v>
      </c>
      <c r="DB58" s="35"/>
      <c r="DC58" s="6">
        <f>DC59+DC60</f>
        <v>0</v>
      </c>
      <c r="DD58" s="35" t="e">
        <f>SUM(#REF!+#REF!+#REF!)</f>
        <v>#REF!</v>
      </c>
      <c r="DE58" s="35"/>
      <c r="DF58" s="6">
        <f>DF59+DF60</f>
        <v>0</v>
      </c>
      <c r="DG58" s="35" t="e">
        <f>SUM(#REF!+#REF!+#REF!)</f>
        <v>#REF!</v>
      </c>
      <c r="DH58" s="35"/>
      <c r="DI58" s="6">
        <f>DI59+DI60</f>
        <v>0</v>
      </c>
      <c r="DJ58" s="35" t="e">
        <f>SUM(#REF!+#REF!+#REF!)</f>
        <v>#REF!</v>
      </c>
      <c r="DK58" s="35"/>
      <c r="DL58" s="6">
        <f>DL59+DL60</f>
        <v>0</v>
      </c>
      <c r="DM58" s="35" t="e">
        <f>SUM(#REF!+#REF!+#REF!)</f>
        <v>#REF!</v>
      </c>
      <c r="DN58" s="35"/>
      <c r="DO58" s="6">
        <f>DO59+DO60</f>
        <v>0</v>
      </c>
      <c r="DP58" s="35" t="e">
        <f>#REF!+#REF!+#REF!</f>
        <v>#REF!</v>
      </c>
      <c r="DQ58" s="35"/>
      <c r="DR58" s="35">
        <f t="shared" si="60"/>
        <v>10704</v>
      </c>
      <c r="DS58" s="35" t="e">
        <f>#REF!+#REF!+#REF!</f>
        <v>#REF!</v>
      </c>
      <c r="DT58" s="86" t="e">
        <f t="shared" si="61"/>
        <v>#REF!</v>
      </c>
      <c r="DU58" s="6">
        <f>DU59+DU60</f>
        <v>0</v>
      </c>
      <c r="DV58" s="6" t="e">
        <f>SUM(#REF!+#REF!+#REF!)</f>
        <v>#REF!</v>
      </c>
      <c r="DW58" s="35"/>
      <c r="DX58" s="6">
        <f>DX59+DX60</f>
        <v>0</v>
      </c>
      <c r="DY58" s="6" t="e">
        <f>SUM(#REF!+#REF!+#REF!)</f>
        <v>#REF!</v>
      </c>
      <c r="DZ58" s="35"/>
      <c r="EA58" s="6">
        <f>EA59+EA60</f>
        <v>0</v>
      </c>
      <c r="EB58" s="6" t="e">
        <f>SUM(#REF!+#REF!+#REF!)</f>
        <v>#REF!</v>
      </c>
      <c r="EC58" s="35"/>
      <c r="ED58" s="6">
        <f>ED59+ED60</f>
        <v>0</v>
      </c>
      <c r="EE58" s="6" t="e">
        <f>SUM(#REF!+#REF!+#REF!)</f>
        <v>#REF!</v>
      </c>
      <c r="EF58" s="35"/>
      <c r="EG58" s="6">
        <f>EG59+EG60</f>
        <v>0</v>
      </c>
      <c r="EH58" s="6" t="e">
        <f>SUM(#REF!+#REF!+#REF!)</f>
        <v>#REF!</v>
      </c>
      <c r="EI58" s="35"/>
      <c r="EJ58" s="6">
        <f>EJ59+EJ60</f>
        <v>0</v>
      </c>
      <c r="EK58" s="6" t="e">
        <f>SUM(#REF!+#REF!+#REF!)</f>
        <v>#REF!</v>
      </c>
      <c r="EL58" s="35"/>
      <c r="EM58" s="6">
        <f>EM59+EM60</f>
        <v>0</v>
      </c>
      <c r="EN58" s="6" t="e">
        <f>SUM(#REF!+#REF!+#REF!)</f>
        <v>#REF!</v>
      </c>
      <c r="EO58" s="35"/>
      <c r="EP58" s="6">
        <f>EP59+EP60</f>
        <v>0</v>
      </c>
      <c r="EQ58" s="6" t="e">
        <f>SUM(#REF!+#REF!+#REF!)</f>
        <v>#REF!</v>
      </c>
      <c r="ER58" s="35"/>
      <c r="ES58" s="7">
        <f>ES59+ES60</f>
        <v>0</v>
      </c>
      <c r="ET58" s="7" t="e">
        <f>SUM(#REF!+#REF!+#REF!)</f>
        <v>#REF!</v>
      </c>
      <c r="EU58" s="332"/>
      <c r="EV58" s="332">
        <f t="shared" si="62"/>
        <v>0</v>
      </c>
      <c r="EW58" s="332" t="e">
        <f>SUM(#REF!+#REF!+#REF!)</f>
        <v>#REF!</v>
      </c>
      <c r="EX58" s="92"/>
      <c r="EY58" s="7">
        <f>EY59+EY60</f>
        <v>0</v>
      </c>
      <c r="EZ58" s="332" t="e">
        <f>#REF!+#REF!+#REF!</f>
        <v>#REF!</v>
      </c>
      <c r="FA58" s="35"/>
      <c r="FB58" s="6">
        <f>FB59+FB60</f>
        <v>0</v>
      </c>
      <c r="FC58" s="332" t="e">
        <f>#REF!+#REF!+#REF!</f>
        <v>#REF!</v>
      </c>
      <c r="FD58" s="35"/>
      <c r="FE58" s="6">
        <f>FE59+FE60</f>
        <v>0</v>
      </c>
      <c r="FF58" s="332" t="e">
        <f>#REF!+#REF!+#REF!</f>
        <v>#REF!</v>
      </c>
      <c r="FG58" s="35"/>
      <c r="FH58" s="6">
        <f>FH59+FH60</f>
        <v>0</v>
      </c>
      <c r="FI58" s="332" t="e">
        <f>#REF!+#REF!+#REF!</f>
        <v>#REF!</v>
      </c>
      <c r="FJ58" s="35"/>
      <c r="FK58" s="6">
        <f>FK59+FK60</f>
        <v>0</v>
      </c>
      <c r="FL58" s="332" t="e">
        <f>#REF!+#REF!+#REF!</f>
        <v>#REF!</v>
      </c>
      <c r="FM58" s="35"/>
      <c r="FN58" s="7">
        <f>FN59+FN60</f>
        <v>0</v>
      </c>
      <c r="FO58" s="332" t="e">
        <f>#REF!+#REF!+#REF!</f>
        <v>#REF!</v>
      </c>
      <c r="FP58" s="332"/>
      <c r="FQ58" s="7">
        <f>FQ59+FQ60</f>
        <v>0</v>
      </c>
      <c r="FR58" s="332" t="e">
        <f>#REF!+#REF!+#REF!</f>
        <v>#REF!</v>
      </c>
      <c r="FS58" s="332"/>
      <c r="FT58" s="7">
        <f>FT59+FT60</f>
        <v>0</v>
      </c>
      <c r="FU58" s="332" t="e">
        <f>#REF!+#REF!+#REF!</f>
        <v>#REF!</v>
      </c>
      <c r="FV58" s="35"/>
      <c r="FW58" s="7">
        <f>FW59+FW60</f>
        <v>0</v>
      </c>
      <c r="FX58" s="332" t="e">
        <f>#REF!+#REF!+#REF!</f>
        <v>#REF!</v>
      </c>
      <c r="FY58" s="35"/>
      <c r="FZ58" s="6">
        <f>FZ59+FZ60</f>
        <v>0</v>
      </c>
      <c r="GA58" s="35" t="e">
        <f>#REF!+#REF!+#REF!</f>
        <v>#REF!</v>
      </c>
      <c r="GB58" s="35"/>
      <c r="GC58" s="6">
        <f>GC59+GC60</f>
        <v>0</v>
      </c>
      <c r="GD58" s="35" t="e">
        <f>#REF!+#REF!+#REF!</f>
        <v>#REF!</v>
      </c>
      <c r="GE58" s="35"/>
      <c r="GF58" s="6">
        <f>GF59+GF60</f>
        <v>0</v>
      </c>
      <c r="GG58" s="35" t="e">
        <f>#REF!+#REF!+#REF!</f>
        <v>#REF!</v>
      </c>
      <c r="GH58" s="35"/>
      <c r="GI58" s="6">
        <f>GI59+GI60</f>
        <v>0</v>
      </c>
      <c r="GJ58" s="35" t="e">
        <f>#REF!+#REF!+#REF!</f>
        <v>#REF!</v>
      </c>
      <c r="GK58" s="35"/>
      <c r="GL58" s="35">
        <f t="shared" si="63"/>
        <v>0</v>
      </c>
      <c r="GM58" s="35" t="e">
        <f>#REF!+#REF!+#REF!</f>
        <v>#REF!</v>
      </c>
      <c r="GN58" s="35"/>
      <c r="GO58" s="6">
        <f>GO59+GO60</f>
        <v>0</v>
      </c>
      <c r="GP58" s="35" t="e">
        <f>#REF!+#REF!+#REF!</f>
        <v>#REF!</v>
      </c>
      <c r="GQ58" s="35"/>
      <c r="GR58" s="6">
        <f>GR59+GR60</f>
        <v>0</v>
      </c>
      <c r="GS58" s="35" t="e">
        <f>#REF!+#REF!+#REF!</f>
        <v>#REF!</v>
      </c>
      <c r="GT58" s="35"/>
      <c r="GU58" s="6">
        <f>GU59+GU60</f>
        <v>0</v>
      </c>
      <c r="GV58" s="35" t="e">
        <f>#REF!+#REF!+#REF!</f>
        <v>#REF!</v>
      </c>
      <c r="GW58" s="35"/>
      <c r="GX58" s="35">
        <f t="shared" si="64"/>
        <v>0</v>
      </c>
      <c r="GY58" s="35" t="e">
        <f>SUM(#REF!+#REF!+#REF!)</f>
        <v>#REF!</v>
      </c>
      <c r="GZ58" s="35"/>
      <c r="HA58" s="35">
        <f t="shared" si="65"/>
        <v>10704</v>
      </c>
      <c r="HB58" s="35" t="e">
        <f>SUM(#REF!+#REF!+#REF!)</f>
        <v>#REF!</v>
      </c>
      <c r="HC58" s="144" t="e">
        <f t="shared" si="59"/>
        <v>#REF!</v>
      </c>
      <c r="HE58" s="149"/>
      <c r="HF58" s="149"/>
    </row>
    <row r="59" spans="1:214" ht="15" customHeight="1" x14ac:dyDescent="0.2">
      <c r="A59" s="133" t="s">
        <v>509</v>
      </c>
      <c r="B59" s="7"/>
      <c r="C59" s="7" t="e">
        <f>SUM(#REF!+#REF!+#REF!)</f>
        <v>#REF!</v>
      </c>
      <c r="D59" s="86"/>
      <c r="E59" s="7"/>
      <c r="F59" s="7" t="e">
        <f>SUM(#REF!+#REF!+#REF!)</f>
        <v>#REF!</v>
      </c>
      <c r="G59" s="35"/>
      <c r="H59" s="7"/>
      <c r="I59" s="7" t="e">
        <f>SUM(#REF!+#REF!+#REF!)</f>
        <v>#REF!</v>
      </c>
      <c r="J59" s="35"/>
      <c r="K59" s="7"/>
      <c r="L59" s="7" t="e">
        <f>SUM(#REF!+#REF!+#REF!)</f>
        <v>#REF!</v>
      </c>
      <c r="M59" s="35"/>
      <c r="N59" s="7"/>
      <c r="O59" s="7" t="e">
        <f>SUM(#REF!+#REF!+#REF!)</f>
        <v>#REF!</v>
      </c>
      <c r="P59" s="35"/>
      <c r="Q59" s="7"/>
      <c r="R59" s="7" t="e">
        <f>SUM(#REF!+#REF!+#REF!)</f>
        <v>#REF!</v>
      </c>
      <c r="S59" s="35"/>
      <c r="T59" s="7"/>
      <c r="U59" s="7" t="e">
        <f>SUM(#REF!+#REF!+#REF!)</f>
        <v>#REF!</v>
      </c>
      <c r="V59" s="35"/>
      <c r="W59" s="7"/>
      <c r="X59" s="7" t="e">
        <f>SUM(#REF!+#REF!+#REF!)</f>
        <v>#REF!</v>
      </c>
      <c r="Y59" s="35"/>
      <c r="Z59" s="7">
        <v>10704</v>
      </c>
      <c r="AA59" s="7" t="e">
        <f>SUM(#REF!+#REF!+#REF!)</f>
        <v>#REF!</v>
      </c>
      <c r="AB59" s="35"/>
      <c r="AC59" s="7"/>
      <c r="AD59" s="7" t="e">
        <f>SUM(#REF!+#REF!+#REF!)</f>
        <v>#REF!</v>
      </c>
      <c r="AE59" s="35"/>
      <c r="AF59" s="7"/>
      <c r="AG59" s="7" t="e">
        <f>SUM(#REF!+#REF!+#REF!)</f>
        <v>#REF!</v>
      </c>
      <c r="AH59" s="35"/>
      <c r="AI59" s="7"/>
      <c r="AJ59" s="7" t="e">
        <f>SUM(#REF!+#REF!+#REF!)</f>
        <v>#REF!</v>
      </c>
      <c r="AK59" s="35"/>
      <c r="AL59" s="7"/>
      <c r="AM59" s="7" t="e">
        <f>SUM(#REF!+#REF!+#REF!)</f>
        <v>#REF!</v>
      </c>
      <c r="AN59" s="35"/>
      <c r="AO59" s="7"/>
      <c r="AP59" s="7" t="e">
        <f>SUM(#REF!+#REF!+#REF!)</f>
        <v>#REF!</v>
      </c>
      <c r="AQ59" s="35"/>
      <c r="AR59" s="7"/>
      <c r="AS59" s="35" t="e">
        <f>SUM(#REF!+#REF!+#REF!)</f>
        <v>#REF!</v>
      </c>
      <c r="AT59" s="35"/>
      <c r="AU59" s="7"/>
      <c r="AV59" s="35" t="e">
        <f>SUM(#REF!+#REF!+#REF!)</f>
        <v>#REF!</v>
      </c>
      <c r="AW59" s="35"/>
      <c r="AX59" s="7"/>
      <c r="AY59" s="35" t="e">
        <f>SUM(#REF!+#REF!+#REF!)</f>
        <v>#REF!</v>
      </c>
      <c r="AZ59" s="35"/>
      <c r="BA59" s="7"/>
      <c r="BB59" s="35" t="e">
        <f>SUM(#REF!+#REF!+#REF!)</f>
        <v>#REF!</v>
      </c>
      <c r="BC59" s="35"/>
      <c r="BD59" s="7"/>
      <c r="BE59" s="35" t="e">
        <f>SUM(#REF!+#REF!+#REF!)</f>
        <v>#REF!</v>
      </c>
      <c r="BF59" s="35"/>
      <c r="BG59" s="7"/>
      <c r="BH59" s="35" t="e">
        <f>#REF!+#REF!+#REF!</f>
        <v>#REF!</v>
      </c>
      <c r="BI59" s="35"/>
      <c r="BJ59" s="7"/>
      <c r="BK59" s="35" t="e">
        <f>#REF!+#REF!+#REF!</f>
        <v>#REF!</v>
      </c>
      <c r="BL59" s="35"/>
      <c r="BM59" s="7"/>
      <c r="BN59" s="35" t="e">
        <f>SUM(#REF!+#REF!+#REF!)</f>
        <v>#REF!</v>
      </c>
      <c r="BO59" s="35"/>
      <c r="BP59" s="7"/>
      <c r="BQ59" s="35" t="e">
        <f>SUM(#REF!+#REF!+#REF!)</f>
        <v>#REF!</v>
      </c>
      <c r="BR59" s="35"/>
      <c r="BS59" s="7"/>
      <c r="BT59" s="35" t="e">
        <f>SUM(#REF!+#REF!+#REF!)</f>
        <v>#REF!</v>
      </c>
      <c r="BU59" s="35"/>
      <c r="BV59" s="7"/>
      <c r="BW59" s="35" t="e">
        <f>SUM(#REF!+#REF!+#REF!)</f>
        <v>#REF!</v>
      </c>
      <c r="BX59" s="35"/>
      <c r="BY59" s="7"/>
      <c r="BZ59" s="35" t="e">
        <f>SUM(#REF!+#REF!+#REF!)</f>
        <v>#REF!</v>
      </c>
      <c r="CA59" s="35"/>
      <c r="CB59" s="7"/>
      <c r="CC59" s="35" t="e">
        <f>SUM(#REF!+#REF!+#REF!)</f>
        <v>#REF!</v>
      </c>
      <c r="CD59" s="35"/>
      <c r="CE59" s="7"/>
      <c r="CF59" s="35" t="e">
        <f>SUM(#REF!+#REF!+#REF!)</f>
        <v>#REF!</v>
      </c>
      <c r="CG59" s="35"/>
      <c r="CH59" s="7"/>
      <c r="CI59" s="35" t="e">
        <f>SUM(#REF!+#REF!+#REF!)</f>
        <v>#REF!</v>
      </c>
      <c r="CJ59" s="35"/>
      <c r="CK59" s="7"/>
      <c r="CL59" s="35" t="e">
        <f>SUM(#REF!+#REF!+#REF!)</f>
        <v>#REF!</v>
      </c>
      <c r="CM59" s="35"/>
      <c r="CN59" s="7"/>
      <c r="CO59" s="35" t="e">
        <f>#REF!+#REF!+#REF!</f>
        <v>#REF!</v>
      </c>
      <c r="CP59" s="35"/>
      <c r="CQ59" s="7"/>
      <c r="CR59" s="35" t="e">
        <f>SUM(#REF!+#REF!+#REF!)</f>
        <v>#REF!</v>
      </c>
      <c r="CS59" s="35"/>
      <c r="CT59" s="7"/>
      <c r="CU59" s="35" t="e">
        <f>SUM(#REF!+#REF!+#REF!)</f>
        <v>#REF!</v>
      </c>
      <c r="CV59" s="35"/>
      <c r="CW59" s="7"/>
      <c r="CX59" s="35" t="e">
        <f>SUM(#REF!+#REF!+#REF!)</f>
        <v>#REF!</v>
      </c>
      <c r="CY59" s="35"/>
      <c r="CZ59" s="7"/>
      <c r="DA59" s="35" t="e">
        <f>SUM(#REF!+#REF!+#REF!)</f>
        <v>#REF!</v>
      </c>
      <c r="DB59" s="35"/>
      <c r="DC59" s="7"/>
      <c r="DD59" s="35" t="e">
        <f>SUM(#REF!+#REF!+#REF!)</f>
        <v>#REF!</v>
      </c>
      <c r="DE59" s="35"/>
      <c r="DF59" s="7"/>
      <c r="DG59" s="35" t="e">
        <f>SUM(#REF!+#REF!+#REF!)</f>
        <v>#REF!</v>
      </c>
      <c r="DH59" s="35"/>
      <c r="DI59" s="7"/>
      <c r="DJ59" s="35" t="e">
        <f>SUM(#REF!+#REF!+#REF!)</f>
        <v>#REF!</v>
      </c>
      <c r="DK59" s="35"/>
      <c r="DL59" s="7"/>
      <c r="DM59" s="35" t="e">
        <f>SUM(#REF!+#REF!+#REF!)</f>
        <v>#REF!</v>
      </c>
      <c r="DN59" s="35"/>
      <c r="DO59" s="7"/>
      <c r="DP59" s="35" t="e">
        <f>#REF!+#REF!+#REF!</f>
        <v>#REF!</v>
      </c>
      <c r="DQ59" s="35"/>
      <c r="DR59" s="35">
        <f t="shared" si="60"/>
        <v>10704</v>
      </c>
      <c r="DS59" s="35" t="e">
        <f>#REF!+#REF!+#REF!</f>
        <v>#REF!</v>
      </c>
      <c r="DT59" s="86" t="e">
        <f t="shared" si="61"/>
        <v>#REF!</v>
      </c>
      <c r="DU59" s="7"/>
      <c r="DV59" s="7" t="e">
        <f>SUM(#REF!+#REF!+#REF!)</f>
        <v>#REF!</v>
      </c>
      <c r="DW59" s="35"/>
      <c r="DX59" s="7"/>
      <c r="DY59" s="7" t="e">
        <f>SUM(#REF!+#REF!+#REF!)</f>
        <v>#REF!</v>
      </c>
      <c r="DZ59" s="35"/>
      <c r="EA59" s="7"/>
      <c r="EB59" s="7" t="e">
        <f>SUM(#REF!+#REF!+#REF!)</f>
        <v>#REF!</v>
      </c>
      <c r="EC59" s="35"/>
      <c r="ED59" s="7"/>
      <c r="EE59" s="7" t="e">
        <f>SUM(#REF!+#REF!+#REF!)</f>
        <v>#REF!</v>
      </c>
      <c r="EF59" s="35"/>
      <c r="EG59" s="7"/>
      <c r="EH59" s="7" t="e">
        <f>SUM(#REF!+#REF!+#REF!)</f>
        <v>#REF!</v>
      </c>
      <c r="EI59" s="35"/>
      <c r="EJ59" s="7"/>
      <c r="EK59" s="7" t="e">
        <f>SUM(#REF!+#REF!+#REF!)</f>
        <v>#REF!</v>
      </c>
      <c r="EL59" s="35"/>
      <c r="EM59" s="7"/>
      <c r="EN59" s="7" t="e">
        <f>SUM(#REF!+#REF!+#REF!)</f>
        <v>#REF!</v>
      </c>
      <c r="EO59" s="35"/>
      <c r="EP59" s="7"/>
      <c r="EQ59" s="7" t="e">
        <f>SUM(#REF!+#REF!+#REF!)</f>
        <v>#REF!</v>
      </c>
      <c r="ER59" s="35"/>
      <c r="ES59" s="7"/>
      <c r="ET59" s="7" t="e">
        <f>SUM(#REF!+#REF!+#REF!)</f>
        <v>#REF!</v>
      </c>
      <c r="EU59" s="332"/>
      <c r="EV59" s="332">
        <f t="shared" si="62"/>
        <v>0</v>
      </c>
      <c r="EW59" s="332" t="e">
        <f>SUM(#REF!+#REF!+#REF!)</f>
        <v>#REF!</v>
      </c>
      <c r="EX59" s="92"/>
      <c r="EY59" s="7"/>
      <c r="EZ59" s="332" t="e">
        <f>#REF!+#REF!+#REF!</f>
        <v>#REF!</v>
      </c>
      <c r="FA59" s="35"/>
      <c r="FB59" s="7"/>
      <c r="FC59" s="332" t="e">
        <f>#REF!+#REF!+#REF!</f>
        <v>#REF!</v>
      </c>
      <c r="FD59" s="35"/>
      <c r="FE59" s="7"/>
      <c r="FF59" s="332" t="e">
        <f>#REF!+#REF!+#REF!</f>
        <v>#REF!</v>
      </c>
      <c r="FG59" s="35"/>
      <c r="FH59" s="7"/>
      <c r="FI59" s="332" t="e">
        <f>#REF!+#REF!+#REF!</f>
        <v>#REF!</v>
      </c>
      <c r="FJ59" s="35"/>
      <c r="FK59" s="7"/>
      <c r="FL59" s="332" t="e">
        <f>#REF!+#REF!+#REF!</f>
        <v>#REF!</v>
      </c>
      <c r="FM59" s="35"/>
      <c r="FN59" s="7"/>
      <c r="FO59" s="332" t="e">
        <f>#REF!+#REF!+#REF!</f>
        <v>#REF!</v>
      </c>
      <c r="FP59" s="332"/>
      <c r="FQ59" s="7"/>
      <c r="FR59" s="332" t="e">
        <f>#REF!+#REF!+#REF!</f>
        <v>#REF!</v>
      </c>
      <c r="FS59" s="332"/>
      <c r="FT59" s="7"/>
      <c r="FU59" s="332" t="e">
        <f>#REF!+#REF!+#REF!</f>
        <v>#REF!</v>
      </c>
      <c r="FV59" s="35"/>
      <c r="FW59" s="7"/>
      <c r="FX59" s="332" t="e">
        <f>#REF!+#REF!+#REF!</f>
        <v>#REF!</v>
      </c>
      <c r="FY59" s="35"/>
      <c r="FZ59" s="7"/>
      <c r="GA59" s="332" t="e">
        <f>#REF!+#REF!+#REF!</f>
        <v>#REF!</v>
      </c>
      <c r="GB59" s="332"/>
      <c r="GC59" s="7"/>
      <c r="GD59" s="332" t="e">
        <f>#REF!+#REF!+#REF!</f>
        <v>#REF!</v>
      </c>
      <c r="GE59" s="332"/>
      <c r="GF59" s="7"/>
      <c r="GG59" s="332" t="e">
        <f>#REF!+#REF!+#REF!</f>
        <v>#REF!</v>
      </c>
      <c r="GH59" s="332"/>
      <c r="GI59" s="7"/>
      <c r="GJ59" s="332" t="e">
        <f>#REF!+#REF!+#REF!</f>
        <v>#REF!</v>
      </c>
      <c r="GK59" s="35"/>
      <c r="GL59" s="35">
        <f t="shared" si="63"/>
        <v>0</v>
      </c>
      <c r="GM59" s="35" t="e">
        <f>#REF!+#REF!+#REF!</f>
        <v>#REF!</v>
      </c>
      <c r="GN59" s="35"/>
      <c r="GO59" s="7"/>
      <c r="GP59" s="332" t="e">
        <f>#REF!+#REF!+#REF!</f>
        <v>#REF!</v>
      </c>
      <c r="GQ59" s="332"/>
      <c r="GR59" s="7"/>
      <c r="GS59" s="332" t="e">
        <f>#REF!+#REF!+#REF!</f>
        <v>#REF!</v>
      </c>
      <c r="GT59" s="332"/>
      <c r="GU59" s="7"/>
      <c r="GV59" s="332" t="e">
        <f>#REF!+#REF!+#REF!</f>
        <v>#REF!</v>
      </c>
      <c r="GW59" s="35"/>
      <c r="GX59" s="35">
        <f t="shared" si="64"/>
        <v>0</v>
      </c>
      <c r="GY59" s="35" t="e">
        <f>SUM(#REF!+#REF!+#REF!)</f>
        <v>#REF!</v>
      </c>
      <c r="GZ59" s="35"/>
      <c r="HA59" s="35">
        <f t="shared" si="65"/>
        <v>10704</v>
      </c>
      <c r="HB59" s="35" t="e">
        <f>SUM(#REF!+#REF!+#REF!)</f>
        <v>#REF!</v>
      </c>
      <c r="HC59" s="144" t="e">
        <f t="shared" si="59"/>
        <v>#REF!</v>
      </c>
      <c r="HE59" s="149"/>
      <c r="HF59" s="149"/>
    </row>
    <row r="60" spans="1:214" ht="15" customHeight="1" x14ac:dyDescent="0.2">
      <c r="A60" s="131" t="s">
        <v>510</v>
      </c>
      <c r="B60" s="7"/>
      <c r="C60" s="7" t="e">
        <f>SUM(#REF!+#REF!+#REF!)</f>
        <v>#REF!</v>
      </c>
      <c r="D60" s="86"/>
      <c r="E60" s="7"/>
      <c r="F60" s="7" t="e">
        <f>SUM(#REF!+#REF!+#REF!)</f>
        <v>#REF!</v>
      </c>
      <c r="G60" s="35"/>
      <c r="H60" s="7"/>
      <c r="I60" s="7" t="e">
        <f>SUM(#REF!+#REF!+#REF!)</f>
        <v>#REF!</v>
      </c>
      <c r="J60" s="35"/>
      <c r="K60" s="7"/>
      <c r="L60" s="7" t="e">
        <f>SUM(#REF!+#REF!+#REF!)</f>
        <v>#REF!</v>
      </c>
      <c r="M60" s="35"/>
      <c r="N60" s="7"/>
      <c r="O60" s="7" t="e">
        <f>SUM(#REF!+#REF!+#REF!)</f>
        <v>#REF!</v>
      </c>
      <c r="P60" s="35"/>
      <c r="Q60" s="7"/>
      <c r="R60" s="7" t="e">
        <f>SUM(#REF!+#REF!+#REF!)</f>
        <v>#REF!</v>
      </c>
      <c r="S60" s="35"/>
      <c r="T60" s="7"/>
      <c r="U60" s="7" t="e">
        <f>SUM(#REF!+#REF!+#REF!)</f>
        <v>#REF!</v>
      </c>
      <c r="V60" s="35"/>
      <c r="W60" s="7"/>
      <c r="X60" s="7" t="e">
        <f>SUM(#REF!+#REF!+#REF!)</f>
        <v>#REF!</v>
      </c>
      <c r="Y60" s="35"/>
      <c r="Z60" s="7"/>
      <c r="AA60" s="7" t="e">
        <f>SUM(#REF!+#REF!+#REF!)</f>
        <v>#REF!</v>
      </c>
      <c r="AB60" s="35"/>
      <c r="AC60" s="7"/>
      <c r="AD60" s="7" t="e">
        <f>SUM(#REF!+#REF!+#REF!)</f>
        <v>#REF!</v>
      </c>
      <c r="AE60" s="35"/>
      <c r="AF60" s="7"/>
      <c r="AG60" s="7" t="e">
        <f>SUM(#REF!+#REF!+#REF!)</f>
        <v>#REF!</v>
      </c>
      <c r="AH60" s="35"/>
      <c r="AI60" s="7"/>
      <c r="AJ60" s="7" t="e">
        <f>SUM(#REF!+#REF!+#REF!)</f>
        <v>#REF!</v>
      </c>
      <c r="AK60" s="35"/>
      <c r="AL60" s="7"/>
      <c r="AM60" s="7" t="e">
        <f>SUM(#REF!+#REF!+#REF!)</f>
        <v>#REF!</v>
      </c>
      <c r="AN60" s="35"/>
      <c r="AO60" s="7"/>
      <c r="AP60" s="7" t="e">
        <f>SUM(#REF!+#REF!+#REF!)</f>
        <v>#REF!</v>
      </c>
      <c r="AQ60" s="35"/>
      <c r="AR60" s="7"/>
      <c r="AS60" s="35" t="e">
        <f>SUM(#REF!+#REF!+#REF!)</f>
        <v>#REF!</v>
      </c>
      <c r="AT60" s="35"/>
      <c r="AU60" s="7"/>
      <c r="AV60" s="35" t="e">
        <f>SUM(#REF!+#REF!+#REF!)</f>
        <v>#REF!</v>
      </c>
      <c r="AW60" s="35"/>
      <c r="AX60" s="7"/>
      <c r="AY60" s="35" t="e">
        <f>SUM(#REF!+#REF!+#REF!)</f>
        <v>#REF!</v>
      </c>
      <c r="AZ60" s="35"/>
      <c r="BA60" s="7"/>
      <c r="BB60" s="35" t="e">
        <f>SUM(#REF!+#REF!+#REF!)</f>
        <v>#REF!</v>
      </c>
      <c r="BC60" s="35"/>
      <c r="BD60" s="7"/>
      <c r="BE60" s="35" t="e">
        <f>SUM(#REF!+#REF!+#REF!)</f>
        <v>#REF!</v>
      </c>
      <c r="BF60" s="35"/>
      <c r="BG60" s="7"/>
      <c r="BH60" s="35" t="e">
        <f>#REF!+#REF!+#REF!</f>
        <v>#REF!</v>
      </c>
      <c r="BI60" s="35"/>
      <c r="BJ60" s="7"/>
      <c r="BK60" s="35" t="e">
        <f>#REF!+#REF!+#REF!</f>
        <v>#REF!</v>
      </c>
      <c r="BL60" s="35"/>
      <c r="BM60" s="7"/>
      <c r="BN60" s="35" t="e">
        <f>SUM(#REF!+#REF!+#REF!)</f>
        <v>#REF!</v>
      </c>
      <c r="BO60" s="35"/>
      <c r="BP60" s="7"/>
      <c r="BQ60" s="35" t="e">
        <f>SUM(#REF!+#REF!+#REF!)</f>
        <v>#REF!</v>
      </c>
      <c r="BR60" s="35"/>
      <c r="BS60" s="7"/>
      <c r="BT60" s="35" t="e">
        <f>SUM(#REF!+#REF!+#REF!)</f>
        <v>#REF!</v>
      </c>
      <c r="BU60" s="35"/>
      <c r="BV60" s="7"/>
      <c r="BW60" s="35" t="e">
        <f>SUM(#REF!+#REF!+#REF!)</f>
        <v>#REF!</v>
      </c>
      <c r="BX60" s="35"/>
      <c r="BY60" s="7"/>
      <c r="BZ60" s="35" t="e">
        <f>SUM(#REF!+#REF!+#REF!)</f>
        <v>#REF!</v>
      </c>
      <c r="CA60" s="35"/>
      <c r="CB60" s="7"/>
      <c r="CC60" s="35" t="e">
        <f>SUM(#REF!+#REF!+#REF!)</f>
        <v>#REF!</v>
      </c>
      <c r="CD60" s="35"/>
      <c r="CE60" s="7"/>
      <c r="CF60" s="35" t="e">
        <f>SUM(#REF!+#REF!+#REF!)</f>
        <v>#REF!</v>
      </c>
      <c r="CG60" s="35"/>
      <c r="CH60" s="7"/>
      <c r="CI60" s="35" t="e">
        <f>SUM(#REF!+#REF!+#REF!)</f>
        <v>#REF!</v>
      </c>
      <c r="CJ60" s="35"/>
      <c r="CK60" s="7"/>
      <c r="CL60" s="35" t="e">
        <f>SUM(#REF!+#REF!+#REF!)</f>
        <v>#REF!</v>
      </c>
      <c r="CM60" s="35"/>
      <c r="CN60" s="7"/>
      <c r="CO60" s="35" t="e">
        <f>#REF!+#REF!+#REF!</f>
        <v>#REF!</v>
      </c>
      <c r="CP60" s="35"/>
      <c r="CQ60" s="7"/>
      <c r="CR60" s="35" t="e">
        <f>SUM(#REF!+#REF!+#REF!)</f>
        <v>#REF!</v>
      </c>
      <c r="CS60" s="35"/>
      <c r="CT60" s="7"/>
      <c r="CU60" s="35" t="e">
        <f>SUM(#REF!+#REF!+#REF!)</f>
        <v>#REF!</v>
      </c>
      <c r="CV60" s="35"/>
      <c r="CW60" s="7"/>
      <c r="CX60" s="35" t="e">
        <f>SUM(#REF!+#REF!+#REF!)</f>
        <v>#REF!</v>
      </c>
      <c r="CY60" s="35"/>
      <c r="CZ60" s="7"/>
      <c r="DA60" s="35" t="e">
        <f>SUM(#REF!+#REF!+#REF!)</f>
        <v>#REF!</v>
      </c>
      <c r="DB60" s="35"/>
      <c r="DC60" s="7"/>
      <c r="DD60" s="35" t="e">
        <f>SUM(#REF!+#REF!+#REF!)</f>
        <v>#REF!</v>
      </c>
      <c r="DE60" s="35"/>
      <c r="DF60" s="7"/>
      <c r="DG60" s="35" t="e">
        <f>SUM(#REF!+#REF!+#REF!)</f>
        <v>#REF!</v>
      </c>
      <c r="DH60" s="35"/>
      <c r="DI60" s="7"/>
      <c r="DJ60" s="35" t="e">
        <f>SUM(#REF!+#REF!+#REF!)</f>
        <v>#REF!</v>
      </c>
      <c r="DK60" s="35"/>
      <c r="DL60" s="7"/>
      <c r="DM60" s="35" t="e">
        <f>SUM(#REF!+#REF!+#REF!)</f>
        <v>#REF!</v>
      </c>
      <c r="DN60" s="35"/>
      <c r="DO60" s="7"/>
      <c r="DP60" s="35" t="e">
        <f>#REF!+#REF!+#REF!</f>
        <v>#REF!</v>
      </c>
      <c r="DQ60" s="35"/>
      <c r="DR60" s="35">
        <f t="shared" si="60"/>
        <v>0</v>
      </c>
      <c r="DS60" s="35" t="e">
        <f>#REF!+#REF!+#REF!</f>
        <v>#REF!</v>
      </c>
      <c r="DT60" s="35"/>
      <c r="DU60" s="7"/>
      <c r="DV60" s="7" t="e">
        <f>SUM(#REF!+#REF!+#REF!)</f>
        <v>#REF!</v>
      </c>
      <c r="DW60" s="35"/>
      <c r="DX60" s="7"/>
      <c r="DY60" s="7" t="e">
        <f>SUM(#REF!+#REF!+#REF!)</f>
        <v>#REF!</v>
      </c>
      <c r="DZ60" s="35"/>
      <c r="EA60" s="7"/>
      <c r="EB60" s="7" t="e">
        <f>SUM(#REF!+#REF!+#REF!)</f>
        <v>#REF!</v>
      </c>
      <c r="EC60" s="35"/>
      <c r="ED60" s="7"/>
      <c r="EE60" s="7" t="e">
        <f>SUM(#REF!+#REF!+#REF!)</f>
        <v>#REF!</v>
      </c>
      <c r="EF60" s="35"/>
      <c r="EG60" s="7"/>
      <c r="EH60" s="7" t="e">
        <f>SUM(#REF!+#REF!+#REF!)</f>
        <v>#REF!</v>
      </c>
      <c r="EI60" s="35"/>
      <c r="EJ60" s="7"/>
      <c r="EK60" s="7" t="e">
        <f>SUM(#REF!+#REF!+#REF!)</f>
        <v>#REF!</v>
      </c>
      <c r="EL60" s="35"/>
      <c r="EM60" s="7"/>
      <c r="EN60" s="7" t="e">
        <f>SUM(#REF!+#REF!+#REF!)</f>
        <v>#REF!</v>
      </c>
      <c r="EO60" s="35"/>
      <c r="EP60" s="7"/>
      <c r="EQ60" s="7" t="e">
        <f>SUM(#REF!+#REF!+#REF!)</f>
        <v>#REF!</v>
      </c>
      <c r="ER60" s="35"/>
      <c r="ES60" s="7"/>
      <c r="ET60" s="7" t="e">
        <f>SUM(#REF!+#REF!+#REF!)</f>
        <v>#REF!</v>
      </c>
      <c r="EU60" s="332"/>
      <c r="EV60" s="332">
        <f t="shared" si="62"/>
        <v>0</v>
      </c>
      <c r="EW60" s="332" t="e">
        <f>SUM(#REF!+#REF!+#REF!)</f>
        <v>#REF!</v>
      </c>
      <c r="EX60" s="92"/>
      <c r="EY60" s="7"/>
      <c r="EZ60" s="332" t="e">
        <f>#REF!+#REF!+#REF!</f>
        <v>#REF!</v>
      </c>
      <c r="FA60" s="35"/>
      <c r="FB60" s="7"/>
      <c r="FC60" s="332" t="e">
        <f>#REF!+#REF!+#REF!</f>
        <v>#REF!</v>
      </c>
      <c r="FD60" s="35"/>
      <c r="FE60" s="7"/>
      <c r="FF60" s="332" t="e">
        <f>#REF!+#REF!+#REF!</f>
        <v>#REF!</v>
      </c>
      <c r="FG60" s="35"/>
      <c r="FH60" s="7"/>
      <c r="FI60" s="332" t="e">
        <f>#REF!+#REF!+#REF!</f>
        <v>#REF!</v>
      </c>
      <c r="FJ60" s="35"/>
      <c r="FK60" s="7"/>
      <c r="FL60" s="332" t="e">
        <f>#REF!+#REF!+#REF!</f>
        <v>#REF!</v>
      </c>
      <c r="FM60" s="35"/>
      <c r="FN60" s="7"/>
      <c r="FO60" s="332" t="e">
        <f>#REF!+#REF!+#REF!</f>
        <v>#REF!</v>
      </c>
      <c r="FP60" s="332"/>
      <c r="FQ60" s="7"/>
      <c r="FR60" s="332" t="e">
        <f>#REF!+#REF!+#REF!</f>
        <v>#REF!</v>
      </c>
      <c r="FS60" s="332"/>
      <c r="FT60" s="7"/>
      <c r="FU60" s="332" t="e">
        <f>#REF!+#REF!+#REF!</f>
        <v>#REF!</v>
      </c>
      <c r="FV60" s="35"/>
      <c r="FW60" s="7"/>
      <c r="FX60" s="332" t="e">
        <f>#REF!+#REF!+#REF!</f>
        <v>#REF!</v>
      </c>
      <c r="FY60" s="35"/>
      <c r="FZ60" s="7"/>
      <c r="GA60" s="332" t="e">
        <f>#REF!+#REF!+#REF!</f>
        <v>#REF!</v>
      </c>
      <c r="GB60" s="332"/>
      <c r="GC60" s="7"/>
      <c r="GD60" s="332" t="e">
        <f>#REF!+#REF!+#REF!</f>
        <v>#REF!</v>
      </c>
      <c r="GE60" s="332"/>
      <c r="GF60" s="7"/>
      <c r="GG60" s="332" t="e">
        <f>#REF!+#REF!+#REF!</f>
        <v>#REF!</v>
      </c>
      <c r="GH60" s="332"/>
      <c r="GI60" s="7"/>
      <c r="GJ60" s="332" t="e">
        <f>#REF!+#REF!+#REF!</f>
        <v>#REF!</v>
      </c>
      <c r="GK60" s="35"/>
      <c r="GL60" s="35">
        <f t="shared" si="63"/>
        <v>0</v>
      </c>
      <c r="GM60" s="35" t="e">
        <f>#REF!+#REF!+#REF!</f>
        <v>#REF!</v>
      </c>
      <c r="GN60" s="35"/>
      <c r="GO60" s="7"/>
      <c r="GP60" s="332" t="e">
        <f>#REF!+#REF!+#REF!</f>
        <v>#REF!</v>
      </c>
      <c r="GQ60" s="332"/>
      <c r="GR60" s="7"/>
      <c r="GS60" s="332" t="e">
        <f>#REF!+#REF!+#REF!</f>
        <v>#REF!</v>
      </c>
      <c r="GT60" s="332"/>
      <c r="GU60" s="7"/>
      <c r="GV60" s="332" t="e">
        <f>#REF!+#REF!+#REF!</f>
        <v>#REF!</v>
      </c>
      <c r="GW60" s="35"/>
      <c r="GX60" s="35">
        <f t="shared" si="64"/>
        <v>0</v>
      </c>
      <c r="GY60" s="35" t="e">
        <f>SUM(#REF!+#REF!+#REF!)</f>
        <v>#REF!</v>
      </c>
      <c r="GZ60" s="35"/>
      <c r="HA60" s="35">
        <f t="shared" si="65"/>
        <v>0</v>
      </c>
      <c r="HB60" s="35" t="e">
        <f>SUM(#REF!+#REF!+#REF!)</f>
        <v>#REF!</v>
      </c>
      <c r="HC60" s="144"/>
      <c r="HE60" s="149"/>
      <c r="HF60" s="149"/>
    </row>
    <row r="61" spans="1:214" s="11" customFormat="1" ht="15" customHeight="1" x14ac:dyDescent="0.2">
      <c r="A61" s="132" t="s">
        <v>511</v>
      </c>
      <c r="B61" s="6">
        <f>B62+B67</f>
        <v>0</v>
      </c>
      <c r="C61" s="6" t="e">
        <f>SUM(#REF!+#REF!+#REF!)</f>
        <v>#REF!</v>
      </c>
      <c r="D61" s="86"/>
      <c r="E61" s="6">
        <f>E62+E67</f>
        <v>0</v>
      </c>
      <c r="F61" s="6" t="e">
        <f>SUM(#REF!+#REF!+#REF!)</f>
        <v>#REF!</v>
      </c>
      <c r="G61" s="35"/>
      <c r="H61" s="6">
        <f>H62+H67</f>
        <v>0</v>
      </c>
      <c r="I61" s="6" t="e">
        <f>SUM(#REF!+#REF!+#REF!)</f>
        <v>#REF!</v>
      </c>
      <c r="J61" s="35"/>
      <c r="K61" s="6">
        <f>K62+K67</f>
        <v>0</v>
      </c>
      <c r="L61" s="6" t="e">
        <f>SUM(#REF!+#REF!+#REF!)</f>
        <v>#REF!</v>
      </c>
      <c r="M61" s="35"/>
      <c r="N61" s="6">
        <f>N62+N67</f>
        <v>0</v>
      </c>
      <c r="O61" s="6" t="e">
        <f>SUM(#REF!+#REF!+#REF!)</f>
        <v>#REF!</v>
      </c>
      <c r="P61" s="35"/>
      <c r="Q61" s="6">
        <f>Q62+Q67</f>
        <v>0</v>
      </c>
      <c r="R61" s="6" t="e">
        <f>SUM(#REF!+#REF!+#REF!)</f>
        <v>#REF!</v>
      </c>
      <c r="S61" s="35"/>
      <c r="T61" s="6">
        <f>T62+T67</f>
        <v>0</v>
      </c>
      <c r="U61" s="6" t="e">
        <f>SUM(#REF!+#REF!+#REF!)</f>
        <v>#REF!</v>
      </c>
      <c r="V61" s="35"/>
      <c r="W61" s="6">
        <f>W62+W67</f>
        <v>0</v>
      </c>
      <c r="X61" s="6" t="e">
        <f>SUM(#REF!+#REF!+#REF!)</f>
        <v>#REF!</v>
      </c>
      <c r="Y61" s="35"/>
      <c r="Z61" s="6">
        <f>Z62+Z67</f>
        <v>0</v>
      </c>
      <c r="AA61" s="6" t="e">
        <f>SUM(#REF!+#REF!+#REF!)</f>
        <v>#REF!</v>
      </c>
      <c r="AB61" s="86"/>
      <c r="AC61" s="6">
        <f>AC62+AC67</f>
        <v>1179681</v>
      </c>
      <c r="AD61" s="6" t="e">
        <f>SUM(#REF!+#REF!+#REF!)</f>
        <v>#REF!</v>
      </c>
      <c r="AE61" s="86" t="e">
        <f t="shared" ref="AE61:AE62" si="276">AD61/AC61*100</f>
        <v>#REF!</v>
      </c>
      <c r="AF61" s="6">
        <f>AF62+AF67</f>
        <v>0</v>
      </c>
      <c r="AG61" s="6" t="e">
        <f>SUM(#REF!+#REF!+#REF!)</f>
        <v>#REF!</v>
      </c>
      <c r="AH61" s="35"/>
      <c r="AI61" s="6">
        <f>AI62+AI67</f>
        <v>0</v>
      </c>
      <c r="AJ61" s="6" t="e">
        <f>SUM(#REF!+#REF!+#REF!)</f>
        <v>#REF!</v>
      </c>
      <c r="AK61" s="35"/>
      <c r="AL61" s="6">
        <f>AL62+AL67</f>
        <v>0</v>
      </c>
      <c r="AM61" s="6" t="e">
        <f>SUM(#REF!+#REF!+#REF!)</f>
        <v>#REF!</v>
      </c>
      <c r="AN61" s="35"/>
      <c r="AO61" s="6">
        <f>AO62+AO67</f>
        <v>0</v>
      </c>
      <c r="AP61" s="6" t="e">
        <f>SUM(#REF!+#REF!+#REF!)</f>
        <v>#REF!</v>
      </c>
      <c r="AQ61" s="35"/>
      <c r="AR61" s="6">
        <f>AR62+AR67</f>
        <v>0</v>
      </c>
      <c r="AS61" s="35" t="e">
        <f>SUM(#REF!+#REF!+#REF!)</f>
        <v>#REF!</v>
      </c>
      <c r="AT61" s="35"/>
      <c r="AU61" s="6">
        <f>AU62+AU67</f>
        <v>0</v>
      </c>
      <c r="AV61" s="35" t="e">
        <f>SUM(#REF!+#REF!+#REF!)</f>
        <v>#REF!</v>
      </c>
      <c r="AW61" s="35"/>
      <c r="AX61" s="6">
        <f>AX62+AX67</f>
        <v>0</v>
      </c>
      <c r="AY61" s="35" t="e">
        <f>SUM(#REF!+#REF!+#REF!)</f>
        <v>#REF!</v>
      </c>
      <c r="AZ61" s="35"/>
      <c r="BA61" s="6">
        <f>BA62+BA67</f>
        <v>0</v>
      </c>
      <c r="BB61" s="35" t="e">
        <f>SUM(#REF!+#REF!+#REF!)</f>
        <v>#REF!</v>
      </c>
      <c r="BC61" s="35"/>
      <c r="BD61" s="6">
        <f>BD62+BD67</f>
        <v>0</v>
      </c>
      <c r="BE61" s="35" t="e">
        <f>SUM(#REF!+#REF!+#REF!)</f>
        <v>#REF!</v>
      </c>
      <c r="BF61" s="35"/>
      <c r="BG61" s="6">
        <f>BG62+BG67</f>
        <v>0</v>
      </c>
      <c r="BH61" s="35" t="e">
        <f>#REF!+#REF!+#REF!</f>
        <v>#REF!</v>
      </c>
      <c r="BI61" s="35"/>
      <c r="BJ61" s="6">
        <f>BJ62+BJ67</f>
        <v>0</v>
      </c>
      <c r="BK61" s="35" t="e">
        <f>#REF!+#REF!+#REF!</f>
        <v>#REF!</v>
      </c>
      <c r="BL61" s="35"/>
      <c r="BM61" s="6">
        <f>BM62+BM67</f>
        <v>0</v>
      </c>
      <c r="BN61" s="35" t="e">
        <f>SUM(#REF!+#REF!+#REF!)</f>
        <v>#REF!</v>
      </c>
      <c r="BO61" s="35"/>
      <c r="BP61" s="6">
        <f>BP62+BP67</f>
        <v>0</v>
      </c>
      <c r="BQ61" s="35" t="e">
        <f>SUM(#REF!+#REF!+#REF!)</f>
        <v>#REF!</v>
      </c>
      <c r="BR61" s="35"/>
      <c r="BS61" s="6">
        <f>BS62+BS67</f>
        <v>0</v>
      </c>
      <c r="BT61" s="35" t="e">
        <f>SUM(#REF!+#REF!+#REF!)</f>
        <v>#REF!</v>
      </c>
      <c r="BU61" s="35"/>
      <c r="BV61" s="6">
        <f>BV62+BV67</f>
        <v>0</v>
      </c>
      <c r="BW61" s="35" t="e">
        <f>SUM(#REF!+#REF!+#REF!)</f>
        <v>#REF!</v>
      </c>
      <c r="BX61" s="35"/>
      <c r="BY61" s="6">
        <f>BY62+BY67</f>
        <v>0</v>
      </c>
      <c r="BZ61" s="35" t="e">
        <f>SUM(#REF!+#REF!+#REF!)</f>
        <v>#REF!</v>
      </c>
      <c r="CA61" s="35"/>
      <c r="CB61" s="6">
        <f>CB62+CB67</f>
        <v>0</v>
      </c>
      <c r="CC61" s="35" t="e">
        <f>SUM(#REF!+#REF!+#REF!)</f>
        <v>#REF!</v>
      </c>
      <c r="CD61" s="35"/>
      <c r="CE61" s="6">
        <f>CE62+CE67</f>
        <v>0</v>
      </c>
      <c r="CF61" s="35" t="e">
        <f>SUM(#REF!+#REF!+#REF!)</f>
        <v>#REF!</v>
      </c>
      <c r="CG61" s="35"/>
      <c r="CH61" s="6">
        <f>CH62+CH67</f>
        <v>0</v>
      </c>
      <c r="CI61" s="35" t="e">
        <f>SUM(#REF!+#REF!+#REF!)</f>
        <v>#REF!</v>
      </c>
      <c r="CJ61" s="35"/>
      <c r="CK61" s="6">
        <f>CK62+CK67</f>
        <v>0</v>
      </c>
      <c r="CL61" s="35" t="e">
        <f>SUM(#REF!+#REF!+#REF!)</f>
        <v>#REF!</v>
      </c>
      <c r="CM61" s="35"/>
      <c r="CN61" s="6">
        <f>CN62+CN67</f>
        <v>0</v>
      </c>
      <c r="CO61" s="35" t="e">
        <f>#REF!+#REF!+#REF!</f>
        <v>#REF!</v>
      </c>
      <c r="CP61" s="35"/>
      <c r="CQ61" s="6">
        <f>CQ62+CQ67</f>
        <v>0</v>
      </c>
      <c r="CR61" s="35" t="e">
        <f>SUM(#REF!+#REF!+#REF!)</f>
        <v>#REF!</v>
      </c>
      <c r="CS61" s="35"/>
      <c r="CT61" s="6">
        <f>CT62+CT67</f>
        <v>0</v>
      </c>
      <c r="CU61" s="35" t="e">
        <f>SUM(#REF!+#REF!+#REF!)</f>
        <v>#REF!</v>
      </c>
      <c r="CV61" s="35"/>
      <c r="CW61" s="6">
        <f>CW62+CW67</f>
        <v>0</v>
      </c>
      <c r="CX61" s="35" t="e">
        <f>SUM(#REF!+#REF!+#REF!)</f>
        <v>#REF!</v>
      </c>
      <c r="CY61" s="35"/>
      <c r="CZ61" s="6">
        <f>CZ62+CZ67</f>
        <v>0</v>
      </c>
      <c r="DA61" s="35" t="e">
        <f>SUM(#REF!+#REF!+#REF!)</f>
        <v>#REF!</v>
      </c>
      <c r="DB61" s="35"/>
      <c r="DC61" s="6">
        <f>DC62+DC67</f>
        <v>0</v>
      </c>
      <c r="DD61" s="35" t="e">
        <f>SUM(#REF!+#REF!+#REF!)</f>
        <v>#REF!</v>
      </c>
      <c r="DE61" s="35"/>
      <c r="DF61" s="6">
        <f>DF62+DF67</f>
        <v>0</v>
      </c>
      <c r="DG61" s="35" t="e">
        <f>SUM(#REF!+#REF!+#REF!)</f>
        <v>#REF!</v>
      </c>
      <c r="DH61" s="35"/>
      <c r="DI61" s="6">
        <f>DI62+DI67</f>
        <v>0</v>
      </c>
      <c r="DJ61" s="35" t="e">
        <f>SUM(#REF!+#REF!+#REF!)</f>
        <v>#REF!</v>
      </c>
      <c r="DK61" s="35"/>
      <c r="DL61" s="6">
        <f>DL62+DL67</f>
        <v>0</v>
      </c>
      <c r="DM61" s="35" t="e">
        <f>SUM(#REF!+#REF!+#REF!)</f>
        <v>#REF!</v>
      </c>
      <c r="DN61" s="35"/>
      <c r="DO61" s="6">
        <f>DO62+DO67</f>
        <v>0</v>
      </c>
      <c r="DP61" s="35" t="e">
        <f>#REF!+#REF!+#REF!</f>
        <v>#REF!</v>
      </c>
      <c r="DQ61" s="35"/>
      <c r="DR61" s="35">
        <f t="shared" si="60"/>
        <v>1179681</v>
      </c>
      <c r="DS61" s="35" t="e">
        <f>#REF!+#REF!+#REF!</f>
        <v>#REF!</v>
      </c>
      <c r="DT61" s="86" t="e">
        <f t="shared" si="61"/>
        <v>#REF!</v>
      </c>
      <c r="DU61" s="6">
        <f>DU62+DU67</f>
        <v>13226</v>
      </c>
      <c r="DV61" s="6" t="e">
        <f>SUM(#REF!+#REF!+#REF!)</f>
        <v>#REF!</v>
      </c>
      <c r="DW61" s="88" t="e">
        <f t="shared" ref="DW61:DW63" si="277">DV61/DU61*100</f>
        <v>#REF!</v>
      </c>
      <c r="DX61" s="6">
        <f>DX62+DX67</f>
        <v>3092</v>
      </c>
      <c r="DY61" s="6" t="e">
        <f>SUM(#REF!+#REF!+#REF!)</f>
        <v>#REF!</v>
      </c>
      <c r="DZ61" s="88" t="e">
        <f t="shared" ref="DZ61:DZ63" si="278">DY61/DX61*100</f>
        <v>#REF!</v>
      </c>
      <c r="EA61" s="6">
        <f>EA62+EA67</f>
        <v>2000</v>
      </c>
      <c r="EB61" s="6" t="e">
        <f>SUM(#REF!+#REF!+#REF!)</f>
        <v>#REF!</v>
      </c>
      <c r="EC61" s="88" t="e">
        <f t="shared" ref="EC61:EC63" si="279">EB61/EA61*100</f>
        <v>#REF!</v>
      </c>
      <c r="ED61" s="6">
        <f>ED62+ED67</f>
        <v>321545</v>
      </c>
      <c r="EE61" s="6" t="e">
        <f>SUM(#REF!+#REF!+#REF!)</f>
        <v>#REF!</v>
      </c>
      <c r="EF61" s="88" t="e">
        <f t="shared" ref="EF61:EF63" si="280">EE61/ED61*100</f>
        <v>#REF!</v>
      </c>
      <c r="EG61" s="6">
        <f>EG62+EG67</f>
        <v>46860</v>
      </c>
      <c r="EH61" s="6" t="e">
        <f>SUM(#REF!+#REF!+#REF!)</f>
        <v>#REF!</v>
      </c>
      <c r="EI61" s="88" t="e">
        <f t="shared" ref="EI61:EI63" si="281">EH61/EG61*100</f>
        <v>#REF!</v>
      </c>
      <c r="EJ61" s="6">
        <f>EJ62+EJ67</f>
        <v>51137</v>
      </c>
      <c r="EK61" s="6" t="e">
        <f>SUM(#REF!+#REF!+#REF!)</f>
        <v>#REF!</v>
      </c>
      <c r="EL61" s="88" t="e">
        <f t="shared" ref="EL61:EL63" si="282">EK61/EJ61*100</f>
        <v>#REF!</v>
      </c>
      <c r="EM61" s="6">
        <f>EM62+EM67</f>
        <v>14795</v>
      </c>
      <c r="EN61" s="6" t="e">
        <f>SUM(#REF!+#REF!+#REF!)</f>
        <v>#REF!</v>
      </c>
      <c r="EO61" s="88" t="e">
        <f t="shared" ref="EO61:EO63" si="283">EN61/EM61*100</f>
        <v>#REF!</v>
      </c>
      <c r="EP61" s="6">
        <f>EP62+EP67</f>
        <v>1415777</v>
      </c>
      <c r="EQ61" s="6" t="e">
        <f>SUM(#REF!+#REF!+#REF!)</f>
        <v>#REF!</v>
      </c>
      <c r="ER61" s="88" t="e">
        <f t="shared" ref="ER61:ER63" si="284">EQ61/EP61*100</f>
        <v>#REF!</v>
      </c>
      <c r="ES61" s="6">
        <f>ES62+ES67</f>
        <v>40431</v>
      </c>
      <c r="ET61" s="6" t="e">
        <f>SUM(#REF!+#REF!+#REF!)</f>
        <v>#REF!</v>
      </c>
      <c r="EU61" s="88" t="e">
        <f t="shared" ref="EU61:EU63" si="285">ET61/ES61*100</f>
        <v>#REF!</v>
      </c>
      <c r="EV61" s="35">
        <f t="shared" si="62"/>
        <v>1908863</v>
      </c>
      <c r="EW61" s="35" t="e">
        <f>SUM(#REF!+#REF!+#REF!)</f>
        <v>#REF!</v>
      </c>
      <c r="EX61" s="88" t="e">
        <f t="shared" ref="EX61:EX68" si="286">EW61/EV61*100</f>
        <v>#REF!</v>
      </c>
      <c r="EY61" s="6">
        <f>EY62+EY67</f>
        <v>77680</v>
      </c>
      <c r="EZ61" s="35" t="e">
        <f>#REF!+#REF!+#REF!</f>
        <v>#REF!</v>
      </c>
      <c r="FA61" s="88" t="e">
        <f t="shared" ref="FA61:FA63" si="287">EZ61/EY61*100</f>
        <v>#REF!</v>
      </c>
      <c r="FB61" s="6">
        <f>FB62+FB67</f>
        <v>120092</v>
      </c>
      <c r="FC61" s="35" t="e">
        <f>#REF!+#REF!+#REF!</f>
        <v>#REF!</v>
      </c>
      <c r="FD61" s="88" t="e">
        <f t="shared" ref="FD61:FD63" si="288">FC61/FB61*100</f>
        <v>#REF!</v>
      </c>
      <c r="FE61" s="6">
        <f>FE62+FE67</f>
        <v>80739</v>
      </c>
      <c r="FF61" s="35" t="e">
        <f>#REF!+#REF!+#REF!</f>
        <v>#REF!</v>
      </c>
      <c r="FG61" s="88" t="e">
        <f t="shared" ref="FG61:FG63" si="289">FF61/FE61*100</f>
        <v>#REF!</v>
      </c>
      <c r="FH61" s="6">
        <f>FH62+FH67</f>
        <v>116739</v>
      </c>
      <c r="FI61" s="35" t="e">
        <f>#REF!+#REF!+#REF!</f>
        <v>#REF!</v>
      </c>
      <c r="FJ61" s="88" t="e">
        <f t="shared" ref="FJ61:FJ63" si="290">FI61/FH61*100</f>
        <v>#REF!</v>
      </c>
      <c r="FK61" s="6">
        <f>FK62+FK67</f>
        <v>105602</v>
      </c>
      <c r="FL61" s="35" t="e">
        <f>#REF!+#REF!+#REF!</f>
        <v>#REF!</v>
      </c>
      <c r="FM61" s="88" t="e">
        <f t="shared" ref="FM61:FM63" si="291">FL61/FK61*100</f>
        <v>#REF!</v>
      </c>
      <c r="FN61" s="6">
        <f>FN62+FN67</f>
        <v>192736</v>
      </c>
      <c r="FO61" s="35" t="e">
        <f>#REF!+#REF!+#REF!</f>
        <v>#REF!</v>
      </c>
      <c r="FP61" s="88" t="e">
        <f t="shared" ref="FP61:FP63" si="292">FO61/FN61*100</f>
        <v>#REF!</v>
      </c>
      <c r="FQ61" s="6">
        <f>FQ62+FQ67</f>
        <v>101728</v>
      </c>
      <c r="FR61" s="35" t="e">
        <f>#REF!+#REF!+#REF!</f>
        <v>#REF!</v>
      </c>
      <c r="FS61" s="88" t="e">
        <f t="shared" ref="FS61:FS63" si="293">FR61/FQ61*100</f>
        <v>#REF!</v>
      </c>
      <c r="FT61" s="6">
        <f>FT62+FT67</f>
        <v>127143</v>
      </c>
      <c r="FU61" s="35" t="e">
        <f>#REF!+#REF!+#REF!</f>
        <v>#REF!</v>
      </c>
      <c r="FV61" s="88" t="e">
        <f t="shared" ref="FV61:FV63" si="294">FU61/FT61*100</f>
        <v>#REF!</v>
      </c>
      <c r="FW61" s="6">
        <f>FW62+FW67</f>
        <v>71036</v>
      </c>
      <c r="FX61" s="35" t="e">
        <f>#REF!+#REF!+#REF!</f>
        <v>#REF!</v>
      </c>
      <c r="FY61" s="88" t="e">
        <f t="shared" ref="FY61:FY63" si="295">FX61/FW61*100</f>
        <v>#REF!</v>
      </c>
      <c r="FZ61" s="6">
        <f>FZ62+FZ67</f>
        <v>12245</v>
      </c>
      <c r="GA61" s="35" t="e">
        <f>#REF!+#REF!+#REF!</f>
        <v>#REF!</v>
      </c>
      <c r="GB61" s="88" t="e">
        <f t="shared" ref="GB61:GB63" si="296">GA61/FZ61*100</f>
        <v>#REF!</v>
      </c>
      <c r="GC61" s="6">
        <f>GC62+GC67</f>
        <v>44664</v>
      </c>
      <c r="GD61" s="35" t="e">
        <f>#REF!+#REF!+#REF!</f>
        <v>#REF!</v>
      </c>
      <c r="GE61" s="88" t="e">
        <f t="shared" ref="GE61:GE63" si="297">GD61/GC61*100</f>
        <v>#REF!</v>
      </c>
      <c r="GF61" s="6">
        <f>GF62+GF67</f>
        <v>697302</v>
      </c>
      <c r="GG61" s="35" t="e">
        <f>#REF!+#REF!+#REF!</f>
        <v>#REF!</v>
      </c>
      <c r="GH61" s="88" t="e">
        <f t="shared" ref="GH61:GH63" si="298">GG61/GF61*100</f>
        <v>#REF!</v>
      </c>
      <c r="GI61" s="6">
        <f>GI62+GI67</f>
        <v>0</v>
      </c>
      <c r="GJ61" s="35" t="e">
        <f>#REF!+#REF!+#REF!</f>
        <v>#REF!</v>
      </c>
      <c r="GK61" s="35"/>
      <c r="GL61" s="35">
        <f t="shared" si="63"/>
        <v>1747706</v>
      </c>
      <c r="GM61" s="35" t="e">
        <f>#REF!+#REF!+#REF!</f>
        <v>#REF!</v>
      </c>
      <c r="GN61" s="88" t="e">
        <f t="shared" ref="GN61:GN63" si="299">GM61/GL61*100</f>
        <v>#REF!</v>
      </c>
      <c r="GO61" s="6">
        <f>GO62+GO67</f>
        <v>763653</v>
      </c>
      <c r="GP61" s="35" t="e">
        <f>#REF!+#REF!+#REF!</f>
        <v>#REF!</v>
      </c>
      <c r="GQ61" s="88" t="e">
        <f t="shared" ref="GQ61:GQ63" si="300">GP61/GO61*100</f>
        <v>#REF!</v>
      </c>
      <c r="GR61" s="6">
        <f>GR62+GR67</f>
        <v>6326</v>
      </c>
      <c r="GS61" s="35" t="e">
        <f>#REF!+#REF!+#REF!</f>
        <v>#REF!</v>
      </c>
      <c r="GT61" s="88" t="e">
        <f t="shared" ref="GT61:GT63" si="301">GS61/GR61*100</f>
        <v>#REF!</v>
      </c>
      <c r="GU61" s="6">
        <f>GU62+GU67</f>
        <v>1267571</v>
      </c>
      <c r="GV61" s="35" t="e">
        <f>#REF!+#REF!+#REF!</f>
        <v>#REF!</v>
      </c>
      <c r="GW61" s="88" t="e">
        <f t="shared" ref="GW61:GW63" si="302">GV61/GU61*100</f>
        <v>#REF!</v>
      </c>
      <c r="GX61" s="35">
        <f t="shared" si="64"/>
        <v>3785256</v>
      </c>
      <c r="GY61" s="35" t="e">
        <f>SUM(#REF!+#REF!+#REF!)</f>
        <v>#REF!</v>
      </c>
      <c r="GZ61" s="88" t="e">
        <f t="shared" ref="GZ61:GZ63" si="303">GY61/GX61*100</f>
        <v>#REF!</v>
      </c>
      <c r="HA61" s="35">
        <f t="shared" si="65"/>
        <v>6873800</v>
      </c>
      <c r="HB61" s="35" t="e">
        <f>SUM(#REF!+#REF!+#REF!)</f>
        <v>#REF!</v>
      </c>
      <c r="HC61" s="144" t="e">
        <f t="shared" si="59"/>
        <v>#REF!</v>
      </c>
      <c r="HE61" s="149"/>
      <c r="HF61" s="149"/>
    </row>
    <row r="62" spans="1:214" s="11" customFormat="1" ht="15" customHeight="1" x14ac:dyDescent="0.2">
      <c r="A62" s="132" t="s">
        <v>512</v>
      </c>
      <c r="B62" s="6">
        <f>B63+B64+B65+B66</f>
        <v>0</v>
      </c>
      <c r="C62" s="6" t="e">
        <f>SUM(#REF!+#REF!+#REF!)</f>
        <v>#REF!</v>
      </c>
      <c r="D62" s="86"/>
      <c r="E62" s="6">
        <f>E63+E64+E65+E66</f>
        <v>0</v>
      </c>
      <c r="F62" s="6" t="e">
        <f>SUM(#REF!+#REF!+#REF!)</f>
        <v>#REF!</v>
      </c>
      <c r="G62" s="35"/>
      <c r="H62" s="6">
        <f>H63+H64+H65+H66</f>
        <v>0</v>
      </c>
      <c r="I62" s="6" t="e">
        <f>SUM(#REF!+#REF!+#REF!)</f>
        <v>#REF!</v>
      </c>
      <c r="J62" s="35"/>
      <c r="K62" s="6">
        <f>K63+K64+K65+K66</f>
        <v>0</v>
      </c>
      <c r="L62" s="6" t="e">
        <f>SUM(#REF!+#REF!+#REF!)</f>
        <v>#REF!</v>
      </c>
      <c r="M62" s="35"/>
      <c r="N62" s="6">
        <f>N63+N64+N65+N66</f>
        <v>0</v>
      </c>
      <c r="O62" s="6" t="e">
        <f>SUM(#REF!+#REF!+#REF!)</f>
        <v>#REF!</v>
      </c>
      <c r="P62" s="35"/>
      <c r="Q62" s="6">
        <f>Q63+Q64+Q65+Q66</f>
        <v>0</v>
      </c>
      <c r="R62" s="6" t="e">
        <f>SUM(#REF!+#REF!+#REF!)</f>
        <v>#REF!</v>
      </c>
      <c r="S62" s="35"/>
      <c r="T62" s="6">
        <f>T63+T64+T65+T66</f>
        <v>0</v>
      </c>
      <c r="U62" s="6" t="e">
        <f>SUM(#REF!+#REF!+#REF!)</f>
        <v>#REF!</v>
      </c>
      <c r="V62" s="35"/>
      <c r="W62" s="6">
        <f>W63+W64+W65+W66</f>
        <v>0</v>
      </c>
      <c r="X62" s="6" t="e">
        <f>SUM(#REF!+#REF!+#REF!)</f>
        <v>#REF!</v>
      </c>
      <c r="Y62" s="35"/>
      <c r="Z62" s="6">
        <f>Z63+Z64+Z65+Z66</f>
        <v>0</v>
      </c>
      <c r="AA62" s="6" t="e">
        <f>SUM(#REF!+#REF!+#REF!)</f>
        <v>#REF!</v>
      </c>
      <c r="AB62" s="86"/>
      <c r="AC62" s="6">
        <f>AC63+AC64+AC65+AC66</f>
        <v>713634</v>
      </c>
      <c r="AD62" s="6" t="e">
        <f>SUM(#REF!+#REF!+#REF!)</f>
        <v>#REF!</v>
      </c>
      <c r="AE62" s="86" t="e">
        <f t="shared" si="276"/>
        <v>#REF!</v>
      </c>
      <c r="AF62" s="6">
        <f>AF63+AF64+AF65+AF66</f>
        <v>0</v>
      </c>
      <c r="AG62" s="6" t="e">
        <f>SUM(#REF!+#REF!+#REF!)</f>
        <v>#REF!</v>
      </c>
      <c r="AH62" s="35"/>
      <c r="AI62" s="6">
        <f>AI63+AI64+AI65+AI66</f>
        <v>0</v>
      </c>
      <c r="AJ62" s="6" t="e">
        <f>SUM(#REF!+#REF!+#REF!)</f>
        <v>#REF!</v>
      </c>
      <c r="AK62" s="35"/>
      <c r="AL62" s="6">
        <f>AL63+AL64+AL65+AL66</f>
        <v>0</v>
      </c>
      <c r="AM62" s="6" t="e">
        <f>SUM(#REF!+#REF!+#REF!)</f>
        <v>#REF!</v>
      </c>
      <c r="AN62" s="35"/>
      <c r="AO62" s="6">
        <f>AO63+AO64+AO65+AO66</f>
        <v>0</v>
      </c>
      <c r="AP62" s="6" t="e">
        <f>SUM(#REF!+#REF!+#REF!)</f>
        <v>#REF!</v>
      </c>
      <c r="AQ62" s="35"/>
      <c r="AR62" s="6">
        <f>AR63+AR64+AR65+AR66</f>
        <v>0</v>
      </c>
      <c r="AS62" s="35" t="e">
        <f>SUM(#REF!+#REF!+#REF!)</f>
        <v>#REF!</v>
      </c>
      <c r="AT62" s="35"/>
      <c r="AU62" s="6">
        <f>AU63+AU64+AU65+AU66</f>
        <v>0</v>
      </c>
      <c r="AV62" s="35" t="e">
        <f>SUM(#REF!+#REF!+#REF!)</f>
        <v>#REF!</v>
      </c>
      <c r="AW62" s="35"/>
      <c r="AX62" s="6">
        <f>AX63+AX64+AX65+AX66</f>
        <v>0</v>
      </c>
      <c r="AY62" s="35" t="e">
        <f>SUM(#REF!+#REF!+#REF!)</f>
        <v>#REF!</v>
      </c>
      <c r="AZ62" s="35"/>
      <c r="BA62" s="6">
        <f>BA63+BA64+BA65+BA66</f>
        <v>0</v>
      </c>
      <c r="BB62" s="35" t="e">
        <f>SUM(#REF!+#REF!+#REF!)</f>
        <v>#REF!</v>
      </c>
      <c r="BC62" s="35"/>
      <c r="BD62" s="6">
        <f>BD63+BD64+BD65+BD66</f>
        <v>0</v>
      </c>
      <c r="BE62" s="35" t="e">
        <f>SUM(#REF!+#REF!+#REF!)</f>
        <v>#REF!</v>
      </c>
      <c r="BF62" s="35"/>
      <c r="BG62" s="6">
        <f>BG63+BG64+BG65+BG66</f>
        <v>0</v>
      </c>
      <c r="BH62" s="35" t="e">
        <f>#REF!+#REF!+#REF!</f>
        <v>#REF!</v>
      </c>
      <c r="BI62" s="35"/>
      <c r="BJ62" s="6">
        <f>BJ63+BJ64+BJ65+BJ66</f>
        <v>0</v>
      </c>
      <c r="BK62" s="35" t="e">
        <f>#REF!+#REF!+#REF!</f>
        <v>#REF!</v>
      </c>
      <c r="BL62" s="35"/>
      <c r="BM62" s="6">
        <f>BM63+BM64+BM65+BM66</f>
        <v>0</v>
      </c>
      <c r="BN62" s="35" t="e">
        <f>SUM(#REF!+#REF!+#REF!)</f>
        <v>#REF!</v>
      </c>
      <c r="BO62" s="35"/>
      <c r="BP62" s="6">
        <f>BP63+BP64+BP65+BP66</f>
        <v>0</v>
      </c>
      <c r="BQ62" s="35" t="e">
        <f>SUM(#REF!+#REF!+#REF!)</f>
        <v>#REF!</v>
      </c>
      <c r="BR62" s="35"/>
      <c r="BS62" s="6">
        <f>BS63+BS64+BS65+BS66</f>
        <v>0</v>
      </c>
      <c r="BT62" s="35" t="e">
        <f>SUM(#REF!+#REF!+#REF!)</f>
        <v>#REF!</v>
      </c>
      <c r="BU62" s="35"/>
      <c r="BV62" s="6">
        <f>BV63+BV64+BV65+BV66</f>
        <v>0</v>
      </c>
      <c r="BW62" s="35" t="e">
        <f>SUM(#REF!+#REF!+#REF!)</f>
        <v>#REF!</v>
      </c>
      <c r="BX62" s="35"/>
      <c r="BY62" s="6">
        <f>BY63+BY64+BY65+BY66</f>
        <v>0</v>
      </c>
      <c r="BZ62" s="35" t="e">
        <f>SUM(#REF!+#REF!+#REF!)</f>
        <v>#REF!</v>
      </c>
      <c r="CA62" s="35"/>
      <c r="CB62" s="6">
        <f>CB63+CB64+CB65+CB66</f>
        <v>0</v>
      </c>
      <c r="CC62" s="35" t="e">
        <f>SUM(#REF!+#REF!+#REF!)</f>
        <v>#REF!</v>
      </c>
      <c r="CD62" s="35"/>
      <c r="CE62" s="6">
        <f>CE63+CE64+CE65+CE66</f>
        <v>0</v>
      </c>
      <c r="CF62" s="35" t="e">
        <f>SUM(#REF!+#REF!+#REF!)</f>
        <v>#REF!</v>
      </c>
      <c r="CG62" s="35"/>
      <c r="CH62" s="6">
        <f>CH63+CH64+CH65+CH66</f>
        <v>0</v>
      </c>
      <c r="CI62" s="35" t="e">
        <f>SUM(#REF!+#REF!+#REF!)</f>
        <v>#REF!</v>
      </c>
      <c r="CJ62" s="35"/>
      <c r="CK62" s="6">
        <f>CK63+CK64+CK65+CK66</f>
        <v>0</v>
      </c>
      <c r="CL62" s="35" t="e">
        <f>SUM(#REF!+#REF!+#REF!)</f>
        <v>#REF!</v>
      </c>
      <c r="CM62" s="35"/>
      <c r="CN62" s="6">
        <f>CN63+CN64+CN65+CN66</f>
        <v>0</v>
      </c>
      <c r="CO62" s="35" t="e">
        <f>#REF!+#REF!+#REF!</f>
        <v>#REF!</v>
      </c>
      <c r="CP62" s="35"/>
      <c r="CQ62" s="6">
        <f>CQ63+CQ64+CQ65+CQ66</f>
        <v>0</v>
      </c>
      <c r="CR62" s="35" t="e">
        <f>SUM(#REF!+#REF!+#REF!)</f>
        <v>#REF!</v>
      </c>
      <c r="CS62" s="35"/>
      <c r="CT62" s="6">
        <f>CT63+CT64+CT65+CT66</f>
        <v>0</v>
      </c>
      <c r="CU62" s="35" t="e">
        <f>SUM(#REF!+#REF!+#REF!)</f>
        <v>#REF!</v>
      </c>
      <c r="CV62" s="35"/>
      <c r="CW62" s="6">
        <f>CW63+CW64+CW65+CW66</f>
        <v>0</v>
      </c>
      <c r="CX62" s="35" t="e">
        <f>SUM(#REF!+#REF!+#REF!)</f>
        <v>#REF!</v>
      </c>
      <c r="CY62" s="35"/>
      <c r="CZ62" s="6">
        <f>CZ63+CZ64+CZ65+CZ66</f>
        <v>0</v>
      </c>
      <c r="DA62" s="35" t="e">
        <f>SUM(#REF!+#REF!+#REF!)</f>
        <v>#REF!</v>
      </c>
      <c r="DB62" s="35"/>
      <c r="DC62" s="6">
        <f>DC63+DC64+DC65+DC66</f>
        <v>0</v>
      </c>
      <c r="DD62" s="35" t="e">
        <f>SUM(#REF!+#REF!+#REF!)</f>
        <v>#REF!</v>
      </c>
      <c r="DE62" s="35"/>
      <c r="DF62" s="6">
        <f>DF63+DF64+DF65+DF66</f>
        <v>0</v>
      </c>
      <c r="DG62" s="35" t="e">
        <f>SUM(#REF!+#REF!+#REF!)</f>
        <v>#REF!</v>
      </c>
      <c r="DH62" s="35"/>
      <c r="DI62" s="6">
        <f>DI63+DI64+DI65+DI66</f>
        <v>0</v>
      </c>
      <c r="DJ62" s="35" t="e">
        <f>SUM(#REF!+#REF!+#REF!)</f>
        <v>#REF!</v>
      </c>
      <c r="DK62" s="35"/>
      <c r="DL62" s="6">
        <f>DL63+DL64+DL65+DL66</f>
        <v>0</v>
      </c>
      <c r="DM62" s="35" t="e">
        <f>SUM(#REF!+#REF!+#REF!)</f>
        <v>#REF!</v>
      </c>
      <c r="DN62" s="35"/>
      <c r="DO62" s="6">
        <f>DO63+DO64+DO65+DO66</f>
        <v>0</v>
      </c>
      <c r="DP62" s="35" t="e">
        <f>#REF!+#REF!+#REF!</f>
        <v>#REF!</v>
      </c>
      <c r="DQ62" s="35"/>
      <c r="DR62" s="35">
        <f t="shared" si="60"/>
        <v>713634</v>
      </c>
      <c r="DS62" s="35" t="e">
        <f>#REF!+#REF!+#REF!</f>
        <v>#REF!</v>
      </c>
      <c r="DT62" s="86" t="e">
        <f t="shared" si="61"/>
        <v>#REF!</v>
      </c>
      <c r="DU62" s="6">
        <f>DU63+DU64+DU65+DU66</f>
        <v>13226</v>
      </c>
      <c r="DV62" s="6" t="e">
        <f>SUM(#REF!+#REF!+#REF!)</f>
        <v>#REF!</v>
      </c>
      <c r="DW62" s="88" t="e">
        <f t="shared" si="277"/>
        <v>#REF!</v>
      </c>
      <c r="DX62" s="6">
        <f>DX63+DX64+DX65+DX66</f>
        <v>3092</v>
      </c>
      <c r="DY62" s="6" t="e">
        <f>SUM(#REF!+#REF!+#REF!)</f>
        <v>#REF!</v>
      </c>
      <c r="DZ62" s="88" t="e">
        <f t="shared" si="278"/>
        <v>#REF!</v>
      </c>
      <c r="EA62" s="6">
        <f>EA63+EA64+EA65+EA66</f>
        <v>2000</v>
      </c>
      <c r="EB62" s="6" t="e">
        <f>SUM(#REF!+#REF!+#REF!)</f>
        <v>#REF!</v>
      </c>
      <c r="EC62" s="88" t="e">
        <f t="shared" si="279"/>
        <v>#REF!</v>
      </c>
      <c r="ED62" s="6">
        <f>ED63+ED64+ED65+ED66</f>
        <v>318170</v>
      </c>
      <c r="EE62" s="6" t="e">
        <f>SUM(#REF!+#REF!+#REF!)</f>
        <v>#REF!</v>
      </c>
      <c r="EF62" s="88" t="e">
        <f t="shared" si="280"/>
        <v>#REF!</v>
      </c>
      <c r="EG62" s="6">
        <f>EG63+EG64+EG65+EG66</f>
        <v>46860</v>
      </c>
      <c r="EH62" s="6" t="e">
        <f>SUM(#REF!+#REF!+#REF!)</f>
        <v>#REF!</v>
      </c>
      <c r="EI62" s="88" t="e">
        <f t="shared" si="281"/>
        <v>#REF!</v>
      </c>
      <c r="EJ62" s="6">
        <f>EJ63+EJ64+EJ65+EJ66</f>
        <v>51137</v>
      </c>
      <c r="EK62" s="6" t="e">
        <f>SUM(#REF!+#REF!+#REF!)</f>
        <v>#REF!</v>
      </c>
      <c r="EL62" s="88" t="e">
        <f t="shared" si="282"/>
        <v>#REF!</v>
      </c>
      <c r="EM62" s="6">
        <f>EM63+EM64+EM65+EM66</f>
        <v>14545</v>
      </c>
      <c r="EN62" s="6" t="e">
        <f>SUM(#REF!+#REF!+#REF!)</f>
        <v>#REF!</v>
      </c>
      <c r="EO62" s="88" t="e">
        <f t="shared" si="283"/>
        <v>#REF!</v>
      </c>
      <c r="EP62" s="6">
        <f>EP63+EP64+EP65+EP66</f>
        <v>1415777</v>
      </c>
      <c r="EQ62" s="6" t="e">
        <f>SUM(#REF!+#REF!+#REF!)</f>
        <v>#REF!</v>
      </c>
      <c r="ER62" s="88" t="e">
        <f t="shared" si="284"/>
        <v>#REF!</v>
      </c>
      <c r="ES62" s="6">
        <f>ES63+ES64+ES65+ES66</f>
        <v>40431</v>
      </c>
      <c r="ET62" s="6" t="e">
        <f>SUM(#REF!+#REF!+#REF!)</f>
        <v>#REF!</v>
      </c>
      <c r="EU62" s="88" t="e">
        <f t="shared" si="285"/>
        <v>#REF!</v>
      </c>
      <c r="EV62" s="35">
        <f t="shared" si="62"/>
        <v>1905238</v>
      </c>
      <c r="EW62" s="35" t="e">
        <f>SUM(#REF!+#REF!+#REF!)</f>
        <v>#REF!</v>
      </c>
      <c r="EX62" s="88" t="e">
        <f t="shared" si="286"/>
        <v>#REF!</v>
      </c>
      <c r="EY62" s="6">
        <f>EY63+EY64+EY65+EY66</f>
        <v>76664</v>
      </c>
      <c r="EZ62" s="35" t="e">
        <f>#REF!+#REF!+#REF!</f>
        <v>#REF!</v>
      </c>
      <c r="FA62" s="88" t="e">
        <f t="shared" si="287"/>
        <v>#REF!</v>
      </c>
      <c r="FB62" s="6">
        <f>FB63+FB64+FB65+FB66</f>
        <v>120092</v>
      </c>
      <c r="FC62" s="35" t="e">
        <f>#REF!+#REF!+#REF!</f>
        <v>#REF!</v>
      </c>
      <c r="FD62" s="88" t="e">
        <f t="shared" si="288"/>
        <v>#REF!</v>
      </c>
      <c r="FE62" s="6">
        <f>FE63+FE64+FE65+FE66</f>
        <v>80421</v>
      </c>
      <c r="FF62" s="35" t="e">
        <f>#REF!+#REF!+#REF!</f>
        <v>#REF!</v>
      </c>
      <c r="FG62" s="88" t="e">
        <f t="shared" si="289"/>
        <v>#REF!</v>
      </c>
      <c r="FH62" s="6">
        <f>FH63+FH64+FH65+FH66</f>
        <v>116739</v>
      </c>
      <c r="FI62" s="35" t="e">
        <f>#REF!+#REF!+#REF!</f>
        <v>#REF!</v>
      </c>
      <c r="FJ62" s="88" t="e">
        <f t="shared" si="290"/>
        <v>#REF!</v>
      </c>
      <c r="FK62" s="6">
        <f>FK63+FK64+FK65+FK66</f>
        <v>105316</v>
      </c>
      <c r="FL62" s="35" t="e">
        <f>#REF!+#REF!+#REF!</f>
        <v>#REF!</v>
      </c>
      <c r="FM62" s="88" t="e">
        <f t="shared" si="291"/>
        <v>#REF!</v>
      </c>
      <c r="FN62" s="6">
        <f>FN63+FN64+FN65+FN66</f>
        <v>192736</v>
      </c>
      <c r="FO62" s="35" t="e">
        <f>#REF!+#REF!+#REF!</f>
        <v>#REF!</v>
      </c>
      <c r="FP62" s="88" t="e">
        <f t="shared" si="292"/>
        <v>#REF!</v>
      </c>
      <c r="FQ62" s="6">
        <f>FQ63+FQ64+FQ65+FQ66</f>
        <v>101405</v>
      </c>
      <c r="FR62" s="35" t="e">
        <f>#REF!+#REF!+#REF!</f>
        <v>#REF!</v>
      </c>
      <c r="FS62" s="88" t="e">
        <f t="shared" si="293"/>
        <v>#REF!</v>
      </c>
      <c r="FT62" s="6">
        <f>FT63+FT64+FT65+FT66</f>
        <v>126698</v>
      </c>
      <c r="FU62" s="35" t="e">
        <f>#REF!+#REF!+#REF!</f>
        <v>#REF!</v>
      </c>
      <c r="FV62" s="88" t="e">
        <f t="shared" si="294"/>
        <v>#REF!</v>
      </c>
      <c r="FW62" s="6">
        <f>FW63+FW64+FW65+FW66</f>
        <v>70782</v>
      </c>
      <c r="FX62" s="35" t="e">
        <f>#REF!+#REF!+#REF!</f>
        <v>#REF!</v>
      </c>
      <c r="FY62" s="88" t="e">
        <f t="shared" si="295"/>
        <v>#REF!</v>
      </c>
      <c r="FZ62" s="6">
        <f>FZ63+FZ64+FZ65+FZ66</f>
        <v>12245</v>
      </c>
      <c r="GA62" s="35" t="e">
        <f>#REF!+#REF!+#REF!</f>
        <v>#REF!</v>
      </c>
      <c r="GB62" s="88" t="e">
        <f t="shared" si="296"/>
        <v>#REF!</v>
      </c>
      <c r="GC62" s="6">
        <f>GC63+GC64+GC65+GC66</f>
        <v>44473</v>
      </c>
      <c r="GD62" s="35" t="e">
        <f>#REF!+#REF!+#REF!</f>
        <v>#REF!</v>
      </c>
      <c r="GE62" s="88" t="e">
        <f t="shared" si="297"/>
        <v>#REF!</v>
      </c>
      <c r="GF62" s="6">
        <f>GF63+GF64+GF65+GF66</f>
        <v>697188</v>
      </c>
      <c r="GG62" s="35" t="e">
        <f>#REF!+#REF!+#REF!</f>
        <v>#REF!</v>
      </c>
      <c r="GH62" s="88" t="e">
        <f t="shared" si="298"/>
        <v>#REF!</v>
      </c>
      <c r="GI62" s="6">
        <f>GI63+GI64+GI65+GI66</f>
        <v>0</v>
      </c>
      <c r="GJ62" s="35" t="e">
        <f>#REF!+#REF!+#REF!</f>
        <v>#REF!</v>
      </c>
      <c r="GK62" s="35"/>
      <c r="GL62" s="35">
        <f t="shared" si="63"/>
        <v>1744759</v>
      </c>
      <c r="GM62" s="35" t="e">
        <f>#REF!+#REF!+#REF!</f>
        <v>#REF!</v>
      </c>
      <c r="GN62" s="88" t="e">
        <f t="shared" si="299"/>
        <v>#REF!</v>
      </c>
      <c r="GO62" s="6">
        <f>GO63+GO64+GO65+GO66</f>
        <v>761311</v>
      </c>
      <c r="GP62" s="35" t="e">
        <f>#REF!+#REF!+#REF!</f>
        <v>#REF!</v>
      </c>
      <c r="GQ62" s="88" t="e">
        <f t="shared" si="300"/>
        <v>#REF!</v>
      </c>
      <c r="GR62" s="6">
        <f>GR63+GR64+GR65+GR66</f>
        <v>6326</v>
      </c>
      <c r="GS62" s="35" t="e">
        <f>#REF!+#REF!+#REF!</f>
        <v>#REF!</v>
      </c>
      <c r="GT62" s="88" t="e">
        <f t="shared" si="301"/>
        <v>#REF!</v>
      </c>
      <c r="GU62" s="6">
        <f>GU63+GU64+GU65+GU66</f>
        <v>1265781</v>
      </c>
      <c r="GV62" s="35" t="e">
        <f>#REF!+#REF!+#REF!</f>
        <v>#REF!</v>
      </c>
      <c r="GW62" s="88" t="e">
        <f t="shared" si="302"/>
        <v>#REF!</v>
      </c>
      <c r="GX62" s="35">
        <f t="shared" si="64"/>
        <v>3778177</v>
      </c>
      <c r="GY62" s="35" t="e">
        <f>SUM(#REF!+#REF!+#REF!)</f>
        <v>#REF!</v>
      </c>
      <c r="GZ62" s="88" t="e">
        <f t="shared" si="303"/>
        <v>#REF!</v>
      </c>
      <c r="HA62" s="35">
        <f t="shared" si="65"/>
        <v>6397049</v>
      </c>
      <c r="HB62" s="35" t="e">
        <f>SUM(#REF!+#REF!+#REF!)</f>
        <v>#REF!</v>
      </c>
      <c r="HC62" s="144" t="e">
        <f t="shared" si="59"/>
        <v>#REF!</v>
      </c>
      <c r="HE62" s="149"/>
      <c r="HF62" s="149"/>
    </row>
    <row r="63" spans="1:214" ht="15" customHeight="1" x14ac:dyDescent="0.2">
      <c r="A63" s="133" t="s">
        <v>513</v>
      </c>
      <c r="B63" s="7"/>
      <c r="C63" s="7" t="e">
        <f>SUM(#REF!+#REF!+#REF!)</f>
        <v>#REF!</v>
      </c>
      <c r="D63" s="86"/>
      <c r="E63" s="7"/>
      <c r="F63" s="7" t="e">
        <f>SUM(#REF!+#REF!+#REF!)</f>
        <v>#REF!</v>
      </c>
      <c r="G63" s="35"/>
      <c r="H63" s="7"/>
      <c r="I63" s="7" t="e">
        <f>SUM(#REF!+#REF!+#REF!)</f>
        <v>#REF!</v>
      </c>
      <c r="J63" s="35"/>
      <c r="K63" s="7"/>
      <c r="L63" s="7" t="e">
        <f>SUM(#REF!+#REF!+#REF!)</f>
        <v>#REF!</v>
      </c>
      <c r="M63" s="35"/>
      <c r="N63" s="7"/>
      <c r="O63" s="7" t="e">
        <f>SUM(#REF!+#REF!+#REF!)</f>
        <v>#REF!</v>
      </c>
      <c r="P63" s="35"/>
      <c r="Q63" s="7"/>
      <c r="R63" s="7" t="e">
        <f>SUM(#REF!+#REF!+#REF!)</f>
        <v>#REF!</v>
      </c>
      <c r="S63" s="35"/>
      <c r="T63" s="7"/>
      <c r="U63" s="7" t="e">
        <f>SUM(#REF!+#REF!+#REF!)</f>
        <v>#REF!</v>
      </c>
      <c r="V63" s="35"/>
      <c r="W63" s="7"/>
      <c r="X63" s="7" t="e">
        <f>SUM(#REF!+#REF!+#REF!)</f>
        <v>#REF!</v>
      </c>
      <c r="Y63" s="35"/>
      <c r="Z63" s="7"/>
      <c r="AA63" s="7" t="e">
        <f>SUM(#REF!+#REF!+#REF!)</f>
        <v>#REF!</v>
      </c>
      <c r="AB63" s="35"/>
      <c r="AC63" s="7"/>
      <c r="AD63" s="7" t="e">
        <f>SUM(#REF!+#REF!+#REF!)</f>
        <v>#REF!</v>
      </c>
      <c r="AE63" s="35"/>
      <c r="AF63" s="7"/>
      <c r="AG63" s="7" t="e">
        <f>SUM(#REF!+#REF!+#REF!)</f>
        <v>#REF!</v>
      </c>
      <c r="AH63" s="35"/>
      <c r="AI63" s="7"/>
      <c r="AJ63" s="7" t="e">
        <f>SUM(#REF!+#REF!+#REF!)</f>
        <v>#REF!</v>
      </c>
      <c r="AK63" s="35"/>
      <c r="AL63" s="7"/>
      <c r="AM63" s="7" t="e">
        <f>SUM(#REF!+#REF!+#REF!)</f>
        <v>#REF!</v>
      </c>
      <c r="AN63" s="35"/>
      <c r="AO63" s="7"/>
      <c r="AP63" s="7" t="e">
        <f>SUM(#REF!+#REF!+#REF!)</f>
        <v>#REF!</v>
      </c>
      <c r="AQ63" s="35"/>
      <c r="AR63" s="7"/>
      <c r="AS63" s="35" t="e">
        <f>SUM(#REF!+#REF!+#REF!)</f>
        <v>#REF!</v>
      </c>
      <c r="AT63" s="35"/>
      <c r="AU63" s="7"/>
      <c r="AV63" s="35" t="e">
        <f>SUM(#REF!+#REF!+#REF!)</f>
        <v>#REF!</v>
      </c>
      <c r="AW63" s="35"/>
      <c r="AX63" s="7"/>
      <c r="AY63" s="35" t="e">
        <f>SUM(#REF!+#REF!+#REF!)</f>
        <v>#REF!</v>
      </c>
      <c r="AZ63" s="35"/>
      <c r="BA63" s="7"/>
      <c r="BB63" s="35" t="e">
        <f>SUM(#REF!+#REF!+#REF!)</f>
        <v>#REF!</v>
      </c>
      <c r="BC63" s="35"/>
      <c r="BD63" s="7"/>
      <c r="BE63" s="35" t="e">
        <f>SUM(#REF!+#REF!+#REF!)</f>
        <v>#REF!</v>
      </c>
      <c r="BF63" s="35"/>
      <c r="BG63" s="7"/>
      <c r="BH63" s="35" t="e">
        <f>#REF!+#REF!+#REF!</f>
        <v>#REF!</v>
      </c>
      <c r="BI63" s="35"/>
      <c r="BJ63" s="7"/>
      <c r="BK63" s="35" t="e">
        <f>#REF!+#REF!+#REF!</f>
        <v>#REF!</v>
      </c>
      <c r="BL63" s="35"/>
      <c r="BM63" s="7"/>
      <c r="BN63" s="35" t="e">
        <f>SUM(#REF!+#REF!+#REF!)</f>
        <v>#REF!</v>
      </c>
      <c r="BO63" s="35"/>
      <c r="BP63" s="7"/>
      <c r="BQ63" s="35" t="e">
        <f>SUM(#REF!+#REF!+#REF!)</f>
        <v>#REF!</v>
      </c>
      <c r="BR63" s="35"/>
      <c r="BS63" s="7"/>
      <c r="BT63" s="35" t="e">
        <f>SUM(#REF!+#REF!+#REF!)</f>
        <v>#REF!</v>
      </c>
      <c r="BU63" s="35"/>
      <c r="BV63" s="7"/>
      <c r="BW63" s="35" t="e">
        <f>SUM(#REF!+#REF!+#REF!)</f>
        <v>#REF!</v>
      </c>
      <c r="BX63" s="35"/>
      <c r="BY63" s="7"/>
      <c r="BZ63" s="35" t="e">
        <f>SUM(#REF!+#REF!+#REF!)</f>
        <v>#REF!</v>
      </c>
      <c r="CA63" s="35"/>
      <c r="CB63" s="7"/>
      <c r="CC63" s="35" t="e">
        <f>SUM(#REF!+#REF!+#REF!)</f>
        <v>#REF!</v>
      </c>
      <c r="CD63" s="35"/>
      <c r="CE63" s="7"/>
      <c r="CF63" s="35" t="e">
        <f>SUM(#REF!+#REF!+#REF!)</f>
        <v>#REF!</v>
      </c>
      <c r="CG63" s="35"/>
      <c r="CH63" s="7"/>
      <c r="CI63" s="35" t="e">
        <f>SUM(#REF!+#REF!+#REF!)</f>
        <v>#REF!</v>
      </c>
      <c r="CJ63" s="35"/>
      <c r="CK63" s="7"/>
      <c r="CL63" s="35" t="e">
        <f>SUM(#REF!+#REF!+#REF!)</f>
        <v>#REF!</v>
      </c>
      <c r="CM63" s="35"/>
      <c r="CN63" s="7"/>
      <c r="CO63" s="35" t="e">
        <f>#REF!+#REF!+#REF!</f>
        <v>#REF!</v>
      </c>
      <c r="CP63" s="35"/>
      <c r="CQ63" s="7"/>
      <c r="CR63" s="35" t="e">
        <f>SUM(#REF!+#REF!+#REF!)</f>
        <v>#REF!</v>
      </c>
      <c r="CS63" s="35"/>
      <c r="CT63" s="7"/>
      <c r="CU63" s="35" t="e">
        <f>SUM(#REF!+#REF!+#REF!)</f>
        <v>#REF!</v>
      </c>
      <c r="CV63" s="35"/>
      <c r="CW63" s="7"/>
      <c r="CX63" s="35" t="e">
        <f>SUM(#REF!+#REF!+#REF!)</f>
        <v>#REF!</v>
      </c>
      <c r="CY63" s="35"/>
      <c r="CZ63" s="7"/>
      <c r="DA63" s="35" t="e">
        <f>SUM(#REF!+#REF!+#REF!)</f>
        <v>#REF!</v>
      </c>
      <c r="DB63" s="35"/>
      <c r="DC63" s="7"/>
      <c r="DD63" s="35" t="e">
        <f>SUM(#REF!+#REF!+#REF!)</f>
        <v>#REF!</v>
      </c>
      <c r="DE63" s="35"/>
      <c r="DF63" s="7"/>
      <c r="DG63" s="35" t="e">
        <f>SUM(#REF!+#REF!+#REF!)</f>
        <v>#REF!</v>
      </c>
      <c r="DH63" s="35"/>
      <c r="DI63" s="7"/>
      <c r="DJ63" s="35" t="e">
        <f>SUM(#REF!+#REF!+#REF!)</f>
        <v>#REF!</v>
      </c>
      <c r="DK63" s="35"/>
      <c r="DL63" s="7"/>
      <c r="DM63" s="35" t="e">
        <f>SUM(#REF!+#REF!+#REF!)</f>
        <v>#REF!</v>
      </c>
      <c r="DN63" s="35"/>
      <c r="DO63" s="7"/>
      <c r="DP63" s="35" t="e">
        <f>#REF!+#REF!+#REF!</f>
        <v>#REF!</v>
      </c>
      <c r="DQ63" s="35"/>
      <c r="DR63" s="35">
        <f t="shared" si="60"/>
        <v>0</v>
      </c>
      <c r="DS63" s="35" t="e">
        <f>#REF!+#REF!+#REF!</f>
        <v>#REF!</v>
      </c>
      <c r="DT63" s="35"/>
      <c r="DU63" s="7">
        <v>13226</v>
      </c>
      <c r="DV63" s="7" t="e">
        <f>SUM(#REF!+#REF!+#REF!)</f>
        <v>#REF!</v>
      </c>
      <c r="DW63" s="92" t="e">
        <f t="shared" si="277"/>
        <v>#REF!</v>
      </c>
      <c r="DX63" s="7">
        <v>3092</v>
      </c>
      <c r="DY63" s="7" t="e">
        <f>SUM(#REF!+#REF!+#REF!)</f>
        <v>#REF!</v>
      </c>
      <c r="DZ63" s="92" t="e">
        <f t="shared" si="278"/>
        <v>#REF!</v>
      </c>
      <c r="EA63" s="7">
        <v>2000</v>
      </c>
      <c r="EB63" s="7" t="e">
        <f>SUM(#REF!+#REF!+#REF!)</f>
        <v>#REF!</v>
      </c>
      <c r="EC63" s="92" t="e">
        <f t="shared" si="279"/>
        <v>#REF!</v>
      </c>
      <c r="ED63" s="7">
        <v>318170</v>
      </c>
      <c r="EE63" s="7" t="e">
        <f>SUM(#REF!+#REF!+#REF!)</f>
        <v>#REF!</v>
      </c>
      <c r="EF63" s="92" t="e">
        <f t="shared" si="280"/>
        <v>#REF!</v>
      </c>
      <c r="EG63" s="7">
        <v>46860</v>
      </c>
      <c r="EH63" s="7" t="e">
        <f>SUM(#REF!+#REF!+#REF!)</f>
        <v>#REF!</v>
      </c>
      <c r="EI63" s="92" t="e">
        <f t="shared" si="281"/>
        <v>#REF!</v>
      </c>
      <c r="EJ63" s="7">
        <v>51137</v>
      </c>
      <c r="EK63" s="7" t="e">
        <f>SUM(#REF!+#REF!+#REF!)</f>
        <v>#REF!</v>
      </c>
      <c r="EL63" s="92" t="e">
        <f t="shared" si="282"/>
        <v>#REF!</v>
      </c>
      <c r="EM63" s="7">
        <v>14545</v>
      </c>
      <c r="EN63" s="7" t="e">
        <f>SUM(#REF!+#REF!+#REF!)</f>
        <v>#REF!</v>
      </c>
      <c r="EO63" s="92" t="e">
        <f t="shared" si="283"/>
        <v>#REF!</v>
      </c>
      <c r="EP63" s="7">
        <v>1415777</v>
      </c>
      <c r="EQ63" s="7" t="e">
        <f>SUM(#REF!+#REF!+#REF!)</f>
        <v>#REF!</v>
      </c>
      <c r="ER63" s="92" t="e">
        <f t="shared" si="284"/>
        <v>#REF!</v>
      </c>
      <c r="ES63" s="7">
        <v>40431</v>
      </c>
      <c r="ET63" s="7" t="e">
        <f>SUM(#REF!+#REF!+#REF!)</f>
        <v>#REF!</v>
      </c>
      <c r="EU63" s="92" t="e">
        <f t="shared" si="285"/>
        <v>#REF!</v>
      </c>
      <c r="EV63" s="332">
        <f t="shared" si="62"/>
        <v>1905238</v>
      </c>
      <c r="EW63" s="332" t="e">
        <f>SUM(#REF!+#REF!+#REF!)</f>
        <v>#REF!</v>
      </c>
      <c r="EX63" s="92" t="e">
        <f t="shared" si="286"/>
        <v>#REF!</v>
      </c>
      <c r="EY63" s="7">
        <v>76664</v>
      </c>
      <c r="EZ63" s="332" t="e">
        <f>#REF!+#REF!+#REF!</f>
        <v>#REF!</v>
      </c>
      <c r="FA63" s="92" t="e">
        <f t="shared" si="287"/>
        <v>#REF!</v>
      </c>
      <c r="FB63" s="7">
        <v>120092</v>
      </c>
      <c r="FC63" s="332" t="e">
        <f>#REF!+#REF!+#REF!</f>
        <v>#REF!</v>
      </c>
      <c r="FD63" s="92" t="e">
        <f t="shared" si="288"/>
        <v>#REF!</v>
      </c>
      <c r="FE63" s="7">
        <v>80421</v>
      </c>
      <c r="FF63" s="332" t="e">
        <f>#REF!+#REF!+#REF!</f>
        <v>#REF!</v>
      </c>
      <c r="FG63" s="92" t="e">
        <f t="shared" si="289"/>
        <v>#REF!</v>
      </c>
      <c r="FH63" s="7">
        <v>116739</v>
      </c>
      <c r="FI63" s="332" t="e">
        <f>#REF!+#REF!+#REF!</f>
        <v>#REF!</v>
      </c>
      <c r="FJ63" s="92" t="e">
        <f t="shared" si="290"/>
        <v>#REF!</v>
      </c>
      <c r="FK63" s="7">
        <v>105316</v>
      </c>
      <c r="FL63" s="332" t="e">
        <f>#REF!+#REF!+#REF!</f>
        <v>#REF!</v>
      </c>
      <c r="FM63" s="92" t="e">
        <f t="shared" si="291"/>
        <v>#REF!</v>
      </c>
      <c r="FN63" s="7">
        <v>192736</v>
      </c>
      <c r="FO63" s="332" t="e">
        <f>#REF!+#REF!+#REF!</f>
        <v>#REF!</v>
      </c>
      <c r="FP63" s="92" t="e">
        <f t="shared" si="292"/>
        <v>#REF!</v>
      </c>
      <c r="FQ63" s="7">
        <v>101405</v>
      </c>
      <c r="FR63" s="332" t="e">
        <f>#REF!+#REF!+#REF!</f>
        <v>#REF!</v>
      </c>
      <c r="FS63" s="92" t="e">
        <f t="shared" si="293"/>
        <v>#REF!</v>
      </c>
      <c r="FT63" s="7">
        <v>126698</v>
      </c>
      <c r="FU63" s="332" t="e">
        <f>#REF!+#REF!+#REF!</f>
        <v>#REF!</v>
      </c>
      <c r="FV63" s="92" t="e">
        <f t="shared" si="294"/>
        <v>#REF!</v>
      </c>
      <c r="FW63" s="7">
        <v>70782</v>
      </c>
      <c r="FX63" s="332" t="e">
        <f>#REF!+#REF!+#REF!</f>
        <v>#REF!</v>
      </c>
      <c r="FY63" s="92" t="e">
        <f t="shared" si="295"/>
        <v>#REF!</v>
      </c>
      <c r="FZ63" s="7">
        <v>12245</v>
      </c>
      <c r="GA63" s="332" t="e">
        <f>#REF!+#REF!+#REF!</f>
        <v>#REF!</v>
      </c>
      <c r="GB63" s="92" t="e">
        <f t="shared" si="296"/>
        <v>#REF!</v>
      </c>
      <c r="GC63" s="7">
        <v>44473</v>
      </c>
      <c r="GD63" s="332" t="e">
        <f>#REF!+#REF!+#REF!</f>
        <v>#REF!</v>
      </c>
      <c r="GE63" s="92" t="e">
        <f t="shared" si="297"/>
        <v>#REF!</v>
      </c>
      <c r="GF63" s="7">
        <v>697188</v>
      </c>
      <c r="GG63" s="332" t="e">
        <f>#REF!+#REF!+#REF!</f>
        <v>#REF!</v>
      </c>
      <c r="GH63" s="92" t="e">
        <f t="shared" si="298"/>
        <v>#REF!</v>
      </c>
      <c r="GI63" s="7"/>
      <c r="GJ63" s="332" t="e">
        <f>#REF!+#REF!+#REF!</f>
        <v>#REF!</v>
      </c>
      <c r="GK63" s="35"/>
      <c r="GL63" s="35">
        <f t="shared" si="63"/>
        <v>1744759</v>
      </c>
      <c r="GM63" s="35" t="e">
        <f>#REF!+#REF!+#REF!</f>
        <v>#REF!</v>
      </c>
      <c r="GN63" s="88" t="e">
        <f t="shared" si="299"/>
        <v>#REF!</v>
      </c>
      <c r="GO63" s="7">
        <v>761311</v>
      </c>
      <c r="GP63" s="332" t="e">
        <f>#REF!+#REF!+#REF!</f>
        <v>#REF!</v>
      </c>
      <c r="GQ63" s="92" t="e">
        <f t="shared" si="300"/>
        <v>#REF!</v>
      </c>
      <c r="GR63" s="7">
        <v>6326</v>
      </c>
      <c r="GS63" s="332" t="e">
        <f>#REF!+#REF!+#REF!</f>
        <v>#REF!</v>
      </c>
      <c r="GT63" s="92" t="e">
        <f t="shared" si="301"/>
        <v>#REF!</v>
      </c>
      <c r="GU63" s="7">
        <v>1265781</v>
      </c>
      <c r="GV63" s="332" t="e">
        <f>#REF!+#REF!+#REF!</f>
        <v>#REF!</v>
      </c>
      <c r="GW63" s="92" t="e">
        <f t="shared" si="302"/>
        <v>#REF!</v>
      </c>
      <c r="GX63" s="35">
        <f t="shared" si="64"/>
        <v>3778177</v>
      </c>
      <c r="GY63" s="35" t="e">
        <f>SUM(#REF!+#REF!+#REF!)</f>
        <v>#REF!</v>
      </c>
      <c r="GZ63" s="88" t="e">
        <f t="shared" si="303"/>
        <v>#REF!</v>
      </c>
      <c r="HA63" s="35">
        <f t="shared" si="65"/>
        <v>5683415</v>
      </c>
      <c r="HB63" s="35" t="e">
        <f>SUM(#REF!+#REF!+#REF!)</f>
        <v>#REF!</v>
      </c>
      <c r="HC63" s="144" t="e">
        <f t="shared" si="59"/>
        <v>#REF!</v>
      </c>
      <c r="HE63" s="149"/>
      <c r="HF63" s="149"/>
    </row>
    <row r="64" spans="1:214" ht="15" customHeight="1" x14ac:dyDescent="0.2">
      <c r="A64" s="131" t="s">
        <v>514</v>
      </c>
      <c r="B64" s="7"/>
      <c r="C64" s="7" t="e">
        <f>SUM(#REF!+#REF!+#REF!)</f>
        <v>#REF!</v>
      </c>
      <c r="D64" s="86"/>
      <c r="E64" s="7"/>
      <c r="F64" s="7" t="e">
        <f>SUM(#REF!+#REF!+#REF!)</f>
        <v>#REF!</v>
      </c>
      <c r="G64" s="35"/>
      <c r="H64" s="7"/>
      <c r="I64" s="7" t="e">
        <f>SUM(#REF!+#REF!+#REF!)</f>
        <v>#REF!</v>
      </c>
      <c r="J64" s="35"/>
      <c r="K64" s="7"/>
      <c r="L64" s="7" t="e">
        <f>SUM(#REF!+#REF!+#REF!)</f>
        <v>#REF!</v>
      </c>
      <c r="M64" s="35"/>
      <c r="N64" s="7"/>
      <c r="O64" s="7" t="e">
        <f>SUM(#REF!+#REF!+#REF!)</f>
        <v>#REF!</v>
      </c>
      <c r="P64" s="35"/>
      <c r="Q64" s="7"/>
      <c r="R64" s="7" t="e">
        <f>SUM(#REF!+#REF!+#REF!)</f>
        <v>#REF!</v>
      </c>
      <c r="S64" s="35"/>
      <c r="T64" s="7"/>
      <c r="U64" s="7" t="e">
        <f>SUM(#REF!+#REF!+#REF!)</f>
        <v>#REF!</v>
      </c>
      <c r="V64" s="35"/>
      <c r="W64" s="7"/>
      <c r="X64" s="7" t="e">
        <f>SUM(#REF!+#REF!+#REF!)</f>
        <v>#REF!</v>
      </c>
      <c r="Y64" s="35"/>
      <c r="Z64" s="7"/>
      <c r="AA64" s="7" t="e">
        <f>SUM(#REF!+#REF!+#REF!)</f>
        <v>#REF!</v>
      </c>
      <c r="AB64" s="35"/>
      <c r="AC64" s="7"/>
      <c r="AD64" s="7" t="e">
        <f>SUM(#REF!+#REF!+#REF!)</f>
        <v>#REF!</v>
      </c>
      <c r="AE64" s="35"/>
      <c r="AF64" s="7"/>
      <c r="AG64" s="7" t="e">
        <f>SUM(#REF!+#REF!+#REF!)</f>
        <v>#REF!</v>
      </c>
      <c r="AH64" s="35"/>
      <c r="AI64" s="7"/>
      <c r="AJ64" s="7" t="e">
        <f>SUM(#REF!+#REF!+#REF!)</f>
        <v>#REF!</v>
      </c>
      <c r="AK64" s="35"/>
      <c r="AL64" s="7"/>
      <c r="AM64" s="7" t="e">
        <f>SUM(#REF!+#REF!+#REF!)</f>
        <v>#REF!</v>
      </c>
      <c r="AN64" s="35"/>
      <c r="AO64" s="7"/>
      <c r="AP64" s="7" t="e">
        <f>SUM(#REF!+#REF!+#REF!)</f>
        <v>#REF!</v>
      </c>
      <c r="AQ64" s="35"/>
      <c r="AR64" s="7"/>
      <c r="AS64" s="35" t="e">
        <f>SUM(#REF!+#REF!+#REF!)</f>
        <v>#REF!</v>
      </c>
      <c r="AT64" s="35"/>
      <c r="AU64" s="7"/>
      <c r="AV64" s="35" t="e">
        <f>SUM(#REF!+#REF!+#REF!)</f>
        <v>#REF!</v>
      </c>
      <c r="AW64" s="35"/>
      <c r="AX64" s="7"/>
      <c r="AY64" s="35" t="e">
        <f>SUM(#REF!+#REF!+#REF!)</f>
        <v>#REF!</v>
      </c>
      <c r="AZ64" s="35"/>
      <c r="BA64" s="7"/>
      <c r="BB64" s="35" t="e">
        <f>SUM(#REF!+#REF!+#REF!)</f>
        <v>#REF!</v>
      </c>
      <c r="BC64" s="35"/>
      <c r="BD64" s="7"/>
      <c r="BE64" s="35" t="e">
        <f>SUM(#REF!+#REF!+#REF!)</f>
        <v>#REF!</v>
      </c>
      <c r="BF64" s="35"/>
      <c r="BG64" s="7"/>
      <c r="BH64" s="35" t="e">
        <f>#REF!+#REF!+#REF!</f>
        <v>#REF!</v>
      </c>
      <c r="BI64" s="35"/>
      <c r="BJ64" s="7"/>
      <c r="BK64" s="35" t="e">
        <f>#REF!+#REF!+#REF!</f>
        <v>#REF!</v>
      </c>
      <c r="BL64" s="35"/>
      <c r="BM64" s="7"/>
      <c r="BN64" s="35" t="e">
        <f>SUM(#REF!+#REF!+#REF!)</f>
        <v>#REF!</v>
      </c>
      <c r="BO64" s="35"/>
      <c r="BP64" s="7"/>
      <c r="BQ64" s="35" t="e">
        <f>SUM(#REF!+#REF!+#REF!)</f>
        <v>#REF!</v>
      </c>
      <c r="BR64" s="35"/>
      <c r="BS64" s="7"/>
      <c r="BT64" s="35" t="e">
        <f>SUM(#REF!+#REF!+#REF!)</f>
        <v>#REF!</v>
      </c>
      <c r="BU64" s="35"/>
      <c r="BV64" s="7"/>
      <c r="BW64" s="35" t="e">
        <f>SUM(#REF!+#REF!+#REF!)</f>
        <v>#REF!</v>
      </c>
      <c r="BX64" s="35"/>
      <c r="BY64" s="7"/>
      <c r="BZ64" s="35" t="e">
        <f>SUM(#REF!+#REF!+#REF!)</f>
        <v>#REF!</v>
      </c>
      <c r="CA64" s="35"/>
      <c r="CB64" s="7"/>
      <c r="CC64" s="35" t="e">
        <f>SUM(#REF!+#REF!+#REF!)</f>
        <v>#REF!</v>
      </c>
      <c r="CD64" s="35"/>
      <c r="CE64" s="7"/>
      <c r="CF64" s="35" t="e">
        <f>SUM(#REF!+#REF!+#REF!)</f>
        <v>#REF!</v>
      </c>
      <c r="CG64" s="35"/>
      <c r="CH64" s="7"/>
      <c r="CI64" s="35" t="e">
        <f>SUM(#REF!+#REF!+#REF!)</f>
        <v>#REF!</v>
      </c>
      <c r="CJ64" s="35"/>
      <c r="CK64" s="7"/>
      <c r="CL64" s="35" t="e">
        <f>SUM(#REF!+#REF!+#REF!)</f>
        <v>#REF!</v>
      </c>
      <c r="CM64" s="35"/>
      <c r="CN64" s="7"/>
      <c r="CO64" s="35" t="e">
        <f>#REF!+#REF!+#REF!</f>
        <v>#REF!</v>
      </c>
      <c r="CP64" s="35"/>
      <c r="CQ64" s="7"/>
      <c r="CR64" s="35" t="e">
        <f>SUM(#REF!+#REF!+#REF!)</f>
        <v>#REF!</v>
      </c>
      <c r="CS64" s="35"/>
      <c r="CT64" s="7"/>
      <c r="CU64" s="35" t="e">
        <f>SUM(#REF!+#REF!+#REF!)</f>
        <v>#REF!</v>
      </c>
      <c r="CV64" s="35"/>
      <c r="CW64" s="7"/>
      <c r="CX64" s="35" t="e">
        <f>SUM(#REF!+#REF!+#REF!)</f>
        <v>#REF!</v>
      </c>
      <c r="CY64" s="35"/>
      <c r="CZ64" s="7"/>
      <c r="DA64" s="35" t="e">
        <f>SUM(#REF!+#REF!+#REF!)</f>
        <v>#REF!</v>
      </c>
      <c r="DB64" s="35"/>
      <c r="DC64" s="7"/>
      <c r="DD64" s="35" t="e">
        <f>SUM(#REF!+#REF!+#REF!)</f>
        <v>#REF!</v>
      </c>
      <c r="DE64" s="35"/>
      <c r="DF64" s="7"/>
      <c r="DG64" s="35" t="e">
        <f>SUM(#REF!+#REF!+#REF!)</f>
        <v>#REF!</v>
      </c>
      <c r="DH64" s="35"/>
      <c r="DI64" s="7"/>
      <c r="DJ64" s="35" t="e">
        <f>SUM(#REF!+#REF!+#REF!)</f>
        <v>#REF!</v>
      </c>
      <c r="DK64" s="35"/>
      <c r="DL64" s="7"/>
      <c r="DM64" s="35" t="e">
        <f>SUM(#REF!+#REF!+#REF!)</f>
        <v>#REF!</v>
      </c>
      <c r="DN64" s="35"/>
      <c r="DO64" s="7"/>
      <c r="DP64" s="35" t="e">
        <f>#REF!+#REF!+#REF!</f>
        <v>#REF!</v>
      </c>
      <c r="DQ64" s="35"/>
      <c r="DR64" s="35">
        <f t="shared" si="60"/>
        <v>0</v>
      </c>
      <c r="DS64" s="35" t="e">
        <f>#REF!+#REF!+#REF!</f>
        <v>#REF!</v>
      </c>
      <c r="DT64" s="35"/>
      <c r="DU64" s="7"/>
      <c r="DV64" s="7" t="e">
        <f>SUM(#REF!+#REF!+#REF!)</f>
        <v>#REF!</v>
      </c>
      <c r="DW64" s="35"/>
      <c r="DX64" s="7"/>
      <c r="DY64" s="7" t="e">
        <f>SUM(#REF!+#REF!+#REF!)</f>
        <v>#REF!</v>
      </c>
      <c r="DZ64" s="35"/>
      <c r="EA64" s="7"/>
      <c r="EB64" s="7" t="e">
        <f>SUM(#REF!+#REF!+#REF!)</f>
        <v>#REF!</v>
      </c>
      <c r="EC64" s="35"/>
      <c r="ED64" s="7"/>
      <c r="EE64" s="7" t="e">
        <f>SUM(#REF!+#REF!+#REF!)</f>
        <v>#REF!</v>
      </c>
      <c r="EF64" s="35"/>
      <c r="EG64" s="7"/>
      <c r="EH64" s="7" t="e">
        <f>SUM(#REF!+#REF!+#REF!)</f>
        <v>#REF!</v>
      </c>
      <c r="EI64" s="35"/>
      <c r="EJ64" s="7"/>
      <c r="EK64" s="7">
        <v>0</v>
      </c>
      <c r="EL64" s="35"/>
      <c r="EM64" s="7"/>
      <c r="EN64" s="7" t="e">
        <f>SUM(#REF!+#REF!+#REF!)</f>
        <v>#REF!</v>
      </c>
      <c r="EO64" s="35"/>
      <c r="EP64" s="7"/>
      <c r="EQ64" s="7" t="e">
        <f>SUM(#REF!+#REF!+#REF!)</f>
        <v>#REF!</v>
      </c>
      <c r="ER64" s="35"/>
      <c r="ES64" s="7"/>
      <c r="ET64" s="7" t="e">
        <f>SUM(#REF!+#REF!+#REF!)</f>
        <v>#REF!</v>
      </c>
      <c r="EU64" s="35"/>
      <c r="EV64" s="332">
        <f t="shared" si="62"/>
        <v>0</v>
      </c>
      <c r="EW64" s="332" t="e">
        <f>SUM(#REF!+#REF!+#REF!)</f>
        <v>#REF!</v>
      </c>
      <c r="EX64" s="92"/>
      <c r="EY64" s="7"/>
      <c r="EZ64" s="332" t="e">
        <f>#REF!+#REF!+#REF!</f>
        <v>#REF!</v>
      </c>
      <c r="FA64" s="35"/>
      <c r="FB64" s="7"/>
      <c r="FC64" s="35" t="e">
        <f>#REF!+#REF!+#REF!</f>
        <v>#REF!</v>
      </c>
      <c r="FD64" s="35"/>
      <c r="FE64" s="7"/>
      <c r="FF64" s="35" t="e">
        <f>#REF!+#REF!+#REF!</f>
        <v>#REF!</v>
      </c>
      <c r="FG64" s="35"/>
      <c r="FH64" s="7"/>
      <c r="FI64" s="332" t="e">
        <f>#REF!+#REF!+#REF!</f>
        <v>#REF!</v>
      </c>
      <c r="FJ64" s="35"/>
      <c r="FK64" s="7"/>
      <c r="FL64" s="332" t="e">
        <f>#REF!+#REF!+#REF!</f>
        <v>#REF!</v>
      </c>
      <c r="FM64" s="35"/>
      <c r="FN64" s="7"/>
      <c r="FO64" s="332" t="e">
        <f>#REF!+#REF!+#REF!</f>
        <v>#REF!</v>
      </c>
      <c r="FP64" s="35"/>
      <c r="FQ64" s="7"/>
      <c r="FR64" s="332" t="e">
        <f>#REF!+#REF!+#REF!</f>
        <v>#REF!</v>
      </c>
      <c r="FS64" s="332"/>
      <c r="FT64" s="7"/>
      <c r="FU64" s="332" t="e">
        <f>#REF!+#REF!+#REF!</f>
        <v>#REF!</v>
      </c>
      <c r="FV64" s="332"/>
      <c r="FW64" s="7"/>
      <c r="FX64" s="332" t="e">
        <f>#REF!+#REF!+#REF!</f>
        <v>#REF!</v>
      </c>
      <c r="FY64" s="35"/>
      <c r="FZ64" s="7"/>
      <c r="GA64" s="332" t="e">
        <f>#REF!+#REF!+#REF!</f>
        <v>#REF!</v>
      </c>
      <c r="GB64" s="332"/>
      <c r="GC64" s="7"/>
      <c r="GD64" s="332" t="e">
        <f>#REF!+#REF!+#REF!</f>
        <v>#REF!</v>
      </c>
      <c r="GE64" s="332"/>
      <c r="GF64" s="7"/>
      <c r="GG64" s="332" t="e">
        <f>#REF!+#REF!+#REF!</f>
        <v>#REF!</v>
      </c>
      <c r="GH64" s="332"/>
      <c r="GI64" s="7"/>
      <c r="GJ64" s="332" t="e">
        <f>#REF!+#REF!+#REF!</f>
        <v>#REF!</v>
      </c>
      <c r="GK64" s="35"/>
      <c r="GL64" s="35">
        <f t="shared" si="63"/>
        <v>0</v>
      </c>
      <c r="GM64" s="35" t="e">
        <f>#REF!+#REF!+#REF!</f>
        <v>#REF!</v>
      </c>
      <c r="GN64" s="35"/>
      <c r="GO64" s="7"/>
      <c r="GP64" s="332" t="e">
        <f>#REF!+#REF!+#REF!</f>
        <v>#REF!</v>
      </c>
      <c r="GQ64" s="332"/>
      <c r="GR64" s="7"/>
      <c r="GS64" s="332" t="e">
        <f>#REF!+#REF!+#REF!</f>
        <v>#REF!</v>
      </c>
      <c r="GT64" s="332"/>
      <c r="GU64" s="7"/>
      <c r="GV64" s="332" t="e">
        <f>#REF!+#REF!+#REF!</f>
        <v>#REF!</v>
      </c>
      <c r="GW64" s="35"/>
      <c r="GX64" s="35">
        <f t="shared" si="64"/>
        <v>0</v>
      </c>
      <c r="GY64" s="35" t="e">
        <f>SUM(#REF!+#REF!+#REF!)</f>
        <v>#REF!</v>
      </c>
      <c r="GZ64" s="35"/>
      <c r="HA64" s="35">
        <f t="shared" si="65"/>
        <v>0</v>
      </c>
      <c r="HB64" s="35" t="e">
        <f>SUM(#REF!+#REF!+#REF!)</f>
        <v>#REF!</v>
      </c>
      <c r="HC64" s="144"/>
      <c r="HE64" s="149"/>
      <c r="HF64" s="149"/>
    </row>
    <row r="65" spans="1:214" ht="15" customHeight="1" x14ac:dyDescent="0.2">
      <c r="A65" s="131" t="s">
        <v>515</v>
      </c>
      <c r="B65" s="7"/>
      <c r="C65" s="7" t="e">
        <f>SUM(#REF!+#REF!+#REF!)</f>
        <v>#REF!</v>
      </c>
      <c r="D65" s="86"/>
      <c r="E65" s="7"/>
      <c r="F65" s="7" t="e">
        <f>SUM(#REF!+#REF!+#REF!)</f>
        <v>#REF!</v>
      </c>
      <c r="G65" s="35"/>
      <c r="H65" s="7"/>
      <c r="I65" s="7" t="e">
        <f>SUM(#REF!+#REF!+#REF!)</f>
        <v>#REF!</v>
      </c>
      <c r="J65" s="35"/>
      <c r="K65" s="7"/>
      <c r="L65" s="7" t="e">
        <f>SUM(#REF!+#REF!+#REF!)</f>
        <v>#REF!</v>
      </c>
      <c r="M65" s="35"/>
      <c r="N65" s="7"/>
      <c r="O65" s="7" t="e">
        <f>SUM(#REF!+#REF!+#REF!)</f>
        <v>#REF!</v>
      </c>
      <c r="P65" s="35"/>
      <c r="Q65" s="7"/>
      <c r="R65" s="7" t="e">
        <f>SUM(#REF!+#REF!+#REF!)</f>
        <v>#REF!</v>
      </c>
      <c r="S65" s="35"/>
      <c r="T65" s="7"/>
      <c r="U65" s="7" t="e">
        <f>SUM(#REF!+#REF!+#REF!)</f>
        <v>#REF!</v>
      </c>
      <c r="V65" s="35"/>
      <c r="W65" s="7"/>
      <c r="X65" s="7" t="e">
        <f>SUM(#REF!+#REF!+#REF!)</f>
        <v>#REF!</v>
      </c>
      <c r="Y65" s="35"/>
      <c r="Z65" s="7"/>
      <c r="AA65" s="7" t="e">
        <f>SUM(#REF!+#REF!+#REF!)</f>
        <v>#REF!</v>
      </c>
      <c r="AB65" s="35"/>
      <c r="AC65" s="7"/>
      <c r="AD65" s="7" t="e">
        <f>SUM(#REF!+#REF!+#REF!)</f>
        <v>#REF!</v>
      </c>
      <c r="AE65" s="35"/>
      <c r="AF65" s="7"/>
      <c r="AG65" s="7" t="e">
        <f>SUM(#REF!+#REF!+#REF!)</f>
        <v>#REF!</v>
      </c>
      <c r="AH65" s="35"/>
      <c r="AI65" s="7"/>
      <c r="AJ65" s="7" t="e">
        <f>SUM(#REF!+#REF!+#REF!)</f>
        <v>#REF!</v>
      </c>
      <c r="AK65" s="35"/>
      <c r="AL65" s="7"/>
      <c r="AM65" s="7" t="e">
        <f>SUM(#REF!+#REF!+#REF!)</f>
        <v>#REF!</v>
      </c>
      <c r="AN65" s="35"/>
      <c r="AO65" s="7"/>
      <c r="AP65" s="7" t="e">
        <f>SUM(#REF!+#REF!+#REF!)</f>
        <v>#REF!</v>
      </c>
      <c r="AQ65" s="35"/>
      <c r="AR65" s="7"/>
      <c r="AS65" s="35" t="e">
        <f>SUM(#REF!+#REF!+#REF!)</f>
        <v>#REF!</v>
      </c>
      <c r="AT65" s="35"/>
      <c r="AU65" s="7"/>
      <c r="AV65" s="35" t="e">
        <f>SUM(#REF!+#REF!+#REF!)</f>
        <v>#REF!</v>
      </c>
      <c r="AW65" s="35"/>
      <c r="AX65" s="7"/>
      <c r="AY65" s="35" t="e">
        <f>SUM(#REF!+#REF!+#REF!)</f>
        <v>#REF!</v>
      </c>
      <c r="AZ65" s="35"/>
      <c r="BA65" s="7"/>
      <c r="BB65" s="35" t="e">
        <f>SUM(#REF!+#REF!+#REF!)</f>
        <v>#REF!</v>
      </c>
      <c r="BC65" s="35"/>
      <c r="BD65" s="7"/>
      <c r="BE65" s="35" t="e">
        <f>SUM(#REF!+#REF!+#REF!)</f>
        <v>#REF!</v>
      </c>
      <c r="BF65" s="35"/>
      <c r="BG65" s="7"/>
      <c r="BH65" s="35" t="e">
        <f>#REF!+#REF!+#REF!</f>
        <v>#REF!</v>
      </c>
      <c r="BI65" s="35"/>
      <c r="BJ65" s="7"/>
      <c r="BK65" s="35" t="e">
        <f>#REF!+#REF!+#REF!</f>
        <v>#REF!</v>
      </c>
      <c r="BL65" s="35"/>
      <c r="BM65" s="7"/>
      <c r="BN65" s="35" t="e">
        <f>SUM(#REF!+#REF!+#REF!)</f>
        <v>#REF!</v>
      </c>
      <c r="BO65" s="35"/>
      <c r="BP65" s="7"/>
      <c r="BQ65" s="35" t="e">
        <f>SUM(#REF!+#REF!+#REF!)</f>
        <v>#REF!</v>
      </c>
      <c r="BR65" s="35"/>
      <c r="BS65" s="7"/>
      <c r="BT65" s="35" t="e">
        <f>SUM(#REF!+#REF!+#REF!)</f>
        <v>#REF!</v>
      </c>
      <c r="BU65" s="35"/>
      <c r="BV65" s="7"/>
      <c r="BW65" s="35" t="e">
        <f>SUM(#REF!+#REF!+#REF!)</f>
        <v>#REF!</v>
      </c>
      <c r="BX65" s="35"/>
      <c r="BY65" s="7"/>
      <c r="BZ65" s="35" t="e">
        <f>SUM(#REF!+#REF!+#REF!)</f>
        <v>#REF!</v>
      </c>
      <c r="CA65" s="35"/>
      <c r="CB65" s="7"/>
      <c r="CC65" s="35" t="e">
        <f>SUM(#REF!+#REF!+#REF!)</f>
        <v>#REF!</v>
      </c>
      <c r="CD65" s="35"/>
      <c r="CE65" s="7"/>
      <c r="CF65" s="35" t="e">
        <f>SUM(#REF!+#REF!+#REF!)</f>
        <v>#REF!</v>
      </c>
      <c r="CG65" s="35"/>
      <c r="CH65" s="7"/>
      <c r="CI65" s="35" t="e">
        <f>SUM(#REF!+#REF!+#REF!)</f>
        <v>#REF!</v>
      </c>
      <c r="CJ65" s="35"/>
      <c r="CK65" s="7"/>
      <c r="CL65" s="35" t="e">
        <f>SUM(#REF!+#REF!+#REF!)</f>
        <v>#REF!</v>
      </c>
      <c r="CM65" s="35"/>
      <c r="CN65" s="7"/>
      <c r="CO65" s="35" t="e">
        <f>#REF!+#REF!+#REF!</f>
        <v>#REF!</v>
      </c>
      <c r="CP65" s="35"/>
      <c r="CQ65" s="7"/>
      <c r="CR65" s="35" t="e">
        <f>SUM(#REF!+#REF!+#REF!)</f>
        <v>#REF!</v>
      </c>
      <c r="CS65" s="35"/>
      <c r="CT65" s="7"/>
      <c r="CU65" s="35" t="e">
        <f>SUM(#REF!+#REF!+#REF!)</f>
        <v>#REF!</v>
      </c>
      <c r="CV65" s="35"/>
      <c r="CW65" s="7"/>
      <c r="CX65" s="35" t="e">
        <f>SUM(#REF!+#REF!+#REF!)</f>
        <v>#REF!</v>
      </c>
      <c r="CY65" s="35"/>
      <c r="CZ65" s="7"/>
      <c r="DA65" s="35" t="e">
        <f>SUM(#REF!+#REF!+#REF!)</f>
        <v>#REF!</v>
      </c>
      <c r="DB65" s="35"/>
      <c r="DC65" s="7"/>
      <c r="DD65" s="35" t="e">
        <f>SUM(#REF!+#REF!+#REF!)</f>
        <v>#REF!</v>
      </c>
      <c r="DE65" s="35"/>
      <c r="DF65" s="7"/>
      <c r="DG65" s="35" t="e">
        <f>SUM(#REF!+#REF!+#REF!)</f>
        <v>#REF!</v>
      </c>
      <c r="DH65" s="35"/>
      <c r="DI65" s="7"/>
      <c r="DJ65" s="35" t="e">
        <f>SUM(#REF!+#REF!+#REF!)</f>
        <v>#REF!</v>
      </c>
      <c r="DK65" s="35"/>
      <c r="DL65" s="7"/>
      <c r="DM65" s="35" t="e">
        <f>SUM(#REF!+#REF!+#REF!)</f>
        <v>#REF!</v>
      </c>
      <c r="DN65" s="35"/>
      <c r="DO65" s="7"/>
      <c r="DP65" s="35" t="e">
        <f>#REF!+#REF!+#REF!</f>
        <v>#REF!</v>
      </c>
      <c r="DQ65" s="35"/>
      <c r="DR65" s="35">
        <f t="shared" si="60"/>
        <v>0</v>
      </c>
      <c r="DS65" s="35" t="e">
        <f>#REF!+#REF!+#REF!</f>
        <v>#REF!</v>
      </c>
      <c r="DT65" s="35"/>
      <c r="DU65" s="7"/>
      <c r="DV65" s="7" t="e">
        <f>SUM(#REF!+#REF!+#REF!)</f>
        <v>#REF!</v>
      </c>
      <c r="DW65" s="35"/>
      <c r="DX65" s="7"/>
      <c r="DY65" s="7" t="e">
        <f>SUM(#REF!+#REF!+#REF!)</f>
        <v>#REF!</v>
      </c>
      <c r="DZ65" s="35"/>
      <c r="EA65" s="7"/>
      <c r="EB65" s="7" t="e">
        <f>SUM(#REF!+#REF!+#REF!)</f>
        <v>#REF!</v>
      </c>
      <c r="EC65" s="35"/>
      <c r="ED65" s="7"/>
      <c r="EE65" s="7" t="e">
        <f>SUM(#REF!+#REF!+#REF!)</f>
        <v>#REF!</v>
      </c>
      <c r="EF65" s="35"/>
      <c r="EG65" s="7"/>
      <c r="EH65" s="7" t="e">
        <f>SUM(#REF!+#REF!+#REF!)</f>
        <v>#REF!</v>
      </c>
      <c r="EI65" s="35"/>
      <c r="EJ65" s="7"/>
      <c r="EK65" s="7" t="e">
        <f>SUM(#REF!+#REF!+#REF!)</f>
        <v>#REF!</v>
      </c>
      <c r="EL65" s="35"/>
      <c r="EM65" s="7"/>
      <c r="EN65" s="7" t="e">
        <f>SUM(#REF!+#REF!+#REF!)</f>
        <v>#REF!</v>
      </c>
      <c r="EO65" s="35"/>
      <c r="EP65" s="7"/>
      <c r="EQ65" s="7" t="e">
        <f>SUM(#REF!+#REF!+#REF!)</f>
        <v>#REF!</v>
      </c>
      <c r="ER65" s="35"/>
      <c r="ES65" s="7"/>
      <c r="ET65" s="7" t="e">
        <f>SUM(#REF!+#REF!+#REF!)</f>
        <v>#REF!</v>
      </c>
      <c r="EU65" s="35"/>
      <c r="EV65" s="332">
        <f t="shared" si="62"/>
        <v>0</v>
      </c>
      <c r="EW65" s="332" t="e">
        <f>SUM(#REF!+#REF!+#REF!)</f>
        <v>#REF!</v>
      </c>
      <c r="EX65" s="92"/>
      <c r="EY65" s="7"/>
      <c r="EZ65" s="332" t="e">
        <f>#REF!+#REF!+#REF!</f>
        <v>#REF!</v>
      </c>
      <c r="FA65" s="35"/>
      <c r="FB65" s="7"/>
      <c r="FC65" s="35" t="e">
        <f>#REF!+#REF!+#REF!</f>
        <v>#REF!</v>
      </c>
      <c r="FD65" s="35"/>
      <c r="FE65" s="7"/>
      <c r="FF65" s="35" t="e">
        <f>#REF!+#REF!+#REF!</f>
        <v>#REF!</v>
      </c>
      <c r="FG65" s="35"/>
      <c r="FH65" s="7"/>
      <c r="FI65" s="332" t="e">
        <f>#REF!+#REF!+#REF!</f>
        <v>#REF!</v>
      </c>
      <c r="FJ65" s="35"/>
      <c r="FK65" s="7"/>
      <c r="FL65" s="332" t="e">
        <f>#REF!+#REF!+#REF!</f>
        <v>#REF!</v>
      </c>
      <c r="FM65" s="35"/>
      <c r="FN65" s="7"/>
      <c r="FO65" s="332" t="e">
        <f>#REF!+#REF!+#REF!</f>
        <v>#REF!</v>
      </c>
      <c r="FP65" s="35"/>
      <c r="FQ65" s="7"/>
      <c r="FR65" s="332" t="e">
        <f>#REF!+#REF!+#REF!</f>
        <v>#REF!</v>
      </c>
      <c r="FS65" s="332"/>
      <c r="FT65" s="7"/>
      <c r="FU65" s="332" t="e">
        <f>#REF!+#REF!+#REF!</f>
        <v>#REF!</v>
      </c>
      <c r="FV65" s="332"/>
      <c r="FW65" s="7"/>
      <c r="FX65" s="332" t="e">
        <f>#REF!+#REF!+#REF!</f>
        <v>#REF!</v>
      </c>
      <c r="FY65" s="35"/>
      <c r="FZ65" s="7"/>
      <c r="GA65" s="332" t="e">
        <f>#REF!+#REF!+#REF!</f>
        <v>#REF!</v>
      </c>
      <c r="GB65" s="332"/>
      <c r="GC65" s="7"/>
      <c r="GD65" s="332" t="e">
        <f>#REF!+#REF!+#REF!</f>
        <v>#REF!</v>
      </c>
      <c r="GE65" s="332"/>
      <c r="GF65" s="7"/>
      <c r="GG65" s="332" t="e">
        <f>#REF!+#REF!+#REF!</f>
        <v>#REF!</v>
      </c>
      <c r="GH65" s="332"/>
      <c r="GI65" s="7"/>
      <c r="GJ65" s="332" t="e">
        <f>#REF!+#REF!+#REF!</f>
        <v>#REF!</v>
      </c>
      <c r="GK65" s="35"/>
      <c r="GL65" s="35">
        <f t="shared" si="63"/>
        <v>0</v>
      </c>
      <c r="GM65" s="35" t="e">
        <f>#REF!+#REF!+#REF!</f>
        <v>#REF!</v>
      </c>
      <c r="GN65" s="35"/>
      <c r="GO65" s="7"/>
      <c r="GP65" s="332" t="e">
        <f>#REF!+#REF!+#REF!</f>
        <v>#REF!</v>
      </c>
      <c r="GQ65" s="332"/>
      <c r="GR65" s="7"/>
      <c r="GS65" s="332" t="e">
        <f>#REF!+#REF!+#REF!</f>
        <v>#REF!</v>
      </c>
      <c r="GT65" s="332"/>
      <c r="GU65" s="7"/>
      <c r="GV65" s="332" t="e">
        <f>#REF!+#REF!+#REF!</f>
        <v>#REF!</v>
      </c>
      <c r="GW65" s="35"/>
      <c r="GX65" s="35">
        <f t="shared" si="64"/>
        <v>0</v>
      </c>
      <c r="GY65" s="35" t="e">
        <f>SUM(#REF!+#REF!+#REF!)</f>
        <v>#REF!</v>
      </c>
      <c r="GZ65" s="35"/>
      <c r="HA65" s="35">
        <f t="shared" si="65"/>
        <v>0</v>
      </c>
      <c r="HB65" s="35" t="e">
        <f>SUM(#REF!+#REF!+#REF!)</f>
        <v>#REF!</v>
      </c>
      <c r="HC65" s="144"/>
      <c r="HE65" s="149"/>
      <c r="HF65" s="149"/>
    </row>
    <row r="66" spans="1:214" ht="15" customHeight="1" x14ac:dyDescent="0.2">
      <c r="A66" s="131" t="s">
        <v>516</v>
      </c>
      <c r="B66" s="7"/>
      <c r="C66" s="7" t="e">
        <f>SUM(#REF!+#REF!+#REF!)</f>
        <v>#REF!</v>
      </c>
      <c r="D66" s="86"/>
      <c r="E66" s="7"/>
      <c r="F66" s="7" t="e">
        <f>SUM(#REF!+#REF!+#REF!)</f>
        <v>#REF!</v>
      </c>
      <c r="G66" s="35"/>
      <c r="H66" s="7"/>
      <c r="I66" s="7" t="e">
        <f>SUM(#REF!+#REF!+#REF!)</f>
        <v>#REF!</v>
      </c>
      <c r="J66" s="35"/>
      <c r="K66" s="7"/>
      <c r="L66" s="7" t="e">
        <f>SUM(#REF!+#REF!+#REF!)</f>
        <v>#REF!</v>
      </c>
      <c r="M66" s="35"/>
      <c r="N66" s="7"/>
      <c r="O66" s="7" t="e">
        <f>SUM(#REF!+#REF!+#REF!)</f>
        <v>#REF!</v>
      </c>
      <c r="P66" s="35"/>
      <c r="Q66" s="7"/>
      <c r="R66" s="7" t="e">
        <f>SUM(#REF!+#REF!+#REF!)</f>
        <v>#REF!</v>
      </c>
      <c r="S66" s="35"/>
      <c r="T66" s="7"/>
      <c r="U66" s="7" t="e">
        <f>SUM(#REF!+#REF!+#REF!)</f>
        <v>#REF!</v>
      </c>
      <c r="V66" s="35"/>
      <c r="W66" s="7"/>
      <c r="X66" s="7" t="e">
        <f>SUM(#REF!+#REF!+#REF!)</f>
        <v>#REF!</v>
      </c>
      <c r="Y66" s="35"/>
      <c r="Z66" s="7"/>
      <c r="AA66" s="7" t="e">
        <f>SUM(#REF!+#REF!+#REF!)</f>
        <v>#REF!</v>
      </c>
      <c r="AB66" s="91"/>
      <c r="AC66" s="7">
        <v>713634</v>
      </c>
      <c r="AD66" s="7" t="e">
        <f>SUM(#REF!+#REF!+#REF!)</f>
        <v>#REF!</v>
      </c>
      <c r="AE66" s="91" t="e">
        <f t="shared" ref="AE66:AE67" si="304">AD66/AC66*100</f>
        <v>#REF!</v>
      </c>
      <c r="AF66" s="7"/>
      <c r="AG66" s="7" t="e">
        <f>SUM(#REF!+#REF!+#REF!)</f>
        <v>#REF!</v>
      </c>
      <c r="AH66" s="35"/>
      <c r="AI66" s="7"/>
      <c r="AJ66" s="7" t="e">
        <f>SUM(#REF!+#REF!+#REF!)</f>
        <v>#REF!</v>
      </c>
      <c r="AK66" s="35"/>
      <c r="AL66" s="7"/>
      <c r="AM66" s="7" t="e">
        <f>SUM(#REF!+#REF!+#REF!)</f>
        <v>#REF!</v>
      </c>
      <c r="AN66" s="35"/>
      <c r="AO66" s="7"/>
      <c r="AP66" s="7" t="e">
        <f>SUM(#REF!+#REF!+#REF!)</f>
        <v>#REF!</v>
      </c>
      <c r="AQ66" s="35"/>
      <c r="AR66" s="7"/>
      <c r="AS66" s="35" t="e">
        <f>SUM(#REF!+#REF!+#REF!)</f>
        <v>#REF!</v>
      </c>
      <c r="AT66" s="35"/>
      <c r="AU66" s="7"/>
      <c r="AV66" s="35" t="e">
        <f>SUM(#REF!+#REF!+#REF!)</f>
        <v>#REF!</v>
      </c>
      <c r="AW66" s="35"/>
      <c r="AX66" s="7"/>
      <c r="AY66" s="35" t="e">
        <f>SUM(#REF!+#REF!+#REF!)</f>
        <v>#REF!</v>
      </c>
      <c r="AZ66" s="35"/>
      <c r="BA66" s="7"/>
      <c r="BB66" s="35" t="e">
        <f>SUM(#REF!+#REF!+#REF!)</f>
        <v>#REF!</v>
      </c>
      <c r="BC66" s="35"/>
      <c r="BD66" s="7"/>
      <c r="BE66" s="35" t="e">
        <f>SUM(#REF!+#REF!+#REF!)</f>
        <v>#REF!</v>
      </c>
      <c r="BF66" s="35"/>
      <c r="BG66" s="7"/>
      <c r="BH66" s="35" t="e">
        <f>#REF!+#REF!+#REF!</f>
        <v>#REF!</v>
      </c>
      <c r="BI66" s="35"/>
      <c r="BJ66" s="7"/>
      <c r="BK66" s="35" t="e">
        <f>#REF!+#REF!+#REF!</f>
        <v>#REF!</v>
      </c>
      <c r="BL66" s="35"/>
      <c r="BM66" s="7"/>
      <c r="BN66" s="35" t="e">
        <f>SUM(#REF!+#REF!+#REF!)</f>
        <v>#REF!</v>
      </c>
      <c r="BO66" s="35"/>
      <c r="BP66" s="7"/>
      <c r="BQ66" s="35" t="e">
        <f>SUM(#REF!+#REF!+#REF!)</f>
        <v>#REF!</v>
      </c>
      <c r="BR66" s="35"/>
      <c r="BS66" s="7"/>
      <c r="BT66" s="35" t="e">
        <f>SUM(#REF!+#REF!+#REF!)</f>
        <v>#REF!</v>
      </c>
      <c r="BU66" s="35"/>
      <c r="BV66" s="7"/>
      <c r="BW66" s="35" t="e">
        <f>SUM(#REF!+#REF!+#REF!)</f>
        <v>#REF!</v>
      </c>
      <c r="BX66" s="35"/>
      <c r="BY66" s="7"/>
      <c r="BZ66" s="35" t="e">
        <f>SUM(#REF!+#REF!+#REF!)</f>
        <v>#REF!</v>
      </c>
      <c r="CA66" s="35"/>
      <c r="CB66" s="7"/>
      <c r="CC66" s="35" t="e">
        <f>SUM(#REF!+#REF!+#REF!)</f>
        <v>#REF!</v>
      </c>
      <c r="CD66" s="35"/>
      <c r="CE66" s="7"/>
      <c r="CF66" s="35" t="e">
        <f>SUM(#REF!+#REF!+#REF!)</f>
        <v>#REF!</v>
      </c>
      <c r="CG66" s="35"/>
      <c r="CH66" s="7"/>
      <c r="CI66" s="35" t="e">
        <f>SUM(#REF!+#REF!+#REF!)</f>
        <v>#REF!</v>
      </c>
      <c r="CJ66" s="35"/>
      <c r="CK66" s="7"/>
      <c r="CL66" s="35" t="e">
        <f>SUM(#REF!+#REF!+#REF!)</f>
        <v>#REF!</v>
      </c>
      <c r="CM66" s="35"/>
      <c r="CN66" s="7"/>
      <c r="CO66" s="35" t="e">
        <f>#REF!+#REF!+#REF!</f>
        <v>#REF!</v>
      </c>
      <c r="CP66" s="35"/>
      <c r="CQ66" s="7"/>
      <c r="CR66" s="35" t="e">
        <f>SUM(#REF!+#REF!+#REF!)</f>
        <v>#REF!</v>
      </c>
      <c r="CS66" s="35"/>
      <c r="CT66" s="7"/>
      <c r="CU66" s="35" t="e">
        <f>SUM(#REF!+#REF!+#REF!)</f>
        <v>#REF!</v>
      </c>
      <c r="CV66" s="35"/>
      <c r="CW66" s="7"/>
      <c r="CX66" s="35" t="e">
        <f>SUM(#REF!+#REF!+#REF!)</f>
        <v>#REF!</v>
      </c>
      <c r="CY66" s="35"/>
      <c r="CZ66" s="7"/>
      <c r="DA66" s="35" t="e">
        <f>SUM(#REF!+#REF!+#REF!)</f>
        <v>#REF!</v>
      </c>
      <c r="DB66" s="35"/>
      <c r="DC66" s="7"/>
      <c r="DD66" s="35" t="e">
        <f>SUM(#REF!+#REF!+#REF!)</f>
        <v>#REF!</v>
      </c>
      <c r="DE66" s="35"/>
      <c r="DF66" s="7"/>
      <c r="DG66" s="35" t="e">
        <f>SUM(#REF!+#REF!+#REF!)</f>
        <v>#REF!</v>
      </c>
      <c r="DH66" s="35"/>
      <c r="DI66" s="7"/>
      <c r="DJ66" s="35" t="e">
        <f>SUM(#REF!+#REF!+#REF!)</f>
        <v>#REF!</v>
      </c>
      <c r="DK66" s="35"/>
      <c r="DL66" s="7"/>
      <c r="DM66" s="35" t="e">
        <f>SUM(#REF!+#REF!+#REF!)</f>
        <v>#REF!</v>
      </c>
      <c r="DN66" s="35"/>
      <c r="DO66" s="7"/>
      <c r="DP66" s="35" t="e">
        <f>#REF!+#REF!+#REF!</f>
        <v>#REF!</v>
      </c>
      <c r="DQ66" s="35"/>
      <c r="DR66" s="35">
        <f t="shared" si="60"/>
        <v>713634</v>
      </c>
      <c r="DS66" s="35" t="e">
        <f>#REF!+#REF!+#REF!</f>
        <v>#REF!</v>
      </c>
      <c r="DT66" s="86" t="e">
        <f t="shared" si="61"/>
        <v>#REF!</v>
      </c>
      <c r="DU66" s="7"/>
      <c r="DV66" s="7" t="e">
        <f>SUM(#REF!+#REF!+#REF!)</f>
        <v>#REF!</v>
      </c>
      <c r="DW66" s="35"/>
      <c r="DX66" s="7"/>
      <c r="DY66" s="7" t="e">
        <f>SUM(#REF!+#REF!+#REF!)</f>
        <v>#REF!</v>
      </c>
      <c r="DZ66" s="35"/>
      <c r="EA66" s="7"/>
      <c r="EB66" s="7" t="e">
        <f>SUM(#REF!+#REF!+#REF!)</f>
        <v>#REF!</v>
      </c>
      <c r="EC66" s="35"/>
      <c r="ED66" s="7"/>
      <c r="EE66" s="7" t="e">
        <f>SUM(#REF!+#REF!+#REF!)</f>
        <v>#REF!</v>
      </c>
      <c r="EF66" s="35"/>
      <c r="EG66" s="7"/>
      <c r="EH66" s="7" t="e">
        <f>SUM(#REF!+#REF!+#REF!)</f>
        <v>#REF!</v>
      </c>
      <c r="EI66" s="35"/>
      <c r="EJ66" s="7"/>
      <c r="EK66" s="7" t="e">
        <f>SUM(#REF!+#REF!+#REF!)</f>
        <v>#REF!</v>
      </c>
      <c r="EL66" s="35"/>
      <c r="EM66" s="7"/>
      <c r="EN66" s="7" t="e">
        <f>SUM(#REF!+#REF!+#REF!)</f>
        <v>#REF!</v>
      </c>
      <c r="EO66" s="35"/>
      <c r="EP66" s="7"/>
      <c r="EQ66" s="7" t="e">
        <f>SUM(#REF!+#REF!+#REF!)</f>
        <v>#REF!</v>
      </c>
      <c r="ER66" s="35"/>
      <c r="ES66" s="7"/>
      <c r="ET66" s="7" t="e">
        <f>SUM(#REF!+#REF!+#REF!)</f>
        <v>#REF!</v>
      </c>
      <c r="EU66" s="35"/>
      <c r="EV66" s="332">
        <f t="shared" si="62"/>
        <v>0</v>
      </c>
      <c r="EW66" s="332" t="e">
        <f>SUM(#REF!+#REF!+#REF!)</f>
        <v>#REF!</v>
      </c>
      <c r="EX66" s="92"/>
      <c r="EY66" s="7"/>
      <c r="EZ66" s="332" t="e">
        <f>#REF!+#REF!+#REF!</f>
        <v>#REF!</v>
      </c>
      <c r="FA66" s="35"/>
      <c r="FB66" s="7"/>
      <c r="FC66" s="35" t="e">
        <f>#REF!+#REF!+#REF!</f>
        <v>#REF!</v>
      </c>
      <c r="FD66" s="35"/>
      <c r="FE66" s="7"/>
      <c r="FF66" s="35" t="e">
        <f>#REF!+#REF!+#REF!</f>
        <v>#REF!</v>
      </c>
      <c r="FG66" s="35"/>
      <c r="FH66" s="7"/>
      <c r="FI66" s="332" t="e">
        <f>#REF!+#REF!+#REF!</f>
        <v>#REF!</v>
      </c>
      <c r="FJ66" s="35"/>
      <c r="FK66" s="7"/>
      <c r="FL66" s="332" t="e">
        <f>#REF!+#REF!+#REF!</f>
        <v>#REF!</v>
      </c>
      <c r="FM66" s="35"/>
      <c r="FN66" s="7"/>
      <c r="FO66" s="332" t="e">
        <f>#REF!+#REF!+#REF!</f>
        <v>#REF!</v>
      </c>
      <c r="FP66" s="35"/>
      <c r="FQ66" s="7"/>
      <c r="FR66" s="332" t="e">
        <f>#REF!+#REF!+#REF!</f>
        <v>#REF!</v>
      </c>
      <c r="FS66" s="332"/>
      <c r="FT66" s="7"/>
      <c r="FU66" s="332" t="e">
        <f>#REF!+#REF!+#REF!</f>
        <v>#REF!</v>
      </c>
      <c r="FV66" s="332"/>
      <c r="FW66" s="7"/>
      <c r="FX66" s="332" t="e">
        <f>#REF!+#REF!+#REF!</f>
        <v>#REF!</v>
      </c>
      <c r="FY66" s="35"/>
      <c r="FZ66" s="7"/>
      <c r="GA66" s="332" t="e">
        <f>#REF!+#REF!+#REF!</f>
        <v>#REF!</v>
      </c>
      <c r="GB66" s="332"/>
      <c r="GC66" s="7"/>
      <c r="GD66" s="332" t="e">
        <f>#REF!+#REF!+#REF!</f>
        <v>#REF!</v>
      </c>
      <c r="GE66" s="332"/>
      <c r="GF66" s="7"/>
      <c r="GG66" s="332" t="e">
        <f>#REF!+#REF!+#REF!</f>
        <v>#REF!</v>
      </c>
      <c r="GH66" s="332"/>
      <c r="GI66" s="7"/>
      <c r="GJ66" s="332" t="e">
        <f>#REF!+#REF!+#REF!</f>
        <v>#REF!</v>
      </c>
      <c r="GK66" s="35"/>
      <c r="GL66" s="35">
        <f t="shared" si="63"/>
        <v>0</v>
      </c>
      <c r="GM66" s="35" t="e">
        <f>#REF!+#REF!+#REF!</f>
        <v>#REF!</v>
      </c>
      <c r="GN66" s="35"/>
      <c r="GO66" s="7"/>
      <c r="GP66" s="332" t="e">
        <f>#REF!+#REF!+#REF!</f>
        <v>#REF!</v>
      </c>
      <c r="GQ66" s="332"/>
      <c r="GR66" s="7"/>
      <c r="GS66" s="332" t="e">
        <f>#REF!+#REF!+#REF!</f>
        <v>#REF!</v>
      </c>
      <c r="GT66" s="332"/>
      <c r="GU66" s="7"/>
      <c r="GV66" s="332" t="e">
        <f>#REF!+#REF!+#REF!</f>
        <v>#REF!</v>
      </c>
      <c r="GW66" s="35"/>
      <c r="GX66" s="35">
        <f t="shared" si="64"/>
        <v>0</v>
      </c>
      <c r="GY66" s="35" t="e">
        <f>SUM(#REF!+#REF!+#REF!)</f>
        <v>#REF!</v>
      </c>
      <c r="GZ66" s="35"/>
      <c r="HA66" s="35">
        <f t="shared" si="65"/>
        <v>713634</v>
      </c>
      <c r="HB66" s="35" t="e">
        <f>SUM(#REF!+#REF!+#REF!)</f>
        <v>#REF!</v>
      </c>
      <c r="HC66" s="144" t="e">
        <f t="shared" si="59"/>
        <v>#REF!</v>
      </c>
      <c r="HE66" s="149"/>
      <c r="HF66" s="149"/>
    </row>
    <row r="67" spans="1:214" s="11" customFormat="1" ht="15" customHeight="1" x14ac:dyDescent="0.2">
      <c r="A67" s="132" t="s">
        <v>517</v>
      </c>
      <c r="B67" s="6">
        <f>B68+B69</f>
        <v>0</v>
      </c>
      <c r="C67" s="6" t="e">
        <f>SUM(#REF!+#REF!+#REF!)</f>
        <v>#REF!</v>
      </c>
      <c r="D67" s="86"/>
      <c r="E67" s="6">
        <f>E68+E69</f>
        <v>0</v>
      </c>
      <c r="F67" s="6" t="e">
        <f>SUM(#REF!+#REF!+#REF!)</f>
        <v>#REF!</v>
      </c>
      <c r="G67" s="35"/>
      <c r="H67" s="6">
        <f>H68+H69</f>
        <v>0</v>
      </c>
      <c r="I67" s="6" t="e">
        <f>SUM(#REF!+#REF!+#REF!)</f>
        <v>#REF!</v>
      </c>
      <c r="J67" s="35"/>
      <c r="K67" s="6">
        <f>K68+K69</f>
        <v>0</v>
      </c>
      <c r="L67" s="6" t="e">
        <f>SUM(#REF!+#REF!+#REF!)</f>
        <v>#REF!</v>
      </c>
      <c r="M67" s="35"/>
      <c r="N67" s="6">
        <f>N68+N69</f>
        <v>0</v>
      </c>
      <c r="O67" s="6" t="e">
        <f>SUM(#REF!+#REF!+#REF!)</f>
        <v>#REF!</v>
      </c>
      <c r="P67" s="35"/>
      <c r="Q67" s="6">
        <f>Q68+Q69</f>
        <v>0</v>
      </c>
      <c r="R67" s="6" t="e">
        <f>SUM(#REF!+#REF!+#REF!)</f>
        <v>#REF!</v>
      </c>
      <c r="S67" s="35"/>
      <c r="T67" s="6">
        <f>T68+T69</f>
        <v>0</v>
      </c>
      <c r="U67" s="6" t="e">
        <f>SUM(#REF!+#REF!+#REF!)</f>
        <v>#REF!</v>
      </c>
      <c r="V67" s="35"/>
      <c r="W67" s="6">
        <f>W68+W69</f>
        <v>0</v>
      </c>
      <c r="X67" s="6" t="e">
        <f>SUM(#REF!+#REF!+#REF!)</f>
        <v>#REF!</v>
      </c>
      <c r="Y67" s="35"/>
      <c r="Z67" s="6">
        <f>Z68+Z69</f>
        <v>0</v>
      </c>
      <c r="AA67" s="6" t="e">
        <f>SUM(#REF!+#REF!+#REF!)</f>
        <v>#REF!</v>
      </c>
      <c r="AB67" s="35"/>
      <c r="AC67" s="6">
        <f>AC68+AC69</f>
        <v>466047</v>
      </c>
      <c r="AD67" s="6" t="e">
        <f>SUM(#REF!+#REF!+#REF!)</f>
        <v>#REF!</v>
      </c>
      <c r="AE67" s="86" t="e">
        <f t="shared" si="304"/>
        <v>#REF!</v>
      </c>
      <c r="AF67" s="6">
        <f>AF68+AF69</f>
        <v>0</v>
      </c>
      <c r="AG67" s="6" t="e">
        <f>SUM(#REF!+#REF!+#REF!)</f>
        <v>#REF!</v>
      </c>
      <c r="AH67" s="35"/>
      <c r="AI67" s="6">
        <f>AI68+AI69</f>
        <v>0</v>
      </c>
      <c r="AJ67" s="6" t="e">
        <f>SUM(#REF!+#REF!+#REF!)</f>
        <v>#REF!</v>
      </c>
      <c r="AK67" s="35"/>
      <c r="AL67" s="6">
        <f>AL68+AL69</f>
        <v>0</v>
      </c>
      <c r="AM67" s="6" t="e">
        <f>SUM(#REF!+#REF!+#REF!)</f>
        <v>#REF!</v>
      </c>
      <c r="AN67" s="35"/>
      <c r="AO67" s="6">
        <f>AO68+AO69</f>
        <v>0</v>
      </c>
      <c r="AP67" s="6" t="e">
        <f>SUM(#REF!+#REF!+#REF!)</f>
        <v>#REF!</v>
      </c>
      <c r="AQ67" s="35"/>
      <c r="AR67" s="6">
        <f>AR68+AR69</f>
        <v>0</v>
      </c>
      <c r="AS67" s="35" t="e">
        <f>SUM(#REF!+#REF!+#REF!)</f>
        <v>#REF!</v>
      </c>
      <c r="AT67" s="35"/>
      <c r="AU67" s="6">
        <f>AU68+AU69</f>
        <v>0</v>
      </c>
      <c r="AV67" s="35" t="e">
        <f>SUM(#REF!+#REF!+#REF!)</f>
        <v>#REF!</v>
      </c>
      <c r="AW67" s="35"/>
      <c r="AX67" s="6">
        <f>AX68+AX69</f>
        <v>0</v>
      </c>
      <c r="AY67" s="35" t="e">
        <f>SUM(#REF!+#REF!+#REF!)</f>
        <v>#REF!</v>
      </c>
      <c r="AZ67" s="35"/>
      <c r="BA67" s="6">
        <f>BA68+BA69</f>
        <v>0</v>
      </c>
      <c r="BB67" s="35" t="e">
        <f>SUM(#REF!+#REF!+#REF!)</f>
        <v>#REF!</v>
      </c>
      <c r="BC67" s="35"/>
      <c r="BD67" s="6">
        <f>BD68+BD69</f>
        <v>0</v>
      </c>
      <c r="BE67" s="35" t="e">
        <f>SUM(#REF!+#REF!+#REF!)</f>
        <v>#REF!</v>
      </c>
      <c r="BF67" s="35"/>
      <c r="BG67" s="6">
        <f>BG68+BG69</f>
        <v>0</v>
      </c>
      <c r="BH67" s="35" t="e">
        <f>#REF!+#REF!+#REF!</f>
        <v>#REF!</v>
      </c>
      <c r="BI67" s="35"/>
      <c r="BJ67" s="6">
        <f>BJ68+BJ69</f>
        <v>0</v>
      </c>
      <c r="BK67" s="35" t="e">
        <f>#REF!+#REF!+#REF!</f>
        <v>#REF!</v>
      </c>
      <c r="BL67" s="35"/>
      <c r="BM67" s="6">
        <f>BM68+BM69</f>
        <v>0</v>
      </c>
      <c r="BN67" s="35" t="e">
        <f>SUM(#REF!+#REF!+#REF!)</f>
        <v>#REF!</v>
      </c>
      <c r="BO67" s="35"/>
      <c r="BP67" s="6">
        <f>BP68+BP69</f>
        <v>0</v>
      </c>
      <c r="BQ67" s="35" t="e">
        <f>SUM(#REF!+#REF!+#REF!)</f>
        <v>#REF!</v>
      </c>
      <c r="BR67" s="35"/>
      <c r="BS67" s="6">
        <f>BS68+BS69</f>
        <v>0</v>
      </c>
      <c r="BT67" s="35" t="e">
        <f>SUM(#REF!+#REF!+#REF!)</f>
        <v>#REF!</v>
      </c>
      <c r="BU67" s="35"/>
      <c r="BV67" s="6">
        <f>BV68+BV69</f>
        <v>0</v>
      </c>
      <c r="BW67" s="35" t="e">
        <f>SUM(#REF!+#REF!+#REF!)</f>
        <v>#REF!</v>
      </c>
      <c r="BX67" s="35"/>
      <c r="BY67" s="6">
        <f>BY68+BY69</f>
        <v>0</v>
      </c>
      <c r="BZ67" s="35" t="e">
        <f>SUM(#REF!+#REF!+#REF!)</f>
        <v>#REF!</v>
      </c>
      <c r="CA67" s="35"/>
      <c r="CB67" s="6">
        <f>CB68+CB69</f>
        <v>0</v>
      </c>
      <c r="CC67" s="35" t="e">
        <f>SUM(#REF!+#REF!+#REF!)</f>
        <v>#REF!</v>
      </c>
      <c r="CD67" s="35"/>
      <c r="CE67" s="6">
        <f>CE68+CE69</f>
        <v>0</v>
      </c>
      <c r="CF67" s="35" t="e">
        <f>SUM(#REF!+#REF!+#REF!)</f>
        <v>#REF!</v>
      </c>
      <c r="CG67" s="35"/>
      <c r="CH67" s="6">
        <f>CH68+CH69</f>
        <v>0</v>
      </c>
      <c r="CI67" s="35" t="e">
        <f>SUM(#REF!+#REF!+#REF!)</f>
        <v>#REF!</v>
      </c>
      <c r="CJ67" s="35"/>
      <c r="CK67" s="6">
        <f>CK68+CK69</f>
        <v>0</v>
      </c>
      <c r="CL67" s="35" t="e">
        <f>SUM(#REF!+#REF!+#REF!)</f>
        <v>#REF!</v>
      </c>
      <c r="CM67" s="35"/>
      <c r="CN67" s="6">
        <f>CN68+CN69</f>
        <v>0</v>
      </c>
      <c r="CO67" s="35" t="e">
        <f>#REF!+#REF!+#REF!</f>
        <v>#REF!</v>
      </c>
      <c r="CP67" s="35"/>
      <c r="CQ67" s="6">
        <f>CQ68+CQ69</f>
        <v>0</v>
      </c>
      <c r="CR67" s="35" t="e">
        <f>SUM(#REF!+#REF!+#REF!)</f>
        <v>#REF!</v>
      </c>
      <c r="CS67" s="35"/>
      <c r="CT67" s="6">
        <f>CT68+CT69</f>
        <v>0</v>
      </c>
      <c r="CU67" s="35" t="e">
        <f>SUM(#REF!+#REF!+#REF!)</f>
        <v>#REF!</v>
      </c>
      <c r="CV67" s="35"/>
      <c r="CW67" s="6">
        <f>CW68+CW69</f>
        <v>0</v>
      </c>
      <c r="CX67" s="35" t="e">
        <f>SUM(#REF!+#REF!+#REF!)</f>
        <v>#REF!</v>
      </c>
      <c r="CY67" s="35"/>
      <c r="CZ67" s="6">
        <f>CZ68+CZ69</f>
        <v>0</v>
      </c>
      <c r="DA67" s="35" t="e">
        <f>SUM(#REF!+#REF!+#REF!)</f>
        <v>#REF!</v>
      </c>
      <c r="DB67" s="35"/>
      <c r="DC67" s="6">
        <f>DC68+DC69</f>
        <v>0</v>
      </c>
      <c r="DD67" s="35" t="e">
        <f>SUM(#REF!+#REF!+#REF!)</f>
        <v>#REF!</v>
      </c>
      <c r="DE67" s="35"/>
      <c r="DF67" s="6">
        <f>DF68+DF69</f>
        <v>0</v>
      </c>
      <c r="DG67" s="35" t="e">
        <f>SUM(#REF!+#REF!+#REF!)</f>
        <v>#REF!</v>
      </c>
      <c r="DH67" s="35"/>
      <c r="DI67" s="6">
        <f>DI68+DI69</f>
        <v>0</v>
      </c>
      <c r="DJ67" s="35" t="e">
        <f>SUM(#REF!+#REF!+#REF!)</f>
        <v>#REF!</v>
      </c>
      <c r="DK67" s="35"/>
      <c r="DL67" s="6">
        <f>DL68+DL69</f>
        <v>0</v>
      </c>
      <c r="DM67" s="35" t="e">
        <f>SUM(#REF!+#REF!+#REF!)</f>
        <v>#REF!</v>
      </c>
      <c r="DN67" s="35"/>
      <c r="DO67" s="6">
        <f>DO68+DO69</f>
        <v>0</v>
      </c>
      <c r="DP67" s="35" t="e">
        <f>#REF!+#REF!+#REF!</f>
        <v>#REF!</v>
      </c>
      <c r="DQ67" s="35"/>
      <c r="DR67" s="35">
        <f t="shared" si="60"/>
        <v>466047</v>
      </c>
      <c r="DS67" s="35" t="e">
        <f>#REF!+#REF!+#REF!</f>
        <v>#REF!</v>
      </c>
      <c r="DT67" s="35" t="e">
        <f t="shared" si="61"/>
        <v>#REF!</v>
      </c>
      <c r="DU67" s="6">
        <f>DU68+DU69</f>
        <v>0</v>
      </c>
      <c r="DV67" s="6" t="e">
        <f>SUM(#REF!+#REF!+#REF!)</f>
        <v>#REF!</v>
      </c>
      <c r="DW67" s="35"/>
      <c r="DX67" s="6">
        <f>DX68+DX69</f>
        <v>0</v>
      </c>
      <c r="DY67" s="6" t="e">
        <f>SUM(#REF!+#REF!+#REF!)</f>
        <v>#REF!</v>
      </c>
      <c r="DZ67" s="35"/>
      <c r="EA67" s="6">
        <f>EA68+EA69</f>
        <v>0</v>
      </c>
      <c r="EB67" s="6" t="e">
        <f>SUM(#REF!+#REF!+#REF!)</f>
        <v>#REF!</v>
      </c>
      <c r="EC67" s="35"/>
      <c r="ED67" s="6">
        <f>ED68+ED69</f>
        <v>3375</v>
      </c>
      <c r="EE67" s="6" t="e">
        <f>SUM(#REF!+#REF!+#REF!)</f>
        <v>#REF!</v>
      </c>
      <c r="EF67" s="88" t="e">
        <f t="shared" ref="EF67:EF68" si="305">EE67/ED67*100</f>
        <v>#REF!</v>
      </c>
      <c r="EG67" s="6">
        <f>EG68+EG69</f>
        <v>0</v>
      </c>
      <c r="EH67" s="6" t="e">
        <f>SUM(#REF!+#REF!+#REF!)</f>
        <v>#REF!</v>
      </c>
      <c r="EI67" s="35"/>
      <c r="EJ67" s="6">
        <f>EJ68+EJ69</f>
        <v>0</v>
      </c>
      <c r="EK67" s="6" t="e">
        <f>SUM(#REF!+#REF!+#REF!)</f>
        <v>#REF!</v>
      </c>
      <c r="EL67" s="35"/>
      <c r="EM67" s="6">
        <f>EM68+EM69</f>
        <v>250</v>
      </c>
      <c r="EN67" s="6" t="e">
        <f>SUM(#REF!+#REF!+#REF!)</f>
        <v>#REF!</v>
      </c>
      <c r="EO67" s="88" t="e">
        <f t="shared" ref="EO67:EO68" si="306">EN67/EM67*100</f>
        <v>#REF!</v>
      </c>
      <c r="EP67" s="6">
        <f>EP68+EP69</f>
        <v>0</v>
      </c>
      <c r="EQ67" s="6" t="e">
        <f>SUM(#REF!+#REF!+#REF!)</f>
        <v>#REF!</v>
      </c>
      <c r="ER67" s="35"/>
      <c r="ES67" s="6">
        <f>ES68+ES69</f>
        <v>0</v>
      </c>
      <c r="ET67" s="6" t="e">
        <f>SUM(#REF!+#REF!+#REF!)</f>
        <v>#REF!</v>
      </c>
      <c r="EU67" s="88"/>
      <c r="EV67" s="35">
        <f t="shared" si="62"/>
        <v>3625</v>
      </c>
      <c r="EW67" s="35" t="e">
        <f>SUM(#REF!+#REF!+#REF!)</f>
        <v>#REF!</v>
      </c>
      <c r="EX67" s="88" t="e">
        <f t="shared" si="286"/>
        <v>#REF!</v>
      </c>
      <c r="EY67" s="6">
        <f>EY68+EY69</f>
        <v>1016</v>
      </c>
      <c r="EZ67" s="35" t="e">
        <f>#REF!+#REF!+#REF!</f>
        <v>#REF!</v>
      </c>
      <c r="FA67" s="88" t="e">
        <f t="shared" ref="FA67:FA68" si="307">EZ67/EY67*100</f>
        <v>#REF!</v>
      </c>
      <c r="FB67" s="6">
        <f>FB68+FB69</f>
        <v>0</v>
      </c>
      <c r="FC67" s="35" t="e">
        <f>#REF!+#REF!+#REF!</f>
        <v>#REF!</v>
      </c>
      <c r="FD67" s="35"/>
      <c r="FE67" s="6">
        <f>FE68+FE69</f>
        <v>318</v>
      </c>
      <c r="FF67" s="35" t="e">
        <f>#REF!+#REF!+#REF!</f>
        <v>#REF!</v>
      </c>
      <c r="FG67" s="88" t="e">
        <f t="shared" ref="FG67:FG68" si="308">FF67/FE67*100</f>
        <v>#REF!</v>
      </c>
      <c r="FH67" s="6">
        <f>FH68+FH69</f>
        <v>0</v>
      </c>
      <c r="FI67" s="35" t="e">
        <f>#REF!+#REF!+#REF!</f>
        <v>#REF!</v>
      </c>
      <c r="FJ67" s="35"/>
      <c r="FK67" s="6">
        <f>FK68+FK69</f>
        <v>286</v>
      </c>
      <c r="FL67" s="35" t="e">
        <f>#REF!+#REF!+#REF!</f>
        <v>#REF!</v>
      </c>
      <c r="FM67" s="88" t="e">
        <f t="shared" ref="FM67:FM68" si="309">FL67/FK67*100</f>
        <v>#REF!</v>
      </c>
      <c r="FN67" s="6">
        <f>FN68+FN69</f>
        <v>0</v>
      </c>
      <c r="FO67" s="332" t="e">
        <f>#REF!+#REF!+#REF!</f>
        <v>#REF!</v>
      </c>
      <c r="FP67" s="35"/>
      <c r="FQ67" s="6">
        <f>FQ68+FQ69</f>
        <v>323</v>
      </c>
      <c r="FR67" s="35" t="e">
        <f>#REF!+#REF!+#REF!</f>
        <v>#REF!</v>
      </c>
      <c r="FS67" s="88" t="e">
        <f t="shared" ref="FS67:FS68" si="310">FR67/FQ67*100</f>
        <v>#REF!</v>
      </c>
      <c r="FT67" s="6">
        <f>FT68+FT69</f>
        <v>445</v>
      </c>
      <c r="FU67" s="35" t="e">
        <f>#REF!+#REF!+#REF!</f>
        <v>#REF!</v>
      </c>
      <c r="FV67" s="88" t="e">
        <f t="shared" ref="FV67:FV68" si="311">FU67/FT67*100</f>
        <v>#REF!</v>
      </c>
      <c r="FW67" s="6">
        <f>FW68+FW69</f>
        <v>254</v>
      </c>
      <c r="FX67" s="35" t="e">
        <f>#REF!+#REF!+#REF!</f>
        <v>#REF!</v>
      </c>
      <c r="FY67" s="88" t="e">
        <f t="shared" ref="FY67:FY68" si="312">FX67/FW67*100</f>
        <v>#REF!</v>
      </c>
      <c r="FZ67" s="6">
        <f>FZ68+FZ69</f>
        <v>0</v>
      </c>
      <c r="GA67" s="35" t="e">
        <f>#REF!+#REF!+#REF!</f>
        <v>#REF!</v>
      </c>
      <c r="GB67" s="35"/>
      <c r="GC67" s="6">
        <f>GC68+GC69</f>
        <v>191</v>
      </c>
      <c r="GD67" s="35" t="e">
        <f>#REF!+#REF!+#REF!</f>
        <v>#REF!</v>
      </c>
      <c r="GE67" s="88" t="e">
        <f t="shared" ref="GE67:GE68" si="313">GD67/GC67*100</f>
        <v>#REF!</v>
      </c>
      <c r="GF67" s="6">
        <f>GF68+GF69</f>
        <v>114</v>
      </c>
      <c r="GG67" s="35" t="e">
        <f>#REF!+#REF!+#REF!</f>
        <v>#REF!</v>
      </c>
      <c r="GH67" s="88" t="e">
        <f t="shared" ref="GH67:GH68" si="314">GG67/GF67*100</f>
        <v>#REF!</v>
      </c>
      <c r="GI67" s="6">
        <f>GI68+GI69</f>
        <v>0</v>
      </c>
      <c r="GJ67" s="35" t="e">
        <f>#REF!+#REF!+#REF!</f>
        <v>#REF!</v>
      </c>
      <c r="GK67" s="35"/>
      <c r="GL67" s="35">
        <f t="shared" si="63"/>
        <v>2947</v>
      </c>
      <c r="GM67" s="35" t="e">
        <f>#REF!+#REF!+#REF!</f>
        <v>#REF!</v>
      </c>
      <c r="GN67" s="88" t="e">
        <f t="shared" ref="GN67:GN68" si="315">GM67/GL67*100</f>
        <v>#REF!</v>
      </c>
      <c r="GO67" s="6">
        <f>GO68+GO69</f>
        <v>2342</v>
      </c>
      <c r="GP67" s="35" t="e">
        <f>#REF!+#REF!+#REF!</f>
        <v>#REF!</v>
      </c>
      <c r="GQ67" s="88" t="e">
        <f t="shared" ref="GQ67:GQ68" si="316">GP67/GO67*100</f>
        <v>#REF!</v>
      </c>
      <c r="GR67" s="6">
        <f>GR68+GR69</f>
        <v>0</v>
      </c>
      <c r="GS67" s="35" t="e">
        <f>#REF!+#REF!+#REF!</f>
        <v>#REF!</v>
      </c>
      <c r="GT67" s="35"/>
      <c r="GU67" s="6">
        <f>GU68+GU69</f>
        <v>1790</v>
      </c>
      <c r="GV67" s="35" t="e">
        <f>#REF!+#REF!+#REF!</f>
        <v>#REF!</v>
      </c>
      <c r="GW67" s="88" t="e">
        <f t="shared" ref="GW67:GW68" si="317">GV67/GU67*100</f>
        <v>#REF!</v>
      </c>
      <c r="GX67" s="35">
        <f t="shared" si="64"/>
        <v>7079</v>
      </c>
      <c r="GY67" s="35" t="e">
        <f>SUM(#REF!+#REF!+#REF!)</f>
        <v>#REF!</v>
      </c>
      <c r="GZ67" s="88" t="e">
        <f t="shared" ref="GZ67:GZ68" si="318">GY67/GX67*100</f>
        <v>#REF!</v>
      </c>
      <c r="HA67" s="35">
        <f t="shared" si="65"/>
        <v>476751</v>
      </c>
      <c r="HB67" s="35" t="e">
        <f>SUM(#REF!+#REF!+#REF!)</f>
        <v>#REF!</v>
      </c>
      <c r="HC67" s="144" t="e">
        <f t="shared" si="59"/>
        <v>#REF!</v>
      </c>
      <c r="HE67" s="149"/>
      <c r="HF67" s="149"/>
    </row>
    <row r="68" spans="1:214" ht="15" customHeight="1" x14ac:dyDescent="0.2">
      <c r="A68" s="133" t="s">
        <v>518</v>
      </c>
      <c r="B68" s="7"/>
      <c r="C68" s="7" t="e">
        <f>SUM(#REF!+#REF!+#REF!)</f>
        <v>#REF!</v>
      </c>
      <c r="D68" s="86"/>
      <c r="E68" s="7"/>
      <c r="F68" s="7" t="e">
        <f>SUM(#REF!+#REF!+#REF!)</f>
        <v>#REF!</v>
      </c>
      <c r="G68" s="35"/>
      <c r="H68" s="7"/>
      <c r="I68" s="7" t="e">
        <f>SUM(#REF!+#REF!+#REF!)</f>
        <v>#REF!</v>
      </c>
      <c r="J68" s="35"/>
      <c r="K68" s="7"/>
      <c r="L68" s="7" t="e">
        <f>SUM(#REF!+#REF!+#REF!)</f>
        <v>#REF!</v>
      </c>
      <c r="M68" s="35"/>
      <c r="N68" s="7"/>
      <c r="O68" s="7" t="e">
        <f>SUM(#REF!+#REF!+#REF!)</f>
        <v>#REF!</v>
      </c>
      <c r="P68" s="35"/>
      <c r="Q68" s="7"/>
      <c r="R68" s="7" t="e">
        <f>SUM(#REF!+#REF!+#REF!)</f>
        <v>#REF!</v>
      </c>
      <c r="S68" s="35"/>
      <c r="T68" s="7"/>
      <c r="U68" s="7" t="e">
        <f>SUM(#REF!+#REF!+#REF!)</f>
        <v>#REF!</v>
      </c>
      <c r="V68" s="35"/>
      <c r="W68" s="7"/>
      <c r="X68" s="7" t="e">
        <f>SUM(#REF!+#REF!+#REF!)</f>
        <v>#REF!</v>
      </c>
      <c r="Y68" s="35"/>
      <c r="Z68" s="7"/>
      <c r="AA68" s="7" t="e">
        <f>SUM(#REF!+#REF!+#REF!)</f>
        <v>#REF!</v>
      </c>
      <c r="AB68" s="35"/>
      <c r="AC68" s="7"/>
      <c r="AD68" s="7" t="e">
        <f>SUM(#REF!+#REF!+#REF!)</f>
        <v>#REF!</v>
      </c>
      <c r="AE68" s="35"/>
      <c r="AF68" s="7"/>
      <c r="AG68" s="7" t="e">
        <f>SUM(#REF!+#REF!+#REF!)</f>
        <v>#REF!</v>
      </c>
      <c r="AH68" s="35"/>
      <c r="AI68" s="7"/>
      <c r="AJ68" s="7" t="e">
        <f>SUM(#REF!+#REF!+#REF!)</f>
        <v>#REF!</v>
      </c>
      <c r="AK68" s="35"/>
      <c r="AL68" s="7"/>
      <c r="AM68" s="7" t="e">
        <f>SUM(#REF!+#REF!+#REF!)</f>
        <v>#REF!</v>
      </c>
      <c r="AN68" s="35"/>
      <c r="AO68" s="7"/>
      <c r="AP68" s="7" t="e">
        <f>SUM(#REF!+#REF!+#REF!)</f>
        <v>#REF!</v>
      </c>
      <c r="AQ68" s="35"/>
      <c r="AR68" s="7"/>
      <c r="AS68" s="35" t="e">
        <f>SUM(#REF!+#REF!+#REF!)</f>
        <v>#REF!</v>
      </c>
      <c r="AT68" s="35"/>
      <c r="AU68" s="7"/>
      <c r="AV68" s="35" t="e">
        <f>SUM(#REF!+#REF!+#REF!)</f>
        <v>#REF!</v>
      </c>
      <c r="AW68" s="35"/>
      <c r="AX68" s="7"/>
      <c r="AY68" s="35" t="e">
        <f>SUM(#REF!+#REF!+#REF!)</f>
        <v>#REF!</v>
      </c>
      <c r="AZ68" s="35"/>
      <c r="BA68" s="7"/>
      <c r="BB68" s="35" t="e">
        <f>SUM(#REF!+#REF!+#REF!)</f>
        <v>#REF!</v>
      </c>
      <c r="BC68" s="35"/>
      <c r="BD68" s="7"/>
      <c r="BE68" s="35" t="e">
        <f>SUM(#REF!+#REF!+#REF!)</f>
        <v>#REF!</v>
      </c>
      <c r="BF68" s="35"/>
      <c r="BG68" s="7"/>
      <c r="BH68" s="35" t="e">
        <f>#REF!+#REF!+#REF!</f>
        <v>#REF!</v>
      </c>
      <c r="BI68" s="35"/>
      <c r="BJ68" s="7"/>
      <c r="BK68" s="35" t="e">
        <f>#REF!+#REF!+#REF!</f>
        <v>#REF!</v>
      </c>
      <c r="BL68" s="35"/>
      <c r="BM68" s="7"/>
      <c r="BN68" s="35" t="e">
        <f>SUM(#REF!+#REF!+#REF!)</f>
        <v>#REF!</v>
      </c>
      <c r="BO68" s="35"/>
      <c r="BP68" s="7"/>
      <c r="BQ68" s="35" t="e">
        <f>SUM(#REF!+#REF!+#REF!)</f>
        <v>#REF!</v>
      </c>
      <c r="BR68" s="35"/>
      <c r="BS68" s="7"/>
      <c r="BT68" s="35" t="e">
        <f>SUM(#REF!+#REF!+#REF!)</f>
        <v>#REF!</v>
      </c>
      <c r="BU68" s="35"/>
      <c r="BV68" s="7"/>
      <c r="BW68" s="35" t="e">
        <f>SUM(#REF!+#REF!+#REF!)</f>
        <v>#REF!</v>
      </c>
      <c r="BX68" s="35"/>
      <c r="BY68" s="7"/>
      <c r="BZ68" s="35" t="e">
        <f>SUM(#REF!+#REF!+#REF!)</f>
        <v>#REF!</v>
      </c>
      <c r="CA68" s="35"/>
      <c r="CB68" s="7"/>
      <c r="CC68" s="35" t="e">
        <f>SUM(#REF!+#REF!+#REF!)</f>
        <v>#REF!</v>
      </c>
      <c r="CD68" s="35"/>
      <c r="CE68" s="7"/>
      <c r="CF68" s="35" t="e">
        <f>SUM(#REF!+#REF!+#REF!)</f>
        <v>#REF!</v>
      </c>
      <c r="CG68" s="35"/>
      <c r="CH68" s="7"/>
      <c r="CI68" s="35" t="e">
        <f>SUM(#REF!+#REF!+#REF!)</f>
        <v>#REF!</v>
      </c>
      <c r="CJ68" s="35"/>
      <c r="CK68" s="7"/>
      <c r="CL68" s="35" t="e">
        <f>SUM(#REF!+#REF!+#REF!)</f>
        <v>#REF!</v>
      </c>
      <c r="CM68" s="35"/>
      <c r="CN68" s="7"/>
      <c r="CO68" s="35" t="e">
        <f>#REF!+#REF!+#REF!</f>
        <v>#REF!</v>
      </c>
      <c r="CP68" s="35"/>
      <c r="CQ68" s="7"/>
      <c r="CR68" s="35" t="e">
        <f>SUM(#REF!+#REF!+#REF!)</f>
        <v>#REF!</v>
      </c>
      <c r="CS68" s="35"/>
      <c r="CT68" s="7"/>
      <c r="CU68" s="35" t="e">
        <f>SUM(#REF!+#REF!+#REF!)</f>
        <v>#REF!</v>
      </c>
      <c r="CV68" s="35"/>
      <c r="CW68" s="7"/>
      <c r="CX68" s="35" t="e">
        <f>SUM(#REF!+#REF!+#REF!)</f>
        <v>#REF!</v>
      </c>
      <c r="CY68" s="35"/>
      <c r="CZ68" s="7"/>
      <c r="DA68" s="35" t="e">
        <f>SUM(#REF!+#REF!+#REF!)</f>
        <v>#REF!</v>
      </c>
      <c r="DB68" s="35"/>
      <c r="DC68" s="7"/>
      <c r="DD68" s="35" t="e">
        <f>SUM(#REF!+#REF!+#REF!)</f>
        <v>#REF!</v>
      </c>
      <c r="DE68" s="35"/>
      <c r="DF68" s="7"/>
      <c r="DG68" s="35" t="e">
        <f>SUM(#REF!+#REF!+#REF!)</f>
        <v>#REF!</v>
      </c>
      <c r="DH68" s="35"/>
      <c r="DI68" s="7"/>
      <c r="DJ68" s="35" t="e">
        <f>SUM(#REF!+#REF!+#REF!)</f>
        <v>#REF!</v>
      </c>
      <c r="DK68" s="35"/>
      <c r="DL68" s="7"/>
      <c r="DM68" s="35" t="e">
        <f>SUM(#REF!+#REF!+#REF!)</f>
        <v>#REF!</v>
      </c>
      <c r="DN68" s="35"/>
      <c r="DO68" s="7"/>
      <c r="DP68" s="35" t="e">
        <f>#REF!+#REF!+#REF!</f>
        <v>#REF!</v>
      </c>
      <c r="DQ68" s="35"/>
      <c r="DR68" s="35">
        <f t="shared" si="60"/>
        <v>0</v>
      </c>
      <c r="DS68" s="35" t="e">
        <f>#REF!+#REF!+#REF!</f>
        <v>#REF!</v>
      </c>
      <c r="DT68" s="35"/>
      <c r="DU68" s="7"/>
      <c r="DV68" s="7" t="e">
        <f>SUM(#REF!+#REF!+#REF!)</f>
        <v>#REF!</v>
      </c>
      <c r="DW68" s="35"/>
      <c r="DX68" s="7"/>
      <c r="DY68" s="7" t="e">
        <f>SUM(#REF!+#REF!+#REF!)</f>
        <v>#REF!</v>
      </c>
      <c r="DZ68" s="35"/>
      <c r="EA68" s="7"/>
      <c r="EB68" s="7" t="e">
        <f>SUM(#REF!+#REF!+#REF!)</f>
        <v>#REF!</v>
      </c>
      <c r="EC68" s="35"/>
      <c r="ED68" s="7">
        <v>3375</v>
      </c>
      <c r="EE68" s="7" t="e">
        <f>SUM(#REF!+#REF!+#REF!)</f>
        <v>#REF!</v>
      </c>
      <c r="EF68" s="92" t="e">
        <f t="shared" si="305"/>
        <v>#REF!</v>
      </c>
      <c r="EG68" s="7"/>
      <c r="EH68" s="7" t="e">
        <f>SUM(#REF!+#REF!+#REF!)</f>
        <v>#REF!</v>
      </c>
      <c r="EI68" s="35"/>
      <c r="EJ68" s="7"/>
      <c r="EK68" s="7" t="e">
        <f>SUM(#REF!+#REF!+#REF!)</f>
        <v>#REF!</v>
      </c>
      <c r="EL68" s="35"/>
      <c r="EM68" s="7">
        <v>250</v>
      </c>
      <c r="EN68" s="7" t="e">
        <f>SUM(#REF!+#REF!+#REF!)</f>
        <v>#REF!</v>
      </c>
      <c r="EO68" s="92" t="e">
        <f t="shared" si="306"/>
        <v>#REF!</v>
      </c>
      <c r="EP68" s="7"/>
      <c r="EQ68" s="7" t="e">
        <f>SUM(#REF!+#REF!+#REF!)</f>
        <v>#REF!</v>
      </c>
      <c r="ER68" s="35"/>
      <c r="ES68" s="7">
        <v>0</v>
      </c>
      <c r="ET68" s="7" t="e">
        <f>SUM(#REF!+#REF!+#REF!)</f>
        <v>#REF!</v>
      </c>
      <c r="EU68" s="92"/>
      <c r="EV68" s="332">
        <f t="shared" si="62"/>
        <v>3625</v>
      </c>
      <c r="EW68" s="332" t="e">
        <f>SUM(#REF!+#REF!+#REF!)</f>
        <v>#REF!</v>
      </c>
      <c r="EX68" s="92" t="e">
        <f t="shared" si="286"/>
        <v>#REF!</v>
      </c>
      <c r="EY68" s="7">
        <v>1016</v>
      </c>
      <c r="EZ68" s="332" t="e">
        <f>#REF!+#REF!+#REF!</f>
        <v>#REF!</v>
      </c>
      <c r="FA68" s="92" t="e">
        <f t="shared" si="307"/>
        <v>#REF!</v>
      </c>
      <c r="FB68" s="7"/>
      <c r="FC68" s="35" t="e">
        <f>#REF!+#REF!+#REF!</f>
        <v>#REF!</v>
      </c>
      <c r="FD68" s="35"/>
      <c r="FE68" s="7">
        <v>318</v>
      </c>
      <c r="FF68" s="332" t="e">
        <f>#REF!+#REF!+#REF!</f>
        <v>#REF!</v>
      </c>
      <c r="FG68" s="92" t="e">
        <f t="shared" si="308"/>
        <v>#REF!</v>
      </c>
      <c r="FH68" s="7"/>
      <c r="FI68" s="332" t="e">
        <f>#REF!+#REF!+#REF!</f>
        <v>#REF!</v>
      </c>
      <c r="FJ68" s="35"/>
      <c r="FK68" s="7">
        <v>286</v>
      </c>
      <c r="FL68" s="332" t="e">
        <f>#REF!+#REF!+#REF!</f>
        <v>#REF!</v>
      </c>
      <c r="FM68" s="92" t="e">
        <f t="shared" si="309"/>
        <v>#REF!</v>
      </c>
      <c r="FN68" s="7"/>
      <c r="FO68" s="332" t="e">
        <f>#REF!+#REF!+#REF!</f>
        <v>#REF!</v>
      </c>
      <c r="FP68" s="35"/>
      <c r="FQ68" s="7">
        <v>323</v>
      </c>
      <c r="FR68" s="332" t="e">
        <f>#REF!+#REF!+#REF!</f>
        <v>#REF!</v>
      </c>
      <c r="FS68" s="92" t="e">
        <f t="shared" si="310"/>
        <v>#REF!</v>
      </c>
      <c r="FT68" s="7">
        <v>445</v>
      </c>
      <c r="FU68" s="332" t="e">
        <f>#REF!+#REF!+#REF!</f>
        <v>#REF!</v>
      </c>
      <c r="FV68" s="92" t="e">
        <f t="shared" si="311"/>
        <v>#REF!</v>
      </c>
      <c r="FW68" s="7">
        <v>254</v>
      </c>
      <c r="FX68" s="332" t="e">
        <f>#REF!+#REF!+#REF!</f>
        <v>#REF!</v>
      </c>
      <c r="FY68" s="92" t="e">
        <f t="shared" si="312"/>
        <v>#REF!</v>
      </c>
      <c r="FZ68" s="7"/>
      <c r="GA68" s="332" t="e">
        <f>#REF!+#REF!+#REF!</f>
        <v>#REF!</v>
      </c>
      <c r="GB68" s="332"/>
      <c r="GC68" s="7">
        <v>191</v>
      </c>
      <c r="GD68" s="332" t="e">
        <f>#REF!+#REF!+#REF!</f>
        <v>#REF!</v>
      </c>
      <c r="GE68" s="92" t="e">
        <f t="shared" si="313"/>
        <v>#REF!</v>
      </c>
      <c r="GF68" s="7">
        <v>114</v>
      </c>
      <c r="GG68" s="332" t="e">
        <f>#REF!+#REF!+#REF!</f>
        <v>#REF!</v>
      </c>
      <c r="GH68" s="92" t="e">
        <f t="shared" si="314"/>
        <v>#REF!</v>
      </c>
      <c r="GI68" s="7">
        <v>0</v>
      </c>
      <c r="GJ68" s="332" t="e">
        <f>#REF!+#REF!+#REF!</f>
        <v>#REF!</v>
      </c>
      <c r="GK68" s="35"/>
      <c r="GL68" s="35">
        <f t="shared" si="63"/>
        <v>2947</v>
      </c>
      <c r="GM68" s="35" t="e">
        <f>#REF!+#REF!+#REF!</f>
        <v>#REF!</v>
      </c>
      <c r="GN68" s="88" t="e">
        <f t="shared" si="315"/>
        <v>#REF!</v>
      </c>
      <c r="GO68" s="7">
        <v>2342</v>
      </c>
      <c r="GP68" s="332" t="e">
        <f>#REF!+#REF!+#REF!</f>
        <v>#REF!</v>
      </c>
      <c r="GQ68" s="92" t="e">
        <f t="shared" si="316"/>
        <v>#REF!</v>
      </c>
      <c r="GR68" s="7"/>
      <c r="GS68" s="332" t="e">
        <f>#REF!+#REF!+#REF!</f>
        <v>#REF!</v>
      </c>
      <c r="GT68" s="332"/>
      <c r="GU68" s="7">
        <v>1790</v>
      </c>
      <c r="GV68" s="332" t="e">
        <f>#REF!+#REF!+#REF!</f>
        <v>#REF!</v>
      </c>
      <c r="GW68" s="92" t="e">
        <f t="shared" si="317"/>
        <v>#REF!</v>
      </c>
      <c r="GX68" s="35">
        <f t="shared" si="64"/>
        <v>7079</v>
      </c>
      <c r="GY68" s="35" t="e">
        <f>SUM(#REF!+#REF!+#REF!)</f>
        <v>#REF!</v>
      </c>
      <c r="GZ68" s="88" t="e">
        <f t="shared" si="318"/>
        <v>#REF!</v>
      </c>
      <c r="HA68" s="35">
        <f t="shared" si="65"/>
        <v>10704</v>
      </c>
      <c r="HB68" s="35" t="e">
        <f>SUM(#REF!+#REF!+#REF!)</f>
        <v>#REF!</v>
      </c>
      <c r="HC68" s="144" t="e">
        <f t="shared" si="59"/>
        <v>#REF!</v>
      </c>
      <c r="HE68" s="149"/>
      <c r="HF68" s="149"/>
    </row>
    <row r="69" spans="1:214" ht="15" customHeight="1" thickBot="1" x14ac:dyDescent="0.25">
      <c r="A69" s="134" t="s">
        <v>519</v>
      </c>
      <c r="B69" s="135"/>
      <c r="C69" s="135" t="e">
        <f>SUM(#REF!+#REF!+#REF!)</f>
        <v>#REF!</v>
      </c>
      <c r="D69" s="146"/>
      <c r="E69" s="135"/>
      <c r="F69" s="135" t="e">
        <f>SUM(#REF!+#REF!+#REF!)</f>
        <v>#REF!</v>
      </c>
      <c r="G69" s="147"/>
      <c r="H69" s="135"/>
      <c r="I69" s="135" t="e">
        <f>SUM(#REF!+#REF!+#REF!)</f>
        <v>#REF!</v>
      </c>
      <c r="J69" s="147"/>
      <c r="K69" s="135"/>
      <c r="L69" s="135" t="e">
        <f>SUM(#REF!+#REF!+#REF!)</f>
        <v>#REF!</v>
      </c>
      <c r="M69" s="147"/>
      <c r="N69" s="135"/>
      <c r="O69" s="135" t="e">
        <f>SUM(#REF!+#REF!+#REF!)</f>
        <v>#REF!</v>
      </c>
      <c r="P69" s="147"/>
      <c r="Q69" s="135"/>
      <c r="R69" s="135" t="e">
        <f>SUM(#REF!+#REF!+#REF!)</f>
        <v>#REF!</v>
      </c>
      <c r="S69" s="147"/>
      <c r="T69" s="135"/>
      <c r="U69" s="135" t="e">
        <f>SUM(#REF!+#REF!+#REF!)</f>
        <v>#REF!</v>
      </c>
      <c r="V69" s="147"/>
      <c r="W69" s="135"/>
      <c r="X69" s="135" t="e">
        <f>SUM(#REF!+#REF!+#REF!)</f>
        <v>#REF!</v>
      </c>
      <c r="Y69" s="147"/>
      <c r="Z69" s="135"/>
      <c r="AA69" s="135" t="e">
        <f>SUM(#REF!+#REF!+#REF!)</f>
        <v>#REF!</v>
      </c>
      <c r="AB69" s="147"/>
      <c r="AC69" s="135">
        <v>466047</v>
      </c>
      <c r="AD69" s="135" t="e">
        <f>SUM(#REF!+#REF!+#REF!)</f>
        <v>#REF!</v>
      </c>
      <c r="AE69" s="421" t="e">
        <f t="shared" ref="AE69" si="319">AD69/AC69*100</f>
        <v>#REF!</v>
      </c>
      <c r="AF69" s="135"/>
      <c r="AG69" s="135" t="e">
        <f>SUM(#REF!+#REF!+#REF!)</f>
        <v>#REF!</v>
      </c>
      <c r="AH69" s="147"/>
      <c r="AI69" s="135"/>
      <c r="AJ69" s="135" t="e">
        <f>SUM(#REF!+#REF!+#REF!)</f>
        <v>#REF!</v>
      </c>
      <c r="AK69" s="147"/>
      <c r="AL69" s="135"/>
      <c r="AM69" s="135" t="e">
        <f>SUM(#REF!+#REF!+#REF!)</f>
        <v>#REF!</v>
      </c>
      <c r="AN69" s="147"/>
      <c r="AO69" s="135"/>
      <c r="AP69" s="135" t="e">
        <f>SUM(#REF!+#REF!+#REF!)</f>
        <v>#REF!</v>
      </c>
      <c r="AQ69" s="147"/>
      <c r="AR69" s="135"/>
      <c r="AS69" s="147" t="e">
        <f>SUM(#REF!+#REF!+#REF!)</f>
        <v>#REF!</v>
      </c>
      <c r="AT69" s="147"/>
      <c r="AU69" s="135"/>
      <c r="AV69" s="147" t="e">
        <f>SUM(#REF!+#REF!+#REF!)</f>
        <v>#REF!</v>
      </c>
      <c r="AW69" s="147"/>
      <c r="AX69" s="135"/>
      <c r="AY69" s="147" t="e">
        <f>SUM(#REF!+#REF!+#REF!)</f>
        <v>#REF!</v>
      </c>
      <c r="AZ69" s="147"/>
      <c r="BA69" s="135"/>
      <c r="BB69" s="147" t="e">
        <f>SUM(#REF!+#REF!+#REF!)</f>
        <v>#REF!</v>
      </c>
      <c r="BC69" s="147"/>
      <c r="BD69" s="135"/>
      <c r="BE69" s="147" t="e">
        <f>SUM(#REF!+#REF!+#REF!)</f>
        <v>#REF!</v>
      </c>
      <c r="BF69" s="147"/>
      <c r="BG69" s="135"/>
      <c r="BH69" s="147" t="e">
        <f>#REF!+#REF!+#REF!</f>
        <v>#REF!</v>
      </c>
      <c r="BI69" s="147"/>
      <c r="BJ69" s="135"/>
      <c r="BK69" s="147" t="e">
        <f>#REF!+#REF!+#REF!</f>
        <v>#REF!</v>
      </c>
      <c r="BL69" s="147"/>
      <c r="BM69" s="135"/>
      <c r="BN69" s="147" t="e">
        <f>SUM(#REF!+#REF!+#REF!)</f>
        <v>#REF!</v>
      </c>
      <c r="BO69" s="147"/>
      <c r="BP69" s="135"/>
      <c r="BQ69" s="147" t="e">
        <f>SUM(#REF!+#REF!+#REF!)</f>
        <v>#REF!</v>
      </c>
      <c r="BR69" s="147"/>
      <c r="BS69" s="135"/>
      <c r="BT69" s="147" t="e">
        <f>SUM(#REF!+#REF!+#REF!)</f>
        <v>#REF!</v>
      </c>
      <c r="BU69" s="147"/>
      <c r="BV69" s="135"/>
      <c r="BW69" s="147" t="e">
        <f>SUM(#REF!+#REF!+#REF!)</f>
        <v>#REF!</v>
      </c>
      <c r="BX69" s="147"/>
      <c r="BY69" s="135"/>
      <c r="BZ69" s="147" t="e">
        <f>SUM(#REF!+#REF!+#REF!)</f>
        <v>#REF!</v>
      </c>
      <c r="CA69" s="147"/>
      <c r="CB69" s="135"/>
      <c r="CC69" s="147" t="e">
        <f>SUM(#REF!+#REF!+#REF!)</f>
        <v>#REF!</v>
      </c>
      <c r="CD69" s="147"/>
      <c r="CE69" s="135"/>
      <c r="CF69" s="147" t="e">
        <f>SUM(#REF!+#REF!+#REF!)</f>
        <v>#REF!</v>
      </c>
      <c r="CG69" s="147"/>
      <c r="CH69" s="135"/>
      <c r="CI69" s="147" t="e">
        <f>SUM(#REF!+#REF!+#REF!)</f>
        <v>#REF!</v>
      </c>
      <c r="CJ69" s="147"/>
      <c r="CK69" s="135"/>
      <c r="CL69" s="147" t="e">
        <f>SUM(#REF!+#REF!+#REF!)</f>
        <v>#REF!</v>
      </c>
      <c r="CM69" s="147"/>
      <c r="CN69" s="135"/>
      <c r="CO69" s="147" t="e">
        <f>#REF!+#REF!+#REF!</f>
        <v>#REF!</v>
      </c>
      <c r="CP69" s="147"/>
      <c r="CQ69" s="135"/>
      <c r="CR69" s="147" t="e">
        <f>SUM(#REF!+#REF!+#REF!)</f>
        <v>#REF!</v>
      </c>
      <c r="CS69" s="147"/>
      <c r="CT69" s="135"/>
      <c r="CU69" s="147" t="e">
        <f>SUM(#REF!+#REF!+#REF!)</f>
        <v>#REF!</v>
      </c>
      <c r="CV69" s="147"/>
      <c r="CW69" s="135"/>
      <c r="CX69" s="147" t="e">
        <f>SUM(#REF!+#REF!+#REF!)</f>
        <v>#REF!</v>
      </c>
      <c r="CY69" s="147"/>
      <c r="CZ69" s="135"/>
      <c r="DA69" s="147" t="e">
        <f>SUM(#REF!+#REF!+#REF!)</f>
        <v>#REF!</v>
      </c>
      <c r="DB69" s="147"/>
      <c r="DC69" s="135"/>
      <c r="DD69" s="147" t="e">
        <f>SUM(#REF!+#REF!+#REF!)</f>
        <v>#REF!</v>
      </c>
      <c r="DE69" s="147"/>
      <c r="DF69" s="135"/>
      <c r="DG69" s="147" t="e">
        <f>SUM(#REF!+#REF!+#REF!)</f>
        <v>#REF!</v>
      </c>
      <c r="DH69" s="147"/>
      <c r="DI69" s="135"/>
      <c r="DJ69" s="147" t="e">
        <f>SUM(#REF!+#REF!+#REF!)</f>
        <v>#REF!</v>
      </c>
      <c r="DK69" s="147"/>
      <c r="DL69" s="135"/>
      <c r="DM69" s="147" t="e">
        <f>SUM(#REF!+#REF!+#REF!)</f>
        <v>#REF!</v>
      </c>
      <c r="DN69" s="147"/>
      <c r="DO69" s="135"/>
      <c r="DP69" s="147" t="e">
        <f>#REF!+#REF!+#REF!</f>
        <v>#REF!</v>
      </c>
      <c r="DQ69" s="147"/>
      <c r="DR69" s="147">
        <f t="shared" si="60"/>
        <v>466047</v>
      </c>
      <c r="DS69" s="125" t="e">
        <f>#REF!+#REF!+#REF!</f>
        <v>#REF!</v>
      </c>
      <c r="DT69" s="147" t="e">
        <f t="shared" si="61"/>
        <v>#REF!</v>
      </c>
      <c r="DU69" s="135"/>
      <c r="DV69" s="135" t="e">
        <f>SUM(#REF!+#REF!+#REF!)</f>
        <v>#REF!</v>
      </c>
      <c r="DW69" s="147"/>
      <c r="DX69" s="135"/>
      <c r="DY69" s="135" t="e">
        <f>SUM(#REF!+#REF!+#REF!)</f>
        <v>#REF!</v>
      </c>
      <c r="DZ69" s="147"/>
      <c r="EA69" s="135"/>
      <c r="EB69" s="135" t="e">
        <f>SUM(#REF!+#REF!+#REF!)</f>
        <v>#REF!</v>
      </c>
      <c r="EC69" s="147"/>
      <c r="ED69" s="135"/>
      <c r="EE69" s="135" t="e">
        <f>SUM(#REF!+#REF!+#REF!)</f>
        <v>#REF!</v>
      </c>
      <c r="EF69" s="147"/>
      <c r="EG69" s="135"/>
      <c r="EH69" s="135" t="e">
        <f>SUM(#REF!+#REF!+#REF!)</f>
        <v>#REF!</v>
      </c>
      <c r="EI69" s="147"/>
      <c r="EJ69" s="135"/>
      <c r="EK69" s="135" t="e">
        <f>SUM(#REF!+#REF!+#REF!)</f>
        <v>#REF!</v>
      </c>
      <c r="EL69" s="147"/>
      <c r="EM69" s="135"/>
      <c r="EN69" s="135" t="e">
        <f>SUM(#REF!+#REF!+#REF!)</f>
        <v>#REF!</v>
      </c>
      <c r="EO69" s="147"/>
      <c r="EP69" s="135"/>
      <c r="EQ69" s="135" t="e">
        <f>SUM(#REF!+#REF!+#REF!)</f>
        <v>#REF!</v>
      </c>
      <c r="ER69" s="147"/>
      <c r="ES69" s="135"/>
      <c r="ET69" s="135" t="e">
        <f>SUM(#REF!+#REF!+#REF!)</f>
        <v>#REF!</v>
      </c>
      <c r="EU69" s="147"/>
      <c r="EV69" s="334">
        <f t="shared" si="62"/>
        <v>0</v>
      </c>
      <c r="EW69" s="334" t="e">
        <f>SUM(#REF!+#REF!+#REF!)</f>
        <v>#REF!</v>
      </c>
      <c r="EX69" s="335"/>
      <c r="EY69" s="135"/>
      <c r="EZ69" s="334" t="e">
        <f>#REF!+#REF!+#REF!</f>
        <v>#REF!</v>
      </c>
      <c r="FA69" s="147"/>
      <c r="FB69" s="135"/>
      <c r="FC69" s="334" t="e">
        <f>#REF!+#REF!+#REF!</f>
        <v>#REF!</v>
      </c>
      <c r="FD69" s="147"/>
      <c r="FE69" s="135"/>
      <c r="FF69" s="334" t="e">
        <f>#REF!+#REF!+#REF!</f>
        <v>#REF!</v>
      </c>
      <c r="FG69" s="147"/>
      <c r="FH69" s="135"/>
      <c r="FI69" s="334" t="e">
        <f>#REF!+#REF!+#REF!</f>
        <v>#REF!</v>
      </c>
      <c r="FJ69" s="147"/>
      <c r="FK69" s="135"/>
      <c r="FL69" s="147" t="e">
        <f>#REF!+#REF!+#REF!</f>
        <v>#REF!</v>
      </c>
      <c r="FM69" s="147"/>
      <c r="FN69" s="135"/>
      <c r="FO69" s="147" t="e">
        <f>#REF!+#REF!+#REF!</f>
        <v>#REF!</v>
      </c>
      <c r="FP69" s="147"/>
      <c r="FQ69" s="135"/>
      <c r="FR69" s="147" t="e">
        <f>#REF!+#REF!+#REF!</f>
        <v>#REF!</v>
      </c>
      <c r="FS69" s="147"/>
      <c r="FT69" s="135"/>
      <c r="FU69" s="147" t="e">
        <f>#REF!+#REF!+#REF!</f>
        <v>#REF!</v>
      </c>
      <c r="FV69" s="147"/>
      <c r="FW69" s="135"/>
      <c r="FX69" s="147" t="e">
        <f>#REF!+#REF!+#REF!</f>
        <v>#REF!</v>
      </c>
      <c r="FY69" s="147"/>
      <c r="FZ69" s="135"/>
      <c r="GA69" s="334" t="e">
        <f>#REF!+#REF!+#REF!</f>
        <v>#REF!</v>
      </c>
      <c r="GB69" s="334"/>
      <c r="GC69" s="135"/>
      <c r="GD69" s="334" t="e">
        <f>#REF!+#REF!+#REF!</f>
        <v>#REF!</v>
      </c>
      <c r="GE69" s="334"/>
      <c r="GF69" s="135"/>
      <c r="GG69" s="334" t="e">
        <f>#REF!+#REF!+#REF!</f>
        <v>#REF!</v>
      </c>
      <c r="GH69" s="334"/>
      <c r="GI69" s="135"/>
      <c r="GJ69" s="334" t="e">
        <f>#REF!+#REF!+#REF!</f>
        <v>#REF!</v>
      </c>
      <c r="GK69" s="147"/>
      <c r="GL69" s="147">
        <f t="shared" si="63"/>
        <v>0</v>
      </c>
      <c r="GM69" s="147" t="e">
        <f>#REF!+#REF!+#REF!</f>
        <v>#REF!</v>
      </c>
      <c r="GN69" s="147"/>
      <c r="GO69" s="135"/>
      <c r="GP69" s="334" t="e">
        <f>#REF!+#REF!+#REF!</f>
        <v>#REF!</v>
      </c>
      <c r="GQ69" s="334"/>
      <c r="GR69" s="135"/>
      <c r="GS69" s="334" t="e">
        <f>#REF!+#REF!+#REF!</f>
        <v>#REF!</v>
      </c>
      <c r="GT69" s="334"/>
      <c r="GU69" s="135"/>
      <c r="GV69" s="334" t="e">
        <f>#REF!+#REF!+#REF!</f>
        <v>#REF!</v>
      </c>
      <c r="GW69" s="147"/>
      <c r="GX69" s="147">
        <f t="shared" si="64"/>
        <v>0</v>
      </c>
      <c r="GY69" s="147" t="e">
        <f>SUM(#REF!+#REF!+#REF!)</f>
        <v>#REF!</v>
      </c>
      <c r="GZ69" s="147"/>
      <c r="HA69" s="147">
        <f t="shared" si="65"/>
        <v>466047</v>
      </c>
      <c r="HB69" s="147" t="e">
        <f>SUM(#REF!+#REF!+#REF!)</f>
        <v>#REF!</v>
      </c>
      <c r="HC69" s="148"/>
      <c r="HE69" s="149"/>
      <c r="HF69" s="149"/>
    </row>
    <row r="70" spans="1:214" x14ac:dyDescent="0.2">
      <c r="C70" s="18"/>
      <c r="D70" s="18"/>
      <c r="E70" s="18"/>
    </row>
    <row r="71" spans="1:214" x14ac:dyDescent="0.2">
      <c r="B71" s="18">
        <f>SUM(B6)</f>
        <v>193004</v>
      </c>
      <c r="C71" s="18" t="e">
        <f t="shared" ref="C71:AP71" si="320">SUM(C6)</f>
        <v>#REF!</v>
      </c>
      <c r="D71" s="18" t="e">
        <f t="shared" si="320"/>
        <v>#REF!</v>
      </c>
      <c r="E71" s="18">
        <f t="shared" si="320"/>
        <v>5000</v>
      </c>
      <c r="F71" s="18" t="e">
        <f t="shared" si="320"/>
        <v>#REF!</v>
      </c>
      <c r="G71" s="18" t="e">
        <f t="shared" si="320"/>
        <v>#REF!</v>
      </c>
      <c r="H71" s="18">
        <f t="shared" si="320"/>
        <v>3353</v>
      </c>
      <c r="I71" s="18" t="e">
        <f t="shared" si="320"/>
        <v>#REF!</v>
      </c>
      <c r="J71" s="18" t="e">
        <f t="shared" si="320"/>
        <v>#REF!</v>
      </c>
      <c r="K71" s="18">
        <f t="shared" si="320"/>
        <v>7034</v>
      </c>
      <c r="L71" s="18" t="e">
        <f t="shared" si="320"/>
        <v>#REF!</v>
      </c>
      <c r="M71" s="18" t="e">
        <f t="shared" si="320"/>
        <v>#REF!</v>
      </c>
      <c r="N71" s="18">
        <f t="shared" si="320"/>
        <v>166280</v>
      </c>
      <c r="O71" s="18" t="e">
        <f t="shared" si="320"/>
        <v>#REF!</v>
      </c>
      <c r="P71" s="18" t="e">
        <f t="shared" si="320"/>
        <v>#REF!</v>
      </c>
      <c r="Q71" s="18">
        <f t="shared" si="320"/>
        <v>693317</v>
      </c>
      <c r="R71" s="18" t="e">
        <f t="shared" si="320"/>
        <v>#REF!</v>
      </c>
      <c r="S71" s="18" t="e">
        <f t="shared" si="320"/>
        <v>#REF!</v>
      </c>
      <c r="T71" s="18">
        <f t="shared" si="320"/>
        <v>673622</v>
      </c>
      <c r="U71" s="18" t="e">
        <f t="shared" si="320"/>
        <v>#REF!</v>
      </c>
      <c r="V71" s="18" t="e">
        <f t="shared" si="320"/>
        <v>#REF!</v>
      </c>
      <c r="W71" s="18">
        <f t="shared" si="320"/>
        <v>0</v>
      </c>
      <c r="X71" s="18" t="e">
        <f t="shared" si="320"/>
        <v>#REF!</v>
      </c>
      <c r="Y71" s="18">
        <f t="shared" si="320"/>
        <v>0</v>
      </c>
      <c r="Z71" s="18">
        <f t="shared" si="320"/>
        <v>5709877</v>
      </c>
      <c r="AA71" s="18" t="e">
        <f t="shared" si="320"/>
        <v>#REF!</v>
      </c>
      <c r="AB71" s="18" t="e">
        <f t="shared" si="320"/>
        <v>#REF!</v>
      </c>
      <c r="AC71" s="18">
        <f t="shared" si="320"/>
        <v>0</v>
      </c>
      <c r="AD71" s="18" t="e">
        <f t="shared" si="320"/>
        <v>#REF!</v>
      </c>
      <c r="AE71" s="18">
        <f t="shared" si="320"/>
        <v>0</v>
      </c>
      <c r="AF71" s="18">
        <f t="shared" si="320"/>
        <v>4604</v>
      </c>
      <c r="AG71" s="18" t="e">
        <f t="shared" si="320"/>
        <v>#REF!</v>
      </c>
      <c r="AH71" s="18" t="e">
        <f t="shared" si="320"/>
        <v>#REF!</v>
      </c>
      <c r="AI71" s="18">
        <f t="shared" si="320"/>
        <v>27850</v>
      </c>
      <c r="AJ71" s="18" t="e">
        <f t="shared" si="320"/>
        <v>#REF!</v>
      </c>
      <c r="AK71" s="18" t="e">
        <f t="shared" si="320"/>
        <v>#REF!</v>
      </c>
      <c r="AL71" s="18">
        <f t="shared" si="320"/>
        <v>157000</v>
      </c>
      <c r="AM71" s="18" t="e">
        <f t="shared" si="320"/>
        <v>#REF!</v>
      </c>
      <c r="AN71" s="18" t="e">
        <f t="shared" si="320"/>
        <v>#REF!</v>
      </c>
      <c r="AO71" s="18">
        <f t="shared" si="320"/>
        <v>698409</v>
      </c>
      <c r="AP71" s="18" t="e">
        <f t="shared" si="320"/>
        <v>#REF!</v>
      </c>
      <c r="AQ71" s="18" t="e">
        <f t="shared" ref="AQ71:DB71" si="321">SUM(AQ6)</f>
        <v>#REF!</v>
      </c>
      <c r="AR71" s="18">
        <f t="shared" si="321"/>
        <v>0</v>
      </c>
      <c r="AS71" s="18" t="e">
        <f t="shared" si="321"/>
        <v>#REF!</v>
      </c>
      <c r="AT71" s="18">
        <f t="shared" si="321"/>
        <v>0</v>
      </c>
      <c r="AU71" s="18">
        <f t="shared" si="321"/>
        <v>153653</v>
      </c>
      <c r="AV71" s="18" t="e">
        <f t="shared" si="321"/>
        <v>#REF!</v>
      </c>
      <c r="AW71" s="18" t="e">
        <f t="shared" si="321"/>
        <v>#REF!</v>
      </c>
      <c r="AX71" s="18">
        <f t="shared" si="321"/>
        <v>54290</v>
      </c>
      <c r="AY71" s="18" t="e">
        <f t="shared" si="321"/>
        <v>#REF!</v>
      </c>
      <c r="AZ71" s="18" t="e">
        <f t="shared" si="321"/>
        <v>#REF!</v>
      </c>
      <c r="BA71" s="18">
        <f t="shared" si="321"/>
        <v>25000</v>
      </c>
      <c r="BB71" s="18" t="e">
        <f t="shared" si="321"/>
        <v>#REF!</v>
      </c>
      <c r="BC71" s="18" t="e">
        <f t="shared" si="321"/>
        <v>#REF!</v>
      </c>
      <c r="BD71" s="18">
        <f t="shared" si="321"/>
        <v>1000</v>
      </c>
      <c r="BE71" s="18" t="e">
        <f t="shared" si="321"/>
        <v>#REF!</v>
      </c>
      <c r="BF71" s="18" t="e">
        <f t="shared" si="321"/>
        <v>#REF!</v>
      </c>
      <c r="BG71" s="18">
        <f t="shared" si="321"/>
        <v>109572</v>
      </c>
      <c r="BH71" s="18" t="e">
        <f t="shared" si="321"/>
        <v>#REF!</v>
      </c>
      <c r="BI71" s="18" t="e">
        <f t="shared" si="321"/>
        <v>#REF!</v>
      </c>
      <c r="BJ71" s="18">
        <f t="shared" si="321"/>
        <v>0</v>
      </c>
      <c r="BK71" s="18" t="e">
        <f t="shared" si="321"/>
        <v>#REF!</v>
      </c>
      <c r="BL71" s="18">
        <f t="shared" si="321"/>
        <v>0</v>
      </c>
      <c r="BM71" s="18">
        <f t="shared" si="321"/>
        <v>3500</v>
      </c>
      <c r="BN71" s="18" t="e">
        <f t="shared" si="321"/>
        <v>#REF!</v>
      </c>
      <c r="BO71" s="18" t="e">
        <f t="shared" si="321"/>
        <v>#REF!</v>
      </c>
      <c r="BP71" s="18">
        <f t="shared" si="321"/>
        <v>477883</v>
      </c>
      <c r="BQ71" s="18" t="e">
        <f t="shared" si="321"/>
        <v>#REF!</v>
      </c>
      <c r="BR71" s="18" t="e">
        <f t="shared" si="321"/>
        <v>#REF!</v>
      </c>
      <c r="BS71" s="18">
        <f t="shared" si="321"/>
        <v>175109</v>
      </c>
      <c r="BT71" s="18" t="e">
        <f t="shared" si="321"/>
        <v>#REF!</v>
      </c>
      <c r="BU71" s="18" t="e">
        <f t="shared" si="321"/>
        <v>#REF!</v>
      </c>
      <c r="BV71" s="18">
        <f t="shared" si="321"/>
        <v>0</v>
      </c>
      <c r="BW71" s="18" t="e">
        <f t="shared" si="321"/>
        <v>#REF!</v>
      </c>
      <c r="BX71" s="18">
        <f t="shared" si="321"/>
        <v>0</v>
      </c>
      <c r="BY71" s="18">
        <f t="shared" si="321"/>
        <v>699392</v>
      </c>
      <c r="BZ71" s="18" t="e">
        <f t="shared" si="321"/>
        <v>#REF!</v>
      </c>
      <c r="CA71" s="18" t="e">
        <f t="shared" si="321"/>
        <v>#REF!</v>
      </c>
      <c r="CB71" s="18">
        <f t="shared" si="321"/>
        <v>0</v>
      </c>
      <c r="CC71" s="18" t="e">
        <f t="shared" si="321"/>
        <v>#REF!</v>
      </c>
      <c r="CD71" s="18">
        <f t="shared" si="321"/>
        <v>0</v>
      </c>
      <c r="CE71" s="18">
        <f t="shared" si="321"/>
        <v>3247780</v>
      </c>
      <c r="CF71" s="18" t="e">
        <f t="shared" si="321"/>
        <v>#REF!</v>
      </c>
      <c r="CG71" s="18" t="e">
        <f t="shared" si="321"/>
        <v>#REF!</v>
      </c>
      <c r="CH71" s="18">
        <f t="shared" si="321"/>
        <v>0</v>
      </c>
      <c r="CI71" s="18" t="e">
        <f t="shared" si="321"/>
        <v>#REF!</v>
      </c>
      <c r="CJ71" s="18">
        <f t="shared" si="321"/>
        <v>0</v>
      </c>
      <c r="CK71" s="18">
        <f t="shared" si="321"/>
        <v>2000</v>
      </c>
      <c r="CL71" s="18" t="e">
        <f t="shared" si="321"/>
        <v>#REF!</v>
      </c>
      <c r="CM71" s="18" t="e">
        <f t="shared" si="321"/>
        <v>#REF!</v>
      </c>
      <c r="CN71" s="18">
        <f t="shared" si="321"/>
        <v>320581</v>
      </c>
      <c r="CO71" s="18" t="e">
        <f t="shared" si="321"/>
        <v>#REF!</v>
      </c>
      <c r="CP71" s="18" t="e">
        <f t="shared" si="321"/>
        <v>#REF!</v>
      </c>
      <c r="CQ71" s="18">
        <f t="shared" si="321"/>
        <v>0</v>
      </c>
      <c r="CR71" s="18" t="e">
        <f t="shared" si="321"/>
        <v>#REF!</v>
      </c>
      <c r="CS71" s="18">
        <f t="shared" si="321"/>
        <v>0</v>
      </c>
      <c r="CT71" s="18">
        <f t="shared" si="321"/>
        <v>3000</v>
      </c>
      <c r="CU71" s="18" t="e">
        <f t="shared" si="321"/>
        <v>#REF!</v>
      </c>
      <c r="CV71" s="18" t="e">
        <f t="shared" si="321"/>
        <v>#REF!</v>
      </c>
      <c r="CW71" s="18">
        <f t="shared" si="321"/>
        <v>53700</v>
      </c>
      <c r="CX71" s="18" t="e">
        <f t="shared" si="321"/>
        <v>#REF!</v>
      </c>
      <c r="CY71" s="18" t="e">
        <f t="shared" si="321"/>
        <v>#REF!</v>
      </c>
      <c r="CZ71" s="18">
        <f t="shared" si="321"/>
        <v>42680</v>
      </c>
      <c r="DA71" s="18" t="e">
        <f t="shared" si="321"/>
        <v>#REF!</v>
      </c>
      <c r="DB71" s="18" t="e">
        <f t="shared" si="321"/>
        <v>#REF!</v>
      </c>
      <c r="DC71" s="18">
        <f t="shared" ref="DC71:DT71" si="322">SUM(DC6)</f>
        <v>907200</v>
      </c>
      <c r="DD71" s="18" t="e">
        <f t="shared" si="322"/>
        <v>#REF!</v>
      </c>
      <c r="DE71" s="18" t="e">
        <f t="shared" si="322"/>
        <v>#REF!</v>
      </c>
      <c r="DF71" s="18">
        <f t="shared" si="322"/>
        <v>370139</v>
      </c>
      <c r="DG71" s="18" t="e">
        <f t="shared" si="322"/>
        <v>#REF!</v>
      </c>
      <c r="DH71" s="18" t="e">
        <f t="shared" si="322"/>
        <v>#REF!</v>
      </c>
      <c r="DI71" s="18">
        <f t="shared" si="322"/>
        <v>96640</v>
      </c>
      <c r="DJ71" s="18" t="e">
        <f t="shared" si="322"/>
        <v>#REF!</v>
      </c>
      <c r="DK71" s="18" t="e">
        <f t="shared" si="322"/>
        <v>#REF!</v>
      </c>
      <c r="DL71" s="18">
        <f t="shared" si="322"/>
        <v>130042</v>
      </c>
      <c r="DM71" s="18" t="e">
        <f t="shared" si="322"/>
        <v>#REF!</v>
      </c>
      <c r="DN71" s="18" t="e">
        <f t="shared" si="322"/>
        <v>#REF!</v>
      </c>
      <c r="DO71" s="18">
        <f t="shared" si="322"/>
        <v>874506</v>
      </c>
      <c r="DP71" s="18" t="e">
        <f t="shared" si="322"/>
        <v>#REF!</v>
      </c>
      <c r="DQ71" s="18" t="e">
        <f t="shared" si="322"/>
        <v>#REF!</v>
      </c>
      <c r="DR71" s="18">
        <f t="shared" si="322"/>
        <v>16087017</v>
      </c>
      <c r="DS71" s="18" t="e">
        <f t="shared" si="322"/>
        <v>#REF!</v>
      </c>
      <c r="DT71" s="18" t="e">
        <f t="shared" si="322"/>
        <v>#REF!</v>
      </c>
      <c r="DU71" s="18">
        <f t="shared" ref="DU71:EZ71" si="323">SUM(DU6)</f>
        <v>14226</v>
      </c>
      <c r="DV71" s="18" t="e">
        <f t="shared" si="323"/>
        <v>#REF!</v>
      </c>
      <c r="DW71" s="18" t="e">
        <f t="shared" si="323"/>
        <v>#REF!</v>
      </c>
      <c r="DX71" s="18">
        <f t="shared" si="323"/>
        <v>7392</v>
      </c>
      <c r="DY71" s="18" t="e">
        <f t="shared" si="323"/>
        <v>#REF!</v>
      </c>
      <c r="DZ71" s="18" t="e">
        <f t="shared" si="323"/>
        <v>#REF!</v>
      </c>
      <c r="EA71" s="18">
        <f t="shared" si="323"/>
        <v>4000</v>
      </c>
      <c r="EB71" s="18" t="e">
        <f t="shared" si="323"/>
        <v>#REF!</v>
      </c>
      <c r="EC71" s="18" t="e">
        <f t="shared" si="323"/>
        <v>#REF!</v>
      </c>
      <c r="ED71" s="18">
        <f t="shared" si="323"/>
        <v>326545</v>
      </c>
      <c r="EE71" s="18" t="e">
        <f t="shared" si="323"/>
        <v>#REF!</v>
      </c>
      <c r="EF71" s="18" t="e">
        <f t="shared" si="323"/>
        <v>#REF!</v>
      </c>
      <c r="EG71" s="18">
        <f t="shared" si="323"/>
        <v>47360</v>
      </c>
      <c r="EH71" s="18" t="e">
        <f t="shared" si="323"/>
        <v>#REF!</v>
      </c>
      <c r="EI71" s="18" t="e">
        <f t="shared" si="323"/>
        <v>#REF!</v>
      </c>
      <c r="EJ71" s="18">
        <f t="shared" si="323"/>
        <v>51137</v>
      </c>
      <c r="EK71" s="18" t="e">
        <f t="shared" si="323"/>
        <v>#REF!</v>
      </c>
      <c r="EL71" s="18" t="e">
        <f t="shared" si="323"/>
        <v>#REF!</v>
      </c>
      <c r="EM71" s="18">
        <f t="shared" si="323"/>
        <v>14795</v>
      </c>
      <c r="EN71" s="18" t="e">
        <f t="shared" si="323"/>
        <v>#REF!</v>
      </c>
      <c r="EO71" s="18" t="e">
        <f t="shared" si="323"/>
        <v>#REF!</v>
      </c>
      <c r="EP71" s="18">
        <f t="shared" si="323"/>
        <v>1415777</v>
      </c>
      <c r="EQ71" s="18" t="e">
        <f t="shared" si="323"/>
        <v>#REF!</v>
      </c>
      <c r="ER71" s="18" t="e">
        <f t="shared" si="323"/>
        <v>#REF!</v>
      </c>
      <c r="ES71" s="18">
        <f t="shared" si="323"/>
        <v>540431</v>
      </c>
      <c r="ET71" s="18" t="e">
        <f t="shared" si="323"/>
        <v>#REF!</v>
      </c>
      <c r="EU71" s="18" t="e">
        <f t="shared" si="323"/>
        <v>#REF!</v>
      </c>
      <c r="EV71" s="18">
        <f t="shared" si="323"/>
        <v>2421663</v>
      </c>
      <c r="EW71" s="18" t="e">
        <f t="shared" si="323"/>
        <v>#REF!</v>
      </c>
      <c r="EX71" s="18" t="e">
        <f t="shared" si="323"/>
        <v>#REF!</v>
      </c>
      <c r="EY71" s="18">
        <f t="shared" si="323"/>
        <v>80080</v>
      </c>
      <c r="EZ71" s="18" t="e">
        <f t="shared" si="323"/>
        <v>#REF!</v>
      </c>
      <c r="FA71" s="18" t="e">
        <f t="shared" ref="FA71:HC71" si="324">SUM(FA6)</f>
        <v>#REF!</v>
      </c>
      <c r="FB71" s="18">
        <f t="shared" si="324"/>
        <v>120092</v>
      </c>
      <c r="FC71" s="18" t="e">
        <f t="shared" si="324"/>
        <v>#REF!</v>
      </c>
      <c r="FD71" s="18" t="e">
        <f t="shared" si="324"/>
        <v>#REF!</v>
      </c>
      <c r="FE71" s="18">
        <f t="shared" si="324"/>
        <v>80739</v>
      </c>
      <c r="FF71" s="18" t="e">
        <f t="shared" si="324"/>
        <v>#REF!</v>
      </c>
      <c r="FG71" s="18" t="e">
        <f t="shared" si="324"/>
        <v>#REF!</v>
      </c>
      <c r="FH71" s="18">
        <f t="shared" si="324"/>
        <v>117339</v>
      </c>
      <c r="FI71" s="18" t="e">
        <f t="shared" si="324"/>
        <v>#REF!</v>
      </c>
      <c r="FJ71" s="18" t="e">
        <f t="shared" si="324"/>
        <v>#REF!</v>
      </c>
      <c r="FK71" s="18">
        <f t="shared" si="324"/>
        <v>105602</v>
      </c>
      <c r="FL71" s="18" t="e">
        <f t="shared" si="324"/>
        <v>#REF!</v>
      </c>
      <c r="FM71" s="18" t="e">
        <f t="shared" si="324"/>
        <v>#REF!</v>
      </c>
      <c r="FN71" s="18">
        <f t="shared" si="324"/>
        <v>252059</v>
      </c>
      <c r="FO71" s="18" t="e">
        <f t="shared" si="324"/>
        <v>#REF!</v>
      </c>
      <c r="FP71" s="18" t="e">
        <f t="shared" si="324"/>
        <v>#REF!</v>
      </c>
      <c r="FQ71" s="18">
        <f t="shared" si="324"/>
        <v>112739</v>
      </c>
      <c r="FR71" s="18" t="e">
        <f t="shared" si="324"/>
        <v>#REF!</v>
      </c>
      <c r="FS71" s="18" t="e">
        <f t="shared" si="324"/>
        <v>#REF!</v>
      </c>
      <c r="FT71" s="18">
        <f t="shared" si="324"/>
        <v>127143</v>
      </c>
      <c r="FU71" s="18" t="e">
        <f t="shared" si="324"/>
        <v>#REF!</v>
      </c>
      <c r="FV71" s="18" t="e">
        <f t="shared" si="324"/>
        <v>#REF!</v>
      </c>
      <c r="FW71" s="18">
        <f t="shared" si="324"/>
        <v>82786</v>
      </c>
      <c r="FX71" s="18" t="e">
        <f t="shared" si="324"/>
        <v>#REF!</v>
      </c>
      <c r="FY71" s="18" t="e">
        <f t="shared" si="324"/>
        <v>#REF!</v>
      </c>
      <c r="FZ71" s="18">
        <f t="shared" si="324"/>
        <v>12245</v>
      </c>
      <c r="GA71" s="18" t="e">
        <f t="shared" si="324"/>
        <v>#REF!</v>
      </c>
      <c r="GB71" s="18" t="e">
        <f t="shared" si="324"/>
        <v>#REF!</v>
      </c>
      <c r="GC71" s="18">
        <f t="shared" si="324"/>
        <v>44664</v>
      </c>
      <c r="GD71" s="18" t="e">
        <f t="shared" si="324"/>
        <v>#REF!</v>
      </c>
      <c r="GE71" s="18" t="e">
        <f t="shared" si="324"/>
        <v>#REF!</v>
      </c>
      <c r="GF71" s="18">
        <f t="shared" si="324"/>
        <v>770747</v>
      </c>
      <c r="GG71" s="18" t="e">
        <f t="shared" si="324"/>
        <v>#REF!</v>
      </c>
      <c r="GH71" s="18" t="e">
        <f t="shared" si="324"/>
        <v>#REF!</v>
      </c>
      <c r="GI71" s="18">
        <f t="shared" si="324"/>
        <v>0</v>
      </c>
      <c r="GJ71" s="18" t="e">
        <f t="shared" si="324"/>
        <v>#REF!</v>
      </c>
      <c r="GK71" s="18">
        <f t="shared" si="324"/>
        <v>0</v>
      </c>
      <c r="GL71" s="18">
        <f t="shared" si="324"/>
        <v>1906235</v>
      </c>
      <c r="GM71" s="18" t="e">
        <f t="shared" si="324"/>
        <v>#REF!</v>
      </c>
      <c r="GN71" s="18" t="e">
        <f t="shared" si="324"/>
        <v>#REF!</v>
      </c>
      <c r="GO71" s="18">
        <f t="shared" si="324"/>
        <v>849430</v>
      </c>
      <c r="GP71" s="18" t="e">
        <f t="shared" si="324"/>
        <v>#REF!</v>
      </c>
      <c r="GQ71" s="18" t="e">
        <f t="shared" si="324"/>
        <v>#REF!</v>
      </c>
      <c r="GR71" s="18">
        <f t="shared" si="324"/>
        <v>1386978</v>
      </c>
      <c r="GS71" s="18" t="e">
        <f t="shared" si="324"/>
        <v>#REF!</v>
      </c>
      <c r="GT71" s="18" t="e">
        <f t="shared" si="324"/>
        <v>#REF!</v>
      </c>
      <c r="GU71" s="18">
        <f t="shared" si="324"/>
        <v>1267571</v>
      </c>
      <c r="GV71" s="18" t="e">
        <f t="shared" si="324"/>
        <v>#REF!</v>
      </c>
      <c r="GW71" s="18" t="e">
        <f t="shared" si="324"/>
        <v>#REF!</v>
      </c>
      <c r="GX71" s="18">
        <f t="shared" si="324"/>
        <v>5410214</v>
      </c>
      <c r="GY71" s="18" t="e">
        <f t="shared" si="324"/>
        <v>#REF!</v>
      </c>
      <c r="GZ71" s="18" t="e">
        <f t="shared" si="324"/>
        <v>#REF!</v>
      </c>
      <c r="HA71" s="18">
        <f t="shared" si="324"/>
        <v>23918894</v>
      </c>
      <c r="HB71" s="18" t="e">
        <f t="shared" si="324"/>
        <v>#REF!</v>
      </c>
      <c r="HC71" s="18" t="e">
        <f t="shared" si="324"/>
        <v>#REF!</v>
      </c>
    </row>
    <row r="72" spans="1:214" x14ac:dyDescent="0.2">
      <c r="B72" s="18">
        <f>SUM(B27)</f>
        <v>0</v>
      </c>
      <c r="C72" s="18" t="e">
        <f t="shared" ref="C72:AP72" si="325">SUM(C27)</f>
        <v>#REF!</v>
      </c>
      <c r="D72" s="18">
        <f t="shared" si="325"/>
        <v>0</v>
      </c>
      <c r="E72" s="18">
        <f t="shared" si="325"/>
        <v>0</v>
      </c>
      <c r="F72" s="18" t="e">
        <f t="shared" si="325"/>
        <v>#REF!</v>
      </c>
      <c r="G72" s="18">
        <f t="shared" si="325"/>
        <v>0</v>
      </c>
      <c r="H72" s="18">
        <f t="shared" si="325"/>
        <v>0</v>
      </c>
      <c r="I72" s="18" t="e">
        <f t="shared" si="325"/>
        <v>#REF!</v>
      </c>
      <c r="J72" s="18">
        <f t="shared" si="325"/>
        <v>0</v>
      </c>
      <c r="K72" s="18">
        <f t="shared" si="325"/>
        <v>500</v>
      </c>
      <c r="L72" s="18" t="e">
        <f t="shared" si="325"/>
        <v>#REF!</v>
      </c>
      <c r="M72" s="18" t="e">
        <f t="shared" si="325"/>
        <v>#REF!</v>
      </c>
      <c r="N72" s="18">
        <f t="shared" si="325"/>
        <v>0</v>
      </c>
      <c r="O72" s="18" t="e">
        <f t="shared" si="325"/>
        <v>#REF!</v>
      </c>
      <c r="P72" s="18">
        <f t="shared" si="325"/>
        <v>0</v>
      </c>
      <c r="Q72" s="18">
        <f t="shared" si="325"/>
        <v>0</v>
      </c>
      <c r="R72" s="18" t="e">
        <f t="shared" si="325"/>
        <v>#REF!</v>
      </c>
      <c r="S72" s="18">
        <f t="shared" si="325"/>
        <v>0</v>
      </c>
      <c r="T72" s="18">
        <f t="shared" si="325"/>
        <v>0</v>
      </c>
      <c r="U72" s="18" t="e">
        <f t="shared" si="325"/>
        <v>#REF!</v>
      </c>
      <c r="V72" s="18">
        <f t="shared" si="325"/>
        <v>0</v>
      </c>
      <c r="W72" s="18">
        <f t="shared" si="325"/>
        <v>7086196</v>
      </c>
      <c r="X72" s="18" t="e">
        <f t="shared" si="325"/>
        <v>#REF!</v>
      </c>
      <c r="Y72" s="18" t="e">
        <f t="shared" si="325"/>
        <v>#REF!</v>
      </c>
      <c r="Z72" s="18">
        <f t="shared" si="325"/>
        <v>1674245</v>
      </c>
      <c r="AA72" s="18" t="e">
        <f t="shared" si="325"/>
        <v>#REF!</v>
      </c>
      <c r="AB72" s="18" t="e">
        <f t="shared" si="325"/>
        <v>#REF!</v>
      </c>
      <c r="AC72" s="18">
        <f t="shared" si="325"/>
        <v>1179681</v>
      </c>
      <c r="AD72" s="18" t="e">
        <f t="shared" si="325"/>
        <v>#REF!</v>
      </c>
      <c r="AE72" s="18">
        <f t="shared" si="325"/>
        <v>0</v>
      </c>
      <c r="AF72" s="18">
        <f t="shared" si="325"/>
        <v>0</v>
      </c>
      <c r="AG72" s="18" t="e">
        <f t="shared" si="325"/>
        <v>#REF!</v>
      </c>
      <c r="AH72" s="18">
        <f t="shared" si="325"/>
        <v>0</v>
      </c>
      <c r="AI72" s="18">
        <f t="shared" si="325"/>
        <v>5603</v>
      </c>
      <c r="AJ72" s="18" t="e">
        <f t="shared" si="325"/>
        <v>#REF!</v>
      </c>
      <c r="AK72" s="18" t="e">
        <f t="shared" si="325"/>
        <v>#REF!</v>
      </c>
      <c r="AL72" s="18">
        <f t="shared" si="325"/>
        <v>0</v>
      </c>
      <c r="AM72" s="18" t="e">
        <f t="shared" si="325"/>
        <v>#REF!</v>
      </c>
      <c r="AN72" s="18">
        <f t="shared" si="325"/>
        <v>0</v>
      </c>
      <c r="AO72" s="18">
        <f t="shared" si="325"/>
        <v>1112500</v>
      </c>
      <c r="AP72" s="18" t="e">
        <f t="shared" si="325"/>
        <v>#REF!</v>
      </c>
      <c r="AQ72" s="18" t="e">
        <f t="shared" ref="AQ72:DB72" si="326">SUM(AQ27)</f>
        <v>#REF!</v>
      </c>
      <c r="AR72" s="18">
        <f t="shared" si="326"/>
        <v>0</v>
      </c>
      <c r="AS72" s="18" t="e">
        <f t="shared" si="326"/>
        <v>#REF!</v>
      </c>
      <c r="AT72" s="18">
        <f t="shared" si="326"/>
        <v>0</v>
      </c>
      <c r="AU72" s="18">
        <f t="shared" si="326"/>
        <v>1500</v>
      </c>
      <c r="AV72" s="18" t="e">
        <f t="shared" si="326"/>
        <v>#REF!</v>
      </c>
      <c r="AW72" s="18" t="e">
        <f t="shared" si="326"/>
        <v>#REF!</v>
      </c>
      <c r="AX72" s="18">
        <f t="shared" si="326"/>
        <v>246119</v>
      </c>
      <c r="AY72" s="18" t="e">
        <f t="shared" si="326"/>
        <v>#REF!</v>
      </c>
      <c r="AZ72" s="18" t="e">
        <f t="shared" si="326"/>
        <v>#REF!</v>
      </c>
      <c r="BA72" s="18">
        <f t="shared" si="326"/>
        <v>0</v>
      </c>
      <c r="BB72" s="18" t="e">
        <f t="shared" si="326"/>
        <v>#REF!</v>
      </c>
      <c r="BC72" s="18">
        <f t="shared" si="326"/>
        <v>0</v>
      </c>
      <c r="BD72" s="18">
        <f t="shared" si="326"/>
        <v>0</v>
      </c>
      <c r="BE72" s="18" t="e">
        <f t="shared" si="326"/>
        <v>#REF!</v>
      </c>
      <c r="BF72" s="18">
        <f t="shared" si="326"/>
        <v>0</v>
      </c>
      <c r="BG72" s="18">
        <f t="shared" si="326"/>
        <v>70976</v>
      </c>
      <c r="BH72" s="18" t="e">
        <f t="shared" si="326"/>
        <v>#REF!</v>
      </c>
      <c r="BI72" s="18" t="e">
        <f t="shared" si="326"/>
        <v>#REF!</v>
      </c>
      <c r="BJ72" s="18">
        <f t="shared" si="326"/>
        <v>50</v>
      </c>
      <c r="BK72" s="18" t="e">
        <f t="shared" si="326"/>
        <v>#REF!</v>
      </c>
      <c r="BL72" s="18" t="e">
        <f t="shared" si="326"/>
        <v>#REF!</v>
      </c>
      <c r="BM72" s="18">
        <f t="shared" si="326"/>
        <v>0</v>
      </c>
      <c r="BN72" s="18" t="e">
        <f t="shared" si="326"/>
        <v>#REF!</v>
      </c>
      <c r="BO72" s="18">
        <f t="shared" si="326"/>
        <v>0</v>
      </c>
      <c r="BP72" s="18">
        <f t="shared" si="326"/>
        <v>72247</v>
      </c>
      <c r="BQ72" s="18" t="e">
        <f t="shared" si="326"/>
        <v>#REF!</v>
      </c>
      <c r="BR72" s="18" t="e">
        <f t="shared" si="326"/>
        <v>#REF!</v>
      </c>
      <c r="BS72" s="18">
        <f t="shared" si="326"/>
        <v>10000</v>
      </c>
      <c r="BT72" s="18" t="e">
        <f t="shared" si="326"/>
        <v>#REF!</v>
      </c>
      <c r="BU72" s="18" t="e">
        <f t="shared" si="326"/>
        <v>#REF!</v>
      </c>
      <c r="BV72" s="18">
        <f t="shared" si="326"/>
        <v>0</v>
      </c>
      <c r="BW72" s="18" t="e">
        <f t="shared" si="326"/>
        <v>#REF!</v>
      </c>
      <c r="BX72" s="18">
        <f t="shared" si="326"/>
        <v>0</v>
      </c>
      <c r="BY72" s="18">
        <f t="shared" si="326"/>
        <v>120000</v>
      </c>
      <c r="BZ72" s="18" t="e">
        <f t="shared" si="326"/>
        <v>#REF!</v>
      </c>
      <c r="CA72" s="18" t="e">
        <f t="shared" si="326"/>
        <v>#REF!</v>
      </c>
      <c r="CB72" s="18">
        <f t="shared" si="326"/>
        <v>0</v>
      </c>
      <c r="CC72" s="18" t="e">
        <f t="shared" si="326"/>
        <v>#REF!</v>
      </c>
      <c r="CD72" s="18">
        <f t="shared" si="326"/>
        <v>0</v>
      </c>
      <c r="CE72" s="18">
        <f t="shared" si="326"/>
        <v>4287020</v>
      </c>
      <c r="CF72" s="18" t="e">
        <f t="shared" si="326"/>
        <v>#REF!</v>
      </c>
      <c r="CG72" s="18" t="e">
        <f t="shared" si="326"/>
        <v>#REF!</v>
      </c>
      <c r="CH72" s="18">
        <f t="shared" si="326"/>
        <v>0</v>
      </c>
      <c r="CI72" s="18" t="e">
        <f t="shared" si="326"/>
        <v>#REF!</v>
      </c>
      <c r="CJ72" s="18">
        <f t="shared" si="326"/>
        <v>0</v>
      </c>
      <c r="CK72" s="18">
        <f t="shared" si="326"/>
        <v>0</v>
      </c>
      <c r="CL72" s="18" t="e">
        <f t="shared" si="326"/>
        <v>#REF!</v>
      </c>
      <c r="CM72" s="18">
        <f t="shared" si="326"/>
        <v>0</v>
      </c>
      <c r="CN72" s="18">
        <f t="shared" si="326"/>
        <v>0</v>
      </c>
      <c r="CO72" s="18" t="e">
        <f t="shared" si="326"/>
        <v>#REF!</v>
      </c>
      <c r="CP72" s="18">
        <f t="shared" si="326"/>
        <v>0</v>
      </c>
      <c r="CQ72" s="18">
        <f t="shared" si="326"/>
        <v>0</v>
      </c>
      <c r="CR72" s="18" t="e">
        <f t="shared" si="326"/>
        <v>#REF!</v>
      </c>
      <c r="CS72" s="18">
        <f t="shared" si="326"/>
        <v>0</v>
      </c>
      <c r="CT72" s="18">
        <f t="shared" si="326"/>
        <v>0</v>
      </c>
      <c r="CU72" s="18" t="e">
        <f t="shared" si="326"/>
        <v>#REF!</v>
      </c>
      <c r="CV72" s="18">
        <f t="shared" si="326"/>
        <v>0</v>
      </c>
      <c r="CW72" s="18">
        <f t="shared" si="326"/>
        <v>0</v>
      </c>
      <c r="CX72" s="18" t="e">
        <f t="shared" si="326"/>
        <v>#REF!</v>
      </c>
      <c r="CY72" s="18">
        <f t="shared" si="326"/>
        <v>0</v>
      </c>
      <c r="CZ72" s="18">
        <f t="shared" si="326"/>
        <v>0</v>
      </c>
      <c r="DA72" s="18" t="e">
        <f t="shared" si="326"/>
        <v>#REF!</v>
      </c>
      <c r="DB72" s="18">
        <f t="shared" si="326"/>
        <v>0</v>
      </c>
      <c r="DC72" s="18">
        <f t="shared" ref="DC72:DT72" si="327">SUM(DC27)</f>
        <v>90000</v>
      </c>
      <c r="DD72" s="18" t="e">
        <f t="shared" si="327"/>
        <v>#REF!</v>
      </c>
      <c r="DE72" s="18" t="e">
        <f t="shared" si="327"/>
        <v>#REF!</v>
      </c>
      <c r="DF72" s="18">
        <f t="shared" si="327"/>
        <v>0</v>
      </c>
      <c r="DG72" s="18" t="e">
        <f t="shared" si="327"/>
        <v>#REF!</v>
      </c>
      <c r="DH72" s="18">
        <f t="shared" si="327"/>
        <v>0</v>
      </c>
      <c r="DI72" s="18">
        <f t="shared" si="327"/>
        <v>55000</v>
      </c>
      <c r="DJ72" s="18" t="e">
        <f t="shared" si="327"/>
        <v>#REF!</v>
      </c>
      <c r="DK72" s="18" t="e">
        <f t="shared" si="327"/>
        <v>#REF!</v>
      </c>
      <c r="DL72" s="18">
        <f t="shared" si="327"/>
        <v>0</v>
      </c>
      <c r="DM72" s="18" t="e">
        <f t="shared" si="327"/>
        <v>#REF!</v>
      </c>
      <c r="DN72" s="18">
        <f t="shared" si="327"/>
        <v>0</v>
      </c>
      <c r="DO72" s="18">
        <f t="shared" si="327"/>
        <v>75380</v>
      </c>
      <c r="DP72" s="18" t="e">
        <f t="shared" si="327"/>
        <v>#REF!</v>
      </c>
      <c r="DQ72" s="18" t="e">
        <f t="shared" si="327"/>
        <v>#REF!</v>
      </c>
      <c r="DR72" s="18">
        <f t="shared" si="327"/>
        <v>16087017</v>
      </c>
      <c r="DS72" s="18" t="e">
        <f t="shared" si="327"/>
        <v>#REF!</v>
      </c>
      <c r="DT72" s="18" t="e">
        <f t="shared" si="327"/>
        <v>#REF!</v>
      </c>
      <c r="DU72" s="18">
        <f t="shared" ref="DU72:EZ72" si="328">SUM(DU27)</f>
        <v>14226</v>
      </c>
      <c r="DV72" s="18" t="e">
        <f t="shared" si="328"/>
        <v>#REF!</v>
      </c>
      <c r="DW72" s="18" t="e">
        <f t="shared" si="328"/>
        <v>#REF!</v>
      </c>
      <c r="DX72" s="18">
        <f t="shared" si="328"/>
        <v>7392</v>
      </c>
      <c r="DY72" s="18" t="e">
        <f t="shared" si="328"/>
        <v>#REF!</v>
      </c>
      <c r="DZ72" s="18" t="e">
        <f t="shared" si="328"/>
        <v>#REF!</v>
      </c>
      <c r="EA72" s="18">
        <f t="shared" si="328"/>
        <v>4000</v>
      </c>
      <c r="EB72" s="18" t="e">
        <f t="shared" si="328"/>
        <v>#REF!</v>
      </c>
      <c r="EC72" s="18" t="e">
        <f t="shared" si="328"/>
        <v>#REF!</v>
      </c>
      <c r="ED72" s="18">
        <f t="shared" si="328"/>
        <v>326545</v>
      </c>
      <c r="EE72" s="18" t="e">
        <f t="shared" si="328"/>
        <v>#REF!</v>
      </c>
      <c r="EF72" s="18" t="e">
        <f t="shared" si="328"/>
        <v>#REF!</v>
      </c>
      <c r="EG72" s="18">
        <f t="shared" si="328"/>
        <v>47360</v>
      </c>
      <c r="EH72" s="18" t="e">
        <f t="shared" si="328"/>
        <v>#REF!</v>
      </c>
      <c r="EI72" s="18" t="e">
        <f t="shared" si="328"/>
        <v>#REF!</v>
      </c>
      <c r="EJ72" s="18">
        <f t="shared" si="328"/>
        <v>51137</v>
      </c>
      <c r="EK72" s="18" t="e">
        <f t="shared" si="328"/>
        <v>#REF!</v>
      </c>
      <c r="EL72" s="18">
        <f t="shared" si="328"/>
        <v>0</v>
      </c>
      <c r="EM72" s="18">
        <f t="shared" si="328"/>
        <v>14795</v>
      </c>
      <c r="EN72" s="18" t="e">
        <f t="shared" si="328"/>
        <v>#REF!</v>
      </c>
      <c r="EO72" s="18">
        <f t="shared" si="328"/>
        <v>0</v>
      </c>
      <c r="EP72" s="18">
        <f t="shared" si="328"/>
        <v>1415777</v>
      </c>
      <c r="EQ72" s="18" t="e">
        <f t="shared" si="328"/>
        <v>#REF!</v>
      </c>
      <c r="ER72" s="18">
        <f t="shared" si="328"/>
        <v>0</v>
      </c>
      <c r="ES72" s="18">
        <f t="shared" si="328"/>
        <v>540431</v>
      </c>
      <c r="ET72" s="18" t="e">
        <f t="shared" si="328"/>
        <v>#REF!</v>
      </c>
      <c r="EU72" s="18" t="e">
        <f t="shared" si="328"/>
        <v>#REF!</v>
      </c>
      <c r="EV72" s="18">
        <f t="shared" si="328"/>
        <v>2421663</v>
      </c>
      <c r="EW72" s="18" t="e">
        <f t="shared" si="328"/>
        <v>#REF!</v>
      </c>
      <c r="EX72" s="18" t="e">
        <f t="shared" si="328"/>
        <v>#REF!</v>
      </c>
      <c r="EY72" s="18">
        <f t="shared" si="328"/>
        <v>80080</v>
      </c>
      <c r="EZ72" s="18" t="e">
        <f t="shared" si="328"/>
        <v>#REF!</v>
      </c>
      <c r="FA72" s="18" t="e">
        <f t="shared" ref="FA72:HC72" si="329">SUM(FA27)</f>
        <v>#REF!</v>
      </c>
      <c r="FB72" s="18">
        <f t="shared" si="329"/>
        <v>120092</v>
      </c>
      <c r="FC72" s="18" t="e">
        <f t="shared" si="329"/>
        <v>#REF!</v>
      </c>
      <c r="FD72" s="18" t="e">
        <f t="shared" si="329"/>
        <v>#REF!</v>
      </c>
      <c r="FE72" s="18">
        <f t="shared" si="329"/>
        <v>80739</v>
      </c>
      <c r="FF72" s="18" t="e">
        <f t="shared" si="329"/>
        <v>#REF!</v>
      </c>
      <c r="FG72" s="18" t="e">
        <f t="shared" si="329"/>
        <v>#REF!</v>
      </c>
      <c r="FH72" s="18">
        <f t="shared" si="329"/>
        <v>117339</v>
      </c>
      <c r="FI72" s="18" t="e">
        <f t="shared" si="329"/>
        <v>#REF!</v>
      </c>
      <c r="FJ72" s="18" t="e">
        <f t="shared" si="329"/>
        <v>#REF!</v>
      </c>
      <c r="FK72" s="18">
        <f t="shared" si="329"/>
        <v>105602</v>
      </c>
      <c r="FL72" s="18" t="e">
        <f t="shared" si="329"/>
        <v>#REF!</v>
      </c>
      <c r="FM72" s="18" t="e">
        <f t="shared" si="329"/>
        <v>#REF!</v>
      </c>
      <c r="FN72" s="18">
        <f t="shared" si="329"/>
        <v>252059</v>
      </c>
      <c r="FO72" s="18" t="e">
        <f t="shared" si="329"/>
        <v>#REF!</v>
      </c>
      <c r="FP72" s="18" t="e">
        <f t="shared" si="329"/>
        <v>#REF!</v>
      </c>
      <c r="FQ72" s="18">
        <f t="shared" si="329"/>
        <v>112739</v>
      </c>
      <c r="FR72" s="18" t="e">
        <f t="shared" si="329"/>
        <v>#REF!</v>
      </c>
      <c r="FS72" s="18" t="e">
        <f t="shared" si="329"/>
        <v>#REF!</v>
      </c>
      <c r="FT72" s="18">
        <f t="shared" si="329"/>
        <v>127143</v>
      </c>
      <c r="FU72" s="18" t="e">
        <f t="shared" si="329"/>
        <v>#REF!</v>
      </c>
      <c r="FV72" s="18" t="e">
        <f t="shared" si="329"/>
        <v>#REF!</v>
      </c>
      <c r="FW72" s="18">
        <f t="shared" si="329"/>
        <v>82786</v>
      </c>
      <c r="FX72" s="18" t="e">
        <f t="shared" si="329"/>
        <v>#REF!</v>
      </c>
      <c r="FY72" s="18" t="e">
        <f t="shared" si="329"/>
        <v>#REF!</v>
      </c>
      <c r="FZ72" s="18">
        <f t="shared" si="329"/>
        <v>12245</v>
      </c>
      <c r="GA72" s="18" t="e">
        <f t="shared" si="329"/>
        <v>#REF!</v>
      </c>
      <c r="GB72" s="18" t="e">
        <f t="shared" si="329"/>
        <v>#REF!</v>
      </c>
      <c r="GC72" s="18">
        <f t="shared" si="329"/>
        <v>44664</v>
      </c>
      <c r="GD72" s="18" t="e">
        <f t="shared" si="329"/>
        <v>#REF!</v>
      </c>
      <c r="GE72" s="18" t="e">
        <f t="shared" si="329"/>
        <v>#REF!</v>
      </c>
      <c r="GF72" s="18">
        <f t="shared" si="329"/>
        <v>770747</v>
      </c>
      <c r="GG72" s="18" t="e">
        <f t="shared" si="329"/>
        <v>#REF!</v>
      </c>
      <c r="GH72" s="18" t="e">
        <f t="shared" si="329"/>
        <v>#REF!</v>
      </c>
      <c r="GI72" s="18">
        <f t="shared" si="329"/>
        <v>0</v>
      </c>
      <c r="GJ72" s="18" t="e">
        <f t="shared" si="329"/>
        <v>#REF!</v>
      </c>
      <c r="GK72" s="18">
        <f t="shared" si="329"/>
        <v>0</v>
      </c>
      <c r="GL72" s="18">
        <f t="shared" si="329"/>
        <v>1906235</v>
      </c>
      <c r="GM72" s="18" t="e">
        <f t="shared" si="329"/>
        <v>#REF!</v>
      </c>
      <c r="GN72" s="18" t="e">
        <f t="shared" si="329"/>
        <v>#REF!</v>
      </c>
      <c r="GO72" s="18">
        <f t="shared" si="329"/>
        <v>849430</v>
      </c>
      <c r="GP72" s="18" t="e">
        <f t="shared" si="329"/>
        <v>#REF!</v>
      </c>
      <c r="GQ72" s="18" t="e">
        <f t="shared" si="329"/>
        <v>#REF!</v>
      </c>
      <c r="GR72" s="18">
        <f t="shared" si="329"/>
        <v>1386978</v>
      </c>
      <c r="GS72" s="18" t="e">
        <f t="shared" si="329"/>
        <v>#REF!</v>
      </c>
      <c r="GT72" s="18" t="e">
        <f t="shared" si="329"/>
        <v>#REF!</v>
      </c>
      <c r="GU72" s="18">
        <f t="shared" si="329"/>
        <v>1267571</v>
      </c>
      <c r="GV72" s="18" t="e">
        <f t="shared" si="329"/>
        <v>#REF!</v>
      </c>
      <c r="GW72" s="18" t="e">
        <f t="shared" si="329"/>
        <v>#REF!</v>
      </c>
      <c r="GX72" s="18">
        <f t="shared" si="329"/>
        <v>5410214</v>
      </c>
      <c r="GY72" s="18" t="e">
        <f t="shared" si="329"/>
        <v>#REF!</v>
      </c>
      <c r="GZ72" s="18" t="e">
        <f t="shared" si="329"/>
        <v>#REF!</v>
      </c>
      <c r="HA72" s="18">
        <f t="shared" si="329"/>
        <v>23918894</v>
      </c>
      <c r="HB72" s="18" t="e">
        <f t="shared" si="329"/>
        <v>#REF!</v>
      </c>
      <c r="HC72" s="18" t="e">
        <f t="shared" si="329"/>
        <v>#REF!</v>
      </c>
    </row>
    <row r="73" spans="1:214" x14ac:dyDescent="0.2">
      <c r="B73" s="18">
        <f>SUM(B71-B72)</f>
        <v>193004</v>
      </c>
      <c r="C73" s="18" t="e">
        <f t="shared" ref="C73:AP73" si="330">SUM(C71-C72)</f>
        <v>#REF!</v>
      </c>
      <c r="D73" s="18" t="e">
        <f t="shared" si="330"/>
        <v>#REF!</v>
      </c>
      <c r="E73" s="18">
        <f t="shared" si="330"/>
        <v>5000</v>
      </c>
      <c r="F73" s="18" t="e">
        <f t="shared" si="330"/>
        <v>#REF!</v>
      </c>
      <c r="G73" s="18" t="e">
        <f t="shared" si="330"/>
        <v>#REF!</v>
      </c>
      <c r="H73" s="18">
        <f t="shared" si="330"/>
        <v>3353</v>
      </c>
      <c r="I73" s="18" t="e">
        <f t="shared" si="330"/>
        <v>#REF!</v>
      </c>
      <c r="J73" s="18" t="e">
        <f t="shared" si="330"/>
        <v>#REF!</v>
      </c>
      <c r="K73" s="18">
        <f t="shared" si="330"/>
        <v>6534</v>
      </c>
      <c r="L73" s="18" t="e">
        <f t="shared" si="330"/>
        <v>#REF!</v>
      </c>
      <c r="M73" s="18" t="e">
        <f t="shared" si="330"/>
        <v>#REF!</v>
      </c>
      <c r="N73" s="18">
        <f t="shared" si="330"/>
        <v>166280</v>
      </c>
      <c r="O73" s="18" t="e">
        <f t="shared" si="330"/>
        <v>#REF!</v>
      </c>
      <c r="P73" s="18" t="e">
        <f t="shared" si="330"/>
        <v>#REF!</v>
      </c>
      <c r="Q73" s="18">
        <f t="shared" si="330"/>
        <v>693317</v>
      </c>
      <c r="R73" s="18" t="e">
        <f t="shared" si="330"/>
        <v>#REF!</v>
      </c>
      <c r="S73" s="18" t="e">
        <f t="shared" si="330"/>
        <v>#REF!</v>
      </c>
      <c r="T73" s="18">
        <f t="shared" si="330"/>
        <v>673622</v>
      </c>
      <c r="U73" s="18" t="e">
        <f t="shared" si="330"/>
        <v>#REF!</v>
      </c>
      <c r="V73" s="18" t="e">
        <f t="shared" si="330"/>
        <v>#REF!</v>
      </c>
      <c r="W73" s="18">
        <f t="shared" si="330"/>
        <v>-7086196</v>
      </c>
      <c r="X73" s="18" t="e">
        <f t="shared" si="330"/>
        <v>#REF!</v>
      </c>
      <c r="Y73" s="18" t="e">
        <f t="shared" si="330"/>
        <v>#REF!</v>
      </c>
      <c r="Z73" s="18">
        <f t="shared" si="330"/>
        <v>4035632</v>
      </c>
      <c r="AA73" s="18" t="e">
        <f t="shared" si="330"/>
        <v>#REF!</v>
      </c>
      <c r="AB73" s="18" t="e">
        <f t="shared" si="330"/>
        <v>#REF!</v>
      </c>
      <c r="AC73" s="18">
        <f t="shared" si="330"/>
        <v>-1179681</v>
      </c>
      <c r="AD73" s="18" t="e">
        <f t="shared" si="330"/>
        <v>#REF!</v>
      </c>
      <c r="AE73" s="18">
        <f t="shared" si="330"/>
        <v>0</v>
      </c>
      <c r="AF73" s="18">
        <f t="shared" si="330"/>
        <v>4604</v>
      </c>
      <c r="AG73" s="18" t="e">
        <f t="shared" si="330"/>
        <v>#REF!</v>
      </c>
      <c r="AH73" s="18" t="e">
        <f t="shared" si="330"/>
        <v>#REF!</v>
      </c>
      <c r="AI73" s="18">
        <f t="shared" si="330"/>
        <v>22247</v>
      </c>
      <c r="AJ73" s="18" t="e">
        <f t="shared" si="330"/>
        <v>#REF!</v>
      </c>
      <c r="AK73" s="18" t="e">
        <f t="shared" si="330"/>
        <v>#REF!</v>
      </c>
      <c r="AL73" s="18">
        <f t="shared" si="330"/>
        <v>157000</v>
      </c>
      <c r="AM73" s="18" t="e">
        <f t="shared" si="330"/>
        <v>#REF!</v>
      </c>
      <c r="AN73" s="18" t="e">
        <f t="shared" si="330"/>
        <v>#REF!</v>
      </c>
      <c r="AO73" s="18">
        <f t="shared" si="330"/>
        <v>-414091</v>
      </c>
      <c r="AP73" s="18" t="e">
        <f t="shared" si="330"/>
        <v>#REF!</v>
      </c>
      <c r="AQ73" s="18" t="e">
        <f t="shared" ref="AQ73:DB73" si="331">SUM(AQ71-AQ72)</f>
        <v>#REF!</v>
      </c>
      <c r="AR73" s="18">
        <f t="shared" si="331"/>
        <v>0</v>
      </c>
      <c r="AS73" s="18" t="e">
        <f t="shared" si="331"/>
        <v>#REF!</v>
      </c>
      <c r="AT73" s="18">
        <f t="shared" si="331"/>
        <v>0</v>
      </c>
      <c r="AU73" s="18">
        <f t="shared" si="331"/>
        <v>152153</v>
      </c>
      <c r="AV73" s="18" t="e">
        <f t="shared" si="331"/>
        <v>#REF!</v>
      </c>
      <c r="AW73" s="18" t="e">
        <f t="shared" si="331"/>
        <v>#REF!</v>
      </c>
      <c r="AX73" s="18">
        <f t="shared" si="331"/>
        <v>-191829</v>
      </c>
      <c r="AY73" s="18" t="e">
        <f t="shared" si="331"/>
        <v>#REF!</v>
      </c>
      <c r="AZ73" s="18" t="e">
        <f t="shared" si="331"/>
        <v>#REF!</v>
      </c>
      <c r="BA73" s="18">
        <f t="shared" si="331"/>
        <v>25000</v>
      </c>
      <c r="BB73" s="18" t="e">
        <f t="shared" si="331"/>
        <v>#REF!</v>
      </c>
      <c r="BC73" s="18" t="e">
        <f t="shared" si="331"/>
        <v>#REF!</v>
      </c>
      <c r="BD73" s="18">
        <f t="shared" si="331"/>
        <v>1000</v>
      </c>
      <c r="BE73" s="18" t="e">
        <f t="shared" si="331"/>
        <v>#REF!</v>
      </c>
      <c r="BF73" s="18" t="e">
        <f t="shared" si="331"/>
        <v>#REF!</v>
      </c>
      <c r="BG73" s="18">
        <f t="shared" si="331"/>
        <v>38596</v>
      </c>
      <c r="BH73" s="18" t="e">
        <f t="shared" si="331"/>
        <v>#REF!</v>
      </c>
      <c r="BI73" s="18" t="e">
        <f t="shared" si="331"/>
        <v>#REF!</v>
      </c>
      <c r="BJ73" s="18">
        <f t="shared" si="331"/>
        <v>-50</v>
      </c>
      <c r="BK73" s="18" t="e">
        <f t="shared" si="331"/>
        <v>#REF!</v>
      </c>
      <c r="BL73" s="18" t="e">
        <f t="shared" si="331"/>
        <v>#REF!</v>
      </c>
      <c r="BM73" s="18">
        <f t="shared" si="331"/>
        <v>3500</v>
      </c>
      <c r="BN73" s="18" t="e">
        <f t="shared" si="331"/>
        <v>#REF!</v>
      </c>
      <c r="BO73" s="18" t="e">
        <f t="shared" si="331"/>
        <v>#REF!</v>
      </c>
      <c r="BP73" s="18">
        <f t="shared" si="331"/>
        <v>405636</v>
      </c>
      <c r="BQ73" s="18" t="e">
        <f t="shared" si="331"/>
        <v>#REF!</v>
      </c>
      <c r="BR73" s="18" t="e">
        <f t="shared" si="331"/>
        <v>#REF!</v>
      </c>
      <c r="BS73" s="18">
        <f t="shared" si="331"/>
        <v>165109</v>
      </c>
      <c r="BT73" s="18" t="e">
        <f t="shared" si="331"/>
        <v>#REF!</v>
      </c>
      <c r="BU73" s="18" t="e">
        <f t="shared" si="331"/>
        <v>#REF!</v>
      </c>
      <c r="BV73" s="18">
        <f t="shared" si="331"/>
        <v>0</v>
      </c>
      <c r="BW73" s="18" t="e">
        <f t="shared" si="331"/>
        <v>#REF!</v>
      </c>
      <c r="BX73" s="18">
        <f t="shared" si="331"/>
        <v>0</v>
      </c>
      <c r="BY73" s="18">
        <f t="shared" si="331"/>
        <v>579392</v>
      </c>
      <c r="BZ73" s="18" t="e">
        <f t="shared" si="331"/>
        <v>#REF!</v>
      </c>
      <c r="CA73" s="18" t="e">
        <f t="shared" si="331"/>
        <v>#REF!</v>
      </c>
      <c r="CB73" s="18">
        <f t="shared" si="331"/>
        <v>0</v>
      </c>
      <c r="CC73" s="18" t="e">
        <f t="shared" si="331"/>
        <v>#REF!</v>
      </c>
      <c r="CD73" s="18">
        <f t="shared" si="331"/>
        <v>0</v>
      </c>
      <c r="CE73" s="18">
        <f t="shared" si="331"/>
        <v>-1039240</v>
      </c>
      <c r="CF73" s="18" t="e">
        <f t="shared" si="331"/>
        <v>#REF!</v>
      </c>
      <c r="CG73" s="18" t="e">
        <f t="shared" si="331"/>
        <v>#REF!</v>
      </c>
      <c r="CH73" s="18">
        <f t="shared" si="331"/>
        <v>0</v>
      </c>
      <c r="CI73" s="18" t="e">
        <f t="shared" si="331"/>
        <v>#REF!</v>
      </c>
      <c r="CJ73" s="18">
        <f t="shared" si="331"/>
        <v>0</v>
      </c>
      <c r="CK73" s="18">
        <f t="shared" si="331"/>
        <v>2000</v>
      </c>
      <c r="CL73" s="18" t="e">
        <f t="shared" si="331"/>
        <v>#REF!</v>
      </c>
      <c r="CM73" s="18" t="e">
        <f t="shared" si="331"/>
        <v>#REF!</v>
      </c>
      <c r="CN73" s="18">
        <f t="shared" si="331"/>
        <v>320581</v>
      </c>
      <c r="CO73" s="18" t="e">
        <f t="shared" si="331"/>
        <v>#REF!</v>
      </c>
      <c r="CP73" s="18" t="e">
        <f t="shared" si="331"/>
        <v>#REF!</v>
      </c>
      <c r="CQ73" s="18">
        <f t="shared" si="331"/>
        <v>0</v>
      </c>
      <c r="CR73" s="18" t="e">
        <f t="shared" si="331"/>
        <v>#REF!</v>
      </c>
      <c r="CS73" s="18">
        <f t="shared" si="331"/>
        <v>0</v>
      </c>
      <c r="CT73" s="18">
        <f t="shared" si="331"/>
        <v>3000</v>
      </c>
      <c r="CU73" s="18" t="e">
        <f t="shared" si="331"/>
        <v>#REF!</v>
      </c>
      <c r="CV73" s="18" t="e">
        <f t="shared" si="331"/>
        <v>#REF!</v>
      </c>
      <c r="CW73" s="18">
        <f t="shared" si="331"/>
        <v>53700</v>
      </c>
      <c r="CX73" s="18" t="e">
        <f t="shared" si="331"/>
        <v>#REF!</v>
      </c>
      <c r="CY73" s="18" t="e">
        <f t="shared" si="331"/>
        <v>#REF!</v>
      </c>
      <c r="CZ73" s="18">
        <f t="shared" si="331"/>
        <v>42680</v>
      </c>
      <c r="DA73" s="18" t="e">
        <f t="shared" si="331"/>
        <v>#REF!</v>
      </c>
      <c r="DB73" s="18" t="e">
        <f t="shared" si="331"/>
        <v>#REF!</v>
      </c>
      <c r="DC73" s="18">
        <f t="shared" ref="DC73:DT73" si="332">SUM(DC71-DC72)</f>
        <v>817200</v>
      </c>
      <c r="DD73" s="18" t="e">
        <f t="shared" si="332"/>
        <v>#REF!</v>
      </c>
      <c r="DE73" s="18" t="e">
        <f t="shared" si="332"/>
        <v>#REF!</v>
      </c>
      <c r="DF73" s="18">
        <f t="shared" si="332"/>
        <v>370139</v>
      </c>
      <c r="DG73" s="18" t="e">
        <f t="shared" si="332"/>
        <v>#REF!</v>
      </c>
      <c r="DH73" s="18" t="e">
        <f t="shared" si="332"/>
        <v>#REF!</v>
      </c>
      <c r="DI73" s="18">
        <f t="shared" si="332"/>
        <v>41640</v>
      </c>
      <c r="DJ73" s="18" t="e">
        <f t="shared" si="332"/>
        <v>#REF!</v>
      </c>
      <c r="DK73" s="18" t="e">
        <f t="shared" si="332"/>
        <v>#REF!</v>
      </c>
      <c r="DL73" s="18">
        <f t="shared" si="332"/>
        <v>130042</v>
      </c>
      <c r="DM73" s="18" t="e">
        <f t="shared" si="332"/>
        <v>#REF!</v>
      </c>
      <c r="DN73" s="18" t="e">
        <f t="shared" si="332"/>
        <v>#REF!</v>
      </c>
      <c r="DO73" s="18">
        <f t="shared" si="332"/>
        <v>799126</v>
      </c>
      <c r="DP73" s="18" t="e">
        <f t="shared" si="332"/>
        <v>#REF!</v>
      </c>
      <c r="DQ73" s="18" t="e">
        <f t="shared" si="332"/>
        <v>#REF!</v>
      </c>
      <c r="DR73" s="18">
        <f t="shared" si="332"/>
        <v>0</v>
      </c>
      <c r="DS73" s="18" t="e">
        <f t="shared" si="332"/>
        <v>#REF!</v>
      </c>
      <c r="DT73" s="18" t="e">
        <f t="shared" si="332"/>
        <v>#REF!</v>
      </c>
      <c r="DU73" s="18">
        <f t="shared" ref="DU73:EZ73" si="333">SUM(DU71-DU72)</f>
        <v>0</v>
      </c>
      <c r="DV73" s="18" t="e">
        <f t="shared" si="333"/>
        <v>#REF!</v>
      </c>
      <c r="DW73" s="18" t="e">
        <f t="shared" si="333"/>
        <v>#REF!</v>
      </c>
      <c r="DX73" s="18">
        <f t="shared" si="333"/>
        <v>0</v>
      </c>
      <c r="DY73" s="18" t="e">
        <f t="shared" si="333"/>
        <v>#REF!</v>
      </c>
      <c r="DZ73" s="18" t="e">
        <f t="shared" si="333"/>
        <v>#REF!</v>
      </c>
      <c r="EA73" s="18">
        <f t="shared" si="333"/>
        <v>0</v>
      </c>
      <c r="EB73" s="18" t="e">
        <f t="shared" si="333"/>
        <v>#REF!</v>
      </c>
      <c r="EC73" s="18" t="e">
        <f t="shared" si="333"/>
        <v>#REF!</v>
      </c>
      <c r="ED73" s="18">
        <f t="shared" si="333"/>
        <v>0</v>
      </c>
      <c r="EE73" s="18" t="e">
        <f t="shared" si="333"/>
        <v>#REF!</v>
      </c>
      <c r="EF73" s="18" t="e">
        <f t="shared" si="333"/>
        <v>#REF!</v>
      </c>
      <c r="EG73" s="18">
        <f t="shared" si="333"/>
        <v>0</v>
      </c>
      <c r="EH73" s="18" t="e">
        <f t="shared" si="333"/>
        <v>#REF!</v>
      </c>
      <c r="EI73" s="18" t="e">
        <f t="shared" si="333"/>
        <v>#REF!</v>
      </c>
      <c r="EJ73" s="18">
        <f t="shared" si="333"/>
        <v>0</v>
      </c>
      <c r="EK73" s="18" t="e">
        <f t="shared" si="333"/>
        <v>#REF!</v>
      </c>
      <c r="EL73" s="18" t="e">
        <f t="shared" si="333"/>
        <v>#REF!</v>
      </c>
      <c r="EM73" s="18">
        <f t="shared" si="333"/>
        <v>0</v>
      </c>
      <c r="EN73" s="18" t="e">
        <f t="shared" si="333"/>
        <v>#REF!</v>
      </c>
      <c r="EO73" s="18" t="e">
        <f t="shared" si="333"/>
        <v>#REF!</v>
      </c>
      <c r="EP73" s="18">
        <f t="shared" si="333"/>
        <v>0</v>
      </c>
      <c r="EQ73" s="18" t="e">
        <f t="shared" si="333"/>
        <v>#REF!</v>
      </c>
      <c r="ER73" s="18" t="e">
        <f t="shared" si="333"/>
        <v>#REF!</v>
      </c>
      <c r="ES73" s="18">
        <f t="shared" si="333"/>
        <v>0</v>
      </c>
      <c r="ET73" s="18" t="e">
        <f t="shared" si="333"/>
        <v>#REF!</v>
      </c>
      <c r="EU73" s="18" t="e">
        <f t="shared" si="333"/>
        <v>#REF!</v>
      </c>
      <c r="EV73" s="18">
        <f t="shared" si="333"/>
        <v>0</v>
      </c>
      <c r="EW73" s="18" t="e">
        <f t="shared" si="333"/>
        <v>#REF!</v>
      </c>
      <c r="EX73" s="18" t="e">
        <f t="shared" si="333"/>
        <v>#REF!</v>
      </c>
      <c r="EY73" s="18">
        <f t="shared" si="333"/>
        <v>0</v>
      </c>
      <c r="EZ73" s="18" t="e">
        <f t="shared" si="333"/>
        <v>#REF!</v>
      </c>
      <c r="FA73" s="18" t="e">
        <f t="shared" ref="FA73:HC73" si="334">SUM(FA71-FA72)</f>
        <v>#REF!</v>
      </c>
      <c r="FB73" s="18">
        <f t="shared" si="334"/>
        <v>0</v>
      </c>
      <c r="FC73" s="18" t="e">
        <f t="shared" si="334"/>
        <v>#REF!</v>
      </c>
      <c r="FD73" s="18" t="e">
        <f t="shared" si="334"/>
        <v>#REF!</v>
      </c>
      <c r="FE73" s="18">
        <f t="shared" si="334"/>
        <v>0</v>
      </c>
      <c r="FF73" s="18" t="e">
        <f t="shared" si="334"/>
        <v>#REF!</v>
      </c>
      <c r="FG73" s="18" t="e">
        <f t="shared" si="334"/>
        <v>#REF!</v>
      </c>
      <c r="FH73" s="18">
        <f t="shared" si="334"/>
        <v>0</v>
      </c>
      <c r="FI73" s="18" t="e">
        <f t="shared" si="334"/>
        <v>#REF!</v>
      </c>
      <c r="FJ73" s="18" t="e">
        <f t="shared" si="334"/>
        <v>#REF!</v>
      </c>
      <c r="FK73" s="18">
        <f t="shared" si="334"/>
        <v>0</v>
      </c>
      <c r="FL73" s="18" t="e">
        <f t="shared" si="334"/>
        <v>#REF!</v>
      </c>
      <c r="FM73" s="18" t="e">
        <f t="shared" si="334"/>
        <v>#REF!</v>
      </c>
      <c r="FN73" s="18">
        <f t="shared" si="334"/>
        <v>0</v>
      </c>
      <c r="FO73" s="18" t="e">
        <f t="shared" si="334"/>
        <v>#REF!</v>
      </c>
      <c r="FP73" s="18" t="e">
        <f t="shared" si="334"/>
        <v>#REF!</v>
      </c>
      <c r="FQ73" s="18">
        <f t="shared" si="334"/>
        <v>0</v>
      </c>
      <c r="FR73" s="18" t="e">
        <f t="shared" si="334"/>
        <v>#REF!</v>
      </c>
      <c r="FS73" s="18" t="e">
        <f t="shared" si="334"/>
        <v>#REF!</v>
      </c>
      <c r="FT73" s="18">
        <f t="shared" si="334"/>
        <v>0</v>
      </c>
      <c r="FU73" s="18" t="e">
        <f t="shared" si="334"/>
        <v>#REF!</v>
      </c>
      <c r="FV73" s="18" t="e">
        <f t="shared" si="334"/>
        <v>#REF!</v>
      </c>
      <c r="FW73" s="18">
        <f t="shared" si="334"/>
        <v>0</v>
      </c>
      <c r="FX73" s="18" t="e">
        <f t="shared" si="334"/>
        <v>#REF!</v>
      </c>
      <c r="FY73" s="18" t="e">
        <f t="shared" si="334"/>
        <v>#REF!</v>
      </c>
      <c r="FZ73" s="18">
        <f t="shared" si="334"/>
        <v>0</v>
      </c>
      <c r="GA73" s="18" t="e">
        <f t="shared" si="334"/>
        <v>#REF!</v>
      </c>
      <c r="GB73" s="18" t="e">
        <f t="shared" si="334"/>
        <v>#REF!</v>
      </c>
      <c r="GC73" s="18">
        <f t="shared" si="334"/>
        <v>0</v>
      </c>
      <c r="GD73" s="18" t="e">
        <f t="shared" si="334"/>
        <v>#REF!</v>
      </c>
      <c r="GE73" s="18" t="e">
        <f t="shared" si="334"/>
        <v>#REF!</v>
      </c>
      <c r="GF73" s="18">
        <f t="shared" si="334"/>
        <v>0</v>
      </c>
      <c r="GG73" s="18" t="e">
        <f t="shared" si="334"/>
        <v>#REF!</v>
      </c>
      <c r="GH73" s="18" t="e">
        <f t="shared" si="334"/>
        <v>#REF!</v>
      </c>
      <c r="GI73" s="18">
        <f t="shared" si="334"/>
        <v>0</v>
      </c>
      <c r="GJ73" s="18" t="e">
        <f t="shared" si="334"/>
        <v>#REF!</v>
      </c>
      <c r="GK73" s="18">
        <f t="shared" si="334"/>
        <v>0</v>
      </c>
      <c r="GL73" s="18">
        <f t="shared" si="334"/>
        <v>0</v>
      </c>
      <c r="GM73" s="18" t="e">
        <f t="shared" si="334"/>
        <v>#REF!</v>
      </c>
      <c r="GN73" s="18" t="e">
        <f t="shared" si="334"/>
        <v>#REF!</v>
      </c>
      <c r="GO73" s="18">
        <f t="shared" si="334"/>
        <v>0</v>
      </c>
      <c r="GP73" s="18" t="e">
        <f t="shared" si="334"/>
        <v>#REF!</v>
      </c>
      <c r="GQ73" s="18" t="e">
        <f t="shared" si="334"/>
        <v>#REF!</v>
      </c>
      <c r="GR73" s="18">
        <f t="shared" si="334"/>
        <v>0</v>
      </c>
      <c r="GS73" s="18" t="e">
        <f t="shared" si="334"/>
        <v>#REF!</v>
      </c>
      <c r="GT73" s="18" t="e">
        <f t="shared" si="334"/>
        <v>#REF!</v>
      </c>
      <c r="GU73" s="18">
        <f t="shared" si="334"/>
        <v>0</v>
      </c>
      <c r="GV73" s="18" t="e">
        <f t="shared" si="334"/>
        <v>#REF!</v>
      </c>
      <c r="GW73" s="18" t="e">
        <f t="shared" si="334"/>
        <v>#REF!</v>
      </c>
      <c r="GX73" s="18">
        <f t="shared" si="334"/>
        <v>0</v>
      </c>
      <c r="GY73" s="18" t="e">
        <f t="shared" si="334"/>
        <v>#REF!</v>
      </c>
      <c r="GZ73" s="18" t="e">
        <f t="shared" si="334"/>
        <v>#REF!</v>
      </c>
      <c r="HA73" s="18">
        <f t="shared" si="334"/>
        <v>0</v>
      </c>
      <c r="HB73" s="18" t="e">
        <f t="shared" si="334"/>
        <v>#REF!</v>
      </c>
      <c r="HC73" s="18" t="e">
        <f t="shared" si="334"/>
        <v>#REF!</v>
      </c>
    </row>
    <row r="74" spans="1:214" x14ac:dyDescent="0.2">
      <c r="C74" s="18"/>
      <c r="D74" s="18"/>
      <c r="E74" s="18"/>
    </row>
    <row r="75" spans="1:214" x14ac:dyDescent="0.2">
      <c r="C75" s="18"/>
      <c r="D75" s="18"/>
      <c r="E75" s="18"/>
      <c r="HB75" s="15" t="e">
        <f>SUM(HB7-HB28+HB54-HB62)</f>
        <v>#REF!</v>
      </c>
    </row>
    <row r="76" spans="1:214" x14ac:dyDescent="0.2">
      <c r="C76" s="18"/>
      <c r="D76" s="18"/>
      <c r="E76" s="18"/>
      <c r="HB76" s="15" t="e">
        <f>SUM(HB18-HB40+HB58-HB67)</f>
        <v>#REF!</v>
      </c>
    </row>
    <row r="77" spans="1:214" x14ac:dyDescent="0.2">
      <c r="C77" s="18"/>
      <c r="D77" s="18"/>
      <c r="E77" s="18"/>
    </row>
    <row r="78" spans="1:214" x14ac:dyDescent="0.2">
      <c r="C78" s="18"/>
      <c r="D78" s="18"/>
      <c r="E78" s="18"/>
    </row>
    <row r="79" spans="1:214" x14ac:dyDescent="0.2">
      <c r="C79" s="18"/>
      <c r="D79" s="18"/>
      <c r="E79" s="18"/>
    </row>
    <row r="80" spans="1:214" x14ac:dyDescent="0.2">
      <c r="C80" s="18"/>
      <c r="D80" s="18"/>
      <c r="E80" s="18"/>
    </row>
    <row r="81" spans="1:124" s="20" customFormat="1" x14ac:dyDescent="0.2">
      <c r="A81" s="21"/>
      <c r="B81" s="21"/>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c r="DJ81" s="22"/>
      <c r="DK81" s="22"/>
      <c r="DL81" s="22"/>
      <c r="DM81" s="22"/>
      <c r="DN81" s="22"/>
      <c r="DO81" s="22"/>
      <c r="DP81" s="22"/>
      <c r="DQ81" s="22"/>
      <c r="DR81" s="22"/>
      <c r="DS81" s="23"/>
      <c r="DT81" s="23"/>
    </row>
    <row r="82" spans="1:124" x14ac:dyDescent="0.2">
      <c r="C82" s="18"/>
      <c r="D82" s="18"/>
      <c r="E82" s="18"/>
    </row>
    <row r="83" spans="1:124" x14ac:dyDescent="0.2">
      <c r="C83" s="18"/>
      <c r="D83" s="18"/>
      <c r="E83" s="18"/>
    </row>
    <row r="84" spans="1:124" x14ac:dyDescent="0.2">
      <c r="C84" s="18"/>
      <c r="D84" s="18"/>
      <c r="E84" s="18"/>
    </row>
    <row r="85" spans="1:124" x14ac:dyDescent="0.2">
      <c r="C85" s="18"/>
      <c r="D85" s="18"/>
      <c r="E85" s="18"/>
    </row>
    <row r="86" spans="1:124" s="20" customFormat="1" x14ac:dyDescent="0.2">
      <c r="A86" s="21"/>
      <c r="B86" s="21"/>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c r="DJ86" s="22"/>
      <c r="DK86" s="22"/>
      <c r="DL86" s="22"/>
      <c r="DM86" s="22"/>
      <c r="DN86" s="22"/>
      <c r="DO86" s="22"/>
      <c r="DP86" s="22"/>
      <c r="DQ86" s="22"/>
      <c r="DR86" s="22"/>
      <c r="DS86" s="23"/>
      <c r="DT86" s="23"/>
    </row>
    <row r="87" spans="1:124" s="20" customFormat="1" x14ac:dyDescent="0.2">
      <c r="A87" s="21"/>
      <c r="B87" s="21"/>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c r="DJ87" s="22"/>
      <c r="DK87" s="22"/>
      <c r="DL87" s="22"/>
      <c r="DM87" s="22"/>
      <c r="DN87" s="22"/>
      <c r="DO87" s="22"/>
      <c r="DP87" s="22"/>
      <c r="DQ87" s="22"/>
      <c r="DR87" s="22"/>
      <c r="DS87" s="23"/>
      <c r="DT87" s="23"/>
    </row>
    <row r="88" spans="1:124" x14ac:dyDescent="0.2">
      <c r="C88" s="18"/>
      <c r="D88" s="18"/>
      <c r="E88" s="18"/>
    </row>
    <row r="89" spans="1:124" x14ac:dyDescent="0.2">
      <c r="C89" s="18"/>
      <c r="D89" s="18"/>
      <c r="E89" s="18"/>
    </row>
    <row r="90" spans="1:124" x14ac:dyDescent="0.2">
      <c r="C90" s="18"/>
      <c r="D90" s="18"/>
      <c r="E90" s="18"/>
    </row>
    <row r="91" spans="1:124" x14ac:dyDescent="0.2">
      <c r="C91" s="18"/>
      <c r="D91" s="18"/>
      <c r="E91" s="18"/>
    </row>
    <row r="92" spans="1:124" x14ac:dyDescent="0.2">
      <c r="C92" s="18"/>
      <c r="D92" s="18"/>
      <c r="E92" s="18"/>
    </row>
    <row r="93" spans="1:124" x14ac:dyDescent="0.2">
      <c r="C93" s="18"/>
      <c r="D93" s="18"/>
      <c r="E93" s="18"/>
    </row>
    <row r="94" spans="1:124" x14ac:dyDescent="0.2">
      <c r="C94" s="18"/>
      <c r="D94" s="18"/>
      <c r="E94" s="18"/>
    </row>
    <row r="95" spans="1:124" x14ac:dyDescent="0.2">
      <c r="C95" s="18"/>
      <c r="D95" s="18"/>
      <c r="E95" s="18"/>
    </row>
    <row r="96" spans="1:124" x14ac:dyDescent="0.2">
      <c r="C96" s="18"/>
      <c r="D96" s="18"/>
      <c r="E96" s="18"/>
    </row>
    <row r="97" spans="1:124" s="20" customFormat="1" x14ac:dyDescent="0.2">
      <c r="A97" s="21"/>
      <c r="B97" s="21"/>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22"/>
      <c r="DC97" s="22"/>
      <c r="DD97" s="22"/>
      <c r="DE97" s="22"/>
      <c r="DF97" s="22"/>
      <c r="DG97" s="22"/>
      <c r="DH97" s="22"/>
      <c r="DI97" s="22"/>
      <c r="DJ97" s="22"/>
      <c r="DK97" s="22"/>
      <c r="DL97" s="22"/>
      <c r="DM97" s="22"/>
      <c r="DN97" s="22"/>
      <c r="DO97" s="22"/>
      <c r="DP97" s="22"/>
      <c r="DQ97" s="22"/>
      <c r="DR97" s="22"/>
      <c r="DS97" s="23"/>
      <c r="DT97" s="23"/>
    </row>
    <row r="98" spans="1:124" x14ac:dyDescent="0.2">
      <c r="C98" s="18"/>
      <c r="D98" s="18"/>
      <c r="E98" s="18"/>
    </row>
    <row r="99" spans="1:124" x14ac:dyDescent="0.2">
      <c r="C99" s="18"/>
      <c r="D99" s="18"/>
      <c r="E99" s="18"/>
    </row>
    <row r="100" spans="1:124" s="18" customFormat="1" x14ac:dyDescent="0.2">
      <c r="A100" s="17"/>
      <c r="B100" s="17"/>
      <c r="DS100" s="19"/>
      <c r="DT100" s="19"/>
    </row>
    <row r="101" spans="1:124" s="18" customFormat="1" x14ac:dyDescent="0.2">
      <c r="A101" s="17"/>
      <c r="B101" s="17"/>
      <c r="DS101" s="19"/>
      <c r="DT101" s="19"/>
    </row>
    <row r="102" spans="1:124" s="18" customFormat="1" x14ac:dyDescent="0.2">
      <c r="A102" s="17"/>
      <c r="B102" s="17"/>
      <c r="DS102" s="19"/>
      <c r="DT102" s="19"/>
    </row>
    <row r="103" spans="1:124" s="18" customFormat="1" x14ac:dyDescent="0.2">
      <c r="A103" s="17"/>
      <c r="B103" s="17"/>
      <c r="DS103" s="19"/>
      <c r="DT103" s="19"/>
    </row>
    <row r="104" spans="1:124" s="18" customFormat="1" x14ac:dyDescent="0.2">
      <c r="A104" s="17"/>
      <c r="B104" s="17"/>
      <c r="DS104" s="19"/>
      <c r="DT104" s="19"/>
    </row>
    <row r="105" spans="1:124" s="18" customFormat="1" x14ac:dyDescent="0.2">
      <c r="A105" s="17"/>
      <c r="B105" s="17"/>
      <c r="DS105" s="19"/>
      <c r="DT105" s="19"/>
    </row>
    <row r="106" spans="1:124" s="18" customFormat="1" x14ac:dyDescent="0.2">
      <c r="A106" s="17"/>
      <c r="B106" s="17"/>
      <c r="DS106" s="19"/>
      <c r="DT106" s="19"/>
    </row>
    <row r="107" spans="1:124" s="18" customFormat="1" x14ac:dyDescent="0.2">
      <c r="A107" s="17"/>
      <c r="B107" s="17"/>
      <c r="DS107" s="19"/>
      <c r="DT107" s="19"/>
    </row>
    <row r="108" spans="1:124" s="18" customFormat="1" x14ac:dyDescent="0.2">
      <c r="A108" s="17"/>
      <c r="B108" s="17"/>
      <c r="DS108" s="19"/>
      <c r="DT108" s="19"/>
    </row>
    <row r="109" spans="1:124" s="18" customFormat="1" x14ac:dyDescent="0.2">
      <c r="A109" s="17"/>
      <c r="B109" s="17"/>
      <c r="DS109" s="19"/>
      <c r="DT109" s="19"/>
    </row>
    <row r="110" spans="1:124" s="18" customFormat="1" x14ac:dyDescent="0.2">
      <c r="A110" s="17"/>
      <c r="B110" s="17"/>
      <c r="DS110" s="19"/>
      <c r="DT110" s="19"/>
    </row>
    <row r="111" spans="1:124" s="18" customFormat="1" x14ac:dyDescent="0.2">
      <c r="A111" s="17"/>
      <c r="B111" s="17"/>
      <c r="DS111" s="19"/>
      <c r="DT111" s="19"/>
    </row>
    <row r="112" spans="1:124" s="18" customFormat="1" x14ac:dyDescent="0.2">
      <c r="A112" s="17"/>
      <c r="B112" s="17"/>
      <c r="DS112" s="19"/>
      <c r="DT112" s="19"/>
    </row>
    <row r="113" spans="1:124" s="18" customFormat="1" x14ac:dyDescent="0.2">
      <c r="A113" s="17"/>
      <c r="B113" s="17"/>
      <c r="DS113" s="19"/>
      <c r="DT113" s="19"/>
    </row>
    <row r="114" spans="1:124" s="18" customFormat="1" x14ac:dyDescent="0.2">
      <c r="A114" s="17"/>
      <c r="B114" s="17"/>
      <c r="DS114" s="19"/>
      <c r="DT114" s="19"/>
    </row>
    <row r="115" spans="1:124" s="18" customFormat="1" x14ac:dyDescent="0.2">
      <c r="A115" s="17"/>
      <c r="B115" s="17"/>
      <c r="DS115" s="19"/>
      <c r="DT115" s="19"/>
    </row>
    <row r="116" spans="1:124" s="18" customFormat="1" x14ac:dyDescent="0.2">
      <c r="A116" s="17"/>
      <c r="B116" s="17"/>
      <c r="DS116" s="19"/>
      <c r="DT116" s="19"/>
    </row>
    <row r="117" spans="1:124" s="18" customFormat="1" x14ac:dyDescent="0.2">
      <c r="A117" s="17"/>
      <c r="B117" s="17"/>
      <c r="DS117" s="19"/>
      <c r="DT117" s="19"/>
    </row>
    <row r="118" spans="1:124" s="18" customFormat="1" x14ac:dyDescent="0.2">
      <c r="A118" s="17"/>
      <c r="B118" s="17"/>
      <c r="DS118" s="19"/>
      <c r="DT118" s="19"/>
    </row>
    <row r="119" spans="1:124" s="18" customFormat="1" x14ac:dyDescent="0.2">
      <c r="A119" s="17"/>
      <c r="B119" s="17"/>
      <c r="DS119" s="19"/>
      <c r="DT119" s="19"/>
    </row>
    <row r="120" spans="1:124" s="18" customFormat="1" x14ac:dyDescent="0.2">
      <c r="A120" s="17"/>
      <c r="B120" s="17"/>
      <c r="DS120" s="19"/>
      <c r="DT120" s="19"/>
    </row>
    <row r="121" spans="1:124" s="18" customFormat="1" x14ac:dyDescent="0.2">
      <c r="A121" s="17"/>
      <c r="B121" s="17"/>
      <c r="DS121" s="19"/>
      <c r="DT121" s="19"/>
    </row>
    <row r="122" spans="1:124" s="18" customFormat="1" x14ac:dyDescent="0.2">
      <c r="A122" s="17"/>
      <c r="B122" s="17"/>
      <c r="DS122" s="19"/>
      <c r="DT122" s="19"/>
    </row>
    <row r="123" spans="1:124" s="18" customFormat="1" x14ac:dyDescent="0.2">
      <c r="A123" s="17"/>
      <c r="B123" s="17"/>
      <c r="DS123" s="19"/>
      <c r="DT123" s="19"/>
    </row>
    <row r="124" spans="1:124" s="18" customFormat="1" x14ac:dyDescent="0.2">
      <c r="A124" s="17"/>
      <c r="B124" s="17"/>
      <c r="DS124" s="19"/>
      <c r="DT124" s="19"/>
    </row>
    <row r="125" spans="1:124" s="18" customFormat="1" x14ac:dyDescent="0.2">
      <c r="A125" s="17"/>
      <c r="B125" s="17"/>
      <c r="DS125" s="19"/>
      <c r="DT125" s="19"/>
    </row>
    <row r="126" spans="1:124" s="18" customFormat="1" x14ac:dyDescent="0.2">
      <c r="A126" s="17"/>
      <c r="B126" s="17"/>
      <c r="DS126" s="19"/>
      <c r="DT126" s="19"/>
    </row>
    <row r="127" spans="1:124" s="18" customFormat="1" x14ac:dyDescent="0.2">
      <c r="A127" s="17"/>
      <c r="B127" s="17"/>
      <c r="DS127" s="19"/>
      <c r="DT127" s="19"/>
    </row>
    <row r="128" spans="1:124" s="18" customFormat="1" x14ac:dyDescent="0.2">
      <c r="A128" s="17"/>
      <c r="B128" s="17"/>
      <c r="DS128" s="19"/>
      <c r="DT128" s="19"/>
    </row>
    <row r="129" spans="1:124" s="18" customFormat="1" x14ac:dyDescent="0.2">
      <c r="A129" s="17"/>
      <c r="B129" s="17"/>
      <c r="DS129" s="19"/>
      <c r="DT129" s="19"/>
    </row>
    <row r="130" spans="1:124" s="18" customFormat="1" x14ac:dyDescent="0.2">
      <c r="A130" s="17"/>
      <c r="B130" s="17"/>
      <c r="DS130" s="19"/>
      <c r="DT130" s="19"/>
    </row>
    <row r="131" spans="1:124" s="18" customFormat="1" x14ac:dyDescent="0.2">
      <c r="A131" s="17"/>
      <c r="B131" s="17"/>
      <c r="DS131" s="19"/>
      <c r="DT131" s="19"/>
    </row>
    <row r="132" spans="1:124" s="18" customFormat="1" x14ac:dyDescent="0.2">
      <c r="A132" s="17"/>
      <c r="B132" s="17"/>
      <c r="DS132" s="19"/>
      <c r="DT132" s="19"/>
    </row>
    <row r="133" spans="1:124" s="18" customFormat="1" x14ac:dyDescent="0.2">
      <c r="A133" s="17"/>
      <c r="B133" s="17"/>
      <c r="DS133" s="19"/>
      <c r="DT133" s="19"/>
    </row>
    <row r="134" spans="1:124" s="18" customFormat="1" x14ac:dyDescent="0.2">
      <c r="A134" s="17"/>
      <c r="B134" s="17"/>
      <c r="DS134" s="19"/>
      <c r="DT134" s="19"/>
    </row>
    <row r="135" spans="1:124" s="18" customFormat="1" x14ac:dyDescent="0.2">
      <c r="A135" s="17"/>
      <c r="B135" s="17"/>
      <c r="DS135" s="19"/>
      <c r="DT135" s="19"/>
    </row>
    <row r="136" spans="1:124" s="18" customFormat="1" x14ac:dyDescent="0.2">
      <c r="A136" s="17"/>
      <c r="B136" s="17"/>
      <c r="DS136" s="19"/>
      <c r="DT136" s="19"/>
    </row>
    <row r="137" spans="1:124" s="18" customFormat="1" x14ac:dyDescent="0.2">
      <c r="A137" s="17"/>
      <c r="B137" s="17"/>
      <c r="DS137" s="19"/>
      <c r="DT137" s="19"/>
    </row>
    <row r="138" spans="1:124" s="18" customFormat="1" x14ac:dyDescent="0.2">
      <c r="A138" s="17"/>
      <c r="B138" s="17"/>
      <c r="DS138" s="19"/>
      <c r="DT138" s="19"/>
    </row>
    <row r="139" spans="1:124" s="18" customFormat="1" x14ac:dyDescent="0.2">
      <c r="A139" s="17"/>
      <c r="B139" s="17"/>
      <c r="DS139" s="19"/>
      <c r="DT139" s="19"/>
    </row>
    <row r="140" spans="1:124" s="18" customFormat="1" x14ac:dyDescent="0.2">
      <c r="A140" s="17"/>
      <c r="B140" s="17"/>
      <c r="DS140" s="19"/>
      <c r="DT140" s="19"/>
    </row>
    <row r="141" spans="1:124" s="18" customFormat="1" x14ac:dyDescent="0.2">
      <c r="A141" s="17"/>
      <c r="B141" s="17"/>
      <c r="DS141" s="19"/>
      <c r="DT141" s="19"/>
    </row>
    <row r="142" spans="1:124" s="18" customFormat="1" x14ac:dyDescent="0.2">
      <c r="A142" s="17"/>
      <c r="B142" s="17"/>
      <c r="DS142" s="19"/>
      <c r="DT142" s="19"/>
    </row>
    <row r="143" spans="1:124" s="18" customFormat="1" x14ac:dyDescent="0.2">
      <c r="A143" s="17"/>
      <c r="B143" s="17"/>
      <c r="DS143" s="19"/>
      <c r="DT143" s="19"/>
    </row>
    <row r="144" spans="1:124" s="18" customFormat="1" x14ac:dyDescent="0.2">
      <c r="A144" s="17"/>
      <c r="B144" s="17"/>
      <c r="DS144" s="19"/>
      <c r="DT144" s="19"/>
    </row>
    <row r="145" spans="1:124" s="18" customFormat="1" x14ac:dyDescent="0.2">
      <c r="A145" s="17"/>
      <c r="B145" s="17"/>
      <c r="DS145" s="19"/>
      <c r="DT145" s="19"/>
    </row>
    <row r="146" spans="1:124" s="18" customFormat="1" x14ac:dyDescent="0.2">
      <c r="A146" s="17"/>
      <c r="B146" s="17"/>
      <c r="DS146" s="19"/>
      <c r="DT146" s="19"/>
    </row>
    <row r="147" spans="1:124" s="18" customFormat="1" x14ac:dyDescent="0.2">
      <c r="A147" s="17"/>
      <c r="B147" s="17"/>
      <c r="DS147" s="19"/>
      <c r="DT147" s="19"/>
    </row>
    <row r="148" spans="1:124" s="18" customFormat="1" x14ac:dyDescent="0.2">
      <c r="A148" s="17"/>
      <c r="B148" s="17"/>
      <c r="DS148" s="19"/>
      <c r="DT148" s="19"/>
    </row>
    <row r="149" spans="1:124" s="18" customFormat="1" x14ac:dyDescent="0.2">
      <c r="A149" s="17"/>
      <c r="B149" s="17"/>
      <c r="DS149" s="19"/>
      <c r="DT149" s="19"/>
    </row>
    <row r="150" spans="1:124" s="18" customFormat="1" x14ac:dyDescent="0.2">
      <c r="A150" s="17"/>
      <c r="B150" s="17"/>
      <c r="DS150" s="19"/>
      <c r="DT150" s="19"/>
    </row>
    <row r="151" spans="1:124" s="18" customFormat="1" x14ac:dyDescent="0.2">
      <c r="A151" s="17"/>
      <c r="B151" s="17"/>
      <c r="DS151" s="19"/>
      <c r="DT151" s="19"/>
    </row>
    <row r="152" spans="1:124" s="18" customFormat="1" x14ac:dyDescent="0.2">
      <c r="A152" s="17"/>
      <c r="B152" s="17"/>
      <c r="DS152" s="19"/>
      <c r="DT152" s="19"/>
    </row>
    <row r="153" spans="1:124" s="18" customFormat="1" x14ac:dyDescent="0.2">
      <c r="A153" s="17"/>
      <c r="B153" s="17"/>
      <c r="DS153" s="19"/>
      <c r="DT153" s="19"/>
    </row>
    <row r="154" spans="1:124" s="18" customFormat="1" x14ac:dyDescent="0.2">
      <c r="A154" s="17"/>
      <c r="B154" s="17"/>
      <c r="DS154" s="19"/>
      <c r="DT154" s="19"/>
    </row>
    <row r="155" spans="1:124" s="18" customFormat="1" x14ac:dyDescent="0.2">
      <c r="A155" s="17"/>
      <c r="B155" s="17"/>
      <c r="DS155" s="19"/>
      <c r="DT155" s="19"/>
    </row>
    <row r="156" spans="1:124" s="18" customFormat="1" x14ac:dyDescent="0.2">
      <c r="A156" s="17"/>
      <c r="B156" s="17"/>
      <c r="DS156" s="19"/>
      <c r="DT156" s="19"/>
    </row>
    <row r="157" spans="1:124" s="18" customFormat="1" x14ac:dyDescent="0.2">
      <c r="A157" s="17"/>
      <c r="B157" s="17"/>
      <c r="DS157" s="19"/>
      <c r="DT157" s="19"/>
    </row>
    <row r="158" spans="1:124" s="18" customFormat="1" x14ac:dyDescent="0.2">
      <c r="A158" s="17"/>
      <c r="B158" s="17"/>
      <c r="DS158" s="19"/>
      <c r="DT158" s="19"/>
    </row>
    <row r="159" spans="1:124" s="18" customFormat="1" x14ac:dyDescent="0.2">
      <c r="A159" s="17"/>
      <c r="B159" s="17"/>
      <c r="DS159" s="19"/>
      <c r="DT159" s="19"/>
    </row>
    <row r="160" spans="1:124" s="18" customFormat="1" x14ac:dyDescent="0.2">
      <c r="A160" s="17"/>
      <c r="B160" s="17"/>
      <c r="DS160" s="19"/>
      <c r="DT160" s="19"/>
    </row>
    <row r="161" spans="1:124" s="18" customFormat="1" x14ac:dyDescent="0.2">
      <c r="A161" s="17"/>
      <c r="B161" s="17"/>
      <c r="DS161" s="19"/>
      <c r="DT161" s="19"/>
    </row>
    <row r="162" spans="1:124" s="18" customFormat="1" x14ac:dyDescent="0.2">
      <c r="A162" s="17"/>
      <c r="B162" s="17"/>
      <c r="DS162" s="19"/>
      <c r="DT162" s="19"/>
    </row>
    <row r="163" spans="1:124" s="18" customFormat="1" x14ac:dyDescent="0.2">
      <c r="A163" s="17"/>
      <c r="B163" s="17"/>
      <c r="DS163" s="19"/>
      <c r="DT163" s="19"/>
    </row>
    <row r="164" spans="1:124" s="18" customFormat="1" x14ac:dyDescent="0.2">
      <c r="A164" s="17"/>
      <c r="B164" s="17"/>
      <c r="DS164" s="19"/>
      <c r="DT164" s="19"/>
    </row>
    <row r="165" spans="1:124" s="18" customFormat="1" x14ac:dyDescent="0.2">
      <c r="A165" s="17"/>
      <c r="B165" s="17"/>
      <c r="DS165" s="19"/>
      <c r="DT165" s="19"/>
    </row>
    <row r="166" spans="1:124" s="18" customFormat="1" x14ac:dyDescent="0.2">
      <c r="A166" s="17"/>
      <c r="B166" s="17"/>
      <c r="DS166" s="19"/>
      <c r="DT166" s="19"/>
    </row>
    <row r="167" spans="1:124" s="18" customFormat="1" x14ac:dyDescent="0.2">
      <c r="A167" s="17"/>
      <c r="B167" s="17"/>
      <c r="DS167" s="19"/>
      <c r="DT167" s="19"/>
    </row>
    <row r="168" spans="1:124" s="18" customFormat="1" x14ac:dyDescent="0.2">
      <c r="A168" s="17"/>
      <c r="B168" s="17"/>
      <c r="DS168" s="19"/>
      <c r="DT168" s="19"/>
    </row>
    <row r="169" spans="1:124" s="18" customFormat="1" x14ac:dyDescent="0.2">
      <c r="A169" s="17"/>
      <c r="B169" s="17"/>
      <c r="DS169" s="19"/>
      <c r="DT169" s="19"/>
    </row>
    <row r="170" spans="1:124" s="18" customFormat="1" x14ac:dyDescent="0.2">
      <c r="A170" s="17"/>
      <c r="B170" s="17"/>
      <c r="DS170" s="19"/>
      <c r="DT170" s="19"/>
    </row>
    <row r="171" spans="1:124" s="18" customFormat="1" x14ac:dyDescent="0.2">
      <c r="A171" s="17"/>
      <c r="B171" s="17"/>
      <c r="DS171" s="19"/>
      <c r="DT171" s="19"/>
    </row>
    <row r="172" spans="1:124" s="18" customFormat="1" x14ac:dyDescent="0.2">
      <c r="A172" s="17"/>
      <c r="B172" s="17"/>
      <c r="DS172" s="19"/>
      <c r="DT172" s="19"/>
    </row>
    <row r="173" spans="1:124" s="18" customFormat="1" x14ac:dyDescent="0.2">
      <c r="A173" s="17"/>
      <c r="B173" s="17"/>
      <c r="DS173" s="19"/>
      <c r="DT173" s="19"/>
    </row>
    <row r="174" spans="1:124" s="18" customFormat="1" x14ac:dyDescent="0.2">
      <c r="A174" s="17"/>
      <c r="B174" s="17"/>
      <c r="DS174" s="19"/>
      <c r="DT174" s="19"/>
    </row>
    <row r="175" spans="1:124" s="18" customFormat="1" x14ac:dyDescent="0.2">
      <c r="A175" s="17"/>
      <c r="B175" s="17"/>
      <c r="DS175" s="19"/>
      <c r="DT175" s="19"/>
    </row>
    <row r="176" spans="1:124" s="18" customFormat="1" x14ac:dyDescent="0.2">
      <c r="A176" s="17"/>
      <c r="B176" s="17"/>
      <c r="DS176" s="19"/>
      <c r="DT176" s="19"/>
    </row>
    <row r="177" spans="1:124" s="18" customFormat="1" x14ac:dyDescent="0.2">
      <c r="A177" s="17"/>
      <c r="B177" s="17"/>
      <c r="DS177" s="19"/>
      <c r="DT177" s="19"/>
    </row>
    <row r="178" spans="1:124" s="18" customFormat="1" x14ac:dyDescent="0.2">
      <c r="A178" s="17"/>
      <c r="B178" s="17"/>
      <c r="DS178" s="19"/>
      <c r="DT178" s="19"/>
    </row>
    <row r="179" spans="1:124" s="18" customFormat="1" x14ac:dyDescent="0.2">
      <c r="A179" s="17"/>
      <c r="B179" s="17"/>
      <c r="DS179" s="19"/>
      <c r="DT179" s="19"/>
    </row>
    <row r="180" spans="1:124" s="18" customFormat="1" x14ac:dyDescent="0.2">
      <c r="A180" s="17"/>
      <c r="B180" s="17"/>
      <c r="DS180" s="19"/>
      <c r="DT180" s="19"/>
    </row>
    <row r="181" spans="1:124" s="18" customFormat="1" x14ac:dyDescent="0.2">
      <c r="A181" s="17"/>
      <c r="B181" s="17"/>
      <c r="DS181" s="19"/>
      <c r="DT181" s="19"/>
    </row>
    <row r="182" spans="1:124" s="18" customFormat="1" x14ac:dyDescent="0.2">
      <c r="A182" s="17"/>
      <c r="B182" s="17"/>
      <c r="DS182" s="19"/>
      <c r="DT182" s="19"/>
    </row>
    <row r="183" spans="1:124" s="18" customFormat="1" x14ac:dyDescent="0.2">
      <c r="A183" s="17"/>
      <c r="B183" s="17"/>
      <c r="DS183" s="19"/>
      <c r="DT183" s="19"/>
    </row>
    <row r="184" spans="1:124" s="18" customFormat="1" x14ac:dyDescent="0.2">
      <c r="A184" s="17"/>
      <c r="B184" s="17"/>
      <c r="DS184" s="19"/>
      <c r="DT184" s="19"/>
    </row>
    <row r="185" spans="1:124" s="18" customFormat="1" x14ac:dyDescent="0.2">
      <c r="A185" s="17"/>
      <c r="B185" s="17"/>
      <c r="DS185" s="19"/>
      <c r="DT185" s="19"/>
    </row>
    <row r="186" spans="1:124" s="18" customFormat="1" x14ac:dyDescent="0.2">
      <c r="A186" s="17"/>
      <c r="B186" s="17"/>
      <c r="DS186" s="19"/>
      <c r="DT186" s="19"/>
    </row>
    <row r="187" spans="1:124" s="18" customFormat="1" x14ac:dyDescent="0.2">
      <c r="A187" s="17"/>
      <c r="B187" s="17"/>
      <c r="DS187" s="19"/>
      <c r="DT187" s="19"/>
    </row>
    <row r="188" spans="1:124" s="18" customFormat="1" x14ac:dyDescent="0.2">
      <c r="A188" s="17"/>
      <c r="B188" s="17"/>
      <c r="DS188" s="19"/>
      <c r="DT188" s="19"/>
    </row>
    <row r="189" spans="1:124" s="18" customFormat="1" x14ac:dyDescent="0.2">
      <c r="A189" s="17"/>
      <c r="B189" s="17"/>
      <c r="DS189" s="19"/>
      <c r="DT189" s="19"/>
    </row>
    <row r="190" spans="1:124" s="18" customFormat="1" x14ac:dyDescent="0.2">
      <c r="A190" s="17"/>
      <c r="B190" s="17"/>
      <c r="DS190" s="19"/>
      <c r="DT190" s="19"/>
    </row>
    <row r="191" spans="1:124" s="18" customFormat="1" x14ac:dyDescent="0.2">
      <c r="A191" s="17"/>
      <c r="B191" s="17"/>
      <c r="DS191" s="19"/>
      <c r="DT191" s="19"/>
    </row>
    <row r="192" spans="1:124" s="18" customFormat="1" x14ac:dyDescent="0.2">
      <c r="A192" s="17"/>
      <c r="B192" s="17"/>
      <c r="DS192" s="19"/>
      <c r="DT192" s="19"/>
    </row>
    <row r="193" spans="1:124" s="18" customFormat="1" x14ac:dyDescent="0.2">
      <c r="A193" s="17"/>
      <c r="B193" s="17"/>
      <c r="DS193" s="19"/>
      <c r="DT193" s="19"/>
    </row>
    <row r="194" spans="1:124" s="18" customFormat="1" x14ac:dyDescent="0.2">
      <c r="A194" s="17"/>
      <c r="B194" s="17"/>
      <c r="DS194" s="19"/>
      <c r="DT194" s="19"/>
    </row>
    <row r="195" spans="1:124" s="18" customFormat="1" x14ac:dyDescent="0.2">
      <c r="A195" s="17"/>
      <c r="B195" s="17"/>
      <c r="DS195" s="19"/>
      <c r="DT195" s="19"/>
    </row>
    <row r="196" spans="1:124" s="18" customFormat="1" x14ac:dyDescent="0.2">
      <c r="A196" s="17"/>
      <c r="B196" s="17"/>
      <c r="DS196" s="19"/>
      <c r="DT196" s="19"/>
    </row>
    <row r="197" spans="1:124" s="18" customFormat="1" x14ac:dyDescent="0.2">
      <c r="A197" s="17"/>
      <c r="B197" s="17"/>
      <c r="DS197" s="19"/>
      <c r="DT197" s="19"/>
    </row>
    <row r="198" spans="1:124" s="18" customFormat="1" x14ac:dyDescent="0.2">
      <c r="A198" s="17"/>
      <c r="B198" s="17"/>
      <c r="DS198" s="19"/>
      <c r="DT198" s="19"/>
    </row>
    <row r="199" spans="1:124" s="18" customFormat="1" x14ac:dyDescent="0.2">
      <c r="A199" s="17"/>
      <c r="B199" s="17"/>
      <c r="DS199" s="19"/>
      <c r="DT199" s="19"/>
    </row>
    <row r="200" spans="1:124" s="18" customFormat="1" x14ac:dyDescent="0.2">
      <c r="A200" s="17"/>
      <c r="B200" s="17"/>
      <c r="DS200" s="19"/>
      <c r="DT200" s="19"/>
    </row>
    <row r="201" spans="1:124" s="18" customFormat="1" x14ac:dyDescent="0.2">
      <c r="A201" s="17"/>
      <c r="B201" s="17"/>
      <c r="DS201" s="19"/>
      <c r="DT201" s="19"/>
    </row>
    <row r="202" spans="1:124" s="18" customFormat="1" x14ac:dyDescent="0.2">
      <c r="A202" s="17"/>
      <c r="B202" s="17"/>
      <c r="DS202" s="19"/>
      <c r="DT202" s="19"/>
    </row>
    <row r="203" spans="1:124" s="18" customFormat="1" x14ac:dyDescent="0.2">
      <c r="A203" s="17"/>
      <c r="B203" s="17"/>
      <c r="DS203" s="19"/>
      <c r="DT203" s="19"/>
    </row>
    <row r="204" spans="1:124" s="18" customFormat="1" x14ac:dyDescent="0.2">
      <c r="A204" s="17"/>
      <c r="B204" s="17"/>
      <c r="DS204" s="19"/>
      <c r="DT204" s="19"/>
    </row>
    <row r="205" spans="1:124" s="18" customFormat="1" x14ac:dyDescent="0.2">
      <c r="A205" s="17"/>
      <c r="B205" s="17"/>
      <c r="DS205" s="19"/>
      <c r="DT205" s="19"/>
    </row>
    <row r="206" spans="1:124" s="18" customFormat="1" x14ac:dyDescent="0.2">
      <c r="A206" s="17"/>
      <c r="B206" s="17"/>
      <c r="DS206" s="19"/>
      <c r="DT206" s="19"/>
    </row>
    <row r="207" spans="1:124" s="18" customFormat="1" x14ac:dyDescent="0.2">
      <c r="A207" s="17"/>
      <c r="B207" s="17"/>
      <c r="DS207" s="19"/>
      <c r="DT207" s="19"/>
    </row>
    <row r="208" spans="1:124" s="18" customFormat="1" x14ac:dyDescent="0.2">
      <c r="A208" s="17"/>
      <c r="B208" s="17"/>
      <c r="DS208" s="19"/>
      <c r="DT208" s="19"/>
    </row>
    <row r="209" spans="1:124" s="18" customFormat="1" x14ac:dyDescent="0.2">
      <c r="A209" s="17"/>
      <c r="B209" s="17"/>
      <c r="DS209" s="19"/>
      <c r="DT209" s="19"/>
    </row>
    <row r="210" spans="1:124" s="18" customFormat="1" x14ac:dyDescent="0.2">
      <c r="A210" s="17"/>
      <c r="B210" s="17"/>
      <c r="DS210" s="19"/>
      <c r="DT210" s="19"/>
    </row>
    <row r="211" spans="1:124" s="18" customFormat="1" x14ac:dyDescent="0.2">
      <c r="A211" s="17"/>
      <c r="B211" s="17"/>
      <c r="DS211" s="19"/>
      <c r="DT211" s="19"/>
    </row>
    <row r="212" spans="1:124" s="18" customFormat="1" x14ac:dyDescent="0.2">
      <c r="A212" s="17"/>
      <c r="B212" s="17"/>
      <c r="DS212" s="19"/>
      <c r="DT212" s="19"/>
    </row>
    <row r="213" spans="1:124" s="18" customFormat="1" x14ac:dyDescent="0.2">
      <c r="A213" s="17"/>
      <c r="B213" s="17"/>
      <c r="DS213" s="19"/>
      <c r="DT213" s="19"/>
    </row>
    <row r="214" spans="1:124" s="18" customFormat="1" x14ac:dyDescent="0.2">
      <c r="A214" s="17"/>
      <c r="B214" s="17"/>
      <c r="DS214" s="19"/>
      <c r="DT214" s="19"/>
    </row>
    <row r="215" spans="1:124" s="18" customFormat="1" x14ac:dyDescent="0.2">
      <c r="A215" s="17"/>
      <c r="B215" s="17"/>
      <c r="DS215" s="19"/>
      <c r="DT215" s="19"/>
    </row>
    <row r="216" spans="1:124" s="18" customFormat="1" x14ac:dyDescent="0.2">
      <c r="A216" s="17"/>
      <c r="B216" s="17"/>
      <c r="DS216" s="19"/>
      <c r="DT216" s="19"/>
    </row>
    <row r="217" spans="1:124" s="18" customFormat="1" x14ac:dyDescent="0.2">
      <c r="A217" s="17"/>
      <c r="B217" s="17"/>
      <c r="DS217" s="19"/>
      <c r="DT217" s="19"/>
    </row>
    <row r="218" spans="1:124" s="18" customFormat="1" x14ac:dyDescent="0.2">
      <c r="A218" s="17"/>
      <c r="B218" s="17"/>
      <c r="DS218" s="19"/>
      <c r="DT218" s="19"/>
    </row>
    <row r="219" spans="1:124" s="18" customFormat="1" x14ac:dyDescent="0.2">
      <c r="A219" s="17"/>
      <c r="B219" s="17"/>
      <c r="DS219" s="19"/>
      <c r="DT219" s="19"/>
    </row>
    <row r="220" spans="1:124" s="18" customFormat="1" x14ac:dyDescent="0.2">
      <c r="A220" s="17"/>
      <c r="B220" s="17"/>
      <c r="DS220" s="19"/>
      <c r="DT220" s="19"/>
    </row>
    <row r="221" spans="1:124" s="18" customFormat="1" x14ac:dyDescent="0.2">
      <c r="A221" s="17"/>
      <c r="B221" s="17"/>
      <c r="DS221" s="19"/>
      <c r="DT221" s="19"/>
    </row>
    <row r="222" spans="1:124" s="18" customFormat="1" x14ac:dyDescent="0.2">
      <c r="A222" s="17"/>
      <c r="B222" s="17"/>
      <c r="DS222" s="19"/>
      <c r="DT222" s="19"/>
    </row>
    <row r="223" spans="1:124" s="18" customFormat="1" x14ac:dyDescent="0.2">
      <c r="A223" s="17"/>
      <c r="B223" s="17"/>
      <c r="DS223" s="19"/>
      <c r="DT223" s="19"/>
    </row>
    <row r="224" spans="1:124" s="18" customFormat="1" x14ac:dyDescent="0.2">
      <c r="A224" s="17"/>
      <c r="B224" s="17"/>
      <c r="DS224" s="19"/>
      <c r="DT224" s="19"/>
    </row>
    <row r="225" spans="1:124" s="18" customFormat="1" x14ac:dyDescent="0.2">
      <c r="A225" s="17"/>
      <c r="B225" s="17"/>
      <c r="DS225" s="19"/>
      <c r="DT225" s="19"/>
    </row>
    <row r="226" spans="1:124" s="18" customFormat="1" x14ac:dyDescent="0.2">
      <c r="A226" s="17"/>
      <c r="B226" s="17"/>
      <c r="DS226" s="19"/>
      <c r="DT226" s="19"/>
    </row>
    <row r="227" spans="1:124" s="18" customFormat="1" x14ac:dyDescent="0.2">
      <c r="A227" s="17"/>
      <c r="B227" s="17"/>
      <c r="DS227" s="19"/>
      <c r="DT227" s="19"/>
    </row>
    <row r="228" spans="1:124" s="18" customFormat="1" x14ac:dyDescent="0.2">
      <c r="A228" s="17"/>
      <c r="B228" s="17"/>
      <c r="DS228" s="19"/>
      <c r="DT228" s="19"/>
    </row>
    <row r="229" spans="1:124" s="18" customFormat="1" x14ac:dyDescent="0.2">
      <c r="A229" s="17"/>
      <c r="B229" s="17"/>
      <c r="DS229" s="19"/>
      <c r="DT229" s="19"/>
    </row>
    <row r="230" spans="1:124" s="18" customFormat="1" x14ac:dyDescent="0.2">
      <c r="A230" s="17"/>
      <c r="B230" s="17"/>
      <c r="DS230" s="19"/>
      <c r="DT230" s="19"/>
    </row>
    <row r="231" spans="1:124" s="18" customFormat="1" x14ac:dyDescent="0.2">
      <c r="A231" s="17"/>
      <c r="B231" s="17"/>
      <c r="DS231" s="19"/>
      <c r="DT231" s="19"/>
    </row>
    <row r="232" spans="1:124" s="18" customFormat="1" x14ac:dyDescent="0.2">
      <c r="A232" s="17"/>
      <c r="B232" s="17"/>
      <c r="DS232" s="19"/>
      <c r="DT232" s="19"/>
    </row>
    <row r="233" spans="1:124" s="18" customFormat="1" x14ac:dyDescent="0.2">
      <c r="A233" s="17"/>
      <c r="B233" s="17"/>
      <c r="DS233" s="19"/>
      <c r="DT233" s="19"/>
    </row>
    <row r="234" spans="1:124" s="18" customFormat="1" x14ac:dyDescent="0.2">
      <c r="A234" s="17"/>
      <c r="B234" s="17"/>
      <c r="DS234" s="19"/>
      <c r="DT234" s="19"/>
    </row>
    <row r="235" spans="1:124" s="18" customFormat="1" x14ac:dyDescent="0.2">
      <c r="A235" s="17"/>
      <c r="B235" s="17"/>
      <c r="DS235" s="19"/>
      <c r="DT235" s="19"/>
    </row>
    <row r="236" spans="1:124" s="18" customFormat="1" x14ac:dyDescent="0.2">
      <c r="A236" s="17"/>
      <c r="B236" s="17"/>
      <c r="DS236" s="19"/>
      <c r="DT236" s="19"/>
    </row>
    <row r="237" spans="1:124" s="18" customFormat="1" x14ac:dyDescent="0.2">
      <c r="A237" s="17"/>
      <c r="B237" s="17"/>
      <c r="DS237" s="19"/>
      <c r="DT237" s="19"/>
    </row>
    <row r="238" spans="1:124" s="18" customFormat="1" x14ac:dyDescent="0.2">
      <c r="A238" s="17"/>
      <c r="B238" s="17"/>
      <c r="DS238" s="19"/>
      <c r="DT238" s="19"/>
    </row>
    <row r="239" spans="1:124" s="18" customFormat="1" x14ac:dyDescent="0.2">
      <c r="A239" s="17"/>
      <c r="B239" s="17"/>
      <c r="DS239" s="19"/>
      <c r="DT239" s="19"/>
    </row>
    <row r="240" spans="1:124" s="18" customFormat="1" x14ac:dyDescent="0.2">
      <c r="A240" s="17"/>
      <c r="B240" s="17"/>
      <c r="DS240" s="19"/>
      <c r="DT240" s="19"/>
    </row>
    <row r="241" spans="1:124" s="18" customFormat="1" x14ac:dyDescent="0.2">
      <c r="A241" s="17"/>
      <c r="B241" s="17"/>
      <c r="DS241" s="19"/>
      <c r="DT241" s="19"/>
    </row>
    <row r="242" spans="1:124" s="18" customFormat="1" x14ac:dyDescent="0.2">
      <c r="A242" s="17"/>
      <c r="B242" s="17"/>
      <c r="DS242" s="19"/>
      <c r="DT242" s="19"/>
    </row>
    <row r="243" spans="1:124" s="18" customFormat="1" x14ac:dyDescent="0.2">
      <c r="A243" s="17"/>
      <c r="B243" s="17"/>
      <c r="DS243" s="19"/>
      <c r="DT243" s="19"/>
    </row>
    <row r="244" spans="1:124" s="18" customFormat="1" x14ac:dyDescent="0.2">
      <c r="A244" s="17"/>
      <c r="B244" s="17"/>
      <c r="DS244" s="19"/>
      <c r="DT244" s="19"/>
    </row>
    <row r="245" spans="1:124" s="18" customFormat="1" x14ac:dyDescent="0.2">
      <c r="A245" s="17"/>
      <c r="B245" s="17"/>
      <c r="DS245" s="19"/>
      <c r="DT245" s="19"/>
    </row>
    <row r="246" spans="1:124" s="18" customFormat="1" x14ac:dyDescent="0.2">
      <c r="A246" s="17"/>
      <c r="B246" s="17"/>
      <c r="DS246" s="19"/>
      <c r="DT246" s="19"/>
    </row>
    <row r="247" spans="1:124" s="18" customFormat="1" x14ac:dyDescent="0.2">
      <c r="A247" s="17"/>
      <c r="B247" s="17"/>
      <c r="DS247" s="19"/>
      <c r="DT247" s="19"/>
    </row>
    <row r="248" spans="1:124" s="18" customFormat="1" x14ac:dyDescent="0.2">
      <c r="A248" s="17"/>
      <c r="B248" s="17"/>
      <c r="DS248" s="19"/>
      <c r="DT248" s="19"/>
    </row>
    <row r="249" spans="1:124" s="18" customFormat="1" x14ac:dyDescent="0.2">
      <c r="A249" s="17"/>
      <c r="B249" s="17"/>
      <c r="DS249" s="19"/>
      <c r="DT249" s="19"/>
    </row>
    <row r="250" spans="1:124" s="18" customFormat="1" x14ac:dyDescent="0.2">
      <c r="A250" s="17"/>
      <c r="B250" s="17"/>
      <c r="DS250" s="19"/>
      <c r="DT250" s="19"/>
    </row>
    <row r="251" spans="1:124" s="18" customFormat="1" x14ac:dyDescent="0.2">
      <c r="A251" s="17"/>
      <c r="B251" s="17"/>
      <c r="DS251" s="19"/>
      <c r="DT251" s="19"/>
    </row>
    <row r="252" spans="1:124" s="18" customFormat="1" x14ac:dyDescent="0.2">
      <c r="A252" s="17"/>
      <c r="B252" s="17"/>
      <c r="DS252" s="19"/>
      <c r="DT252" s="19"/>
    </row>
    <row r="253" spans="1:124" s="18" customFormat="1" x14ac:dyDescent="0.2">
      <c r="A253" s="17"/>
      <c r="B253" s="17"/>
      <c r="DS253" s="19"/>
      <c r="DT253" s="19"/>
    </row>
    <row r="254" spans="1:124" s="18" customFormat="1" x14ac:dyDescent="0.2">
      <c r="A254" s="17"/>
      <c r="B254" s="17"/>
      <c r="DS254" s="19"/>
      <c r="DT254" s="19"/>
    </row>
    <row r="255" spans="1:124" s="18" customFormat="1" x14ac:dyDescent="0.2">
      <c r="A255" s="17"/>
      <c r="B255" s="17"/>
      <c r="DS255" s="19"/>
      <c r="DT255" s="19"/>
    </row>
    <row r="256" spans="1:124" s="18" customFormat="1" x14ac:dyDescent="0.2">
      <c r="A256" s="17"/>
      <c r="B256" s="17"/>
      <c r="DS256" s="19"/>
      <c r="DT256" s="19"/>
    </row>
    <row r="257" spans="1:124" s="18" customFormat="1" x14ac:dyDescent="0.2">
      <c r="A257" s="17"/>
      <c r="B257" s="17"/>
      <c r="DS257" s="19"/>
      <c r="DT257" s="19"/>
    </row>
    <row r="258" spans="1:124" s="18" customFormat="1" x14ac:dyDescent="0.2">
      <c r="A258" s="17"/>
      <c r="B258" s="17"/>
      <c r="DS258" s="19"/>
      <c r="DT258" s="19"/>
    </row>
    <row r="259" spans="1:124" s="18" customFormat="1" x14ac:dyDescent="0.2">
      <c r="A259" s="17"/>
      <c r="B259" s="17"/>
      <c r="DS259" s="19"/>
      <c r="DT259" s="19"/>
    </row>
    <row r="260" spans="1:124" s="18" customFormat="1" x14ac:dyDescent="0.2">
      <c r="A260" s="17"/>
      <c r="B260" s="17"/>
      <c r="DS260" s="19"/>
      <c r="DT260" s="19"/>
    </row>
    <row r="261" spans="1:124" s="18" customFormat="1" x14ac:dyDescent="0.2">
      <c r="A261" s="17"/>
      <c r="B261" s="17"/>
      <c r="DS261" s="19"/>
      <c r="DT261" s="19"/>
    </row>
    <row r="262" spans="1:124" s="18" customFormat="1" x14ac:dyDescent="0.2">
      <c r="A262" s="17"/>
      <c r="B262" s="17"/>
      <c r="DS262" s="19"/>
      <c r="DT262" s="19"/>
    </row>
    <row r="263" spans="1:124" s="18" customFormat="1" x14ac:dyDescent="0.2">
      <c r="A263" s="17"/>
      <c r="B263" s="17"/>
      <c r="DS263" s="19"/>
      <c r="DT263" s="19"/>
    </row>
    <row r="264" spans="1:124" s="18" customFormat="1" x14ac:dyDescent="0.2">
      <c r="A264" s="17"/>
      <c r="B264" s="17"/>
      <c r="DS264" s="19"/>
      <c r="DT264" s="19"/>
    </row>
    <row r="265" spans="1:124" s="18" customFormat="1" x14ac:dyDescent="0.2">
      <c r="A265" s="17"/>
      <c r="B265" s="17"/>
      <c r="DS265" s="19"/>
      <c r="DT265" s="19"/>
    </row>
    <row r="266" spans="1:124" s="18" customFormat="1" x14ac:dyDescent="0.2">
      <c r="A266" s="17"/>
      <c r="B266" s="17"/>
      <c r="DS266" s="19"/>
      <c r="DT266" s="19"/>
    </row>
    <row r="267" spans="1:124" s="18" customFormat="1" x14ac:dyDescent="0.2">
      <c r="A267" s="17"/>
      <c r="B267" s="17"/>
      <c r="DS267" s="19"/>
      <c r="DT267" s="19"/>
    </row>
    <row r="268" spans="1:124" s="18" customFormat="1" x14ac:dyDescent="0.2">
      <c r="A268" s="17"/>
      <c r="B268" s="17"/>
      <c r="DS268" s="19"/>
      <c r="DT268" s="19"/>
    </row>
    <row r="269" spans="1:124" s="18" customFormat="1" x14ac:dyDescent="0.2">
      <c r="A269" s="17"/>
      <c r="B269" s="17"/>
      <c r="DS269" s="19"/>
      <c r="DT269" s="19"/>
    </row>
    <row r="270" spans="1:124" s="18" customFormat="1" x14ac:dyDescent="0.2">
      <c r="A270" s="17"/>
      <c r="B270" s="17"/>
      <c r="DS270" s="19"/>
      <c r="DT270" s="19"/>
    </row>
    <row r="271" spans="1:124" s="18" customFormat="1" x14ac:dyDescent="0.2">
      <c r="A271" s="17"/>
      <c r="B271" s="17"/>
      <c r="DS271" s="19"/>
      <c r="DT271" s="19"/>
    </row>
    <row r="272" spans="1:124" s="18" customFormat="1" x14ac:dyDescent="0.2">
      <c r="A272" s="17"/>
      <c r="B272" s="17"/>
      <c r="DS272" s="19"/>
      <c r="DT272" s="19"/>
    </row>
    <row r="273" spans="1:124" s="18" customFormat="1" x14ac:dyDescent="0.2">
      <c r="A273" s="17"/>
      <c r="B273" s="17"/>
      <c r="DS273" s="19"/>
      <c r="DT273" s="19"/>
    </row>
    <row r="274" spans="1:124" s="18" customFormat="1" x14ac:dyDescent="0.2">
      <c r="A274" s="17"/>
      <c r="B274" s="17"/>
      <c r="DS274" s="19"/>
      <c r="DT274" s="19"/>
    </row>
    <row r="275" spans="1:124" s="18" customFormat="1" x14ac:dyDescent="0.2">
      <c r="A275" s="17"/>
      <c r="B275" s="17"/>
      <c r="DS275" s="19"/>
      <c r="DT275" s="19"/>
    </row>
    <row r="276" spans="1:124" s="18" customFormat="1" x14ac:dyDescent="0.2">
      <c r="A276" s="17"/>
      <c r="B276" s="17"/>
      <c r="DS276" s="19"/>
      <c r="DT276" s="19"/>
    </row>
    <row r="277" spans="1:124" s="18" customFormat="1" x14ac:dyDescent="0.2">
      <c r="A277" s="17"/>
      <c r="B277" s="17"/>
      <c r="DS277" s="19"/>
      <c r="DT277" s="19"/>
    </row>
    <row r="278" spans="1:124" s="18" customFormat="1" x14ac:dyDescent="0.2">
      <c r="A278" s="17"/>
      <c r="B278" s="17"/>
      <c r="DS278" s="19"/>
      <c r="DT278" s="19"/>
    </row>
    <row r="279" spans="1:124" s="18" customFormat="1" x14ac:dyDescent="0.2">
      <c r="A279" s="17"/>
      <c r="B279" s="17"/>
      <c r="DS279" s="19"/>
      <c r="DT279" s="19"/>
    </row>
    <row r="280" spans="1:124" s="18" customFormat="1" x14ac:dyDescent="0.2">
      <c r="A280" s="17"/>
      <c r="B280" s="17"/>
      <c r="DS280" s="19"/>
      <c r="DT280" s="19"/>
    </row>
    <row r="281" spans="1:124" s="18" customFormat="1" x14ac:dyDescent="0.2">
      <c r="A281" s="17"/>
      <c r="B281" s="17"/>
      <c r="DS281" s="19"/>
      <c r="DT281" s="19"/>
    </row>
    <row r="282" spans="1:124" s="18" customFormat="1" x14ac:dyDescent="0.2">
      <c r="A282" s="17"/>
      <c r="B282" s="17"/>
      <c r="DS282" s="19"/>
      <c r="DT282" s="19"/>
    </row>
    <row r="283" spans="1:124" s="18" customFormat="1" x14ac:dyDescent="0.2">
      <c r="A283" s="17"/>
      <c r="B283" s="17"/>
      <c r="DS283" s="19"/>
      <c r="DT283" s="19"/>
    </row>
    <row r="284" spans="1:124" s="18" customFormat="1" x14ac:dyDescent="0.2">
      <c r="A284" s="17"/>
      <c r="B284" s="17"/>
      <c r="DS284" s="19"/>
      <c r="DT284" s="19"/>
    </row>
    <row r="285" spans="1:124" s="18" customFormat="1" x14ac:dyDescent="0.2">
      <c r="A285" s="17"/>
      <c r="B285" s="17"/>
      <c r="DS285" s="19"/>
      <c r="DT285" s="19"/>
    </row>
    <row r="286" spans="1:124" s="18" customFormat="1" x14ac:dyDescent="0.2">
      <c r="A286" s="17"/>
      <c r="B286" s="17"/>
      <c r="DS286" s="19"/>
      <c r="DT286" s="19"/>
    </row>
    <row r="287" spans="1:124" s="18" customFormat="1" x14ac:dyDescent="0.2">
      <c r="A287" s="17"/>
      <c r="B287" s="17"/>
      <c r="DS287" s="19"/>
      <c r="DT287" s="19"/>
    </row>
    <row r="288" spans="1:124" s="18" customFormat="1" x14ac:dyDescent="0.2">
      <c r="A288" s="17"/>
      <c r="B288" s="17"/>
      <c r="DS288" s="19"/>
      <c r="DT288" s="19"/>
    </row>
    <row r="289" spans="1:124" s="18" customFormat="1" x14ac:dyDescent="0.2">
      <c r="A289" s="17"/>
      <c r="B289" s="17"/>
      <c r="DS289" s="19"/>
      <c r="DT289" s="19"/>
    </row>
    <row r="290" spans="1:124" s="18" customFormat="1" x14ac:dyDescent="0.2">
      <c r="A290" s="17"/>
      <c r="B290" s="17"/>
      <c r="DS290" s="19"/>
      <c r="DT290" s="19"/>
    </row>
    <row r="291" spans="1:124" s="18" customFormat="1" x14ac:dyDescent="0.2">
      <c r="A291" s="17"/>
      <c r="B291" s="17"/>
      <c r="DS291" s="19"/>
      <c r="DT291" s="19"/>
    </row>
    <row r="292" spans="1:124" s="18" customFormat="1" x14ac:dyDescent="0.2">
      <c r="A292" s="17"/>
      <c r="B292" s="17"/>
      <c r="DS292" s="19"/>
      <c r="DT292" s="19"/>
    </row>
    <row r="293" spans="1:124" s="18" customFormat="1" x14ac:dyDescent="0.2">
      <c r="A293" s="17"/>
      <c r="B293" s="17"/>
      <c r="DS293" s="19"/>
      <c r="DT293" s="19"/>
    </row>
    <row r="294" spans="1:124" s="18" customFormat="1" x14ac:dyDescent="0.2">
      <c r="A294" s="17"/>
      <c r="B294" s="17"/>
      <c r="DS294" s="19"/>
      <c r="DT294" s="19"/>
    </row>
    <row r="295" spans="1:124" s="18" customFormat="1" x14ac:dyDescent="0.2">
      <c r="A295" s="17"/>
      <c r="B295" s="17"/>
      <c r="DS295" s="19"/>
      <c r="DT295" s="19"/>
    </row>
    <row r="296" spans="1:124" s="18" customFormat="1" x14ac:dyDescent="0.2">
      <c r="A296" s="17"/>
      <c r="B296" s="17"/>
      <c r="DS296" s="19"/>
      <c r="DT296" s="19"/>
    </row>
    <row r="297" spans="1:124" s="18" customFormat="1" x14ac:dyDescent="0.2">
      <c r="A297" s="17"/>
      <c r="B297" s="17"/>
      <c r="DS297" s="19"/>
      <c r="DT297" s="19"/>
    </row>
    <row r="298" spans="1:124" s="18" customFormat="1" x14ac:dyDescent="0.2">
      <c r="A298" s="17"/>
      <c r="B298" s="17"/>
      <c r="DS298" s="19"/>
      <c r="DT298" s="19"/>
    </row>
    <row r="299" spans="1:124" s="18" customFormat="1" x14ac:dyDescent="0.2">
      <c r="A299" s="17"/>
      <c r="B299" s="17"/>
      <c r="DS299" s="19"/>
      <c r="DT299" s="19"/>
    </row>
    <row r="300" spans="1:124" s="18" customFormat="1" x14ac:dyDescent="0.2">
      <c r="A300" s="17"/>
      <c r="B300" s="17"/>
      <c r="DS300" s="19"/>
      <c r="DT300" s="19"/>
    </row>
    <row r="301" spans="1:124" s="18" customFormat="1" x14ac:dyDescent="0.2">
      <c r="A301" s="17"/>
      <c r="B301" s="17"/>
      <c r="DS301" s="19"/>
      <c r="DT301" s="19"/>
    </row>
    <row r="302" spans="1:124" s="18" customFormat="1" x14ac:dyDescent="0.2">
      <c r="A302" s="17"/>
      <c r="B302" s="17"/>
      <c r="DS302" s="19"/>
      <c r="DT302" s="19"/>
    </row>
    <row r="303" spans="1:124" s="18" customFormat="1" x14ac:dyDescent="0.2">
      <c r="A303" s="17"/>
      <c r="B303" s="17"/>
      <c r="DS303" s="19"/>
      <c r="DT303" s="19"/>
    </row>
    <row r="304" spans="1:124" s="18" customFormat="1" x14ac:dyDescent="0.2">
      <c r="A304" s="17"/>
      <c r="B304" s="17"/>
      <c r="DS304" s="19"/>
      <c r="DT304" s="19"/>
    </row>
    <row r="305" spans="1:124" s="18" customFormat="1" x14ac:dyDescent="0.2">
      <c r="A305" s="17"/>
      <c r="B305" s="17"/>
      <c r="DS305" s="19"/>
      <c r="DT305" s="19"/>
    </row>
    <row r="306" spans="1:124" s="18" customFormat="1" x14ac:dyDescent="0.2">
      <c r="A306" s="17"/>
      <c r="B306" s="17"/>
      <c r="DS306" s="19"/>
      <c r="DT306" s="19"/>
    </row>
    <row r="307" spans="1:124" s="18" customFormat="1" x14ac:dyDescent="0.2">
      <c r="A307" s="17"/>
      <c r="B307" s="17"/>
      <c r="DS307" s="19"/>
      <c r="DT307" s="19"/>
    </row>
    <row r="308" spans="1:124" s="18" customFormat="1" x14ac:dyDescent="0.2">
      <c r="A308" s="17"/>
      <c r="B308" s="17"/>
      <c r="DS308" s="19"/>
      <c r="DT308" s="19"/>
    </row>
    <row r="309" spans="1:124" s="18" customFormat="1" x14ac:dyDescent="0.2">
      <c r="A309" s="17"/>
      <c r="B309" s="17"/>
      <c r="DS309" s="19"/>
      <c r="DT309" s="19"/>
    </row>
    <row r="310" spans="1:124" s="18" customFormat="1" x14ac:dyDescent="0.2">
      <c r="A310" s="17"/>
      <c r="B310" s="17"/>
      <c r="DS310" s="19"/>
      <c r="DT310" s="19"/>
    </row>
    <row r="311" spans="1:124" s="18" customFormat="1" x14ac:dyDescent="0.2">
      <c r="A311" s="17"/>
      <c r="B311" s="17"/>
      <c r="DS311" s="19"/>
      <c r="DT311" s="19"/>
    </row>
    <row r="312" spans="1:124" s="18" customFormat="1" x14ac:dyDescent="0.2">
      <c r="A312" s="17"/>
      <c r="B312" s="17"/>
      <c r="DS312" s="19"/>
      <c r="DT312" s="19"/>
    </row>
    <row r="313" spans="1:124" s="18" customFormat="1" x14ac:dyDescent="0.2">
      <c r="A313" s="17"/>
      <c r="B313" s="17"/>
      <c r="DS313" s="19"/>
      <c r="DT313" s="19"/>
    </row>
    <row r="314" spans="1:124" s="18" customFormat="1" x14ac:dyDescent="0.2">
      <c r="A314" s="17"/>
      <c r="B314" s="17"/>
      <c r="DS314" s="19"/>
      <c r="DT314" s="19"/>
    </row>
    <row r="315" spans="1:124" s="18" customFormat="1" x14ac:dyDescent="0.2">
      <c r="A315" s="17"/>
      <c r="B315" s="17"/>
      <c r="DS315" s="19"/>
      <c r="DT315" s="19"/>
    </row>
    <row r="316" spans="1:124" s="18" customFormat="1" x14ac:dyDescent="0.2">
      <c r="A316" s="17"/>
      <c r="B316" s="17"/>
      <c r="DS316" s="19"/>
      <c r="DT316" s="19"/>
    </row>
    <row r="317" spans="1:124" s="18" customFormat="1" x14ac:dyDescent="0.2">
      <c r="A317" s="17"/>
      <c r="B317" s="17"/>
      <c r="DS317" s="19"/>
      <c r="DT317" s="19"/>
    </row>
    <row r="318" spans="1:124" s="18" customFormat="1" x14ac:dyDescent="0.2">
      <c r="A318" s="17"/>
      <c r="B318" s="17"/>
      <c r="DS318" s="19"/>
      <c r="DT318" s="19"/>
    </row>
    <row r="319" spans="1:124" s="18" customFormat="1" x14ac:dyDescent="0.2">
      <c r="A319" s="17"/>
      <c r="B319" s="17"/>
      <c r="DS319" s="19"/>
      <c r="DT319" s="19"/>
    </row>
    <row r="320" spans="1:124" s="18" customFormat="1" x14ac:dyDescent="0.2">
      <c r="A320" s="17"/>
      <c r="B320" s="17"/>
      <c r="DS320" s="19"/>
      <c r="DT320" s="19"/>
    </row>
    <row r="321" spans="1:124" s="18" customFormat="1" x14ac:dyDescent="0.2">
      <c r="A321" s="17"/>
      <c r="B321" s="17"/>
      <c r="DS321" s="19"/>
      <c r="DT321" s="19"/>
    </row>
    <row r="322" spans="1:124" s="18" customFormat="1" x14ac:dyDescent="0.2">
      <c r="A322" s="17"/>
      <c r="B322" s="17"/>
      <c r="DS322" s="19"/>
      <c r="DT322" s="19"/>
    </row>
    <row r="323" spans="1:124" s="18" customFormat="1" x14ac:dyDescent="0.2">
      <c r="A323" s="17"/>
      <c r="B323" s="17"/>
      <c r="DS323" s="19"/>
      <c r="DT323" s="19"/>
    </row>
    <row r="324" spans="1:124" s="18" customFormat="1" x14ac:dyDescent="0.2">
      <c r="A324" s="17"/>
      <c r="B324" s="17"/>
      <c r="DS324" s="19"/>
      <c r="DT324" s="19"/>
    </row>
    <row r="325" spans="1:124" s="18" customFormat="1" x14ac:dyDescent="0.2">
      <c r="A325" s="17"/>
      <c r="B325" s="17"/>
      <c r="DS325" s="19"/>
      <c r="DT325" s="19"/>
    </row>
    <row r="326" spans="1:124" s="18" customFormat="1" x14ac:dyDescent="0.2">
      <c r="A326" s="17"/>
      <c r="B326" s="17"/>
      <c r="DS326" s="19"/>
      <c r="DT326" s="19"/>
    </row>
    <row r="327" spans="1:124" s="18" customFormat="1" x14ac:dyDescent="0.2">
      <c r="A327" s="17"/>
      <c r="B327" s="17"/>
      <c r="DS327" s="19"/>
      <c r="DT327" s="19"/>
    </row>
    <row r="328" spans="1:124" s="18" customFormat="1" x14ac:dyDescent="0.2">
      <c r="A328" s="17"/>
      <c r="B328" s="17"/>
      <c r="DS328" s="19"/>
      <c r="DT328" s="19"/>
    </row>
    <row r="329" spans="1:124" s="18" customFormat="1" x14ac:dyDescent="0.2">
      <c r="A329" s="17"/>
      <c r="B329" s="17"/>
      <c r="DS329" s="19"/>
      <c r="DT329" s="19"/>
    </row>
    <row r="330" spans="1:124" s="18" customFormat="1" x14ac:dyDescent="0.2">
      <c r="A330" s="17"/>
      <c r="B330" s="17"/>
      <c r="DS330" s="19"/>
      <c r="DT330" s="19"/>
    </row>
    <row r="331" spans="1:124" s="18" customFormat="1" x14ac:dyDescent="0.2">
      <c r="A331" s="17"/>
      <c r="B331" s="17"/>
      <c r="DS331" s="19"/>
      <c r="DT331" s="19"/>
    </row>
    <row r="332" spans="1:124" s="18" customFormat="1" x14ac:dyDescent="0.2">
      <c r="A332" s="17"/>
      <c r="B332" s="17"/>
      <c r="DS332" s="19"/>
      <c r="DT332" s="19"/>
    </row>
    <row r="333" spans="1:124" s="18" customFormat="1" x14ac:dyDescent="0.2">
      <c r="A333" s="17"/>
      <c r="B333" s="17"/>
      <c r="DS333" s="19"/>
      <c r="DT333" s="19"/>
    </row>
    <row r="334" spans="1:124" s="18" customFormat="1" x14ac:dyDescent="0.2">
      <c r="A334" s="17"/>
      <c r="B334" s="17"/>
      <c r="DS334" s="19"/>
      <c r="DT334" s="19"/>
    </row>
    <row r="335" spans="1:124" s="18" customFormat="1" x14ac:dyDescent="0.2">
      <c r="A335" s="17"/>
      <c r="B335" s="17"/>
      <c r="DS335" s="19"/>
      <c r="DT335" s="19"/>
    </row>
    <row r="336" spans="1:124" s="18" customFormat="1" x14ac:dyDescent="0.2">
      <c r="A336" s="17"/>
      <c r="B336" s="17"/>
      <c r="DS336" s="19"/>
      <c r="DT336" s="19"/>
    </row>
    <row r="337" spans="1:124" s="18" customFormat="1" x14ac:dyDescent="0.2">
      <c r="A337" s="17"/>
      <c r="B337" s="17"/>
      <c r="DS337" s="19"/>
      <c r="DT337" s="19"/>
    </row>
    <row r="338" spans="1:124" s="18" customFormat="1" x14ac:dyDescent="0.2">
      <c r="A338" s="17"/>
      <c r="B338" s="17"/>
      <c r="DS338" s="19"/>
      <c r="DT338" s="19"/>
    </row>
    <row r="339" spans="1:124" s="18" customFormat="1" x14ac:dyDescent="0.2">
      <c r="A339" s="17"/>
      <c r="B339" s="17"/>
      <c r="DS339" s="19"/>
      <c r="DT339" s="19"/>
    </row>
    <row r="340" spans="1:124" s="18" customFormat="1" x14ac:dyDescent="0.2">
      <c r="A340" s="17"/>
      <c r="B340" s="17"/>
      <c r="DS340" s="19"/>
      <c r="DT340" s="19"/>
    </row>
    <row r="341" spans="1:124" s="18" customFormat="1" x14ac:dyDescent="0.2">
      <c r="A341" s="17"/>
      <c r="B341" s="17"/>
      <c r="DS341" s="19"/>
      <c r="DT341" s="19"/>
    </row>
    <row r="342" spans="1:124" s="18" customFormat="1" x14ac:dyDescent="0.2">
      <c r="A342" s="17"/>
      <c r="B342" s="17"/>
      <c r="DS342" s="19"/>
      <c r="DT342" s="19"/>
    </row>
    <row r="343" spans="1:124" s="18" customFormat="1" x14ac:dyDescent="0.2">
      <c r="A343" s="17"/>
      <c r="B343" s="17"/>
      <c r="DS343" s="19"/>
      <c r="DT343" s="19"/>
    </row>
    <row r="344" spans="1:124" s="18" customFormat="1" x14ac:dyDescent="0.2">
      <c r="A344" s="17"/>
      <c r="B344" s="17"/>
      <c r="DS344" s="19"/>
      <c r="DT344" s="19"/>
    </row>
    <row r="345" spans="1:124" s="18" customFormat="1" x14ac:dyDescent="0.2">
      <c r="A345" s="17"/>
      <c r="B345" s="17"/>
      <c r="DS345" s="19"/>
      <c r="DT345" s="19"/>
    </row>
    <row r="346" spans="1:124" s="18" customFormat="1" x14ac:dyDescent="0.2">
      <c r="A346" s="17"/>
      <c r="B346" s="17"/>
      <c r="DS346" s="19"/>
      <c r="DT346" s="19"/>
    </row>
    <row r="347" spans="1:124" s="18" customFormat="1" x14ac:dyDescent="0.2">
      <c r="A347" s="17"/>
      <c r="B347" s="17"/>
      <c r="DS347" s="19"/>
      <c r="DT347" s="19"/>
    </row>
    <row r="348" spans="1:124" s="18" customFormat="1" x14ac:dyDescent="0.2">
      <c r="A348" s="17"/>
      <c r="B348" s="17"/>
      <c r="DS348" s="19"/>
      <c r="DT348" s="19"/>
    </row>
    <row r="349" spans="1:124" s="18" customFormat="1" x14ac:dyDescent="0.2">
      <c r="A349" s="17"/>
      <c r="B349" s="17"/>
      <c r="DS349" s="19"/>
      <c r="DT349" s="19"/>
    </row>
    <row r="350" spans="1:124" s="18" customFormat="1" x14ac:dyDescent="0.2">
      <c r="A350" s="17"/>
      <c r="B350" s="17"/>
      <c r="DS350" s="19"/>
      <c r="DT350" s="19"/>
    </row>
    <row r="351" spans="1:124" s="18" customFormat="1" x14ac:dyDescent="0.2">
      <c r="A351" s="17"/>
      <c r="B351" s="17"/>
      <c r="DS351" s="19"/>
      <c r="DT351" s="19"/>
    </row>
    <row r="352" spans="1:124" s="18" customFormat="1" x14ac:dyDescent="0.2">
      <c r="A352" s="17"/>
      <c r="B352" s="17"/>
      <c r="DS352" s="19"/>
      <c r="DT352" s="19"/>
    </row>
    <row r="353" spans="1:124" s="18" customFormat="1" x14ac:dyDescent="0.2">
      <c r="A353" s="17"/>
      <c r="B353" s="17"/>
      <c r="DS353" s="19"/>
      <c r="DT353" s="19"/>
    </row>
    <row r="354" spans="1:124" s="18" customFormat="1" x14ac:dyDescent="0.2">
      <c r="A354" s="17"/>
      <c r="B354" s="17"/>
      <c r="DS354" s="19"/>
      <c r="DT354" s="19"/>
    </row>
    <row r="355" spans="1:124" s="18" customFormat="1" x14ac:dyDescent="0.2">
      <c r="A355" s="17"/>
      <c r="B355" s="17"/>
      <c r="DS355" s="19"/>
      <c r="DT355" s="19"/>
    </row>
    <row r="356" spans="1:124" s="18" customFormat="1" x14ac:dyDescent="0.2">
      <c r="A356" s="17"/>
      <c r="B356" s="17"/>
      <c r="DS356" s="19"/>
      <c r="DT356" s="19"/>
    </row>
    <row r="357" spans="1:124" s="18" customFormat="1" x14ac:dyDescent="0.2">
      <c r="A357" s="17"/>
      <c r="B357" s="17"/>
      <c r="DS357" s="19"/>
      <c r="DT357" s="19"/>
    </row>
    <row r="358" spans="1:124" s="18" customFormat="1" x14ac:dyDescent="0.2">
      <c r="A358" s="17"/>
      <c r="B358" s="17"/>
      <c r="DS358" s="19"/>
      <c r="DT358" s="19"/>
    </row>
    <row r="359" spans="1:124" s="18" customFormat="1" x14ac:dyDescent="0.2">
      <c r="A359" s="17"/>
      <c r="B359" s="17"/>
      <c r="DS359" s="19"/>
      <c r="DT359" s="19"/>
    </row>
    <row r="360" spans="1:124" s="18" customFormat="1" x14ac:dyDescent="0.2">
      <c r="A360" s="17"/>
      <c r="B360" s="17"/>
      <c r="DS360" s="19"/>
      <c r="DT360" s="19"/>
    </row>
    <row r="361" spans="1:124" s="18" customFormat="1" x14ac:dyDescent="0.2">
      <c r="A361" s="17"/>
      <c r="B361" s="17"/>
      <c r="DS361" s="19"/>
      <c r="DT361" s="19"/>
    </row>
    <row r="362" spans="1:124" s="18" customFormat="1" x14ac:dyDescent="0.2">
      <c r="A362" s="17"/>
      <c r="B362" s="17"/>
      <c r="DS362" s="19"/>
      <c r="DT362" s="19"/>
    </row>
    <row r="363" spans="1:124" s="18" customFormat="1" x14ac:dyDescent="0.2">
      <c r="A363" s="17"/>
      <c r="B363" s="17"/>
      <c r="DS363" s="19"/>
      <c r="DT363" s="19"/>
    </row>
    <row r="364" spans="1:124" s="18" customFormat="1" x14ac:dyDescent="0.2">
      <c r="A364" s="17"/>
      <c r="B364" s="17"/>
      <c r="DS364" s="19"/>
      <c r="DT364" s="19"/>
    </row>
    <row r="365" spans="1:124" s="18" customFormat="1" x14ac:dyDescent="0.2">
      <c r="A365" s="17"/>
      <c r="B365" s="17"/>
      <c r="DS365" s="19"/>
      <c r="DT365" s="19"/>
    </row>
    <row r="366" spans="1:124" s="18" customFormat="1" x14ac:dyDescent="0.2">
      <c r="A366" s="17"/>
      <c r="B366" s="17"/>
      <c r="DS366" s="19"/>
      <c r="DT366" s="19"/>
    </row>
    <row r="367" spans="1:124" s="18" customFormat="1" x14ac:dyDescent="0.2">
      <c r="A367" s="17"/>
      <c r="B367" s="17"/>
      <c r="DS367" s="19"/>
      <c r="DT367" s="19"/>
    </row>
    <row r="368" spans="1:124" s="18" customFormat="1" x14ac:dyDescent="0.2">
      <c r="A368" s="17"/>
      <c r="B368" s="17"/>
      <c r="DS368" s="19"/>
      <c r="DT368" s="19"/>
    </row>
    <row r="369" spans="1:124" s="18" customFormat="1" x14ac:dyDescent="0.2">
      <c r="A369" s="17"/>
      <c r="B369" s="17"/>
      <c r="DS369" s="19"/>
      <c r="DT369" s="19"/>
    </row>
    <row r="370" spans="1:124" s="18" customFormat="1" x14ac:dyDescent="0.2">
      <c r="A370" s="17"/>
      <c r="B370" s="17"/>
      <c r="DS370" s="19"/>
      <c r="DT370" s="19"/>
    </row>
    <row r="371" spans="1:124" s="18" customFormat="1" x14ac:dyDescent="0.2">
      <c r="A371" s="17"/>
      <c r="B371" s="17"/>
      <c r="DS371" s="19"/>
      <c r="DT371" s="19"/>
    </row>
    <row r="372" spans="1:124" s="18" customFormat="1" x14ac:dyDescent="0.2">
      <c r="A372" s="17"/>
      <c r="B372" s="17"/>
      <c r="DS372" s="19"/>
      <c r="DT372" s="19"/>
    </row>
    <row r="373" spans="1:124" s="18" customFormat="1" x14ac:dyDescent="0.2">
      <c r="A373" s="17"/>
      <c r="B373" s="17"/>
      <c r="DS373" s="19"/>
      <c r="DT373" s="19"/>
    </row>
    <row r="374" spans="1:124" s="18" customFormat="1" x14ac:dyDescent="0.2">
      <c r="A374" s="17"/>
      <c r="B374" s="17"/>
      <c r="DS374" s="19"/>
      <c r="DT374" s="19"/>
    </row>
    <row r="375" spans="1:124" s="18" customFormat="1" x14ac:dyDescent="0.2">
      <c r="A375" s="17"/>
      <c r="B375" s="17"/>
      <c r="DS375" s="19"/>
      <c r="DT375" s="19"/>
    </row>
    <row r="376" spans="1:124" s="18" customFormat="1" x14ac:dyDescent="0.2">
      <c r="A376" s="17"/>
      <c r="B376" s="17"/>
      <c r="DS376" s="19"/>
      <c r="DT376" s="19"/>
    </row>
    <row r="377" spans="1:124" s="18" customFormat="1" x14ac:dyDescent="0.2">
      <c r="A377" s="17"/>
      <c r="B377" s="17"/>
      <c r="DS377" s="19"/>
      <c r="DT377" s="19"/>
    </row>
    <row r="378" spans="1:124" s="18" customFormat="1" x14ac:dyDescent="0.2">
      <c r="A378" s="17"/>
      <c r="B378" s="17"/>
      <c r="DS378" s="19"/>
      <c r="DT378" s="19"/>
    </row>
    <row r="379" spans="1:124" s="18" customFormat="1" x14ac:dyDescent="0.2">
      <c r="A379" s="17"/>
      <c r="B379" s="17"/>
      <c r="DS379" s="19"/>
      <c r="DT379" s="19"/>
    </row>
    <row r="380" spans="1:124" s="18" customFormat="1" x14ac:dyDescent="0.2">
      <c r="A380" s="17"/>
      <c r="B380" s="17"/>
      <c r="DS380" s="19"/>
      <c r="DT380" s="19"/>
    </row>
    <row r="381" spans="1:124" s="18" customFormat="1" x14ac:dyDescent="0.2">
      <c r="A381" s="17"/>
      <c r="B381" s="17"/>
      <c r="DS381" s="19"/>
      <c r="DT381" s="19"/>
    </row>
    <row r="382" spans="1:124" s="18" customFormat="1" x14ac:dyDescent="0.2">
      <c r="A382" s="17"/>
      <c r="B382" s="17"/>
      <c r="DS382" s="19"/>
      <c r="DT382" s="19"/>
    </row>
    <row r="383" spans="1:124" s="18" customFormat="1" x14ac:dyDescent="0.2">
      <c r="A383" s="17"/>
      <c r="B383" s="17"/>
      <c r="DS383" s="19"/>
      <c r="DT383" s="19"/>
    </row>
    <row r="384" spans="1:124" s="18" customFormat="1" x14ac:dyDescent="0.2">
      <c r="A384" s="17"/>
      <c r="B384" s="17"/>
      <c r="DS384" s="19"/>
      <c r="DT384" s="19"/>
    </row>
    <row r="385" spans="1:124" s="18" customFormat="1" x14ac:dyDescent="0.2">
      <c r="A385" s="17"/>
      <c r="B385" s="17"/>
      <c r="DS385" s="19"/>
      <c r="DT385" s="19"/>
    </row>
    <row r="386" spans="1:124" s="18" customFormat="1" x14ac:dyDescent="0.2">
      <c r="A386" s="17"/>
      <c r="B386" s="17"/>
      <c r="DS386" s="19"/>
      <c r="DT386" s="19"/>
    </row>
    <row r="387" spans="1:124" s="18" customFormat="1" x14ac:dyDescent="0.2">
      <c r="A387" s="17"/>
      <c r="B387" s="17"/>
      <c r="DS387" s="19"/>
      <c r="DT387" s="19"/>
    </row>
    <row r="388" spans="1:124" s="18" customFormat="1" x14ac:dyDescent="0.2">
      <c r="A388" s="17"/>
      <c r="B388" s="17"/>
      <c r="DS388" s="19"/>
      <c r="DT388" s="19"/>
    </row>
    <row r="389" spans="1:124" s="18" customFormat="1" x14ac:dyDescent="0.2">
      <c r="A389" s="17"/>
      <c r="B389" s="17"/>
      <c r="DS389" s="19"/>
      <c r="DT389" s="19"/>
    </row>
    <row r="390" spans="1:124" s="18" customFormat="1" x14ac:dyDescent="0.2">
      <c r="A390" s="17"/>
      <c r="B390" s="17"/>
      <c r="DS390" s="19"/>
      <c r="DT390" s="19"/>
    </row>
    <row r="391" spans="1:124" s="18" customFormat="1" x14ac:dyDescent="0.2">
      <c r="A391" s="17"/>
      <c r="B391" s="17"/>
      <c r="DS391" s="19"/>
      <c r="DT391" s="19"/>
    </row>
    <row r="392" spans="1:124" s="18" customFormat="1" x14ac:dyDescent="0.2">
      <c r="A392" s="17"/>
      <c r="B392" s="17"/>
      <c r="DS392" s="19"/>
      <c r="DT392" s="19"/>
    </row>
    <row r="393" spans="1:124" s="18" customFormat="1" x14ac:dyDescent="0.2">
      <c r="A393" s="17"/>
      <c r="B393" s="17"/>
      <c r="DS393" s="19"/>
      <c r="DT393" s="19"/>
    </row>
    <row r="394" spans="1:124" s="18" customFormat="1" x14ac:dyDescent="0.2">
      <c r="A394" s="17"/>
      <c r="B394" s="17"/>
      <c r="DS394" s="19"/>
      <c r="DT394" s="19"/>
    </row>
    <row r="395" spans="1:124" s="18" customFormat="1" x14ac:dyDescent="0.2">
      <c r="A395" s="17"/>
      <c r="B395" s="17"/>
      <c r="DS395" s="19"/>
      <c r="DT395" s="19"/>
    </row>
    <row r="396" spans="1:124" s="18" customFormat="1" x14ac:dyDescent="0.2">
      <c r="A396" s="17"/>
      <c r="B396" s="17"/>
      <c r="DS396" s="19"/>
      <c r="DT396" s="19"/>
    </row>
    <row r="397" spans="1:124" s="18" customFormat="1" x14ac:dyDescent="0.2">
      <c r="A397" s="17"/>
      <c r="B397" s="17"/>
      <c r="DS397" s="19"/>
      <c r="DT397" s="19"/>
    </row>
    <row r="398" spans="1:124" s="18" customFormat="1" x14ac:dyDescent="0.2">
      <c r="A398" s="17"/>
      <c r="B398" s="17"/>
      <c r="DS398" s="19"/>
      <c r="DT398" s="19"/>
    </row>
    <row r="399" spans="1:124" s="18" customFormat="1" x14ac:dyDescent="0.2">
      <c r="A399" s="17"/>
      <c r="B399" s="17"/>
      <c r="DS399" s="19"/>
      <c r="DT399" s="19"/>
    </row>
    <row r="400" spans="1:124" s="18" customFormat="1" x14ac:dyDescent="0.2">
      <c r="A400" s="17"/>
      <c r="B400" s="17"/>
      <c r="DS400" s="19"/>
      <c r="DT400" s="19"/>
    </row>
    <row r="401" spans="1:124" s="18" customFormat="1" x14ac:dyDescent="0.2">
      <c r="A401" s="17"/>
      <c r="B401" s="17"/>
      <c r="DS401" s="19"/>
      <c r="DT401" s="19"/>
    </row>
    <row r="402" spans="1:124" s="18" customFormat="1" x14ac:dyDescent="0.2">
      <c r="A402" s="17"/>
      <c r="B402" s="17"/>
      <c r="DS402" s="19"/>
      <c r="DT402" s="19"/>
    </row>
    <row r="403" spans="1:124" s="18" customFormat="1" x14ac:dyDescent="0.2">
      <c r="A403" s="17"/>
      <c r="B403" s="17"/>
      <c r="DS403" s="19"/>
      <c r="DT403" s="19"/>
    </row>
    <row r="404" spans="1:124" s="18" customFormat="1" x14ac:dyDescent="0.2">
      <c r="A404" s="17"/>
      <c r="B404" s="17"/>
      <c r="DS404" s="19"/>
      <c r="DT404" s="19"/>
    </row>
    <row r="405" spans="1:124" s="18" customFormat="1" x14ac:dyDescent="0.2">
      <c r="A405" s="17"/>
      <c r="B405" s="17"/>
      <c r="DS405" s="19"/>
      <c r="DT405" s="19"/>
    </row>
    <row r="406" spans="1:124" s="18" customFormat="1" x14ac:dyDescent="0.2">
      <c r="A406" s="17"/>
      <c r="B406" s="17"/>
      <c r="DS406" s="19"/>
      <c r="DT406" s="19"/>
    </row>
    <row r="407" spans="1:124" s="18" customFormat="1" x14ac:dyDescent="0.2">
      <c r="A407" s="17"/>
      <c r="B407" s="17"/>
      <c r="DS407" s="19"/>
      <c r="DT407" s="19"/>
    </row>
    <row r="408" spans="1:124" s="18" customFormat="1" x14ac:dyDescent="0.2">
      <c r="A408" s="17"/>
      <c r="B408" s="17"/>
      <c r="DS408" s="19"/>
      <c r="DT408" s="19"/>
    </row>
    <row r="409" spans="1:124" s="18" customFormat="1" x14ac:dyDescent="0.2">
      <c r="A409" s="17"/>
      <c r="B409" s="17"/>
      <c r="DS409" s="19"/>
      <c r="DT409" s="19"/>
    </row>
    <row r="410" spans="1:124" s="18" customFormat="1" x14ac:dyDescent="0.2">
      <c r="A410" s="17"/>
      <c r="B410" s="17"/>
      <c r="DS410" s="19"/>
      <c r="DT410" s="19"/>
    </row>
    <row r="411" spans="1:124" s="18" customFormat="1" x14ac:dyDescent="0.2">
      <c r="A411" s="17"/>
      <c r="B411" s="17"/>
      <c r="DS411" s="19"/>
      <c r="DT411" s="19"/>
    </row>
    <row r="412" spans="1:124" s="18" customFormat="1" x14ac:dyDescent="0.2">
      <c r="A412" s="17"/>
      <c r="B412" s="17"/>
      <c r="DS412" s="19"/>
      <c r="DT412" s="19"/>
    </row>
    <row r="413" spans="1:124" s="18" customFormat="1" x14ac:dyDescent="0.2">
      <c r="A413" s="17"/>
      <c r="B413" s="17"/>
      <c r="DS413" s="19"/>
      <c r="DT413" s="19"/>
    </row>
    <row r="414" spans="1:124" s="18" customFormat="1" x14ac:dyDescent="0.2">
      <c r="A414" s="17"/>
      <c r="B414" s="17"/>
      <c r="DS414" s="19"/>
      <c r="DT414" s="19"/>
    </row>
    <row r="415" spans="1:124" s="18" customFormat="1" x14ac:dyDescent="0.2">
      <c r="A415" s="17"/>
      <c r="B415" s="17"/>
      <c r="DS415" s="19"/>
      <c r="DT415" s="19"/>
    </row>
    <row r="416" spans="1:124" s="18" customFormat="1" x14ac:dyDescent="0.2">
      <c r="A416" s="17"/>
      <c r="B416" s="17"/>
      <c r="DS416" s="19"/>
      <c r="DT416" s="19"/>
    </row>
    <row r="417" spans="1:124" s="18" customFormat="1" x14ac:dyDescent="0.2">
      <c r="A417" s="17"/>
      <c r="B417" s="17"/>
      <c r="DS417" s="19"/>
      <c r="DT417" s="19"/>
    </row>
    <row r="418" spans="1:124" s="18" customFormat="1" x14ac:dyDescent="0.2">
      <c r="A418" s="17"/>
      <c r="B418" s="17"/>
      <c r="DS418" s="19"/>
      <c r="DT418" s="19"/>
    </row>
    <row r="419" spans="1:124" s="18" customFormat="1" x14ac:dyDescent="0.2">
      <c r="A419" s="17"/>
      <c r="B419" s="17"/>
      <c r="DS419" s="19"/>
      <c r="DT419" s="19"/>
    </row>
    <row r="420" spans="1:124" s="18" customFormat="1" x14ac:dyDescent="0.2">
      <c r="A420" s="17"/>
      <c r="B420" s="17"/>
      <c r="DS420" s="19"/>
      <c r="DT420" s="19"/>
    </row>
    <row r="421" spans="1:124" s="18" customFormat="1" x14ac:dyDescent="0.2">
      <c r="A421" s="17"/>
      <c r="B421" s="17"/>
      <c r="DS421" s="19"/>
      <c r="DT421" s="19"/>
    </row>
    <row r="422" spans="1:124" s="18" customFormat="1" x14ac:dyDescent="0.2">
      <c r="A422" s="17"/>
      <c r="B422" s="17"/>
      <c r="DS422" s="19"/>
      <c r="DT422" s="19"/>
    </row>
    <row r="423" spans="1:124" s="18" customFormat="1" x14ac:dyDescent="0.2">
      <c r="A423" s="17"/>
      <c r="B423" s="17"/>
      <c r="DS423" s="19"/>
      <c r="DT423" s="19"/>
    </row>
    <row r="424" spans="1:124" s="18" customFormat="1" x14ac:dyDescent="0.2">
      <c r="A424" s="17"/>
      <c r="B424" s="17"/>
      <c r="DS424" s="19"/>
      <c r="DT424" s="19"/>
    </row>
    <row r="425" spans="1:124" s="18" customFormat="1" x14ac:dyDescent="0.2">
      <c r="A425" s="17"/>
      <c r="B425" s="17"/>
      <c r="DS425" s="19"/>
      <c r="DT425" s="19"/>
    </row>
    <row r="426" spans="1:124" s="18" customFormat="1" x14ac:dyDescent="0.2">
      <c r="A426" s="17"/>
      <c r="B426" s="17"/>
      <c r="DS426" s="19"/>
      <c r="DT426" s="19"/>
    </row>
    <row r="427" spans="1:124" s="18" customFormat="1" x14ac:dyDescent="0.2">
      <c r="A427" s="17"/>
      <c r="B427" s="17"/>
      <c r="DS427" s="19"/>
      <c r="DT427" s="19"/>
    </row>
    <row r="428" spans="1:124" s="18" customFormat="1" x14ac:dyDescent="0.2">
      <c r="A428" s="17"/>
      <c r="B428" s="17"/>
      <c r="DS428" s="19"/>
      <c r="DT428" s="19"/>
    </row>
    <row r="429" spans="1:124" s="18" customFormat="1" x14ac:dyDescent="0.2">
      <c r="A429" s="17"/>
      <c r="B429" s="17"/>
      <c r="DS429" s="19"/>
      <c r="DT429" s="19"/>
    </row>
    <row r="430" spans="1:124" s="18" customFormat="1" x14ac:dyDescent="0.2">
      <c r="A430" s="17"/>
      <c r="B430" s="17"/>
      <c r="DS430" s="19"/>
      <c r="DT430" s="19"/>
    </row>
    <row r="431" spans="1:124" s="18" customFormat="1" x14ac:dyDescent="0.2">
      <c r="A431" s="17"/>
      <c r="B431" s="17"/>
      <c r="DS431" s="19"/>
      <c r="DT431" s="19"/>
    </row>
    <row r="432" spans="1:124" s="18" customFormat="1" x14ac:dyDescent="0.2">
      <c r="A432" s="17"/>
      <c r="B432" s="17"/>
      <c r="DS432" s="19"/>
      <c r="DT432" s="19"/>
    </row>
    <row r="433" spans="1:124" s="18" customFormat="1" x14ac:dyDescent="0.2">
      <c r="A433" s="17"/>
      <c r="B433" s="17"/>
      <c r="DS433" s="19"/>
      <c r="DT433" s="19"/>
    </row>
    <row r="434" spans="1:124" s="18" customFormat="1" x14ac:dyDescent="0.2">
      <c r="A434" s="17"/>
      <c r="B434" s="17"/>
      <c r="DS434" s="19"/>
      <c r="DT434" s="19"/>
    </row>
    <row r="435" spans="1:124" s="18" customFormat="1" x14ac:dyDescent="0.2">
      <c r="A435" s="17"/>
      <c r="B435" s="17"/>
      <c r="DS435" s="19"/>
      <c r="DT435" s="19"/>
    </row>
    <row r="436" spans="1:124" s="18" customFormat="1" x14ac:dyDescent="0.2">
      <c r="A436" s="17"/>
      <c r="B436" s="17"/>
      <c r="DS436" s="19"/>
      <c r="DT436" s="19"/>
    </row>
    <row r="437" spans="1:124" s="18" customFormat="1" x14ac:dyDescent="0.2">
      <c r="A437" s="17"/>
      <c r="B437" s="17"/>
      <c r="DS437" s="19"/>
      <c r="DT437" s="19"/>
    </row>
    <row r="438" spans="1:124" s="18" customFormat="1" x14ac:dyDescent="0.2">
      <c r="A438" s="17"/>
      <c r="B438" s="17"/>
      <c r="DS438" s="19"/>
      <c r="DT438" s="19"/>
    </row>
    <row r="439" spans="1:124" s="18" customFormat="1" x14ac:dyDescent="0.2">
      <c r="A439" s="17"/>
      <c r="B439" s="17"/>
      <c r="DS439" s="19"/>
      <c r="DT439" s="19"/>
    </row>
    <row r="440" spans="1:124" s="18" customFormat="1" x14ac:dyDescent="0.2">
      <c r="A440" s="17"/>
      <c r="B440" s="17"/>
      <c r="DS440" s="19"/>
      <c r="DT440" s="19"/>
    </row>
    <row r="441" spans="1:124" s="18" customFormat="1" x14ac:dyDescent="0.2">
      <c r="A441" s="17"/>
      <c r="B441" s="17"/>
      <c r="DS441" s="19"/>
      <c r="DT441" s="19"/>
    </row>
    <row r="442" spans="1:124" s="18" customFormat="1" x14ac:dyDescent="0.2">
      <c r="A442" s="17"/>
      <c r="B442" s="17"/>
      <c r="DS442" s="19"/>
      <c r="DT442" s="19"/>
    </row>
    <row r="443" spans="1:124" s="18" customFormat="1" x14ac:dyDescent="0.2">
      <c r="A443" s="17"/>
      <c r="B443" s="17"/>
      <c r="DS443" s="19"/>
      <c r="DT443" s="19"/>
    </row>
    <row r="444" spans="1:124" s="18" customFormat="1" x14ac:dyDescent="0.2">
      <c r="A444" s="17"/>
      <c r="B444" s="17"/>
      <c r="DS444" s="19"/>
      <c r="DT444" s="19"/>
    </row>
    <row r="445" spans="1:124" s="18" customFormat="1" x14ac:dyDescent="0.2">
      <c r="A445" s="17"/>
      <c r="B445" s="17"/>
      <c r="DS445" s="19"/>
      <c r="DT445" s="19"/>
    </row>
    <row r="446" spans="1:124" s="18" customFormat="1" x14ac:dyDescent="0.2">
      <c r="A446" s="17"/>
      <c r="B446" s="17"/>
      <c r="DS446" s="19"/>
      <c r="DT446" s="19"/>
    </row>
    <row r="447" spans="1:124" s="18" customFormat="1" x14ac:dyDescent="0.2">
      <c r="A447" s="17"/>
      <c r="B447" s="17"/>
      <c r="DS447" s="19"/>
      <c r="DT447" s="19"/>
    </row>
    <row r="448" spans="1:124" s="18" customFormat="1" x14ac:dyDescent="0.2">
      <c r="A448" s="17"/>
      <c r="B448" s="17"/>
      <c r="DS448" s="19"/>
      <c r="DT448" s="19"/>
    </row>
    <row r="449" spans="1:124" s="18" customFormat="1" x14ac:dyDescent="0.2">
      <c r="A449" s="17"/>
      <c r="B449" s="17"/>
      <c r="DS449" s="19"/>
      <c r="DT449" s="19"/>
    </row>
    <row r="450" spans="1:124" s="18" customFormat="1" x14ac:dyDescent="0.2">
      <c r="A450" s="17"/>
      <c r="B450" s="17"/>
      <c r="DS450" s="19"/>
      <c r="DT450" s="19"/>
    </row>
    <row r="451" spans="1:124" s="18" customFormat="1" x14ac:dyDescent="0.2">
      <c r="A451" s="17"/>
      <c r="B451" s="17"/>
      <c r="DS451" s="19"/>
      <c r="DT451" s="19"/>
    </row>
    <row r="452" spans="1:124" s="18" customFormat="1" x14ac:dyDescent="0.2">
      <c r="A452" s="17"/>
      <c r="B452" s="17"/>
      <c r="DS452" s="19"/>
      <c r="DT452" s="19"/>
    </row>
    <row r="453" spans="1:124" s="18" customFormat="1" x14ac:dyDescent="0.2">
      <c r="A453" s="17"/>
      <c r="B453" s="17"/>
      <c r="DS453" s="19"/>
      <c r="DT453" s="19"/>
    </row>
    <row r="454" spans="1:124" s="18" customFormat="1" x14ac:dyDescent="0.2">
      <c r="A454" s="17"/>
      <c r="B454" s="17"/>
      <c r="DS454" s="19"/>
      <c r="DT454" s="19"/>
    </row>
    <row r="455" spans="1:124" s="18" customFormat="1" x14ac:dyDescent="0.2">
      <c r="A455" s="17"/>
      <c r="B455" s="17"/>
      <c r="DS455" s="19"/>
      <c r="DT455" s="19"/>
    </row>
    <row r="456" spans="1:124" s="18" customFormat="1" x14ac:dyDescent="0.2">
      <c r="A456" s="17"/>
      <c r="B456" s="17"/>
      <c r="DS456" s="19"/>
      <c r="DT456" s="19"/>
    </row>
    <row r="457" spans="1:124" s="18" customFormat="1" x14ac:dyDescent="0.2">
      <c r="A457" s="17"/>
      <c r="B457" s="17"/>
      <c r="DS457" s="19"/>
      <c r="DT457" s="19"/>
    </row>
    <row r="458" spans="1:124" s="18" customFormat="1" x14ac:dyDescent="0.2">
      <c r="A458" s="17"/>
      <c r="B458" s="17"/>
      <c r="DS458" s="19"/>
      <c r="DT458" s="19"/>
    </row>
    <row r="459" spans="1:124" s="18" customFormat="1" x14ac:dyDescent="0.2">
      <c r="A459" s="17"/>
      <c r="B459" s="17"/>
      <c r="DS459" s="19"/>
      <c r="DT459" s="19"/>
    </row>
    <row r="460" spans="1:124" s="18" customFormat="1" x14ac:dyDescent="0.2">
      <c r="A460" s="17"/>
      <c r="B460" s="17"/>
      <c r="DS460" s="19"/>
      <c r="DT460" s="19"/>
    </row>
    <row r="461" spans="1:124" s="18" customFormat="1" x14ac:dyDescent="0.2">
      <c r="A461" s="17"/>
      <c r="B461" s="17"/>
      <c r="DS461" s="19"/>
      <c r="DT461" s="19"/>
    </row>
    <row r="462" spans="1:124" s="18" customFormat="1" x14ac:dyDescent="0.2">
      <c r="A462" s="17"/>
      <c r="B462" s="17"/>
      <c r="DS462" s="19"/>
      <c r="DT462" s="19"/>
    </row>
    <row r="463" spans="1:124" s="18" customFormat="1" x14ac:dyDescent="0.2">
      <c r="A463" s="17"/>
      <c r="B463" s="17"/>
      <c r="DS463" s="19"/>
      <c r="DT463" s="19"/>
    </row>
    <row r="464" spans="1:124" s="18" customFormat="1" x14ac:dyDescent="0.2">
      <c r="A464" s="17"/>
      <c r="B464" s="17"/>
      <c r="DS464" s="19"/>
      <c r="DT464" s="19"/>
    </row>
    <row r="465" spans="1:124" s="18" customFormat="1" x14ac:dyDescent="0.2">
      <c r="A465" s="17"/>
      <c r="B465" s="17"/>
      <c r="DS465" s="19"/>
      <c r="DT465" s="19"/>
    </row>
    <row r="466" spans="1:124" s="18" customFormat="1" x14ac:dyDescent="0.2">
      <c r="A466" s="17"/>
      <c r="B466" s="17"/>
      <c r="DS466" s="19"/>
      <c r="DT466" s="19"/>
    </row>
    <row r="467" spans="1:124" s="18" customFormat="1" x14ac:dyDescent="0.2">
      <c r="A467" s="17"/>
      <c r="B467" s="17"/>
      <c r="DS467" s="19"/>
      <c r="DT467" s="19"/>
    </row>
    <row r="468" spans="1:124" s="18" customFormat="1" x14ac:dyDescent="0.2">
      <c r="A468" s="17"/>
      <c r="B468" s="17"/>
      <c r="DS468" s="19"/>
      <c r="DT468" s="19"/>
    </row>
    <row r="469" spans="1:124" s="18" customFormat="1" x14ac:dyDescent="0.2">
      <c r="A469" s="17"/>
      <c r="B469" s="17"/>
      <c r="DS469" s="19"/>
      <c r="DT469" s="19"/>
    </row>
    <row r="470" spans="1:124" s="18" customFormat="1" x14ac:dyDescent="0.2">
      <c r="A470" s="17"/>
      <c r="B470" s="17"/>
      <c r="DS470" s="19"/>
      <c r="DT470" s="19"/>
    </row>
    <row r="471" spans="1:124" s="18" customFormat="1" x14ac:dyDescent="0.2">
      <c r="A471" s="17"/>
      <c r="B471" s="17"/>
      <c r="DS471" s="19"/>
      <c r="DT471" s="19"/>
    </row>
    <row r="472" spans="1:124" s="18" customFormat="1" x14ac:dyDescent="0.2">
      <c r="A472" s="17"/>
      <c r="B472" s="17"/>
      <c r="DS472" s="19"/>
      <c r="DT472" s="19"/>
    </row>
    <row r="473" spans="1:124" s="18" customFormat="1" x14ac:dyDescent="0.2">
      <c r="A473" s="17"/>
      <c r="B473" s="17"/>
      <c r="DS473" s="19"/>
      <c r="DT473" s="19"/>
    </row>
    <row r="474" spans="1:124" s="18" customFormat="1" x14ac:dyDescent="0.2">
      <c r="A474" s="17"/>
      <c r="B474" s="17"/>
      <c r="DS474" s="19"/>
      <c r="DT474" s="19"/>
    </row>
    <row r="475" spans="1:124" s="18" customFormat="1" x14ac:dyDescent="0.2">
      <c r="A475" s="17"/>
      <c r="B475" s="17"/>
      <c r="DS475" s="19"/>
      <c r="DT475" s="19"/>
    </row>
    <row r="476" spans="1:124" s="18" customFormat="1" x14ac:dyDescent="0.2">
      <c r="A476" s="17"/>
      <c r="B476" s="17"/>
      <c r="DS476" s="19"/>
      <c r="DT476" s="19"/>
    </row>
    <row r="477" spans="1:124" s="18" customFormat="1" x14ac:dyDescent="0.2">
      <c r="A477" s="17"/>
      <c r="B477" s="17"/>
      <c r="DS477" s="19"/>
      <c r="DT477" s="19"/>
    </row>
    <row r="478" spans="1:124" s="18" customFormat="1" x14ac:dyDescent="0.2">
      <c r="A478" s="17"/>
      <c r="B478" s="17"/>
      <c r="DS478" s="19"/>
      <c r="DT478" s="19"/>
    </row>
    <row r="479" spans="1:124" s="18" customFormat="1" x14ac:dyDescent="0.2">
      <c r="A479" s="17"/>
      <c r="B479" s="17"/>
      <c r="DS479" s="19"/>
      <c r="DT479" s="19"/>
    </row>
    <row r="480" spans="1:124" s="18" customFormat="1" x14ac:dyDescent="0.2">
      <c r="A480" s="17"/>
      <c r="B480" s="17"/>
      <c r="DS480" s="19"/>
      <c r="DT480" s="19"/>
    </row>
    <row r="481" spans="1:124" s="18" customFormat="1" x14ac:dyDescent="0.2">
      <c r="A481" s="17"/>
      <c r="B481" s="17"/>
      <c r="DS481" s="19"/>
      <c r="DT481" s="19"/>
    </row>
    <row r="482" spans="1:124" s="18" customFormat="1" x14ac:dyDescent="0.2">
      <c r="A482" s="17"/>
      <c r="B482" s="17"/>
      <c r="DS482" s="19"/>
      <c r="DT482" s="19"/>
    </row>
    <row r="483" spans="1:124" s="18" customFormat="1" x14ac:dyDescent="0.2">
      <c r="A483" s="17"/>
      <c r="B483" s="17"/>
      <c r="DS483" s="19"/>
      <c r="DT483" s="19"/>
    </row>
    <row r="484" spans="1:124" s="18" customFormat="1" x14ac:dyDescent="0.2">
      <c r="A484" s="17"/>
      <c r="B484" s="17"/>
      <c r="DS484" s="19"/>
      <c r="DT484" s="19"/>
    </row>
    <row r="485" spans="1:124" s="18" customFormat="1" x14ac:dyDescent="0.2">
      <c r="A485" s="17"/>
      <c r="B485" s="17"/>
      <c r="DS485" s="19"/>
      <c r="DT485" s="19"/>
    </row>
    <row r="486" spans="1:124" s="18" customFormat="1" x14ac:dyDescent="0.2">
      <c r="A486" s="17"/>
      <c r="B486" s="17"/>
      <c r="DS486" s="19"/>
      <c r="DT486" s="19"/>
    </row>
    <row r="487" spans="1:124" s="18" customFormat="1" x14ac:dyDescent="0.2">
      <c r="A487" s="17"/>
      <c r="B487" s="17"/>
      <c r="DS487" s="19"/>
      <c r="DT487" s="19"/>
    </row>
    <row r="488" spans="1:124" s="18" customFormat="1" x14ac:dyDescent="0.2">
      <c r="A488" s="17"/>
      <c r="B488" s="17"/>
      <c r="DS488" s="19"/>
      <c r="DT488" s="19"/>
    </row>
    <row r="489" spans="1:124" s="18" customFormat="1" x14ac:dyDescent="0.2">
      <c r="A489" s="17"/>
      <c r="B489" s="17"/>
      <c r="DS489" s="19"/>
      <c r="DT489" s="19"/>
    </row>
    <row r="490" spans="1:124" s="18" customFormat="1" x14ac:dyDescent="0.2">
      <c r="A490" s="17"/>
      <c r="B490" s="17"/>
      <c r="DS490" s="19"/>
      <c r="DT490" s="19"/>
    </row>
    <row r="491" spans="1:124" s="18" customFormat="1" x14ac:dyDescent="0.2">
      <c r="A491" s="17"/>
      <c r="B491" s="17"/>
      <c r="DS491" s="19"/>
      <c r="DT491" s="19"/>
    </row>
    <row r="492" spans="1:124" s="18" customFormat="1" x14ac:dyDescent="0.2">
      <c r="A492" s="17"/>
      <c r="B492" s="17"/>
      <c r="DS492" s="19"/>
      <c r="DT492" s="19"/>
    </row>
    <row r="493" spans="1:124" s="18" customFormat="1" x14ac:dyDescent="0.2">
      <c r="A493" s="17"/>
      <c r="B493" s="17"/>
      <c r="DS493" s="19"/>
      <c r="DT493" s="19"/>
    </row>
    <row r="494" spans="1:124" s="18" customFormat="1" x14ac:dyDescent="0.2">
      <c r="A494" s="17"/>
      <c r="B494" s="17"/>
      <c r="DS494" s="19"/>
      <c r="DT494" s="19"/>
    </row>
    <row r="495" spans="1:124" s="18" customFormat="1" x14ac:dyDescent="0.2">
      <c r="A495" s="17"/>
      <c r="B495" s="17"/>
      <c r="DS495" s="19"/>
      <c r="DT495" s="19"/>
    </row>
    <row r="496" spans="1:124" s="18" customFormat="1" x14ac:dyDescent="0.2">
      <c r="A496" s="17"/>
      <c r="B496" s="17"/>
      <c r="DS496" s="19"/>
      <c r="DT496" s="19"/>
    </row>
    <row r="497" spans="1:124" s="18" customFormat="1" x14ac:dyDescent="0.2">
      <c r="A497" s="17"/>
      <c r="B497" s="17"/>
      <c r="DS497" s="19"/>
      <c r="DT497" s="19"/>
    </row>
    <row r="498" spans="1:124" s="18" customFormat="1" x14ac:dyDescent="0.2">
      <c r="A498" s="17"/>
      <c r="B498" s="17"/>
      <c r="DS498" s="19"/>
      <c r="DT498" s="19"/>
    </row>
    <row r="499" spans="1:124" s="18" customFormat="1" x14ac:dyDescent="0.2">
      <c r="A499" s="17"/>
      <c r="B499" s="17"/>
      <c r="DS499" s="19"/>
      <c r="DT499" s="19"/>
    </row>
    <row r="500" spans="1:124" s="18" customFormat="1" x14ac:dyDescent="0.2">
      <c r="A500" s="17"/>
      <c r="B500" s="17"/>
      <c r="DS500" s="19"/>
      <c r="DT500" s="19"/>
    </row>
    <row r="501" spans="1:124" s="18" customFormat="1" x14ac:dyDescent="0.2">
      <c r="A501" s="17"/>
      <c r="B501" s="17"/>
      <c r="DS501" s="19"/>
      <c r="DT501" s="19"/>
    </row>
    <row r="502" spans="1:124" s="18" customFormat="1" x14ac:dyDescent="0.2">
      <c r="A502" s="17"/>
      <c r="B502" s="17"/>
      <c r="DS502" s="19"/>
      <c r="DT502" s="19"/>
    </row>
    <row r="503" spans="1:124" s="18" customFormat="1" x14ac:dyDescent="0.2">
      <c r="A503" s="17"/>
      <c r="B503" s="17"/>
      <c r="DS503" s="19"/>
      <c r="DT503" s="19"/>
    </row>
    <row r="504" spans="1:124" s="18" customFormat="1" x14ac:dyDescent="0.2">
      <c r="A504" s="17"/>
      <c r="B504" s="17"/>
      <c r="DS504" s="19"/>
      <c r="DT504" s="19"/>
    </row>
    <row r="505" spans="1:124" s="18" customFormat="1" x14ac:dyDescent="0.2">
      <c r="A505" s="17"/>
      <c r="B505" s="17"/>
      <c r="DS505" s="19"/>
      <c r="DT505" s="19"/>
    </row>
    <row r="506" spans="1:124" s="18" customFormat="1" x14ac:dyDescent="0.2">
      <c r="A506" s="17"/>
      <c r="B506" s="17"/>
      <c r="DS506" s="19"/>
      <c r="DT506" s="19"/>
    </row>
    <row r="507" spans="1:124" s="18" customFormat="1" x14ac:dyDescent="0.2">
      <c r="A507" s="17"/>
      <c r="B507" s="17"/>
      <c r="DS507" s="19"/>
      <c r="DT507" s="19"/>
    </row>
    <row r="508" spans="1:124" s="18" customFormat="1" x14ac:dyDescent="0.2">
      <c r="A508" s="17"/>
      <c r="B508" s="17"/>
      <c r="DS508" s="19"/>
      <c r="DT508" s="19"/>
    </row>
    <row r="509" spans="1:124" s="18" customFormat="1" x14ac:dyDescent="0.2">
      <c r="A509" s="17"/>
      <c r="B509" s="17"/>
      <c r="DS509" s="19"/>
      <c r="DT509" s="19"/>
    </row>
    <row r="510" spans="1:124" s="18" customFormat="1" x14ac:dyDescent="0.2">
      <c r="A510" s="17"/>
      <c r="B510" s="17"/>
      <c r="DS510" s="19"/>
      <c r="DT510" s="19"/>
    </row>
    <row r="511" spans="1:124" s="18" customFormat="1" x14ac:dyDescent="0.2">
      <c r="A511" s="17"/>
      <c r="B511" s="17"/>
      <c r="DS511" s="19"/>
      <c r="DT511" s="19"/>
    </row>
    <row r="512" spans="1:124" s="18" customFormat="1" x14ac:dyDescent="0.2">
      <c r="A512" s="17"/>
      <c r="B512" s="17"/>
      <c r="DS512" s="19"/>
      <c r="DT512" s="19"/>
    </row>
    <row r="513" spans="1:124" s="18" customFormat="1" x14ac:dyDescent="0.2">
      <c r="A513" s="17"/>
      <c r="B513" s="17"/>
      <c r="DS513" s="19"/>
      <c r="DT513" s="19"/>
    </row>
    <row r="514" spans="1:124" s="18" customFormat="1" x14ac:dyDescent="0.2">
      <c r="A514" s="17"/>
      <c r="B514" s="17"/>
      <c r="DS514" s="19"/>
      <c r="DT514" s="19"/>
    </row>
    <row r="515" spans="1:124" s="18" customFormat="1" x14ac:dyDescent="0.2">
      <c r="A515" s="17"/>
      <c r="B515" s="17"/>
      <c r="DS515" s="19"/>
      <c r="DT515" s="19"/>
    </row>
    <row r="516" spans="1:124" s="18" customFormat="1" x14ac:dyDescent="0.2">
      <c r="A516" s="17"/>
      <c r="B516" s="17"/>
      <c r="DS516" s="19"/>
      <c r="DT516" s="19"/>
    </row>
    <row r="517" spans="1:124" s="18" customFormat="1" x14ac:dyDescent="0.2">
      <c r="A517" s="17"/>
      <c r="B517" s="17"/>
      <c r="DS517" s="19"/>
      <c r="DT517" s="19"/>
    </row>
    <row r="518" spans="1:124" s="18" customFormat="1" x14ac:dyDescent="0.2">
      <c r="A518" s="17"/>
      <c r="B518" s="17"/>
      <c r="DS518" s="19"/>
      <c r="DT518" s="19"/>
    </row>
    <row r="519" spans="1:124" s="18" customFormat="1" x14ac:dyDescent="0.2">
      <c r="A519" s="17"/>
      <c r="B519" s="17"/>
      <c r="DS519" s="19"/>
      <c r="DT519" s="19"/>
    </row>
    <row r="520" spans="1:124" s="18" customFormat="1" x14ac:dyDescent="0.2">
      <c r="A520" s="17"/>
      <c r="B520" s="17"/>
      <c r="DS520" s="19"/>
      <c r="DT520" s="19"/>
    </row>
    <row r="521" spans="1:124" s="18" customFormat="1" x14ac:dyDescent="0.2">
      <c r="A521" s="17"/>
      <c r="B521" s="17"/>
      <c r="DS521" s="19"/>
      <c r="DT521" s="19"/>
    </row>
    <row r="522" spans="1:124" s="18" customFormat="1" x14ac:dyDescent="0.2">
      <c r="A522" s="17"/>
      <c r="B522" s="17"/>
      <c r="DS522" s="19"/>
      <c r="DT522" s="19"/>
    </row>
    <row r="523" spans="1:124" s="18" customFormat="1" x14ac:dyDescent="0.2">
      <c r="A523" s="17"/>
      <c r="B523" s="17"/>
      <c r="DS523" s="19"/>
      <c r="DT523" s="19"/>
    </row>
    <row r="524" spans="1:124" s="18" customFormat="1" x14ac:dyDescent="0.2">
      <c r="A524" s="17"/>
      <c r="B524" s="17"/>
      <c r="DS524" s="19"/>
      <c r="DT524" s="19"/>
    </row>
    <row r="525" spans="1:124" s="18" customFormat="1" x14ac:dyDescent="0.2">
      <c r="A525" s="17"/>
      <c r="B525" s="17"/>
      <c r="DS525" s="19"/>
      <c r="DT525" s="19"/>
    </row>
    <row r="526" spans="1:124" s="18" customFormat="1" x14ac:dyDescent="0.2">
      <c r="A526" s="17"/>
      <c r="B526" s="17"/>
      <c r="DS526" s="19"/>
      <c r="DT526" s="19"/>
    </row>
    <row r="527" spans="1:124" s="18" customFormat="1" x14ac:dyDescent="0.2">
      <c r="A527" s="17"/>
      <c r="B527" s="17"/>
      <c r="DS527" s="19"/>
      <c r="DT527" s="19"/>
    </row>
    <row r="528" spans="1:124" s="18" customFormat="1" x14ac:dyDescent="0.2">
      <c r="A528" s="17"/>
      <c r="B528" s="17"/>
      <c r="DS528" s="19"/>
      <c r="DT528" s="19"/>
    </row>
    <row r="529" spans="1:124" s="18" customFormat="1" x14ac:dyDescent="0.2">
      <c r="A529" s="17"/>
      <c r="B529" s="17"/>
      <c r="DS529" s="19"/>
      <c r="DT529" s="19"/>
    </row>
    <row r="530" spans="1:124" s="18" customFormat="1" x14ac:dyDescent="0.2">
      <c r="A530" s="17"/>
      <c r="B530" s="17"/>
      <c r="DS530" s="19"/>
      <c r="DT530" s="19"/>
    </row>
    <row r="531" spans="1:124" s="18" customFormat="1" x14ac:dyDescent="0.2">
      <c r="A531" s="17"/>
      <c r="B531" s="17"/>
      <c r="DS531" s="19"/>
      <c r="DT531" s="19"/>
    </row>
    <row r="532" spans="1:124" s="18" customFormat="1" x14ac:dyDescent="0.2">
      <c r="A532" s="17"/>
      <c r="B532" s="17"/>
      <c r="DS532" s="19"/>
      <c r="DT532" s="19"/>
    </row>
    <row r="533" spans="1:124" s="18" customFormat="1" x14ac:dyDescent="0.2">
      <c r="A533" s="17"/>
      <c r="B533" s="17"/>
      <c r="DS533" s="19"/>
      <c r="DT533" s="19"/>
    </row>
    <row r="534" spans="1:124" s="18" customFormat="1" x14ac:dyDescent="0.2">
      <c r="A534" s="17"/>
      <c r="B534" s="17"/>
      <c r="DS534" s="19"/>
      <c r="DT534" s="19"/>
    </row>
    <row r="535" spans="1:124" s="18" customFormat="1" x14ac:dyDescent="0.2">
      <c r="A535" s="17"/>
      <c r="B535" s="17"/>
      <c r="DS535" s="19"/>
      <c r="DT535" s="19"/>
    </row>
    <row r="536" spans="1:124" s="18" customFormat="1" x14ac:dyDescent="0.2">
      <c r="A536" s="17"/>
      <c r="B536" s="17"/>
      <c r="DS536" s="19"/>
      <c r="DT536" s="19"/>
    </row>
    <row r="537" spans="1:124" s="18" customFormat="1" x14ac:dyDescent="0.2">
      <c r="A537" s="17"/>
      <c r="B537" s="17"/>
      <c r="DS537" s="19"/>
      <c r="DT537" s="19"/>
    </row>
    <row r="538" spans="1:124" s="18" customFormat="1" x14ac:dyDescent="0.2">
      <c r="A538" s="17"/>
      <c r="B538" s="17"/>
      <c r="DS538" s="19"/>
      <c r="DT538" s="19"/>
    </row>
    <row r="539" spans="1:124" s="18" customFormat="1" x14ac:dyDescent="0.2">
      <c r="A539" s="17"/>
      <c r="B539" s="17"/>
      <c r="DS539" s="19"/>
      <c r="DT539" s="19"/>
    </row>
    <row r="540" spans="1:124" s="18" customFormat="1" x14ac:dyDescent="0.2">
      <c r="A540" s="17"/>
      <c r="B540" s="17"/>
      <c r="DS540" s="19"/>
      <c r="DT540" s="19"/>
    </row>
    <row r="541" spans="1:124" s="18" customFormat="1" x14ac:dyDescent="0.2">
      <c r="A541" s="17"/>
      <c r="B541" s="17"/>
      <c r="DS541" s="19"/>
      <c r="DT541" s="19"/>
    </row>
    <row r="542" spans="1:124" s="18" customFormat="1" x14ac:dyDescent="0.2">
      <c r="A542" s="17"/>
      <c r="B542" s="17"/>
      <c r="DS542" s="19"/>
      <c r="DT542" s="19"/>
    </row>
    <row r="543" spans="1:124" s="18" customFormat="1" x14ac:dyDescent="0.2">
      <c r="A543" s="17"/>
      <c r="B543" s="17"/>
      <c r="DS543" s="19"/>
      <c r="DT543" s="19"/>
    </row>
    <row r="544" spans="1:124" s="18" customFormat="1" x14ac:dyDescent="0.2">
      <c r="A544" s="17"/>
      <c r="B544" s="17"/>
      <c r="DS544" s="19"/>
      <c r="DT544" s="19"/>
    </row>
    <row r="545" spans="1:124" s="18" customFormat="1" x14ac:dyDescent="0.2">
      <c r="A545" s="17"/>
      <c r="B545" s="17"/>
      <c r="DS545" s="19"/>
      <c r="DT545" s="19"/>
    </row>
    <row r="546" spans="1:124" s="18" customFormat="1" x14ac:dyDescent="0.2">
      <c r="A546" s="17"/>
      <c r="B546" s="17"/>
      <c r="DS546" s="19"/>
      <c r="DT546" s="19"/>
    </row>
    <row r="547" spans="1:124" s="18" customFormat="1" x14ac:dyDescent="0.2">
      <c r="A547" s="17"/>
      <c r="B547" s="17"/>
      <c r="DS547" s="19"/>
      <c r="DT547" s="19"/>
    </row>
    <row r="548" spans="1:124" s="18" customFormat="1" x14ac:dyDescent="0.2">
      <c r="A548" s="17"/>
      <c r="B548" s="17"/>
      <c r="DS548" s="19"/>
      <c r="DT548" s="19"/>
    </row>
    <row r="549" spans="1:124" s="18" customFormat="1" x14ac:dyDescent="0.2">
      <c r="A549" s="17"/>
      <c r="B549" s="17"/>
      <c r="DS549" s="19"/>
      <c r="DT549" s="19"/>
    </row>
    <row r="550" spans="1:124" s="18" customFormat="1" x14ac:dyDescent="0.2">
      <c r="A550" s="17"/>
      <c r="B550" s="17"/>
      <c r="DS550" s="19"/>
      <c r="DT550" s="19"/>
    </row>
    <row r="551" spans="1:124" s="18" customFormat="1" x14ac:dyDescent="0.2">
      <c r="A551" s="17"/>
      <c r="B551" s="17"/>
      <c r="DS551" s="19"/>
      <c r="DT551" s="19"/>
    </row>
    <row r="552" spans="1:124" s="18" customFormat="1" x14ac:dyDescent="0.2">
      <c r="A552" s="17"/>
      <c r="B552" s="17"/>
      <c r="DS552" s="19"/>
      <c r="DT552" s="19"/>
    </row>
    <row r="553" spans="1:124" s="18" customFormat="1" x14ac:dyDescent="0.2">
      <c r="A553" s="17"/>
      <c r="B553" s="17"/>
      <c r="DS553" s="19"/>
      <c r="DT553" s="19"/>
    </row>
    <row r="554" spans="1:124" s="18" customFormat="1" x14ac:dyDescent="0.2">
      <c r="A554" s="17"/>
      <c r="B554" s="17"/>
      <c r="DS554" s="19"/>
      <c r="DT554" s="19"/>
    </row>
    <row r="555" spans="1:124" s="18" customFormat="1" x14ac:dyDescent="0.2">
      <c r="A555" s="17"/>
      <c r="B555" s="17"/>
      <c r="DS555" s="19"/>
      <c r="DT555" s="19"/>
    </row>
    <row r="556" spans="1:124" s="18" customFormat="1" x14ac:dyDescent="0.2">
      <c r="A556" s="17"/>
      <c r="B556" s="17"/>
      <c r="DS556" s="19"/>
      <c r="DT556" s="19"/>
    </row>
    <row r="557" spans="1:124" s="18" customFormat="1" x14ac:dyDescent="0.2">
      <c r="A557" s="17"/>
      <c r="B557" s="17"/>
      <c r="DS557" s="19"/>
      <c r="DT557" s="19"/>
    </row>
    <row r="558" spans="1:124" s="18" customFormat="1" x14ac:dyDescent="0.2">
      <c r="A558" s="17"/>
      <c r="B558" s="17"/>
      <c r="DS558" s="19"/>
      <c r="DT558" s="19"/>
    </row>
    <row r="559" spans="1:124" s="18" customFormat="1" x14ac:dyDescent="0.2">
      <c r="A559" s="17"/>
      <c r="B559" s="17"/>
      <c r="DS559" s="19"/>
      <c r="DT559" s="19"/>
    </row>
    <row r="560" spans="1:124" s="18" customFormat="1" x14ac:dyDescent="0.2">
      <c r="A560" s="17"/>
      <c r="B560" s="17"/>
      <c r="DS560" s="19"/>
      <c r="DT560" s="19"/>
    </row>
    <row r="561" spans="1:124" s="18" customFormat="1" x14ac:dyDescent="0.2">
      <c r="A561" s="17"/>
      <c r="B561" s="17"/>
      <c r="DS561" s="19"/>
      <c r="DT561" s="19"/>
    </row>
    <row r="562" spans="1:124" s="18" customFormat="1" x14ac:dyDescent="0.2">
      <c r="A562" s="17"/>
      <c r="B562" s="17"/>
      <c r="DS562" s="19"/>
      <c r="DT562" s="19"/>
    </row>
    <row r="563" spans="1:124" s="18" customFormat="1" x14ac:dyDescent="0.2">
      <c r="A563" s="17"/>
      <c r="B563" s="17"/>
      <c r="DS563" s="19"/>
      <c r="DT563" s="19"/>
    </row>
    <row r="564" spans="1:124" s="18" customFormat="1" x14ac:dyDescent="0.2">
      <c r="A564" s="17"/>
      <c r="B564" s="17"/>
      <c r="DS564" s="19"/>
      <c r="DT564" s="19"/>
    </row>
    <row r="565" spans="1:124" s="18" customFormat="1" x14ac:dyDescent="0.2">
      <c r="A565" s="17"/>
      <c r="B565" s="17"/>
      <c r="DS565" s="19"/>
      <c r="DT565" s="19"/>
    </row>
    <row r="566" spans="1:124" s="18" customFormat="1" x14ac:dyDescent="0.2">
      <c r="A566" s="17"/>
      <c r="B566" s="17"/>
      <c r="DS566" s="19"/>
      <c r="DT566" s="19"/>
    </row>
    <row r="567" spans="1:124" s="18" customFormat="1" x14ac:dyDescent="0.2">
      <c r="A567" s="17"/>
      <c r="B567" s="17"/>
      <c r="DS567" s="19"/>
      <c r="DT567" s="19"/>
    </row>
    <row r="568" spans="1:124" s="18" customFormat="1" x14ac:dyDescent="0.2">
      <c r="A568" s="17"/>
      <c r="B568" s="17"/>
      <c r="DS568" s="19"/>
      <c r="DT568" s="19"/>
    </row>
    <row r="569" spans="1:124" s="18" customFormat="1" x14ac:dyDescent="0.2">
      <c r="A569" s="17"/>
      <c r="B569" s="17"/>
      <c r="DS569" s="19"/>
      <c r="DT569" s="19"/>
    </row>
    <row r="570" spans="1:124" s="18" customFormat="1" x14ac:dyDescent="0.2">
      <c r="A570" s="17"/>
      <c r="B570" s="17"/>
      <c r="DS570" s="19"/>
      <c r="DT570" s="19"/>
    </row>
    <row r="571" spans="1:124" s="18" customFormat="1" x14ac:dyDescent="0.2">
      <c r="A571" s="17"/>
      <c r="B571" s="17"/>
      <c r="DS571" s="19"/>
      <c r="DT571" s="19"/>
    </row>
    <row r="572" spans="1:124" s="18" customFormat="1" x14ac:dyDescent="0.2">
      <c r="A572" s="17"/>
      <c r="B572" s="17"/>
      <c r="DS572" s="19"/>
      <c r="DT572" s="19"/>
    </row>
    <row r="573" spans="1:124" s="18" customFormat="1" x14ac:dyDescent="0.2">
      <c r="A573" s="17"/>
      <c r="B573" s="17"/>
      <c r="DS573" s="19"/>
      <c r="DT573" s="19"/>
    </row>
    <row r="574" spans="1:124" s="18" customFormat="1" x14ac:dyDescent="0.2">
      <c r="A574" s="17"/>
      <c r="B574" s="17"/>
      <c r="DS574" s="19"/>
      <c r="DT574" s="19"/>
    </row>
    <row r="575" spans="1:124" s="18" customFormat="1" x14ac:dyDescent="0.2">
      <c r="A575" s="17"/>
      <c r="B575" s="17"/>
      <c r="DS575" s="19"/>
      <c r="DT575" s="19"/>
    </row>
    <row r="576" spans="1:124" s="18" customFormat="1" x14ac:dyDescent="0.2">
      <c r="A576" s="17"/>
      <c r="B576" s="17"/>
      <c r="DS576" s="19"/>
      <c r="DT576" s="19"/>
    </row>
    <row r="577" spans="1:124" s="18" customFormat="1" x14ac:dyDescent="0.2">
      <c r="A577" s="17"/>
      <c r="B577" s="17"/>
      <c r="DS577" s="19"/>
      <c r="DT577" s="19"/>
    </row>
    <row r="578" spans="1:124" s="18" customFormat="1" x14ac:dyDescent="0.2">
      <c r="A578" s="17"/>
      <c r="B578" s="17"/>
      <c r="DS578" s="19"/>
      <c r="DT578" s="19"/>
    </row>
    <row r="579" spans="1:124" s="18" customFormat="1" x14ac:dyDescent="0.2">
      <c r="A579" s="17"/>
      <c r="B579" s="17"/>
      <c r="DS579" s="19"/>
      <c r="DT579" s="19"/>
    </row>
    <row r="580" spans="1:124" s="18" customFormat="1" x14ac:dyDescent="0.2">
      <c r="A580" s="17"/>
      <c r="B580" s="17"/>
      <c r="DS580" s="19"/>
      <c r="DT580" s="19"/>
    </row>
    <row r="581" spans="1:124" s="18" customFormat="1" x14ac:dyDescent="0.2">
      <c r="A581" s="17"/>
      <c r="B581" s="17"/>
      <c r="DS581" s="19"/>
      <c r="DT581" s="19"/>
    </row>
    <row r="582" spans="1:124" s="18" customFormat="1" x14ac:dyDescent="0.2">
      <c r="A582" s="17"/>
      <c r="B582" s="17"/>
      <c r="DS582" s="19"/>
      <c r="DT582" s="19"/>
    </row>
    <row r="583" spans="1:124" s="18" customFormat="1" x14ac:dyDescent="0.2">
      <c r="A583" s="17"/>
      <c r="B583" s="17"/>
      <c r="DS583" s="19"/>
      <c r="DT583" s="19"/>
    </row>
    <row r="584" spans="1:124" s="18" customFormat="1" x14ac:dyDescent="0.2">
      <c r="A584" s="17"/>
      <c r="B584" s="17"/>
      <c r="DS584" s="19"/>
      <c r="DT584" s="19"/>
    </row>
    <row r="585" spans="1:124" s="18" customFormat="1" x14ac:dyDescent="0.2">
      <c r="A585" s="17"/>
      <c r="B585" s="17"/>
      <c r="DS585" s="19"/>
      <c r="DT585" s="19"/>
    </row>
    <row r="586" spans="1:124" s="18" customFormat="1" x14ac:dyDescent="0.2">
      <c r="A586" s="17"/>
      <c r="B586" s="17"/>
      <c r="DS586" s="19"/>
      <c r="DT586" s="19"/>
    </row>
    <row r="587" spans="1:124" s="18" customFormat="1" x14ac:dyDescent="0.2">
      <c r="A587" s="17"/>
      <c r="B587" s="17"/>
      <c r="DS587" s="19"/>
      <c r="DT587" s="19"/>
    </row>
    <row r="588" spans="1:124" s="18" customFormat="1" x14ac:dyDescent="0.2">
      <c r="A588" s="17"/>
      <c r="B588" s="17"/>
      <c r="DS588" s="19"/>
      <c r="DT588" s="19"/>
    </row>
    <row r="589" spans="1:124" s="18" customFormat="1" x14ac:dyDescent="0.2">
      <c r="A589" s="17"/>
      <c r="B589" s="17"/>
      <c r="DS589" s="19"/>
      <c r="DT589" s="19"/>
    </row>
    <row r="590" spans="1:124" s="18" customFormat="1" x14ac:dyDescent="0.2">
      <c r="A590" s="17"/>
      <c r="B590" s="17"/>
      <c r="DS590" s="19"/>
      <c r="DT590" s="19"/>
    </row>
    <row r="591" spans="1:124" s="18" customFormat="1" x14ac:dyDescent="0.2">
      <c r="A591" s="17"/>
      <c r="B591" s="17"/>
      <c r="DS591" s="19"/>
      <c r="DT591" s="19"/>
    </row>
    <row r="592" spans="1:124" s="18" customFormat="1" x14ac:dyDescent="0.2">
      <c r="A592" s="17"/>
      <c r="B592" s="17"/>
      <c r="DS592" s="19"/>
      <c r="DT592" s="19"/>
    </row>
    <row r="593" spans="1:124" s="18" customFormat="1" x14ac:dyDescent="0.2">
      <c r="A593" s="17"/>
      <c r="B593" s="17"/>
      <c r="DS593" s="19"/>
      <c r="DT593" s="19"/>
    </row>
    <row r="594" spans="1:124" s="18" customFormat="1" x14ac:dyDescent="0.2">
      <c r="A594" s="17"/>
      <c r="B594" s="17"/>
      <c r="DS594" s="19"/>
      <c r="DT594" s="19"/>
    </row>
    <row r="595" spans="1:124" s="18" customFormat="1" x14ac:dyDescent="0.2">
      <c r="A595" s="17"/>
      <c r="B595" s="17"/>
      <c r="DS595" s="19"/>
      <c r="DT595" s="19"/>
    </row>
    <row r="596" spans="1:124" s="18" customFormat="1" x14ac:dyDescent="0.2">
      <c r="A596" s="17"/>
      <c r="B596" s="17"/>
      <c r="DS596" s="19"/>
      <c r="DT596" s="19"/>
    </row>
    <row r="597" spans="1:124" s="18" customFormat="1" x14ac:dyDescent="0.2">
      <c r="A597" s="17"/>
      <c r="B597" s="17"/>
      <c r="DS597" s="19"/>
      <c r="DT597" s="19"/>
    </row>
    <row r="598" spans="1:124" s="18" customFormat="1" x14ac:dyDescent="0.2">
      <c r="A598" s="17"/>
      <c r="B598" s="17"/>
      <c r="DS598" s="19"/>
      <c r="DT598" s="19"/>
    </row>
    <row r="599" spans="1:124" s="18" customFormat="1" x14ac:dyDescent="0.2">
      <c r="A599" s="17"/>
      <c r="B599" s="17"/>
      <c r="DS599" s="19"/>
      <c r="DT599" s="19"/>
    </row>
    <row r="600" spans="1:124" s="18" customFormat="1" x14ac:dyDescent="0.2">
      <c r="A600" s="17"/>
      <c r="B600" s="17"/>
      <c r="DS600" s="19"/>
      <c r="DT600" s="19"/>
    </row>
    <row r="601" spans="1:124" s="18" customFormat="1" x14ac:dyDescent="0.2">
      <c r="A601" s="17"/>
      <c r="B601" s="17"/>
      <c r="DS601" s="19"/>
      <c r="DT601" s="19"/>
    </row>
    <row r="602" spans="1:124" s="18" customFormat="1" x14ac:dyDescent="0.2">
      <c r="A602" s="17"/>
      <c r="B602" s="17"/>
      <c r="DS602" s="19"/>
      <c r="DT602" s="19"/>
    </row>
    <row r="603" spans="1:124" s="18" customFormat="1" x14ac:dyDescent="0.2">
      <c r="A603" s="17"/>
      <c r="B603" s="17"/>
      <c r="DS603" s="19"/>
      <c r="DT603" s="19"/>
    </row>
    <row r="604" spans="1:124" s="18" customFormat="1" x14ac:dyDescent="0.2">
      <c r="A604" s="17"/>
      <c r="B604" s="17"/>
      <c r="DS604" s="19"/>
      <c r="DT604" s="19"/>
    </row>
    <row r="605" spans="1:124" s="18" customFormat="1" x14ac:dyDescent="0.2">
      <c r="A605" s="17"/>
      <c r="B605" s="17"/>
      <c r="DS605" s="19"/>
      <c r="DT605" s="19"/>
    </row>
    <row r="606" spans="1:124" s="18" customFormat="1" x14ac:dyDescent="0.2">
      <c r="A606" s="17"/>
      <c r="B606" s="17"/>
      <c r="DS606" s="19"/>
      <c r="DT606" s="19"/>
    </row>
    <row r="607" spans="1:124" s="18" customFormat="1" x14ac:dyDescent="0.2">
      <c r="A607" s="17"/>
      <c r="B607" s="17"/>
      <c r="DS607" s="19"/>
      <c r="DT607" s="19"/>
    </row>
    <row r="608" spans="1:124" s="18" customFormat="1" x14ac:dyDescent="0.2">
      <c r="A608" s="17"/>
      <c r="B608" s="17"/>
      <c r="DS608" s="19"/>
      <c r="DT608" s="19"/>
    </row>
    <row r="609" spans="1:124" s="18" customFormat="1" x14ac:dyDescent="0.2">
      <c r="A609" s="17"/>
      <c r="B609" s="17"/>
      <c r="DS609" s="19"/>
      <c r="DT609" s="19"/>
    </row>
    <row r="610" spans="1:124" s="18" customFormat="1" x14ac:dyDescent="0.2">
      <c r="A610" s="17"/>
      <c r="B610" s="17"/>
      <c r="DS610" s="19"/>
      <c r="DT610" s="19"/>
    </row>
    <row r="611" spans="1:124" s="18" customFormat="1" x14ac:dyDescent="0.2">
      <c r="A611" s="17"/>
      <c r="B611" s="17"/>
      <c r="DS611" s="19"/>
      <c r="DT611" s="19"/>
    </row>
    <row r="612" spans="1:124" s="18" customFormat="1" x14ac:dyDescent="0.2">
      <c r="A612" s="17"/>
      <c r="B612" s="17"/>
      <c r="DS612" s="19"/>
      <c r="DT612" s="19"/>
    </row>
    <row r="613" spans="1:124" s="18" customFormat="1" x14ac:dyDescent="0.2">
      <c r="A613" s="17"/>
      <c r="B613" s="17"/>
      <c r="DS613" s="19"/>
      <c r="DT613" s="19"/>
    </row>
    <row r="614" spans="1:124" s="18" customFormat="1" x14ac:dyDescent="0.2">
      <c r="A614" s="17"/>
      <c r="B614" s="17"/>
      <c r="DS614" s="19"/>
      <c r="DT614" s="19"/>
    </row>
    <row r="615" spans="1:124" s="18" customFormat="1" x14ac:dyDescent="0.2">
      <c r="A615" s="17"/>
      <c r="B615" s="17"/>
      <c r="DS615" s="19"/>
      <c r="DT615" s="19"/>
    </row>
    <row r="616" spans="1:124" s="18" customFormat="1" x14ac:dyDescent="0.2">
      <c r="A616" s="17"/>
      <c r="B616" s="17"/>
      <c r="DS616" s="19"/>
      <c r="DT616" s="19"/>
    </row>
    <row r="617" spans="1:124" s="18" customFormat="1" x14ac:dyDescent="0.2">
      <c r="A617" s="17"/>
      <c r="B617" s="17"/>
      <c r="DS617" s="19"/>
      <c r="DT617" s="19"/>
    </row>
    <row r="618" spans="1:124" s="18" customFormat="1" x14ac:dyDescent="0.2">
      <c r="A618" s="17"/>
      <c r="B618" s="17"/>
      <c r="DS618" s="19"/>
      <c r="DT618" s="19"/>
    </row>
    <row r="619" spans="1:124" s="18" customFormat="1" x14ac:dyDescent="0.2">
      <c r="A619" s="17"/>
      <c r="B619" s="17"/>
      <c r="DS619" s="19"/>
      <c r="DT619" s="19"/>
    </row>
    <row r="620" spans="1:124" s="18" customFormat="1" x14ac:dyDescent="0.2">
      <c r="A620" s="17"/>
      <c r="B620" s="17"/>
      <c r="DS620" s="19"/>
      <c r="DT620" s="19"/>
    </row>
    <row r="621" spans="1:124" s="18" customFormat="1" x14ac:dyDescent="0.2">
      <c r="A621" s="17"/>
      <c r="B621" s="17"/>
      <c r="DS621" s="19"/>
      <c r="DT621" s="19"/>
    </row>
    <row r="622" spans="1:124" s="18" customFormat="1" x14ac:dyDescent="0.2">
      <c r="A622" s="17"/>
      <c r="B622" s="17"/>
      <c r="DS622" s="19"/>
      <c r="DT622" s="19"/>
    </row>
    <row r="623" spans="1:124" s="18" customFormat="1" x14ac:dyDescent="0.2">
      <c r="A623" s="17"/>
      <c r="B623" s="17"/>
      <c r="DS623" s="19"/>
      <c r="DT623" s="19"/>
    </row>
    <row r="624" spans="1:124" s="18" customFormat="1" x14ac:dyDescent="0.2">
      <c r="A624" s="17"/>
      <c r="B624" s="17"/>
      <c r="DS624" s="19"/>
      <c r="DT624" s="19"/>
    </row>
    <row r="625" spans="1:124" s="18" customFormat="1" x14ac:dyDescent="0.2">
      <c r="A625" s="17"/>
      <c r="B625" s="17"/>
      <c r="DS625" s="19"/>
      <c r="DT625" s="19"/>
    </row>
    <row r="626" spans="1:124" s="18" customFormat="1" x14ac:dyDescent="0.2">
      <c r="A626" s="17"/>
      <c r="B626" s="17"/>
      <c r="DS626" s="19"/>
      <c r="DT626" s="19"/>
    </row>
    <row r="627" spans="1:124" s="18" customFormat="1" x14ac:dyDescent="0.2">
      <c r="A627" s="17"/>
      <c r="B627" s="17"/>
      <c r="DS627" s="19"/>
      <c r="DT627" s="19"/>
    </row>
    <row r="628" spans="1:124" s="18" customFormat="1" x14ac:dyDescent="0.2">
      <c r="A628" s="17"/>
      <c r="B628" s="17"/>
      <c r="DS628" s="19"/>
      <c r="DT628" s="19"/>
    </row>
    <row r="629" spans="1:124" s="18" customFormat="1" x14ac:dyDescent="0.2">
      <c r="A629" s="17"/>
      <c r="B629" s="17"/>
      <c r="DS629" s="19"/>
      <c r="DT629" s="19"/>
    </row>
    <row r="630" spans="1:124" s="18" customFormat="1" x14ac:dyDescent="0.2">
      <c r="A630" s="17"/>
      <c r="B630" s="17"/>
      <c r="DS630" s="19"/>
      <c r="DT630" s="19"/>
    </row>
    <row r="631" spans="1:124" s="18" customFormat="1" x14ac:dyDescent="0.2">
      <c r="A631" s="17"/>
      <c r="B631" s="17"/>
      <c r="DS631" s="19"/>
      <c r="DT631" s="19"/>
    </row>
    <row r="632" spans="1:124" s="18" customFormat="1" x14ac:dyDescent="0.2">
      <c r="A632" s="17"/>
      <c r="B632" s="17"/>
      <c r="DS632" s="19"/>
      <c r="DT632" s="19"/>
    </row>
    <row r="633" spans="1:124" s="18" customFormat="1" x14ac:dyDescent="0.2">
      <c r="A633" s="17"/>
      <c r="B633" s="17"/>
      <c r="DS633" s="19"/>
      <c r="DT633" s="19"/>
    </row>
    <row r="634" spans="1:124" s="18" customFormat="1" x14ac:dyDescent="0.2">
      <c r="A634" s="17"/>
      <c r="B634" s="17"/>
      <c r="DS634" s="19"/>
      <c r="DT634" s="19"/>
    </row>
    <row r="635" spans="1:124" s="18" customFormat="1" x14ac:dyDescent="0.2">
      <c r="A635" s="17"/>
      <c r="B635" s="17"/>
      <c r="DS635" s="19"/>
      <c r="DT635" s="19"/>
    </row>
    <row r="636" spans="1:124" s="18" customFormat="1" x14ac:dyDescent="0.2">
      <c r="A636" s="17"/>
      <c r="B636" s="17"/>
      <c r="DS636" s="19"/>
      <c r="DT636" s="19"/>
    </row>
    <row r="637" spans="1:124" s="18" customFormat="1" x14ac:dyDescent="0.2">
      <c r="A637" s="17"/>
      <c r="B637" s="17"/>
      <c r="DS637" s="19"/>
      <c r="DT637" s="19"/>
    </row>
    <row r="638" spans="1:124" s="18" customFormat="1" x14ac:dyDescent="0.2">
      <c r="A638" s="17"/>
      <c r="B638" s="17"/>
      <c r="DS638" s="19"/>
      <c r="DT638" s="19"/>
    </row>
    <row r="639" spans="1:124" s="18" customFormat="1" x14ac:dyDescent="0.2">
      <c r="A639" s="17"/>
      <c r="B639" s="17"/>
      <c r="DS639" s="19"/>
      <c r="DT639" s="19"/>
    </row>
    <row r="640" spans="1:124" s="18" customFormat="1" x14ac:dyDescent="0.2">
      <c r="A640" s="17"/>
      <c r="B640" s="17"/>
      <c r="DS640" s="19"/>
      <c r="DT640" s="19"/>
    </row>
    <row r="641" spans="1:124" s="18" customFormat="1" x14ac:dyDescent="0.2">
      <c r="A641" s="17"/>
      <c r="B641" s="17"/>
      <c r="DS641" s="19"/>
      <c r="DT641" s="19"/>
    </row>
    <row r="642" spans="1:124" s="18" customFormat="1" x14ac:dyDescent="0.2">
      <c r="A642" s="17"/>
      <c r="B642" s="17"/>
      <c r="DS642" s="19"/>
      <c r="DT642" s="19"/>
    </row>
    <row r="643" spans="1:124" s="18" customFormat="1" x14ac:dyDescent="0.2">
      <c r="A643" s="17"/>
      <c r="B643" s="17"/>
      <c r="DS643" s="19"/>
      <c r="DT643" s="19"/>
    </row>
    <row r="644" spans="1:124" s="18" customFormat="1" x14ac:dyDescent="0.2">
      <c r="A644" s="17"/>
      <c r="B644" s="17"/>
      <c r="DS644" s="19"/>
      <c r="DT644" s="19"/>
    </row>
    <row r="645" spans="1:124" s="18" customFormat="1" x14ac:dyDescent="0.2">
      <c r="A645" s="17"/>
      <c r="B645" s="17"/>
      <c r="DS645" s="19"/>
      <c r="DT645" s="19"/>
    </row>
    <row r="646" spans="1:124" s="18" customFormat="1" x14ac:dyDescent="0.2">
      <c r="A646" s="17"/>
      <c r="B646" s="17"/>
      <c r="DS646" s="19"/>
      <c r="DT646" s="19"/>
    </row>
    <row r="647" spans="1:124" s="18" customFormat="1" x14ac:dyDescent="0.2">
      <c r="A647" s="17"/>
      <c r="B647" s="17"/>
      <c r="DS647" s="19"/>
      <c r="DT647" s="19"/>
    </row>
    <row r="648" spans="1:124" s="18" customFormat="1" x14ac:dyDescent="0.2">
      <c r="A648" s="17"/>
      <c r="B648" s="17"/>
      <c r="DS648" s="19"/>
      <c r="DT648" s="19"/>
    </row>
    <row r="649" spans="1:124" s="18" customFormat="1" x14ac:dyDescent="0.2">
      <c r="A649" s="17"/>
      <c r="B649" s="17"/>
      <c r="DS649" s="19"/>
      <c r="DT649" s="19"/>
    </row>
    <row r="650" spans="1:124" s="18" customFormat="1" x14ac:dyDescent="0.2">
      <c r="A650" s="17"/>
      <c r="B650" s="17"/>
      <c r="DS650" s="19"/>
      <c r="DT650" s="19"/>
    </row>
    <row r="651" spans="1:124" s="18" customFormat="1" x14ac:dyDescent="0.2">
      <c r="A651" s="17"/>
      <c r="B651" s="17"/>
      <c r="DS651" s="19"/>
      <c r="DT651" s="19"/>
    </row>
    <row r="652" spans="1:124" s="18" customFormat="1" x14ac:dyDescent="0.2">
      <c r="A652" s="17"/>
      <c r="B652" s="17"/>
      <c r="DS652" s="19"/>
      <c r="DT652" s="19"/>
    </row>
    <row r="653" spans="1:124" s="18" customFormat="1" x14ac:dyDescent="0.2">
      <c r="A653" s="17"/>
      <c r="B653" s="17"/>
      <c r="DS653" s="19"/>
      <c r="DT653" s="19"/>
    </row>
    <row r="654" spans="1:124" s="18" customFormat="1" x14ac:dyDescent="0.2">
      <c r="A654" s="17"/>
      <c r="B654" s="17"/>
      <c r="DS654" s="19"/>
      <c r="DT654" s="19"/>
    </row>
    <row r="655" spans="1:124" s="18" customFormat="1" x14ac:dyDescent="0.2">
      <c r="A655" s="17"/>
      <c r="B655" s="17"/>
      <c r="DS655" s="19"/>
      <c r="DT655" s="19"/>
    </row>
    <row r="656" spans="1:124" s="18" customFormat="1" x14ac:dyDescent="0.2">
      <c r="A656" s="17"/>
      <c r="B656" s="17"/>
      <c r="DS656" s="19"/>
      <c r="DT656" s="19"/>
    </row>
    <row r="657" spans="1:124" s="18" customFormat="1" x14ac:dyDescent="0.2">
      <c r="A657" s="17"/>
      <c r="B657" s="17"/>
      <c r="DS657" s="19"/>
      <c r="DT657" s="19"/>
    </row>
    <row r="658" spans="1:124" s="18" customFormat="1" x14ac:dyDescent="0.2">
      <c r="A658" s="17"/>
      <c r="B658" s="17"/>
      <c r="DS658" s="19"/>
      <c r="DT658" s="19"/>
    </row>
    <row r="659" spans="1:124" s="18" customFormat="1" x14ac:dyDescent="0.2">
      <c r="A659" s="17"/>
      <c r="B659" s="17"/>
      <c r="DS659" s="19"/>
      <c r="DT659" s="19"/>
    </row>
    <row r="660" spans="1:124" s="18" customFormat="1" x14ac:dyDescent="0.2">
      <c r="A660" s="17"/>
      <c r="B660" s="17"/>
      <c r="DS660" s="19"/>
      <c r="DT660" s="19"/>
    </row>
    <row r="661" spans="1:124" s="18" customFormat="1" x14ac:dyDescent="0.2">
      <c r="A661" s="17"/>
      <c r="B661" s="17"/>
      <c r="DS661" s="19"/>
      <c r="DT661" s="19"/>
    </row>
    <row r="662" spans="1:124" s="18" customFormat="1" x14ac:dyDescent="0.2">
      <c r="A662" s="17"/>
      <c r="B662" s="17"/>
      <c r="DS662" s="19"/>
      <c r="DT662" s="19"/>
    </row>
    <row r="663" spans="1:124" s="18" customFormat="1" x14ac:dyDescent="0.2">
      <c r="A663" s="17"/>
      <c r="B663" s="17"/>
      <c r="DS663" s="19"/>
      <c r="DT663" s="19"/>
    </row>
    <row r="664" spans="1:124" s="18" customFormat="1" x14ac:dyDescent="0.2">
      <c r="A664" s="17"/>
      <c r="B664" s="17"/>
      <c r="DS664" s="19"/>
      <c r="DT664" s="19"/>
    </row>
    <row r="665" spans="1:124" s="18" customFormat="1" x14ac:dyDescent="0.2">
      <c r="A665" s="17"/>
      <c r="B665" s="17"/>
      <c r="DS665" s="19"/>
      <c r="DT665" s="19"/>
    </row>
    <row r="666" spans="1:124" s="18" customFormat="1" x14ac:dyDescent="0.2">
      <c r="A666" s="17"/>
      <c r="B666" s="17"/>
      <c r="DS666" s="19"/>
      <c r="DT666" s="19"/>
    </row>
    <row r="667" spans="1:124" s="18" customFormat="1" x14ac:dyDescent="0.2">
      <c r="A667" s="17"/>
      <c r="B667" s="17"/>
      <c r="DS667" s="19"/>
      <c r="DT667" s="19"/>
    </row>
    <row r="668" spans="1:124" s="18" customFormat="1" x14ac:dyDescent="0.2">
      <c r="A668" s="17"/>
      <c r="B668" s="17"/>
      <c r="DS668" s="19"/>
      <c r="DT668" s="19"/>
    </row>
    <row r="669" spans="1:124" s="18" customFormat="1" x14ac:dyDescent="0.2">
      <c r="A669" s="17"/>
      <c r="B669" s="17"/>
      <c r="DS669" s="19"/>
      <c r="DT669" s="19"/>
    </row>
    <row r="670" spans="1:124" s="18" customFormat="1" x14ac:dyDescent="0.2">
      <c r="A670" s="17"/>
      <c r="B670" s="17"/>
      <c r="DS670" s="19"/>
      <c r="DT670" s="19"/>
    </row>
    <row r="671" spans="1:124" s="18" customFormat="1" x14ac:dyDescent="0.2">
      <c r="A671" s="17"/>
      <c r="B671" s="17"/>
      <c r="DS671" s="19"/>
      <c r="DT671" s="19"/>
    </row>
    <row r="672" spans="1:124" s="18" customFormat="1" x14ac:dyDescent="0.2">
      <c r="A672" s="17"/>
      <c r="B672" s="17"/>
      <c r="DS672" s="19"/>
      <c r="DT672" s="19"/>
    </row>
    <row r="673" spans="1:124" s="18" customFormat="1" x14ac:dyDescent="0.2">
      <c r="A673" s="17"/>
      <c r="B673" s="17"/>
      <c r="DS673" s="19"/>
      <c r="DT673" s="19"/>
    </row>
    <row r="674" spans="1:124" s="18" customFormat="1" x14ac:dyDescent="0.2">
      <c r="A674" s="17"/>
      <c r="B674" s="17"/>
      <c r="DS674" s="19"/>
      <c r="DT674" s="19"/>
    </row>
    <row r="675" spans="1:124" s="18" customFormat="1" x14ac:dyDescent="0.2">
      <c r="A675" s="17"/>
      <c r="B675" s="17"/>
      <c r="DS675" s="19"/>
      <c r="DT675" s="19"/>
    </row>
    <row r="676" spans="1:124" s="18" customFormat="1" x14ac:dyDescent="0.2">
      <c r="A676" s="17"/>
      <c r="B676" s="17"/>
      <c r="DS676" s="19"/>
      <c r="DT676" s="19"/>
    </row>
    <row r="677" spans="1:124" s="18" customFormat="1" x14ac:dyDescent="0.2">
      <c r="A677" s="17"/>
      <c r="B677" s="17"/>
      <c r="DS677" s="19"/>
      <c r="DT677" s="19"/>
    </row>
    <row r="678" spans="1:124" s="18" customFormat="1" x14ac:dyDescent="0.2">
      <c r="A678" s="17"/>
      <c r="B678" s="17"/>
      <c r="DS678" s="19"/>
      <c r="DT678" s="19"/>
    </row>
    <row r="679" spans="1:124" s="18" customFormat="1" x14ac:dyDescent="0.2">
      <c r="A679" s="17"/>
      <c r="B679" s="17"/>
      <c r="DS679" s="19"/>
      <c r="DT679" s="19"/>
    </row>
    <row r="680" spans="1:124" s="18" customFormat="1" x14ac:dyDescent="0.2">
      <c r="A680" s="17"/>
      <c r="B680" s="17"/>
      <c r="DS680" s="19"/>
      <c r="DT680" s="19"/>
    </row>
    <row r="681" spans="1:124" s="18" customFormat="1" x14ac:dyDescent="0.2">
      <c r="A681" s="17"/>
      <c r="B681" s="17"/>
      <c r="DS681" s="19"/>
      <c r="DT681" s="19"/>
    </row>
    <row r="682" spans="1:124" s="18" customFormat="1" x14ac:dyDescent="0.2">
      <c r="A682" s="17"/>
      <c r="B682" s="17"/>
      <c r="DS682" s="19"/>
      <c r="DT682" s="19"/>
    </row>
    <row r="683" spans="1:124" s="18" customFormat="1" x14ac:dyDescent="0.2">
      <c r="A683" s="17"/>
      <c r="B683" s="17"/>
      <c r="DS683" s="19"/>
      <c r="DT683" s="19"/>
    </row>
    <row r="684" spans="1:124" s="18" customFormat="1" x14ac:dyDescent="0.2">
      <c r="A684" s="17"/>
      <c r="B684" s="17"/>
      <c r="DS684" s="19"/>
      <c r="DT684" s="19"/>
    </row>
    <row r="685" spans="1:124" s="18" customFormat="1" x14ac:dyDescent="0.2">
      <c r="A685" s="17"/>
      <c r="B685" s="17"/>
      <c r="DS685" s="19"/>
      <c r="DT685" s="19"/>
    </row>
    <row r="686" spans="1:124" s="18" customFormat="1" x14ac:dyDescent="0.2">
      <c r="A686" s="17"/>
      <c r="B686" s="17"/>
      <c r="DS686" s="19"/>
      <c r="DT686" s="19"/>
    </row>
    <row r="687" spans="1:124" s="18" customFormat="1" x14ac:dyDescent="0.2">
      <c r="A687" s="17"/>
      <c r="B687" s="17"/>
      <c r="DS687" s="19"/>
      <c r="DT687" s="19"/>
    </row>
    <row r="688" spans="1:124" s="18" customFormat="1" x14ac:dyDescent="0.2">
      <c r="A688" s="17"/>
      <c r="B688" s="17"/>
      <c r="DS688" s="19"/>
      <c r="DT688" s="19"/>
    </row>
    <row r="689" spans="1:124" s="18" customFormat="1" x14ac:dyDescent="0.2">
      <c r="A689" s="17"/>
      <c r="B689" s="17"/>
      <c r="DS689" s="19"/>
      <c r="DT689" s="19"/>
    </row>
    <row r="690" spans="1:124" s="18" customFormat="1" x14ac:dyDescent="0.2">
      <c r="A690" s="17"/>
      <c r="B690" s="17"/>
      <c r="DS690" s="19"/>
      <c r="DT690" s="19"/>
    </row>
    <row r="691" spans="1:124" s="18" customFormat="1" x14ac:dyDescent="0.2">
      <c r="A691" s="17"/>
      <c r="B691" s="17"/>
      <c r="DS691" s="19"/>
      <c r="DT691" s="19"/>
    </row>
    <row r="692" spans="1:124" s="18" customFormat="1" x14ac:dyDescent="0.2">
      <c r="A692" s="17"/>
      <c r="B692" s="17"/>
      <c r="DS692" s="19"/>
      <c r="DT692" s="19"/>
    </row>
    <row r="693" spans="1:124" s="18" customFormat="1" x14ac:dyDescent="0.2">
      <c r="A693" s="17"/>
      <c r="B693" s="17"/>
      <c r="DS693" s="19"/>
      <c r="DT693" s="19"/>
    </row>
    <row r="694" spans="1:124" s="18" customFormat="1" x14ac:dyDescent="0.2">
      <c r="A694" s="17"/>
      <c r="B694" s="17"/>
      <c r="DS694" s="19"/>
      <c r="DT694" s="19"/>
    </row>
    <row r="695" spans="1:124" s="18" customFormat="1" x14ac:dyDescent="0.2">
      <c r="A695" s="17"/>
      <c r="B695" s="17"/>
      <c r="DS695" s="19"/>
      <c r="DT695" s="19"/>
    </row>
    <row r="696" spans="1:124" s="18" customFormat="1" x14ac:dyDescent="0.2">
      <c r="A696" s="17"/>
      <c r="B696" s="17"/>
      <c r="DS696" s="19"/>
      <c r="DT696" s="19"/>
    </row>
    <row r="697" spans="1:124" s="18" customFormat="1" x14ac:dyDescent="0.2">
      <c r="A697" s="17"/>
      <c r="B697" s="17"/>
      <c r="DS697" s="19"/>
      <c r="DT697" s="19"/>
    </row>
    <row r="698" spans="1:124" s="18" customFormat="1" x14ac:dyDescent="0.2">
      <c r="A698" s="17"/>
      <c r="B698" s="17"/>
      <c r="DS698" s="19"/>
      <c r="DT698" s="19"/>
    </row>
    <row r="699" spans="1:124" s="18" customFormat="1" x14ac:dyDescent="0.2">
      <c r="A699" s="17"/>
      <c r="B699" s="17"/>
      <c r="DS699" s="19"/>
      <c r="DT699" s="19"/>
    </row>
    <row r="700" spans="1:124" s="18" customFormat="1" x14ac:dyDescent="0.2">
      <c r="A700" s="17"/>
      <c r="B700" s="17"/>
      <c r="DS700" s="19"/>
      <c r="DT700" s="19"/>
    </row>
    <row r="701" spans="1:124" s="18" customFormat="1" x14ac:dyDescent="0.2">
      <c r="A701" s="17"/>
      <c r="B701" s="17"/>
      <c r="DS701" s="19"/>
      <c r="DT701" s="19"/>
    </row>
    <row r="702" spans="1:124" s="18" customFormat="1" x14ac:dyDescent="0.2">
      <c r="A702" s="17"/>
      <c r="B702" s="17"/>
      <c r="DS702" s="19"/>
      <c r="DT702" s="19"/>
    </row>
    <row r="703" spans="1:124" s="18" customFormat="1" x14ac:dyDescent="0.2">
      <c r="A703" s="17"/>
      <c r="B703" s="17"/>
      <c r="DS703" s="19"/>
      <c r="DT703" s="19"/>
    </row>
    <row r="704" spans="1:124" s="18" customFormat="1" x14ac:dyDescent="0.2">
      <c r="A704" s="17"/>
      <c r="B704" s="17"/>
      <c r="DS704" s="19"/>
      <c r="DT704" s="19"/>
    </row>
    <row r="705" spans="1:124" s="18" customFormat="1" x14ac:dyDescent="0.2">
      <c r="A705" s="17"/>
      <c r="B705" s="17"/>
      <c r="DS705" s="19"/>
      <c r="DT705" s="19"/>
    </row>
    <row r="706" spans="1:124" s="18" customFormat="1" x14ac:dyDescent="0.2">
      <c r="A706" s="17"/>
      <c r="B706" s="17"/>
      <c r="DS706" s="19"/>
      <c r="DT706" s="19"/>
    </row>
    <row r="707" spans="1:124" s="18" customFormat="1" x14ac:dyDescent="0.2">
      <c r="A707" s="17"/>
      <c r="B707" s="17"/>
      <c r="DS707" s="19"/>
      <c r="DT707" s="19"/>
    </row>
    <row r="708" spans="1:124" s="18" customFormat="1" x14ac:dyDescent="0.2">
      <c r="A708" s="17"/>
      <c r="B708" s="17"/>
      <c r="DS708" s="19"/>
      <c r="DT708" s="19"/>
    </row>
    <row r="709" spans="1:124" s="18" customFormat="1" x14ac:dyDescent="0.2">
      <c r="A709" s="17"/>
      <c r="B709" s="17"/>
      <c r="DS709" s="19"/>
      <c r="DT709" s="19"/>
    </row>
    <row r="710" spans="1:124" s="18" customFormat="1" x14ac:dyDescent="0.2">
      <c r="A710" s="17"/>
      <c r="B710" s="17"/>
      <c r="DS710" s="19"/>
      <c r="DT710" s="19"/>
    </row>
    <row r="711" spans="1:124" s="18" customFormat="1" x14ac:dyDescent="0.2">
      <c r="A711" s="17"/>
      <c r="B711" s="17"/>
      <c r="DS711" s="19"/>
      <c r="DT711" s="19"/>
    </row>
    <row r="712" spans="1:124" s="18" customFormat="1" x14ac:dyDescent="0.2">
      <c r="A712" s="17"/>
      <c r="B712" s="17"/>
      <c r="DS712" s="19"/>
      <c r="DT712" s="19"/>
    </row>
    <row r="713" spans="1:124" s="18" customFormat="1" x14ac:dyDescent="0.2">
      <c r="A713" s="17"/>
      <c r="B713" s="17"/>
      <c r="DS713" s="19"/>
      <c r="DT713" s="19"/>
    </row>
    <row r="714" spans="1:124" s="18" customFormat="1" x14ac:dyDescent="0.2">
      <c r="A714" s="17"/>
      <c r="B714" s="17"/>
      <c r="DS714" s="19"/>
      <c r="DT714" s="19"/>
    </row>
    <row r="715" spans="1:124" s="18" customFormat="1" x14ac:dyDescent="0.2">
      <c r="A715" s="17"/>
      <c r="B715" s="17"/>
      <c r="DS715" s="19"/>
      <c r="DT715" s="19"/>
    </row>
    <row r="716" spans="1:124" s="18" customFormat="1" x14ac:dyDescent="0.2">
      <c r="A716" s="17"/>
      <c r="B716" s="17"/>
      <c r="DS716" s="19"/>
      <c r="DT716" s="19"/>
    </row>
    <row r="717" spans="1:124" s="18" customFormat="1" x14ac:dyDescent="0.2">
      <c r="A717" s="17"/>
      <c r="B717" s="17"/>
      <c r="DS717" s="19"/>
      <c r="DT717" s="19"/>
    </row>
    <row r="718" spans="1:124" s="18" customFormat="1" x14ac:dyDescent="0.2">
      <c r="A718" s="17"/>
      <c r="B718" s="17"/>
      <c r="DS718" s="19"/>
      <c r="DT718" s="19"/>
    </row>
    <row r="719" spans="1:124" s="18" customFormat="1" x14ac:dyDescent="0.2">
      <c r="A719" s="17"/>
      <c r="B719" s="17"/>
      <c r="DS719" s="19"/>
      <c r="DT719" s="19"/>
    </row>
    <row r="720" spans="1:124" s="18" customFormat="1" x14ac:dyDescent="0.2">
      <c r="A720" s="17"/>
      <c r="B720" s="17"/>
      <c r="DS720" s="19"/>
      <c r="DT720" s="19"/>
    </row>
    <row r="721" spans="1:124" s="18" customFormat="1" x14ac:dyDescent="0.2">
      <c r="A721" s="17"/>
      <c r="B721" s="17"/>
      <c r="DS721" s="19"/>
      <c r="DT721" s="19"/>
    </row>
    <row r="722" spans="1:124" s="18" customFormat="1" x14ac:dyDescent="0.2">
      <c r="A722" s="17"/>
      <c r="B722" s="17"/>
      <c r="DS722" s="19"/>
      <c r="DT722" s="19"/>
    </row>
    <row r="723" spans="1:124" s="18" customFormat="1" x14ac:dyDescent="0.2">
      <c r="A723" s="17"/>
      <c r="B723" s="17"/>
      <c r="DS723" s="19"/>
      <c r="DT723" s="19"/>
    </row>
    <row r="724" spans="1:124" s="18" customFormat="1" x14ac:dyDescent="0.2">
      <c r="A724" s="17"/>
      <c r="B724" s="17"/>
      <c r="DS724" s="19"/>
      <c r="DT724" s="19"/>
    </row>
    <row r="725" spans="1:124" s="18" customFormat="1" x14ac:dyDescent="0.2">
      <c r="A725" s="17"/>
      <c r="B725" s="17"/>
      <c r="DS725" s="19"/>
      <c r="DT725" s="19"/>
    </row>
    <row r="726" spans="1:124" s="18" customFormat="1" x14ac:dyDescent="0.2">
      <c r="A726" s="17"/>
      <c r="B726" s="17"/>
      <c r="DS726" s="19"/>
      <c r="DT726" s="19"/>
    </row>
    <row r="727" spans="1:124" s="18" customFormat="1" x14ac:dyDescent="0.2">
      <c r="A727" s="17"/>
      <c r="B727" s="17"/>
      <c r="DS727" s="19"/>
      <c r="DT727" s="19"/>
    </row>
    <row r="728" spans="1:124" s="18" customFormat="1" x14ac:dyDescent="0.2">
      <c r="A728" s="17"/>
      <c r="B728" s="17"/>
      <c r="DS728" s="19"/>
      <c r="DT728" s="19"/>
    </row>
    <row r="729" spans="1:124" s="18" customFormat="1" x14ac:dyDescent="0.2">
      <c r="A729" s="17"/>
      <c r="B729" s="17"/>
      <c r="DS729" s="19"/>
      <c r="DT729" s="19"/>
    </row>
    <row r="730" spans="1:124" s="18" customFormat="1" x14ac:dyDescent="0.2">
      <c r="A730" s="17"/>
      <c r="B730" s="17"/>
      <c r="DS730" s="19"/>
      <c r="DT730" s="19"/>
    </row>
    <row r="731" spans="1:124" s="18" customFormat="1" x14ac:dyDescent="0.2">
      <c r="A731" s="17"/>
      <c r="B731" s="17"/>
      <c r="DS731" s="19"/>
      <c r="DT731" s="19"/>
    </row>
    <row r="732" spans="1:124" s="18" customFormat="1" x14ac:dyDescent="0.2">
      <c r="A732" s="17"/>
      <c r="B732" s="17"/>
      <c r="DS732" s="19"/>
      <c r="DT732" s="19"/>
    </row>
    <row r="733" spans="1:124" s="18" customFormat="1" x14ac:dyDescent="0.2">
      <c r="A733" s="17"/>
      <c r="B733" s="17"/>
      <c r="DS733" s="19"/>
      <c r="DT733" s="19"/>
    </row>
    <row r="734" spans="1:124" s="18" customFormat="1" x14ac:dyDescent="0.2">
      <c r="A734" s="17"/>
      <c r="B734" s="17"/>
      <c r="DS734" s="19"/>
      <c r="DT734" s="19"/>
    </row>
    <row r="735" spans="1:124" s="18" customFormat="1" x14ac:dyDescent="0.2">
      <c r="A735" s="17"/>
      <c r="B735" s="17"/>
      <c r="DS735" s="19"/>
      <c r="DT735" s="19"/>
    </row>
    <row r="736" spans="1:124" s="18" customFormat="1" x14ac:dyDescent="0.2">
      <c r="A736" s="17"/>
      <c r="B736" s="17"/>
      <c r="DS736" s="19"/>
      <c r="DT736" s="19"/>
    </row>
    <row r="737" spans="1:124" s="18" customFormat="1" x14ac:dyDescent="0.2">
      <c r="A737" s="17"/>
      <c r="B737" s="17"/>
      <c r="DS737" s="19"/>
      <c r="DT737" s="19"/>
    </row>
    <row r="738" spans="1:124" s="18" customFormat="1" x14ac:dyDescent="0.2">
      <c r="A738" s="17"/>
      <c r="B738" s="17"/>
      <c r="DS738" s="19"/>
      <c r="DT738" s="19"/>
    </row>
    <row r="739" spans="1:124" s="18" customFormat="1" x14ac:dyDescent="0.2">
      <c r="A739" s="17"/>
      <c r="B739" s="17"/>
      <c r="DS739" s="19"/>
      <c r="DT739" s="19"/>
    </row>
    <row r="740" spans="1:124" s="18" customFormat="1" x14ac:dyDescent="0.2">
      <c r="A740" s="17"/>
      <c r="B740" s="17"/>
      <c r="DS740" s="19"/>
      <c r="DT740" s="19"/>
    </row>
    <row r="741" spans="1:124" s="18" customFormat="1" x14ac:dyDescent="0.2">
      <c r="A741" s="17"/>
      <c r="B741" s="17"/>
      <c r="DS741" s="19"/>
      <c r="DT741" s="19"/>
    </row>
    <row r="742" spans="1:124" s="18" customFormat="1" x14ac:dyDescent="0.2">
      <c r="A742" s="17"/>
      <c r="B742" s="17"/>
      <c r="DS742" s="19"/>
      <c r="DT742" s="19"/>
    </row>
    <row r="743" spans="1:124" s="18" customFormat="1" x14ac:dyDescent="0.2">
      <c r="A743" s="17"/>
      <c r="B743" s="17"/>
      <c r="DS743" s="19"/>
      <c r="DT743" s="19"/>
    </row>
    <row r="744" spans="1:124" s="18" customFormat="1" x14ac:dyDescent="0.2">
      <c r="A744" s="17"/>
      <c r="B744" s="17"/>
      <c r="DS744" s="19"/>
      <c r="DT744" s="19"/>
    </row>
    <row r="745" spans="1:124" s="18" customFormat="1" x14ac:dyDescent="0.2">
      <c r="A745" s="17"/>
      <c r="B745" s="17"/>
      <c r="DS745" s="19"/>
      <c r="DT745" s="19"/>
    </row>
    <row r="746" spans="1:124" s="18" customFormat="1" x14ac:dyDescent="0.2">
      <c r="A746" s="17"/>
      <c r="B746" s="17"/>
      <c r="DS746" s="19"/>
      <c r="DT746" s="19"/>
    </row>
    <row r="747" spans="1:124" s="18" customFormat="1" x14ac:dyDescent="0.2">
      <c r="A747" s="17"/>
      <c r="B747" s="17"/>
      <c r="DS747" s="19"/>
      <c r="DT747" s="19"/>
    </row>
    <row r="748" spans="1:124" s="18" customFormat="1" x14ac:dyDescent="0.2">
      <c r="A748" s="17"/>
      <c r="B748" s="17"/>
      <c r="DS748" s="19"/>
      <c r="DT748" s="19"/>
    </row>
    <row r="749" spans="1:124" s="18" customFormat="1" x14ac:dyDescent="0.2">
      <c r="A749" s="17"/>
      <c r="B749" s="17"/>
      <c r="DS749" s="19"/>
      <c r="DT749" s="19"/>
    </row>
    <row r="750" spans="1:124" s="18" customFormat="1" x14ac:dyDescent="0.2">
      <c r="A750" s="17"/>
      <c r="B750" s="17"/>
      <c r="DS750" s="19"/>
      <c r="DT750" s="19"/>
    </row>
    <row r="751" spans="1:124" s="18" customFormat="1" x14ac:dyDescent="0.2">
      <c r="A751" s="17"/>
      <c r="B751" s="17"/>
      <c r="DS751" s="19"/>
      <c r="DT751" s="19"/>
    </row>
    <row r="752" spans="1:124" s="18" customFormat="1" x14ac:dyDescent="0.2">
      <c r="A752" s="17"/>
      <c r="B752" s="17"/>
      <c r="DS752" s="19"/>
      <c r="DT752" s="19"/>
    </row>
    <row r="753" spans="1:124" s="18" customFormat="1" x14ac:dyDescent="0.2">
      <c r="A753" s="17"/>
      <c r="B753" s="17"/>
      <c r="DS753" s="19"/>
      <c r="DT753" s="19"/>
    </row>
    <row r="754" spans="1:124" s="18" customFormat="1" x14ac:dyDescent="0.2">
      <c r="A754" s="17"/>
      <c r="B754" s="17"/>
      <c r="DS754" s="19"/>
      <c r="DT754" s="19"/>
    </row>
    <row r="755" spans="1:124" s="18" customFormat="1" x14ac:dyDescent="0.2">
      <c r="A755" s="17"/>
      <c r="B755" s="17"/>
      <c r="DS755" s="19"/>
      <c r="DT755" s="19"/>
    </row>
    <row r="756" spans="1:124" s="18" customFormat="1" x14ac:dyDescent="0.2">
      <c r="A756" s="17"/>
      <c r="B756" s="17"/>
      <c r="DS756" s="19"/>
      <c r="DT756" s="19"/>
    </row>
    <row r="757" spans="1:124" s="18" customFormat="1" x14ac:dyDescent="0.2">
      <c r="A757" s="17"/>
      <c r="B757" s="17"/>
      <c r="DS757" s="19"/>
      <c r="DT757" s="19"/>
    </row>
    <row r="758" spans="1:124" s="18" customFormat="1" x14ac:dyDescent="0.2">
      <c r="A758" s="17"/>
      <c r="B758" s="17"/>
      <c r="DS758" s="19"/>
      <c r="DT758" s="19"/>
    </row>
    <row r="759" spans="1:124" s="18" customFormat="1" x14ac:dyDescent="0.2">
      <c r="A759" s="17"/>
      <c r="B759" s="17"/>
      <c r="DS759" s="19"/>
      <c r="DT759" s="19"/>
    </row>
    <row r="760" spans="1:124" s="18" customFormat="1" x14ac:dyDescent="0.2">
      <c r="A760" s="17"/>
      <c r="B760" s="17"/>
      <c r="DS760" s="19"/>
      <c r="DT760" s="19"/>
    </row>
    <row r="761" spans="1:124" s="18" customFormat="1" x14ac:dyDescent="0.2">
      <c r="A761" s="17"/>
      <c r="B761" s="17"/>
      <c r="DS761" s="19"/>
      <c r="DT761" s="19"/>
    </row>
    <row r="762" spans="1:124" s="18" customFormat="1" x14ac:dyDescent="0.2">
      <c r="A762" s="17"/>
      <c r="B762" s="17"/>
      <c r="DS762" s="19"/>
      <c r="DT762" s="19"/>
    </row>
    <row r="763" spans="1:124" s="18" customFormat="1" x14ac:dyDescent="0.2">
      <c r="A763" s="17"/>
      <c r="B763" s="17"/>
      <c r="DS763" s="19"/>
      <c r="DT763" s="19"/>
    </row>
    <row r="764" spans="1:124" s="18" customFormat="1" x14ac:dyDescent="0.2">
      <c r="A764" s="17"/>
      <c r="B764" s="17"/>
      <c r="DS764" s="19"/>
      <c r="DT764" s="19"/>
    </row>
    <row r="765" spans="1:124" s="18" customFormat="1" x14ac:dyDescent="0.2">
      <c r="A765" s="17"/>
      <c r="B765" s="17"/>
      <c r="DS765" s="19"/>
      <c r="DT765" s="19"/>
    </row>
    <row r="766" spans="1:124" s="18" customFormat="1" x14ac:dyDescent="0.2">
      <c r="A766" s="17"/>
      <c r="B766" s="17"/>
      <c r="DS766" s="19"/>
      <c r="DT766" s="19"/>
    </row>
    <row r="767" spans="1:124" s="18" customFormat="1" x14ac:dyDescent="0.2">
      <c r="A767" s="17"/>
      <c r="B767" s="17"/>
      <c r="DS767" s="19"/>
      <c r="DT767" s="19"/>
    </row>
    <row r="768" spans="1:124" s="18" customFormat="1" x14ac:dyDescent="0.2">
      <c r="A768" s="17"/>
      <c r="B768" s="17"/>
      <c r="DS768" s="19"/>
      <c r="DT768" s="19"/>
    </row>
    <row r="769" spans="1:124" s="18" customFormat="1" x14ac:dyDescent="0.2">
      <c r="A769" s="17"/>
      <c r="B769" s="17"/>
      <c r="DS769" s="19"/>
      <c r="DT769" s="19"/>
    </row>
    <row r="770" spans="1:124" s="18" customFormat="1" x14ac:dyDescent="0.2">
      <c r="A770" s="17"/>
      <c r="B770" s="17"/>
      <c r="DS770" s="19"/>
      <c r="DT770" s="19"/>
    </row>
    <row r="771" spans="1:124" s="18" customFormat="1" x14ac:dyDescent="0.2">
      <c r="A771" s="17"/>
      <c r="B771" s="17"/>
      <c r="DS771" s="19"/>
      <c r="DT771" s="19"/>
    </row>
    <row r="772" spans="1:124" s="18" customFormat="1" x14ac:dyDescent="0.2">
      <c r="A772" s="17"/>
      <c r="B772" s="17"/>
      <c r="DS772" s="19"/>
      <c r="DT772" s="19"/>
    </row>
    <row r="773" spans="1:124" s="18" customFormat="1" x14ac:dyDescent="0.2">
      <c r="A773" s="17"/>
      <c r="B773" s="17"/>
      <c r="DS773" s="19"/>
      <c r="DT773" s="19"/>
    </row>
    <row r="774" spans="1:124" s="18" customFormat="1" x14ac:dyDescent="0.2">
      <c r="A774" s="17"/>
      <c r="B774" s="17"/>
      <c r="DS774" s="19"/>
      <c r="DT774" s="19"/>
    </row>
    <row r="775" spans="1:124" s="18" customFormat="1" x14ac:dyDescent="0.2">
      <c r="A775" s="17"/>
      <c r="B775" s="17"/>
      <c r="DS775" s="19"/>
      <c r="DT775" s="19"/>
    </row>
    <row r="776" spans="1:124" s="18" customFormat="1" x14ac:dyDescent="0.2">
      <c r="A776" s="17"/>
      <c r="B776" s="17"/>
      <c r="DS776" s="19"/>
      <c r="DT776" s="19"/>
    </row>
    <row r="777" spans="1:124" s="18" customFormat="1" x14ac:dyDescent="0.2">
      <c r="A777" s="17"/>
      <c r="B777" s="17"/>
      <c r="DS777" s="19"/>
      <c r="DT777" s="19"/>
    </row>
    <row r="778" spans="1:124" s="18" customFormat="1" x14ac:dyDescent="0.2">
      <c r="A778" s="17"/>
      <c r="B778" s="17"/>
      <c r="DS778" s="19"/>
      <c r="DT778" s="19"/>
    </row>
    <row r="779" spans="1:124" s="18" customFormat="1" x14ac:dyDescent="0.2">
      <c r="A779" s="17"/>
      <c r="B779" s="17"/>
      <c r="DS779" s="19"/>
      <c r="DT779" s="19"/>
    </row>
    <row r="780" spans="1:124" s="18" customFormat="1" x14ac:dyDescent="0.2">
      <c r="A780" s="17"/>
      <c r="B780" s="17"/>
      <c r="DS780" s="19"/>
      <c r="DT780" s="19"/>
    </row>
    <row r="781" spans="1:124" s="18" customFormat="1" x14ac:dyDescent="0.2">
      <c r="A781" s="17"/>
      <c r="B781" s="17"/>
      <c r="DS781" s="19"/>
      <c r="DT781" s="19"/>
    </row>
    <row r="782" spans="1:124" s="18" customFormat="1" x14ac:dyDescent="0.2">
      <c r="A782" s="17"/>
      <c r="B782" s="17"/>
      <c r="DS782" s="19"/>
      <c r="DT782" s="19"/>
    </row>
    <row r="783" spans="1:124" s="18" customFormat="1" x14ac:dyDescent="0.2">
      <c r="A783" s="17"/>
      <c r="B783" s="17"/>
      <c r="DS783" s="19"/>
      <c r="DT783" s="19"/>
    </row>
    <row r="784" spans="1:124" s="18" customFormat="1" x14ac:dyDescent="0.2">
      <c r="A784" s="17"/>
      <c r="B784" s="17"/>
      <c r="DS784" s="19"/>
      <c r="DT784" s="19"/>
    </row>
    <row r="785" spans="1:124" s="18" customFormat="1" x14ac:dyDescent="0.2">
      <c r="A785" s="17"/>
      <c r="B785" s="17"/>
      <c r="DS785" s="19"/>
      <c r="DT785" s="19"/>
    </row>
    <row r="786" spans="1:124" s="18" customFormat="1" x14ac:dyDescent="0.2">
      <c r="A786" s="17"/>
      <c r="B786" s="17"/>
      <c r="DS786" s="19"/>
      <c r="DT786" s="19"/>
    </row>
    <row r="787" spans="1:124" s="18" customFormat="1" x14ac:dyDescent="0.2">
      <c r="A787" s="17"/>
      <c r="B787" s="17"/>
      <c r="DS787" s="19"/>
      <c r="DT787" s="19"/>
    </row>
    <row r="788" spans="1:124" s="18" customFormat="1" x14ac:dyDescent="0.2">
      <c r="A788" s="17"/>
      <c r="B788" s="17"/>
      <c r="DS788" s="19"/>
      <c r="DT788" s="19"/>
    </row>
    <row r="789" spans="1:124" s="18" customFormat="1" x14ac:dyDescent="0.2">
      <c r="A789" s="17"/>
      <c r="B789" s="17"/>
      <c r="DS789" s="19"/>
      <c r="DT789" s="19"/>
    </row>
    <row r="790" spans="1:124" s="18" customFormat="1" x14ac:dyDescent="0.2">
      <c r="A790" s="17"/>
      <c r="B790" s="17"/>
      <c r="DS790" s="19"/>
      <c r="DT790" s="19"/>
    </row>
    <row r="791" spans="1:124" s="18" customFormat="1" x14ac:dyDescent="0.2">
      <c r="A791" s="17"/>
      <c r="B791" s="17"/>
      <c r="DS791" s="19"/>
      <c r="DT791" s="19"/>
    </row>
    <row r="792" spans="1:124" s="18" customFormat="1" x14ac:dyDescent="0.2">
      <c r="A792" s="17"/>
      <c r="B792" s="17"/>
      <c r="DS792" s="19"/>
      <c r="DT792" s="19"/>
    </row>
    <row r="793" spans="1:124" s="18" customFormat="1" x14ac:dyDescent="0.2">
      <c r="A793" s="17"/>
      <c r="B793" s="17"/>
      <c r="DS793" s="19"/>
      <c r="DT793" s="19"/>
    </row>
    <row r="794" spans="1:124" s="18" customFormat="1" x14ac:dyDescent="0.2">
      <c r="A794" s="17"/>
      <c r="B794" s="17"/>
      <c r="DS794" s="19"/>
      <c r="DT794" s="19"/>
    </row>
    <row r="795" spans="1:124" s="18" customFormat="1" x14ac:dyDescent="0.2">
      <c r="A795" s="17"/>
      <c r="B795" s="17"/>
      <c r="DS795" s="19"/>
      <c r="DT795" s="19"/>
    </row>
    <row r="796" spans="1:124" s="18" customFormat="1" x14ac:dyDescent="0.2">
      <c r="A796" s="17"/>
      <c r="B796" s="17"/>
      <c r="DS796" s="19"/>
      <c r="DT796" s="19"/>
    </row>
    <row r="797" spans="1:124" s="18" customFormat="1" x14ac:dyDescent="0.2">
      <c r="A797" s="17"/>
      <c r="B797" s="17"/>
      <c r="DS797" s="19"/>
      <c r="DT797" s="19"/>
    </row>
    <row r="798" spans="1:124" s="18" customFormat="1" x14ac:dyDescent="0.2">
      <c r="A798" s="17"/>
      <c r="B798" s="17"/>
      <c r="DS798" s="19"/>
      <c r="DT798" s="19"/>
    </row>
    <row r="799" spans="1:124" s="18" customFormat="1" x14ac:dyDescent="0.2">
      <c r="A799" s="17"/>
      <c r="B799" s="17"/>
      <c r="DS799" s="19"/>
      <c r="DT799" s="19"/>
    </row>
    <row r="800" spans="1:124" s="18" customFormat="1" x14ac:dyDescent="0.2">
      <c r="A800" s="17"/>
      <c r="B800" s="17"/>
      <c r="DS800" s="19"/>
      <c r="DT800" s="19"/>
    </row>
    <row r="801" spans="1:124" s="18" customFormat="1" x14ac:dyDescent="0.2">
      <c r="A801" s="17"/>
      <c r="B801" s="17"/>
      <c r="DS801" s="19"/>
      <c r="DT801" s="19"/>
    </row>
    <row r="802" spans="1:124" s="18" customFormat="1" x14ac:dyDescent="0.2">
      <c r="A802" s="17"/>
      <c r="B802" s="17"/>
      <c r="DS802" s="19"/>
      <c r="DT802" s="19"/>
    </row>
    <row r="803" spans="1:124" s="18" customFormat="1" x14ac:dyDescent="0.2">
      <c r="A803" s="17"/>
      <c r="B803" s="17"/>
      <c r="DS803" s="19"/>
      <c r="DT803" s="19"/>
    </row>
    <row r="804" spans="1:124" s="18" customFormat="1" x14ac:dyDescent="0.2">
      <c r="A804" s="17"/>
      <c r="B804" s="17"/>
      <c r="DS804" s="19"/>
      <c r="DT804" s="19"/>
    </row>
    <row r="805" spans="1:124" s="18" customFormat="1" x14ac:dyDescent="0.2">
      <c r="A805" s="17"/>
      <c r="B805" s="17"/>
      <c r="DS805" s="19"/>
      <c r="DT805" s="19"/>
    </row>
    <row r="806" spans="1:124" s="18" customFormat="1" x14ac:dyDescent="0.2">
      <c r="A806" s="17"/>
      <c r="B806" s="17"/>
      <c r="DS806" s="19"/>
      <c r="DT806" s="19"/>
    </row>
    <row r="807" spans="1:124" s="18" customFormat="1" x14ac:dyDescent="0.2">
      <c r="A807" s="17"/>
      <c r="B807" s="17"/>
      <c r="DS807" s="19"/>
      <c r="DT807" s="19"/>
    </row>
    <row r="808" spans="1:124" s="18" customFormat="1" x14ac:dyDescent="0.2">
      <c r="A808" s="17"/>
      <c r="B808" s="17"/>
      <c r="DS808" s="19"/>
      <c r="DT808" s="19"/>
    </row>
    <row r="809" spans="1:124" s="18" customFormat="1" x14ac:dyDescent="0.2">
      <c r="A809" s="17"/>
      <c r="B809" s="17"/>
      <c r="DS809" s="19"/>
      <c r="DT809" s="19"/>
    </row>
    <row r="810" spans="1:124" s="18" customFormat="1" x14ac:dyDescent="0.2">
      <c r="A810" s="17"/>
      <c r="B810" s="17"/>
      <c r="DS810" s="19"/>
      <c r="DT810" s="19"/>
    </row>
    <row r="811" spans="1:124" s="18" customFormat="1" x14ac:dyDescent="0.2">
      <c r="A811" s="17"/>
      <c r="B811" s="17"/>
      <c r="DS811" s="19"/>
      <c r="DT811" s="19"/>
    </row>
    <row r="812" spans="1:124" s="18" customFormat="1" x14ac:dyDescent="0.2">
      <c r="A812" s="17"/>
      <c r="B812" s="17"/>
      <c r="DS812" s="19"/>
      <c r="DT812" s="19"/>
    </row>
    <row r="813" spans="1:124" s="18" customFormat="1" x14ac:dyDescent="0.2">
      <c r="A813" s="17"/>
      <c r="B813" s="17"/>
      <c r="DS813" s="19"/>
      <c r="DT813" s="19"/>
    </row>
    <row r="814" spans="1:124" s="18" customFormat="1" x14ac:dyDescent="0.2">
      <c r="A814" s="17"/>
      <c r="B814" s="17"/>
      <c r="DS814" s="19"/>
      <c r="DT814" s="19"/>
    </row>
    <row r="815" spans="1:124" s="18" customFormat="1" x14ac:dyDescent="0.2">
      <c r="A815" s="17"/>
      <c r="B815" s="17"/>
      <c r="DS815" s="19"/>
      <c r="DT815" s="19"/>
    </row>
    <row r="816" spans="1:124" s="18" customFormat="1" x14ac:dyDescent="0.2">
      <c r="A816" s="17"/>
      <c r="B816" s="17"/>
      <c r="DS816" s="19"/>
      <c r="DT816" s="19"/>
    </row>
    <row r="817" spans="1:124" s="18" customFormat="1" x14ac:dyDescent="0.2">
      <c r="A817" s="17"/>
      <c r="B817" s="17"/>
      <c r="DS817" s="19"/>
      <c r="DT817" s="19"/>
    </row>
    <row r="818" spans="1:124" s="18" customFormat="1" x14ac:dyDescent="0.2">
      <c r="A818" s="17"/>
      <c r="B818" s="17"/>
      <c r="DS818" s="19"/>
      <c r="DT818" s="19"/>
    </row>
    <row r="819" spans="1:124" s="18" customFormat="1" x14ac:dyDescent="0.2">
      <c r="A819" s="17"/>
      <c r="B819" s="17"/>
      <c r="DS819" s="19"/>
      <c r="DT819" s="19"/>
    </row>
    <row r="820" spans="1:124" s="18" customFormat="1" x14ac:dyDescent="0.2">
      <c r="A820" s="17"/>
      <c r="B820" s="17"/>
      <c r="DS820" s="19"/>
      <c r="DT820" s="19"/>
    </row>
    <row r="821" spans="1:124" s="18" customFormat="1" x14ac:dyDescent="0.2">
      <c r="A821" s="17"/>
      <c r="B821" s="17"/>
      <c r="DS821" s="19"/>
      <c r="DT821" s="19"/>
    </row>
    <row r="822" spans="1:124" s="18" customFormat="1" x14ac:dyDescent="0.2">
      <c r="A822" s="17"/>
      <c r="B822" s="17"/>
      <c r="DS822" s="19"/>
      <c r="DT822" s="19"/>
    </row>
    <row r="823" spans="1:124" s="18" customFormat="1" x14ac:dyDescent="0.2">
      <c r="A823" s="17"/>
      <c r="B823" s="17"/>
      <c r="DS823" s="19"/>
      <c r="DT823" s="19"/>
    </row>
    <row r="824" spans="1:124" s="18" customFormat="1" x14ac:dyDescent="0.2">
      <c r="A824" s="17"/>
      <c r="B824" s="17"/>
      <c r="DS824" s="19"/>
      <c r="DT824" s="19"/>
    </row>
    <row r="825" spans="1:124" s="18" customFormat="1" x14ac:dyDescent="0.2">
      <c r="A825" s="17"/>
      <c r="B825" s="17"/>
      <c r="DS825" s="19"/>
      <c r="DT825" s="19"/>
    </row>
    <row r="826" spans="1:124" s="18" customFormat="1" x14ac:dyDescent="0.2">
      <c r="A826" s="17"/>
      <c r="B826" s="17"/>
      <c r="DS826" s="19"/>
      <c r="DT826" s="19"/>
    </row>
    <row r="827" spans="1:124" s="18" customFormat="1" x14ac:dyDescent="0.2">
      <c r="A827" s="17"/>
      <c r="B827" s="17"/>
      <c r="DS827" s="19"/>
      <c r="DT827" s="19"/>
    </row>
    <row r="828" spans="1:124" s="18" customFormat="1" x14ac:dyDescent="0.2">
      <c r="A828" s="17"/>
      <c r="B828" s="17"/>
      <c r="DS828" s="19"/>
      <c r="DT828" s="19"/>
    </row>
    <row r="829" spans="1:124" s="18" customFormat="1" x14ac:dyDescent="0.2">
      <c r="A829" s="17"/>
      <c r="B829" s="17"/>
      <c r="DS829" s="19"/>
      <c r="DT829" s="19"/>
    </row>
    <row r="830" spans="1:124" s="18" customFormat="1" x14ac:dyDescent="0.2">
      <c r="A830" s="17"/>
      <c r="B830" s="17"/>
      <c r="DS830" s="19"/>
      <c r="DT830" s="19"/>
    </row>
    <row r="831" spans="1:124" s="18" customFormat="1" x14ac:dyDescent="0.2">
      <c r="A831" s="17"/>
      <c r="B831" s="17"/>
      <c r="DS831" s="19"/>
      <c r="DT831" s="19"/>
    </row>
    <row r="832" spans="1:124" s="18" customFormat="1" x14ac:dyDescent="0.2">
      <c r="A832" s="17"/>
      <c r="B832" s="17"/>
      <c r="DS832" s="19"/>
      <c r="DT832" s="19"/>
    </row>
    <row r="833" spans="1:124" s="18" customFormat="1" x14ac:dyDescent="0.2">
      <c r="A833" s="17"/>
      <c r="B833" s="17"/>
      <c r="DS833" s="19"/>
      <c r="DT833" s="19"/>
    </row>
    <row r="834" spans="1:124" s="18" customFormat="1" x14ac:dyDescent="0.2">
      <c r="A834" s="17"/>
      <c r="B834" s="17"/>
      <c r="DS834" s="19"/>
      <c r="DT834" s="19"/>
    </row>
    <row r="835" spans="1:124" s="18" customFormat="1" x14ac:dyDescent="0.2">
      <c r="A835" s="17"/>
      <c r="B835" s="17"/>
      <c r="DS835" s="19"/>
      <c r="DT835" s="19"/>
    </row>
    <row r="836" spans="1:124" s="18" customFormat="1" x14ac:dyDescent="0.2">
      <c r="A836" s="17"/>
      <c r="B836" s="17"/>
      <c r="DS836" s="19"/>
      <c r="DT836" s="19"/>
    </row>
    <row r="837" spans="1:124" s="18" customFormat="1" x14ac:dyDescent="0.2">
      <c r="A837" s="17"/>
      <c r="B837" s="17"/>
      <c r="DS837" s="19"/>
      <c r="DT837" s="19"/>
    </row>
    <row r="838" spans="1:124" s="18" customFormat="1" x14ac:dyDescent="0.2">
      <c r="A838" s="17"/>
      <c r="B838" s="17"/>
      <c r="DS838" s="19"/>
      <c r="DT838" s="19"/>
    </row>
    <row r="839" spans="1:124" s="18" customFormat="1" x14ac:dyDescent="0.2">
      <c r="A839" s="17"/>
      <c r="B839" s="17"/>
      <c r="DS839" s="19"/>
      <c r="DT839" s="19"/>
    </row>
    <row r="840" spans="1:124" s="18" customFormat="1" x14ac:dyDescent="0.2">
      <c r="A840" s="17"/>
      <c r="B840" s="17"/>
      <c r="DS840" s="19"/>
      <c r="DT840" s="19"/>
    </row>
    <row r="841" spans="1:124" s="18" customFormat="1" x14ac:dyDescent="0.2">
      <c r="A841" s="17"/>
      <c r="B841" s="17"/>
      <c r="DS841" s="19"/>
      <c r="DT841" s="19"/>
    </row>
    <row r="842" spans="1:124" s="18" customFormat="1" x14ac:dyDescent="0.2">
      <c r="A842" s="17"/>
      <c r="B842" s="17"/>
      <c r="DS842" s="19"/>
      <c r="DT842" s="19"/>
    </row>
    <row r="843" spans="1:124" s="18" customFormat="1" x14ac:dyDescent="0.2">
      <c r="A843" s="17"/>
      <c r="B843" s="17"/>
      <c r="DS843" s="19"/>
      <c r="DT843" s="19"/>
    </row>
    <row r="844" spans="1:124" s="18" customFormat="1" x14ac:dyDescent="0.2">
      <c r="A844" s="17"/>
      <c r="B844" s="17"/>
      <c r="DS844" s="19"/>
      <c r="DT844" s="19"/>
    </row>
    <row r="845" spans="1:124" s="18" customFormat="1" x14ac:dyDescent="0.2">
      <c r="A845" s="17"/>
      <c r="B845" s="17"/>
      <c r="DS845" s="19"/>
      <c r="DT845" s="19"/>
    </row>
    <row r="846" spans="1:124" s="18" customFormat="1" x14ac:dyDescent="0.2">
      <c r="A846" s="17"/>
      <c r="B846" s="17"/>
      <c r="DS846" s="19"/>
      <c r="DT846" s="19"/>
    </row>
    <row r="847" spans="1:124" s="18" customFormat="1" x14ac:dyDescent="0.2">
      <c r="A847" s="17"/>
      <c r="B847" s="17"/>
      <c r="DS847" s="19"/>
      <c r="DT847" s="19"/>
    </row>
    <row r="848" spans="1:124" s="18" customFormat="1" x14ac:dyDescent="0.2">
      <c r="A848" s="17"/>
      <c r="B848" s="17"/>
      <c r="DS848" s="19"/>
      <c r="DT848" s="19"/>
    </row>
    <row r="849" spans="1:124" s="18" customFormat="1" x14ac:dyDescent="0.2">
      <c r="A849" s="17"/>
      <c r="B849" s="17"/>
      <c r="DS849" s="19"/>
      <c r="DT849" s="19"/>
    </row>
    <row r="850" spans="1:124" s="18" customFormat="1" x14ac:dyDescent="0.2">
      <c r="A850" s="17"/>
      <c r="B850" s="17"/>
      <c r="DS850" s="19"/>
      <c r="DT850" s="19"/>
    </row>
    <row r="851" spans="1:124" s="18" customFormat="1" x14ac:dyDescent="0.2">
      <c r="A851" s="17"/>
      <c r="B851" s="17"/>
      <c r="DS851" s="19"/>
      <c r="DT851" s="19"/>
    </row>
    <row r="852" spans="1:124" s="18" customFormat="1" x14ac:dyDescent="0.2">
      <c r="A852" s="17"/>
      <c r="B852" s="17"/>
      <c r="DS852" s="19"/>
      <c r="DT852" s="19"/>
    </row>
    <row r="853" spans="1:124" s="18" customFormat="1" x14ac:dyDescent="0.2">
      <c r="A853" s="17"/>
      <c r="B853" s="17"/>
      <c r="DS853" s="19"/>
      <c r="DT853" s="19"/>
    </row>
    <row r="854" spans="1:124" s="18" customFormat="1" x14ac:dyDescent="0.2">
      <c r="A854" s="17"/>
      <c r="B854" s="17"/>
      <c r="DS854" s="19"/>
      <c r="DT854" s="19"/>
    </row>
    <row r="855" spans="1:124" s="18" customFormat="1" x14ac:dyDescent="0.2">
      <c r="A855" s="17"/>
      <c r="B855" s="17"/>
      <c r="DS855" s="19"/>
      <c r="DT855" s="19"/>
    </row>
    <row r="856" spans="1:124" s="18" customFormat="1" x14ac:dyDescent="0.2">
      <c r="A856" s="17"/>
      <c r="B856" s="17"/>
      <c r="DS856" s="19"/>
      <c r="DT856" s="19"/>
    </row>
    <row r="857" spans="1:124" s="18" customFormat="1" x14ac:dyDescent="0.2">
      <c r="A857" s="17"/>
      <c r="B857" s="17"/>
      <c r="DS857" s="19"/>
      <c r="DT857" s="19"/>
    </row>
    <row r="858" spans="1:124" s="18" customFormat="1" x14ac:dyDescent="0.2">
      <c r="A858" s="17"/>
      <c r="B858" s="17"/>
      <c r="DS858" s="19"/>
      <c r="DT858" s="19"/>
    </row>
    <row r="859" spans="1:124" s="18" customFormat="1" x14ac:dyDescent="0.2">
      <c r="A859" s="17"/>
      <c r="B859" s="17"/>
      <c r="DS859" s="19"/>
      <c r="DT859" s="19"/>
    </row>
    <row r="860" spans="1:124" s="18" customFormat="1" x14ac:dyDescent="0.2">
      <c r="A860" s="17"/>
      <c r="B860" s="17"/>
      <c r="DS860" s="19"/>
      <c r="DT860" s="19"/>
    </row>
    <row r="861" spans="1:124" s="18" customFormat="1" x14ac:dyDescent="0.2">
      <c r="A861" s="17"/>
      <c r="B861" s="17"/>
      <c r="DS861" s="19"/>
      <c r="DT861" s="19"/>
    </row>
    <row r="862" spans="1:124" s="18" customFormat="1" x14ac:dyDescent="0.2">
      <c r="A862" s="17"/>
      <c r="B862" s="17"/>
      <c r="DS862" s="19"/>
      <c r="DT862" s="19"/>
    </row>
    <row r="863" spans="1:124" s="18" customFormat="1" x14ac:dyDescent="0.2">
      <c r="A863" s="17"/>
      <c r="B863" s="17"/>
      <c r="DS863" s="19"/>
      <c r="DT863" s="19"/>
    </row>
    <row r="864" spans="1:124" s="18" customFormat="1" x14ac:dyDescent="0.2">
      <c r="A864" s="17"/>
      <c r="B864" s="17"/>
      <c r="DS864" s="19"/>
      <c r="DT864" s="19"/>
    </row>
    <row r="865" spans="1:124" s="18" customFormat="1" x14ac:dyDescent="0.2">
      <c r="A865" s="17"/>
      <c r="B865" s="17"/>
      <c r="DS865" s="19"/>
      <c r="DT865" s="19"/>
    </row>
    <row r="866" spans="1:124" s="18" customFormat="1" x14ac:dyDescent="0.2">
      <c r="A866" s="17"/>
      <c r="B866" s="17"/>
      <c r="DS866" s="19"/>
      <c r="DT866" s="19"/>
    </row>
    <row r="867" spans="1:124" s="18" customFormat="1" x14ac:dyDescent="0.2">
      <c r="A867" s="17"/>
      <c r="B867" s="17"/>
      <c r="DS867" s="19"/>
      <c r="DT867" s="19"/>
    </row>
    <row r="868" spans="1:124" s="18" customFormat="1" x14ac:dyDescent="0.2">
      <c r="A868" s="17"/>
      <c r="B868" s="17"/>
      <c r="DS868" s="19"/>
      <c r="DT868" s="19"/>
    </row>
    <row r="869" spans="1:124" s="18" customFormat="1" x14ac:dyDescent="0.2">
      <c r="A869" s="17"/>
      <c r="B869" s="17"/>
      <c r="DS869" s="19"/>
      <c r="DT869" s="19"/>
    </row>
    <row r="870" spans="1:124" s="18" customFormat="1" x14ac:dyDescent="0.2">
      <c r="A870" s="17"/>
      <c r="B870" s="17"/>
      <c r="DS870" s="19"/>
      <c r="DT870" s="19"/>
    </row>
    <row r="871" spans="1:124" s="18" customFormat="1" x14ac:dyDescent="0.2">
      <c r="A871" s="17"/>
      <c r="B871" s="17"/>
      <c r="DS871" s="19"/>
      <c r="DT871" s="19"/>
    </row>
    <row r="872" spans="1:124" s="18" customFormat="1" x14ac:dyDescent="0.2">
      <c r="A872" s="17"/>
      <c r="B872" s="17"/>
      <c r="DS872" s="19"/>
      <c r="DT872" s="19"/>
    </row>
    <row r="873" spans="1:124" s="18" customFormat="1" x14ac:dyDescent="0.2">
      <c r="A873" s="17"/>
      <c r="B873" s="17"/>
      <c r="DS873" s="19"/>
      <c r="DT873" s="19"/>
    </row>
    <row r="874" spans="1:124" s="18" customFormat="1" x14ac:dyDescent="0.2">
      <c r="A874" s="17"/>
      <c r="B874" s="17"/>
      <c r="DS874" s="19"/>
      <c r="DT874" s="19"/>
    </row>
    <row r="875" spans="1:124" s="18" customFormat="1" x14ac:dyDescent="0.2">
      <c r="A875" s="17"/>
      <c r="B875" s="17"/>
      <c r="DS875" s="19"/>
      <c r="DT875" s="19"/>
    </row>
    <row r="876" spans="1:124" s="18" customFormat="1" x14ac:dyDescent="0.2">
      <c r="A876" s="17"/>
      <c r="B876" s="17"/>
      <c r="DS876" s="19"/>
      <c r="DT876" s="19"/>
    </row>
    <row r="877" spans="1:124" s="18" customFormat="1" x14ac:dyDescent="0.2">
      <c r="A877" s="17"/>
      <c r="B877" s="17"/>
      <c r="DS877" s="19"/>
      <c r="DT877" s="19"/>
    </row>
    <row r="878" spans="1:124" s="18" customFormat="1" x14ac:dyDescent="0.2">
      <c r="A878" s="17"/>
      <c r="B878" s="17"/>
      <c r="DS878" s="19"/>
      <c r="DT878" s="19"/>
    </row>
    <row r="879" spans="1:124" s="18" customFormat="1" x14ac:dyDescent="0.2">
      <c r="A879" s="17"/>
      <c r="B879" s="17"/>
      <c r="DS879" s="19"/>
      <c r="DT879" s="19"/>
    </row>
    <row r="880" spans="1:124" s="18" customFormat="1" x14ac:dyDescent="0.2">
      <c r="A880" s="17"/>
      <c r="B880" s="17"/>
      <c r="DS880" s="19"/>
      <c r="DT880" s="19"/>
    </row>
    <row r="881" spans="1:124" s="18" customFormat="1" x14ac:dyDescent="0.2">
      <c r="A881" s="17"/>
      <c r="B881" s="17"/>
      <c r="DS881" s="19"/>
      <c r="DT881" s="19"/>
    </row>
    <row r="882" spans="1:124" s="18" customFormat="1" x14ac:dyDescent="0.2">
      <c r="A882" s="17"/>
      <c r="B882" s="17"/>
      <c r="DS882" s="19"/>
      <c r="DT882" s="19"/>
    </row>
    <row r="883" spans="1:124" s="18" customFormat="1" x14ac:dyDescent="0.2">
      <c r="A883" s="17"/>
      <c r="B883" s="17"/>
      <c r="DS883" s="19"/>
      <c r="DT883" s="19"/>
    </row>
    <row r="884" spans="1:124" s="18" customFormat="1" x14ac:dyDescent="0.2">
      <c r="A884" s="17"/>
      <c r="B884" s="17"/>
      <c r="DS884" s="19"/>
      <c r="DT884" s="19"/>
    </row>
    <row r="885" spans="1:124" s="18" customFormat="1" x14ac:dyDescent="0.2">
      <c r="A885" s="17"/>
      <c r="B885" s="17"/>
      <c r="DS885" s="19"/>
      <c r="DT885" s="19"/>
    </row>
    <row r="886" spans="1:124" s="18" customFormat="1" x14ac:dyDescent="0.2">
      <c r="A886" s="17"/>
      <c r="B886" s="17"/>
      <c r="DS886" s="19"/>
      <c r="DT886" s="19"/>
    </row>
    <row r="887" spans="1:124" s="18" customFormat="1" x14ac:dyDescent="0.2">
      <c r="A887" s="17"/>
      <c r="B887" s="17"/>
      <c r="DS887" s="19"/>
      <c r="DT887" s="19"/>
    </row>
    <row r="888" spans="1:124" s="18" customFormat="1" x14ac:dyDescent="0.2">
      <c r="A888" s="17"/>
      <c r="B888" s="17"/>
      <c r="DS888" s="19"/>
      <c r="DT888" s="19"/>
    </row>
    <row r="889" spans="1:124" s="18" customFormat="1" x14ac:dyDescent="0.2">
      <c r="A889" s="17"/>
      <c r="B889" s="17"/>
      <c r="DS889" s="19"/>
      <c r="DT889" s="19"/>
    </row>
    <row r="890" spans="1:124" s="18" customFormat="1" x14ac:dyDescent="0.2">
      <c r="A890" s="17"/>
      <c r="B890" s="17"/>
      <c r="DS890" s="19"/>
      <c r="DT890" s="19"/>
    </row>
    <row r="891" spans="1:124" s="18" customFormat="1" x14ac:dyDescent="0.2">
      <c r="A891" s="17"/>
      <c r="B891" s="17"/>
      <c r="DS891" s="19"/>
      <c r="DT891" s="19"/>
    </row>
    <row r="892" spans="1:124" s="18" customFormat="1" x14ac:dyDescent="0.2">
      <c r="A892" s="17"/>
      <c r="B892" s="17"/>
      <c r="DS892" s="19"/>
      <c r="DT892" s="19"/>
    </row>
    <row r="893" spans="1:124" s="18" customFormat="1" x14ac:dyDescent="0.2">
      <c r="A893" s="17"/>
      <c r="B893" s="17"/>
      <c r="DS893" s="19"/>
      <c r="DT893" s="19"/>
    </row>
    <row r="894" spans="1:124" s="18" customFormat="1" x14ac:dyDescent="0.2">
      <c r="A894" s="17"/>
      <c r="B894" s="17"/>
      <c r="DS894" s="19"/>
      <c r="DT894" s="19"/>
    </row>
    <row r="895" spans="1:124" s="18" customFormat="1" x14ac:dyDescent="0.2">
      <c r="A895" s="17"/>
      <c r="B895" s="17"/>
      <c r="DS895" s="19"/>
      <c r="DT895" s="19"/>
    </row>
    <row r="896" spans="1:124" s="18" customFormat="1" x14ac:dyDescent="0.2">
      <c r="A896" s="17"/>
      <c r="B896" s="17"/>
      <c r="DS896" s="19"/>
      <c r="DT896" s="19"/>
    </row>
    <row r="897" spans="1:124" s="18" customFormat="1" x14ac:dyDescent="0.2">
      <c r="A897" s="17"/>
      <c r="B897" s="17"/>
      <c r="DS897" s="19"/>
      <c r="DT897" s="19"/>
    </row>
    <row r="898" spans="1:124" s="18" customFormat="1" x14ac:dyDescent="0.2">
      <c r="A898" s="17"/>
      <c r="B898" s="17"/>
      <c r="DS898" s="19"/>
      <c r="DT898" s="19"/>
    </row>
    <row r="899" spans="1:124" s="18" customFormat="1" x14ac:dyDescent="0.2">
      <c r="A899" s="17"/>
      <c r="B899" s="17"/>
      <c r="DS899" s="19"/>
      <c r="DT899" s="19"/>
    </row>
    <row r="900" spans="1:124" s="18" customFormat="1" x14ac:dyDescent="0.2">
      <c r="A900" s="17"/>
      <c r="B900" s="17"/>
      <c r="DS900" s="19"/>
      <c r="DT900" s="19"/>
    </row>
    <row r="901" spans="1:124" s="18" customFormat="1" x14ac:dyDescent="0.2">
      <c r="A901" s="17"/>
      <c r="B901" s="17"/>
      <c r="DS901" s="19"/>
      <c r="DT901" s="19"/>
    </row>
    <row r="902" spans="1:124" s="18" customFormat="1" x14ac:dyDescent="0.2">
      <c r="A902" s="17"/>
      <c r="B902" s="17"/>
      <c r="DS902" s="19"/>
      <c r="DT902" s="19"/>
    </row>
    <row r="903" spans="1:124" s="18" customFormat="1" x14ac:dyDescent="0.2">
      <c r="A903" s="17"/>
      <c r="B903" s="17"/>
      <c r="DS903" s="19"/>
      <c r="DT903" s="19"/>
    </row>
    <row r="904" spans="1:124" s="18" customFormat="1" x14ac:dyDescent="0.2">
      <c r="A904" s="17"/>
      <c r="B904" s="17"/>
      <c r="DS904" s="19"/>
      <c r="DT904" s="19"/>
    </row>
    <row r="905" spans="1:124" s="18" customFormat="1" x14ac:dyDescent="0.2">
      <c r="A905" s="17"/>
      <c r="B905" s="17"/>
      <c r="DS905" s="19"/>
      <c r="DT905" s="19"/>
    </row>
    <row r="906" spans="1:124" s="18" customFormat="1" x14ac:dyDescent="0.2">
      <c r="A906" s="17"/>
      <c r="B906" s="17"/>
      <c r="DS906" s="19"/>
      <c r="DT906" s="19"/>
    </row>
    <row r="907" spans="1:124" s="18" customFormat="1" x14ac:dyDescent="0.2">
      <c r="A907" s="17"/>
      <c r="B907" s="17"/>
      <c r="DS907" s="19"/>
      <c r="DT907" s="19"/>
    </row>
    <row r="908" spans="1:124" s="18" customFormat="1" x14ac:dyDescent="0.2">
      <c r="A908" s="17"/>
      <c r="B908" s="17"/>
      <c r="DS908" s="19"/>
      <c r="DT908" s="19"/>
    </row>
    <row r="909" spans="1:124" s="18" customFormat="1" x14ac:dyDescent="0.2">
      <c r="A909" s="17"/>
      <c r="B909" s="17"/>
      <c r="DS909" s="19"/>
      <c r="DT909" s="19"/>
    </row>
    <row r="910" spans="1:124" s="18" customFormat="1" x14ac:dyDescent="0.2">
      <c r="A910" s="17"/>
      <c r="B910" s="17"/>
      <c r="DS910" s="19"/>
      <c r="DT910" s="19"/>
    </row>
    <row r="911" spans="1:124" s="18" customFormat="1" x14ac:dyDescent="0.2">
      <c r="A911" s="17"/>
      <c r="B911" s="17"/>
      <c r="DS911" s="19"/>
      <c r="DT911" s="19"/>
    </row>
    <row r="912" spans="1:124" s="18" customFormat="1" x14ac:dyDescent="0.2">
      <c r="A912" s="17"/>
      <c r="B912" s="17"/>
      <c r="DS912" s="19"/>
      <c r="DT912" s="19"/>
    </row>
    <row r="913" spans="1:124" s="18" customFormat="1" x14ac:dyDescent="0.2">
      <c r="A913" s="17"/>
      <c r="B913" s="17"/>
      <c r="DS913" s="19"/>
      <c r="DT913" s="19"/>
    </row>
    <row r="914" spans="1:124" s="18" customFormat="1" x14ac:dyDescent="0.2">
      <c r="A914" s="17"/>
      <c r="B914" s="17"/>
      <c r="DS914" s="19"/>
      <c r="DT914" s="19"/>
    </row>
    <row r="915" spans="1:124" s="18" customFormat="1" x14ac:dyDescent="0.2">
      <c r="A915" s="17"/>
      <c r="B915" s="17"/>
      <c r="DS915" s="19"/>
      <c r="DT915" s="19"/>
    </row>
    <row r="916" spans="1:124" s="18" customFormat="1" x14ac:dyDescent="0.2">
      <c r="A916" s="17"/>
      <c r="B916" s="17"/>
      <c r="DS916" s="19"/>
      <c r="DT916" s="19"/>
    </row>
    <row r="917" spans="1:124" s="18" customFormat="1" x14ac:dyDescent="0.2">
      <c r="A917" s="17"/>
      <c r="B917" s="17"/>
      <c r="DS917" s="19"/>
      <c r="DT917" s="19"/>
    </row>
    <row r="918" spans="1:124" s="18" customFormat="1" x14ac:dyDescent="0.2">
      <c r="A918" s="17"/>
      <c r="B918" s="17"/>
      <c r="DS918" s="19"/>
      <c r="DT918" s="19"/>
    </row>
    <row r="919" spans="1:124" s="18" customFormat="1" x14ac:dyDescent="0.2">
      <c r="A919" s="17"/>
      <c r="B919" s="17"/>
      <c r="DS919" s="19"/>
      <c r="DT919" s="19"/>
    </row>
    <row r="920" spans="1:124" s="18" customFormat="1" x14ac:dyDescent="0.2">
      <c r="A920" s="17"/>
      <c r="B920" s="17"/>
      <c r="DS920" s="19"/>
      <c r="DT920" s="19"/>
    </row>
    <row r="921" spans="1:124" s="18" customFormat="1" x14ac:dyDescent="0.2">
      <c r="A921" s="17"/>
      <c r="B921" s="17"/>
      <c r="DS921" s="19"/>
      <c r="DT921" s="19"/>
    </row>
    <row r="922" spans="1:124" s="18" customFormat="1" x14ac:dyDescent="0.2">
      <c r="A922" s="17"/>
      <c r="B922" s="17"/>
      <c r="DS922" s="19"/>
      <c r="DT922" s="19"/>
    </row>
    <row r="923" spans="1:124" s="18" customFormat="1" x14ac:dyDescent="0.2">
      <c r="A923" s="17"/>
      <c r="B923" s="17"/>
      <c r="DS923" s="19"/>
      <c r="DT923" s="19"/>
    </row>
    <row r="924" spans="1:124" s="18" customFormat="1" x14ac:dyDescent="0.2">
      <c r="A924" s="17"/>
      <c r="B924" s="17"/>
      <c r="DS924" s="19"/>
      <c r="DT924" s="19"/>
    </row>
    <row r="925" spans="1:124" s="18" customFormat="1" x14ac:dyDescent="0.2">
      <c r="A925" s="17"/>
      <c r="B925" s="17"/>
      <c r="DS925" s="19"/>
      <c r="DT925" s="19"/>
    </row>
    <row r="926" spans="1:124" s="18" customFormat="1" x14ac:dyDescent="0.2">
      <c r="A926" s="17"/>
      <c r="B926" s="17"/>
      <c r="DS926" s="19"/>
      <c r="DT926" s="19"/>
    </row>
    <row r="927" spans="1:124" s="18" customFormat="1" x14ac:dyDescent="0.2">
      <c r="A927" s="17"/>
      <c r="B927" s="17"/>
      <c r="DS927" s="19"/>
      <c r="DT927" s="19"/>
    </row>
    <row r="928" spans="1:124" s="18" customFormat="1" x14ac:dyDescent="0.2">
      <c r="A928" s="17"/>
      <c r="B928" s="17"/>
      <c r="DS928" s="19"/>
      <c r="DT928" s="19"/>
    </row>
    <row r="929" spans="1:124" s="18" customFormat="1" x14ac:dyDescent="0.2">
      <c r="A929" s="17"/>
      <c r="B929" s="17"/>
      <c r="DS929" s="19"/>
      <c r="DT929" s="19"/>
    </row>
    <row r="930" spans="1:124" s="18" customFormat="1" x14ac:dyDescent="0.2">
      <c r="A930" s="17"/>
      <c r="B930" s="17"/>
      <c r="DS930" s="19"/>
      <c r="DT930" s="19"/>
    </row>
    <row r="931" spans="1:124" s="18" customFormat="1" x14ac:dyDescent="0.2">
      <c r="A931" s="17"/>
      <c r="B931" s="17"/>
      <c r="DS931" s="19"/>
      <c r="DT931" s="19"/>
    </row>
    <row r="932" spans="1:124" s="18" customFormat="1" x14ac:dyDescent="0.2">
      <c r="A932" s="17"/>
      <c r="B932" s="17"/>
      <c r="DS932" s="19"/>
      <c r="DT932" s="19"/>
    </row>
    <row r="933" spans="1:124" s="18" customFormat="1" x14ac:dyDescent="0.2">
      <c r="A933" s="17"/>
      <c r="B933" s="17"/>
      <c r="DS933" s="19"/>
      <c r="DT933" s="19"/>
    </row>
    <row r="934" spans="1:124" s="18" customFormat="1" x14ac:dyDescent="0.2">
      <c r="A934" s="17"/>
      <c r="B934" s="17"/>
      <c r="DS934" s="19"/>
      <c r="DT934" s="19"/>
    </row>
    <row r="935" spans="1:124" s="18" customFormat="1" x14ac:dyDescent="0.2">
      <c r="A935" s="17"/>
      <c r="B935" s="17"/>
      <c r="DS935" s="19"/>
      <c r="DT935" s="19"/>
    </row>
    <row r="936" spans="1:124" s="18" customFormat="1" x14ac:dyDescent="0.2">
      <c r="A936" s="17"/>
      <c r="B936" s="17"/>
      <c r="DS936" s="19"/>
      <c r="DT936" s="19"/>
    </row>
    <row r="937" spans="1:124" s="18" customFormat="1" x14ac:dyDescent="0.2">
      <c r="A937" s="17"/>
      <c r="B937" s="17"/>
      <c r="DS937" s="19"/>
      <c r="DT937" s="19"/>
    </row>
    <row r="938" spans="1:124" s="18" customFormat="1" x14ac:dyDescent="0.2">
      <c r="A938" s="17"/>
      <c r="B938" s="17"/>
      <c r="DS938" s="19"/>
      <c r="DT938" s="19"/>
    </row>
    <row r="939" spans="1:124" s="18" customFormat="1" x14ac:dyDescent="0.2">
      <c r="A939" s="17"/>
      <c r="B939" s="17"/>
      <c r="DS939" s="19"/>
      <c r="DT939" s="19"/>
    </row>
    <row r="940" spans="1:124" s="18" customFormat="1" x14ac:dyDescent="0.2">
      <c r="A940" s="17"/>
      <c r="B940" s="17"/>
      <c r="DS940" s="19"/>
      <c r="DT940" s="19"/>
    </row>
    <row r="941" spans="1:124" s="18" customFormat="1" x14ac:dyDescent="0.2">
      <c r="A941" s="17"/>
      <c r="B941" s="17"/>
      <c r="DS941" s="19"/>
      <c r="DT941" s="19"/>
    </row>
    <row r="942" spans="1:124" s="18" customFormat="1" x14ac:dyDescent="0.2">
      <c r="A942" s="17"/>
      <c r="B942" s="17"/>
      <c r="DS942" s="19"/>
      <c r="DT942" s="19"/>
    </row>
    <row r="943" spans="1:124" s="18" customFormat="1" x14ac:dyDescent="0.2">
      <c r="A943" s="17"/>
      <c r="B943" s="17"/>
      <c r="DS943" s="19"/>
      <c r="DT943" s="19"/>
    </row>
    <row r="944" spans="1:124" s="18" customFormat="1" x14ac:dyDescent="0.2">
      <c r="A944" s="17"/>
      <c r="B944" s="17"/>
      <c r="DS944" s="19"/>
      <c r="DT944" s="19"/>
    </row>
    <row r="945" spans="1:124" s="18" customFormat="1" x14ac:dyDescent="0.2">
      <c r="A945" s="17"/>
      <c r="B945" s="17"/>
      <c r="DS945" s="19"/>
      <c r="DT945" s="19"/>
    </row>
    <row r="946" spans="1:124" s="18" customFormat="1" x14ac:dyDescent="0.2">
      <c r="A946" s="17"/>
      <c r="B946" s="17"/>
      <c r="DS946" s="19"/>
      <c r="DT946" s="19"/>
    </row>
    <row r="947" spans="1:124" s="18" customFormat="1" x14ac:dyDescent="0.2">
      <c r="A947" s="17"/>
      <c r="B947" s="17"/>
      <c r="DS947" s="19"/>
      <c r="DT947" s="19"/>
    </row>
    <row r="948" spans="1:124" s="18" customFormat="1" x14ac:dyDescent="0.2">
      <c r="A948" s="17"/>
      <c r="B948" s="17"/>
      <c r="DS948" s="19"/>
      <c r="DT948" s="19"/>
    </row>
    <row r="949" spans="1:124" s="18" customFormat="1" x14ac:dyDescent="0.2">
      <c r="A949" s="17"/>
      <c r="B949" s="17"/>
      <c r="DS949" s="19"/>
      <c r="DT949" s="19"/>
    </row>
    <row r="950" spans="1:124" s="18" customFormat="1" x14ac:dyDescent="0.2">
      <c r="A950" s="17"/>
      <c r="B950" s="17"/>
      <c r="DS950" s="19"/>
      <c r="DT950" s="19"/>
    </row>
    <row r="951" spans="1:124" s="18" customFormat="1" x14ac:dyDescent="0.2">
      <c r="A951" s="17"/>
      <c r="B951" s="17"/>
      <c r="DS951" s="19"/>
      <c r="DT951" s="19"/>
    </row>
    <row r="952" spans="1:124" s="18" customFormat="1" x14ac:dyDescent="0.2">
      <c r="A952" s="17"/>
      <c r="B952" s="17"/>
      <c r="DS952" s="19"/>
      <c r="DT952" s="19"/>
    </row>
    <row r="953" spans="1:124" s="18" customFormat="1" x14ac:dyDescent="0.2">
      <c r="A953" s="17"/>
      <c r="B953" s="17"/>
      <c r="DS953" s="19"/>
      <c r="DT953" s="19"/>
    </row>
    <row r="954" spans="1:124" s="18" customFormat="1" x14ac:dyDescent="0.2">
      <c r="A954" s="17"/>
      <c r="B954" s="17"/>
      <c r="DS954" s="19"/>
      <c r="DT954" s="19"/>
    </row>
    <row r="955" spans="1:124" s="18" customFormat="1" x14ac:dyDescent="0.2">
      <c r="A955" s="17"/>
      <c r="B955" s="17"/>
      <c r="DS955" s="19"/>
      <c r="DT955" s="19"/>
    </row>
    <row r="956" spans="1:124" s="18" customFormat="1" x14ac:dyDescent="0.2">
      <c r="A956" s="17"/>
      <c r="B956" s="17"/>
      <c r="DS956" s="19"/>
      <c r="DT956" s="19"/>
    </row>
    <row r="957" spans="1:124" s="18" customFormat="1" x14ac:dyDescent="0.2">
      <c r="A957" s="17"/>
      <c r="B957" s="17"/>
      <c r="DS957" s="19"/>
      <c r="DT957" s="19"/>
    </row>
    <row r="958" spans="1:124" s="18" customFormat="1" x14ac:dyDescent="0.2">
      <c r="A958" s="17"/>
      <c r="B958" s="17"/>
      <c r="DS958" s="19"/>
      <c r="DT958" s="19"/>
    </row>
    <row r="959" spans="1:124" s="18" customFormat="1" x14ac:dyDescent="0.2">
      <c r="A959" s="17"/>
      <c r="B959" s="17"/>
      <c r="DS959" s="19"/>
      <c r="DT959" s="19"/>
    </row>
    <row r="960" spans="1:124" s="18" customFormat="1" x14ac:dyDescent="0.2">
      <c r="A960" s="17"/>
      <c r="B960" s="17"/>
      <c r="DS960" s="19"/>
      <c r="DT960" s="19"/>
    </row>
    <row r="961" spans="1:124" s="18" customFormat="1" x14ac:dyDescent="0.2">
      <c r="A961" s="17"/>
      <c r="B961" s="17"/>
      <c r="DS961" s="19"/>
      <c r="DT961" s="19"/>
    </row>
    <row r="962" spans="1:124" s="18" customFormat="1" x14ac:dyDescent="0.2">
      <c r="A962" s="17"/>
      <c r="B962" s="17"/>
      <c r="DS962" s="19"/>
      <c r="DT962" s="19"/>
    </row>
    <row r="963" spans="1:124" s="18" customFormat="1" x14ac:dyDescent="0.2">
      <c r="A963" s="17"/>
      <c r="B963" s="17"/>
      <c r="DS963" s="19"/>
      <c r="DT963" s="19"/>
    </row>
    <row r="964" spans="1:124" s="18" customFormat="1" x14ac:dyDescent="0.2">
      <c r="A964" s="17"/>
      <c r="B964" s="17"/>
      <c r="DS964" s="19"/>
      <c r="DT964" s="19"/>
    </row>
    <row r="965" spans="1:124" s="18" customFormat="1" x14ac:dyDescent="0.2">
      <c r="A965" s="17"/>
      <c r="B965" s="17"/>
      <c r="DS965" s="19"/>
      <c r="DT965" s="19"/>
    </row>
    <row r="966" spans="1:124" s="18" customFormat="1" x14ac:dyDescent="0.2">
      <c r="A966" s="17"/>
      <c r="B966" s="17"/>
      <c r="DS966" s="19"/>
      <c r="DT966" s="19"/>
    </row>
    <row r="967" spans="1:124" s="18" customFormat="1" x14ac:dyDescent="0.2">
      <c r="A967" s="17"/>
      <c r="B967" s="17"/>
      <c r="DS967" s="19"/>
      <c r="DT967" s="19"/>
    </row>
    <row r="968" spans="1:124" s="18" customFormat="1" x14ac:dyDescent="0.2">
      <c r="A968" s="17"/>
      <c r="B968" s="17"/>
      <c r="DS968" s="19"/>
      <c r="DT968" s="19"/>
    </row>
    <row r="969" spans="1:124" s="18" customFormat="1" x14ac:dyDescent="0.2">
      <c r="A969" s="17"/>
      <c r="B969" s="17"/>
      <c r="DS969" s="19"/>
      <c r="DT969" s="19"/>
    </row>
    <row r="970" spans="1:124" s="18" customFormat="1" x14ac:dyDescent="0.2">
      <c r="A970" s="17"/>
      <c r="B970" s="17"/>
      <c r="DS970" s="19"/>
      <c r="DT970" s="19"/>
    </row>
    <row r="971" spans="1:124" s="18" customFormat="1" x14ac:dyDescent="0.2">
      <c r="A971" s="17"/>
      <c r="B971" s="17"/>
      <c r="DS971" s="19"/>
      <c r="DT971" s="19"/>
    </row>
    <row r="972" spans="1:124" s="18" customFormat="1" x14ac:dyDescent="0.2">
      <c r="A972" s="17"/>
      <c r="B972" s="17"/>
      <c r="DS972" s="19"/>
      <c r="DT972" s="19"/>
    </row>
    <row r="973" spans="1:124" s="18" customFormat="1" x14ac:dyDescent="0.2">
      <c r="A973" s="17"/>
      <c r="B973" s="17"/>
      <c r="DS973" s="19"/>
      <c r="DT973" s="19"/>
    </row>
    <row r="974" spans="1:124" s="18" customFormat="1" x14ac:dyDescent="0.2">
      <c r="A974" s="17"/>
      <c r="B974" s="17"/>
      <c r="DS974" s="19"/>
      <c r="DT974" s="19"/>
    </row>
    <row r="975" spans="1:124" s="18" customFormat="1" x14ac:dyDescent="0.2">
      <c r="A975" s="17"/>
      <c r="B975" s="17"/>
      <c r="DS975" s="19"/>
      <c r="DT975" s="19"/>
    </row>
    <row r="976" spans="1:124" s="18" customFormat="1" x14ac:dyDescent="0.2">
      <c r="A976" s="17"/>
      <c r="B976" s="17"/>
      <c r="DS976" s="19"/>
      <c r="DT976" s="19"/>
    </row>
    <row r="977" spans="1:124" s="18" customFormat="1" x14ac:dyDescent="0.2">
      <c r="A977" s="17"/>
      <c r="B977" s="17"/>
      <c r="DS977" s="19"/>
      <c r="DT977" s="19"/>
    </row>
    <row r="978" spans="1:124" s="18" customFormat="1" x14ac:dyDescent="0.2">
      <c r="A978" s="17"/>
      <c r="B978" s="17"/>
      <c r="DS978" s="19"/>
      <c r="DT978" s="19"/>
    </row>
    <row r="979" spans="1:124" s="18" customFormat="1" x14ac:dyDescent="0.2">
      <c r="A979" s="17"/>
      <c r="B979" s="17"/>
      <c r="DS979" s="19"/>
      <c r="DT979" s="19"/>
    </row>
    <row r="980" spans="1:124" s="18" customFormat="1" x14ac:dyDescent="0.2">
      <c r="A980" s="17"/>
      <c r="B980" s="17"/>
      <c r="DS980" s="19"/>
      <c r="DT980" s="19"/>
    </row>
    <row r="981" spans="1:124" s="18" customFormat="1" x14ac:dyDescent="0.2">
      <c r="A981" s="17"/>
      <c r="B981" s="17"/>
      <c r="DS981" s="19"/>
      <c r="DT981" s="19"/>
    </row>
    <row r="982" spans="1:124" s="18" customFormat="1" x14ac:dyDescent="0.2">
      <c r="A982" s="17"/>
      <c r="B982" s="17"/>
      <c r="DS982" s="19"/>
      <c r="DT982" s="19"/>
    </row>
    <row r="983" spans="1:124" s="18" customFormat="1" x14ac:dyDescent="0.2">
      <c r="A983" s="17"/>
      <c r="B983" s="17"/>
      <c r="DS983" s="19"/>
      <c r="DT983" s="19"/>
    </row>
    <row r="984" spans="1:124" s="18" customFormat="1" x14ac:dyDescent="0.2">
      <c r="A984" s="17"/>
      <c r="B984" s="17"/>
      <c r="DS984" s="19"/>
      <c r="DT984" s="19"/>
    </row>
    <row r="985" spans="1:124" s="18" customFormat="1" x14ac:dyDescent="0.2">
      <c r="A985" s="17"/>
      <c r="B985" s="17"/>
      <c r="DS985" s="19"/>
      <c r="DT985" s="19"/>
    </row>
    <row r="986" spans="1:124" s="18" customFormat="1" x14ac:dyDescent="0.2">
      <c r="A986" s="17"/>
      <c r="B986" s="17"/>
      <c r="DS986" s="19"/>
      <c r="DT986" s="19"/>
    </row>
    <row r="987" spans="1:124" s="18" customFormat="1" x14ac:dyDescent="0.2">
      <c r="A987" s="17"/>
      <c r="B987" s="17"/>
      <c r="DS987" s="19"/>
      <c r="DT987" s="19"/>
    </row>
    <row r="988" spans="1:124" s="18" customFormat="1" x14ac:dyDescent="0.2">
      <c r="A988" s="17"/>
      <c r="B988" s="17"/>
      <c r="DS988" s="19"/>
      <c r="DT988" s="19"/>
    </row>
    <row r="989" spans="1:124" s="18" customFormat="1" x14ac:dyDescent="0.2">
      <c r="A989" s="17"/>
      <c r="B989" s="17"/>
      <c r="DS989" s="19"/>
      <c r="DT989" s="19"/>
    </row>
    <row r="990" spans="1:124" s="18" customFormat="1" x14ac:dyDescent="0.2">
      <c r="A990" s="17"/>
      <c r="B990" s="17"/>
      <c r="DS990" s="19"/>
      <c r="DT990" s="19"/>
    </row>
    <row r="991" spans="1:124" s="18" customFormat="1" x14ac:dyDescent="0.2">
      <c r="A991" s="17"/>
      <c r="B991" s="17"/>
      <c r="DS991" s="19"/>
      <c r="DT991" s="19"/>
    </row>
    <row r="992" spans="1:124" s="18" customFormat="1" x14ac:dyDescent="0.2">
      <c r="A992" s="17"/>
      <c r="B992" s="17"/>
      <c r="DS992" s="19"/>
      <c r="DT992" s="19"/>
    </row>
    <row r="993" spans="1:124" s="18" customFormat="1" x14ac:dyDescent="0.2">
      <c r="A993" s="17"/>
      <c r="B993" s="17"/>
      <c r="DS993" s="19"/>
      <c r="DT993" s="19"/>
    </row>
    <row r="994" spans="1:124" s="18" customFormat="1" x14ac:dyDescent="0.2">
      <c r="A994" s="17"/>
      <c r="B994" s="17"/>
      <c r="DS994" s="19"/>
      <c r="DT994" s="19"/>
    </row>
    <row r="995" spans="1:124" s="18" customFormat="1" x14ac:dyDescent="0.2">
      <c r="A995" s="17"/>
      <c r="B995" s="17"/>
      <c r="DS995" s="19"/>
      <c r="DT995" s="19"/>
    </row>
    <row r="996" spans="1:124" s="18" customFormat="1" x14ac:dyDescent="0.2">
      <c r="A996" s="17"/>
      <c r="B996" s="17"/>
      <c r="DS996" s="19"/>
      <c r="DT996" s="19"/>
    </row>
    <row r="997" spans="1:124" s="18" customFormat="1" x14ac:dyDescent="0.2">
      <c r="A997" s="17"/>
      <c r="B997" s="17"/>
      <c r="DS997" s="19"/>
      <c r="DT997" s="19"/>
    </row>
    <row r="998" spans="1:124" s="18" customFormat="1" x14ac:dyDescent="0.2">
      <c r="A998" s="17"/>
      <c r="B998" s="17"/>
      <c r="DS998" s="19"/>
      <c r="DT998" s="19"/>
    </row>
    <row r="999" spans="1:124" s="18" customFormat="1" x14ac:dyDescent="0.2">
      <c r="A999" s="17"/>
      <c r="B999" s="17"/>
      <c r="DS999" s="19"/>
      <c r="DT999" s="19"/>
    </row>
    <row r="1000" spans="1:124" s="18" customFormat="1" x14ac:dyDescent="0.2">
      <c r="A1000" s="17"/>
      <c r="B1000" s="17"/>
      <c r="DS1000" s="19"/>
      <c r="DT1000" s="19"/>
    </row>
    <row r="1001" spans="1:124" s="18" customFormat="1" x14ac:dyDescent="0.2">
      <c r="A1001" s="17"/>
      <c r="B1001" s="17"/>
      <c r="DS1001" s="19"/>
      <c r="DT1001" s="19"/>
    </row>
    <row r="1002" spans="1:124" s="18" customFormat="1" x14ac:dyDescent="0.2">
      <c r="A1002" s="17"/>
      <c r="B1002" s="17"/>
      <c r="DS1002" s="19"/>
      <c r="DT1002" s="19"/>
    </row>
    <row r="1003" spans="1:124" s="18" customFormat="1" x14ac:dyDescent="0.2">
      <c r="A1003" s="17"/>
      <c r="B1003" s="17"/>
      <c r="DS1003" s="19"/>
      <c r="DT1003" s="19"/>
    </row>
    <row r="1004" spans="1:124" s="18" customFormat="1" x14ac:dyDescent="0.2">
      <c r="A1004" s="17"/>
      <c r="B1004" s="17"/>
      <c r="DS1004" s="19"/>
      <c r="DT1004" s="19"/>
    </row>
    <row r="1005" spans="1:124" s="18" customFormat="1" x14ac:dyDescent="0.2">
      <c r="A1005" s="17"/>
      <c r="B1005" s="17"/>
      <c r="DS1005" s="19"/>
      <c r="DT1005" s="19"/>
    </row>
    <row r="1006" spans="1:124" s="18" customFormat="1" x14ac:dyDescent="0.2">
      <c r="A1006" s="17"/>
      <c r="B1006" s="17"/>
      <c r="DS1006" s="19"/>
      <c r="DT1006" s="19"/>
    </row>
    <row r="1007" spans="1:124" s="18" customFormat="1" x14ac:dyDescent="0.2">
      <c r="A1007" s="17"/>
      <c r="B1007" s="17"/>
      <c r="DS1007" s="19"/>
      <c r="DT1007" s="19"/>
    </row>
    <row r="1008" spans="1:124" s="18" customFormat="1" x14ac:dyDescent="0.2">
      <c r="A1008" s="17"/>
      <c r="B1008" s="17"/>
      <c r="DS1008" s="19"/>
      <c r="DT1008" s="19"/>
    </row>
    <row r="1009" spans="1:124" s="18" customFormat="1" x14ac:dyDescent="0.2">
      <c r="A1009" s="17"/>
      <c r="B1009" s="17"/>
      <c r="DS1009" s="19"/>
      <c r="DT1009" s="19"/>
    </row>
    <row r="1010" spans="1:124" s="18" customFormat="1" x14ac:dyDescent="0.2">
      <c r="A1010" s="17"/>
      <c r="B1010" s="17"/>
      <c r="DS1010" s="19"/>
      <c r="DT1010" s="19"/>
    </row>
    <row r="1011" spans="1:124" s="18" customFormat="1" x14ac:dyDescent="0.2">
      <c r="A1011" s="17"/>
      <c r="B1011" s="17"/>
      <c r="DS1011" s="19"/>
      <c r="DT1011" s="19"/>
    </row>
    <row r="1012" spans="1:124" s="18" customFormat="1" x14ac:dyDescent="0.2">
      <c r="A1012" s="17"/>
      <c r="B1012" s="17"/>
      <c r="DS1012" s="19"/>
      <c r="DT1012" s="19"/>
    </row>
    <row r="1013" spans="1:124" s="18" customFormat="1" x14ac:dyDescent="0.2">
      <c r="A1013" s="17"/>
      <c r="B1013" s="17"/>
      <c r="DS1013" s="19"/>
      <c r="DT1013" s="19"/>
    </row>
    <row r="1014" spans="1:124" s="18" customFormat="1" x14ac:dyDescent="0.2">
      <c r="A1014" s="17"/>
      <c r="B1014" s="17"/>
      <c r="DS1014" s="19"/>
      <c r="DT1014" s="19"/>
    </row>
    <row r="1015" spans="1:124" s="18" customFormat="1" x14ac:dyDescent="0.2">
      <c r="A1015" s="17"/>
      <c r="B1015" s="17"/>
      <c r="DS1015" s="19"/>
      <c r="DT1015" s="19"/>
    </row>
    <row r="1016" spans="1:124" s="18" customFormat="1" x14ac:dyDescent="0.2">
      <c r="A1016" s="17"/>
      <c r="B1016" s="17"/>
      <c r="DS1016" s="19"/>
      <c r="DT1016" s="19"/>
    </row>
    <row r="1017" spans="1:124" s="18" customFormat="1" x14ac:dyDescent="0.2">
      <c r="A1017" s="17"/>
      <c r="B1017" s="17"/>
      <c r="DS1017" s="19"/>
      <c r="DT1017" s="19"/>
    </row>
    <row r="1018" spans="1:124" s="18" customFormat="1" x14ac:dyDescent="0.2">
      <c r="A1018" s="17"/>
      <c r="B1018" s="17"/>
      <c r="DS1018" s="19"/>
      <c r="DT1018" s="19"/>
    </row>
    <row r="1019" spans="1:124" s="18" customFormat="1" x14ac:dyDescent="0.2">
      <c r="A1019" s="17"/>
      <c r="B1019" s="17"/>
      <c r="DS1019" s="19"/>
      <c r="DT1019" s="19"/>
    </row>
    <row r="1020" spans="1:124" s="18" customFormat="1" x14ac:dyDescent="0.2">
      <c r="A1020" s="17"/>
      <c r="B1020" s="17"/>
      <c r="DS1020" s="19"/>
      <c r="DT1020" s="19"/>
    </row>
    <row r="1021" spans="1:124" s="18" customFormat="1" x14ac:dyDescent="0.2">
      <c r="A1021" s="17"/>
      <c r="B1021" s="17"/>
      <c r="DS1021" s="19"/>
      <c r="DT1021" s="19"/>
    </row>
    <row r="1022" spans="1:124" s="18" customFormat="1" x14ac:dyDescent="0.2">
      <c r="A1022" s="17"/>
      <c r="B1022" s="17"/>
      <c r="DS1022" s="19"/>
      <c r="DT1022" s="19"/>
    </row>
    <row r="1023" spans="1:124" s="18" customFormat="1" x14ac:dyDescent="0.2">
      <c r="A1023" s="17"/>
      <c r="B1023" s="17"/>
      <c r="DS1023" s="19"/>
      <c r="DT1023" s="19"/>
    </row>
    <row r="1024" spans="1:124" s="18" customFormat="1" x14ac:dyDescent="0.2">
      <c r="A1024" s="17"/>
      <c r="B1024" s="17"/>
      <c r="DS1024" s="19"/>
      <c r="DT1024" s="19"/>
    </row>
    <row r="1025" spans="1:124" s="18" customFormat="1" x14ac:dyDescent="0.2">
      <c r="A1025" s="17"/>
      <c r="B1025" s="17"/>
      <c r="DS1025" s="19"/>
      <c r="DT1025" s="19"/>
    </row>
    <row r="1026" spans="1:124" s="18" customFormat="1" x14ac:dyDescent="0.2">
      <c r="A1026" s="17"/>
      <c r="B1026" s="17"/>
      <c r="DS1026" s="19"/>
      <c r="DT1026" s="19"/>
    </row>
    <row r="1027" spans="1:124" s="18" customFormat="1" x14ac:dyDescent="0.2">
      <c r="A1027" s="17"/>
      <c r="B1027" s="17"/>
      <c r="DS1027" s="19"/>
      <c r="DT1027" s="19"/>
    </row>
    <row r="1028" spans="1:124" s="18" customFormat="1" x14ac:dyDescent="0.2">
      <c r="A1028" s="17"/>
      <c r="B1028" s="17"/>
      <c r="DS1028" s="19"/>
      <c r="DT1028" s="19"/>
    </row>
    <row r="1029" spans="1:124" s="18" customFormat="1" x14ac:dyDescent="0.2">
      <c r="A1029" s="17"/>
      <c r="B1029" s="17"/>
      <c r="DS1029" s="19"/>
      <c r="DT1029" s="19"/>
    </row>
    <row r="1030" spans="1:124" s="18" customFormat="1" x14ac:dyDescent="0.2">
      <c r="A1030" s="17"/>
      <c r="B1030" s="17"/>
      <c r="DS1030" s="19"/>
      <c r="DT1030" s="19"/>
    </row>
    <row r="1031" spans="1:124" s="18" customFormat="1" x14ac:dyDescent="0.2">
      <c r="A1031" s="17"/>
      <c r="B1031" s="17"/>
      <c r="DS1031" s="19"/>
      <c r="DT1031" s="19"/>
    </row>
    <row r="1032" spans="1:124" s="18" customFormat="1" x14ac:dyDescent="0.2">
      <c r="A1032" s="17"/>
      <c r="B1032" s="17"/>
      <c r="DS1032" s="19"/>
      <c r="DT1032" s="19"/>
    </row>
    <row r="1033" spans="1:124" s="18" customFormat="1" x14ac:dyDescent="0.2">
      <c r="A1033" s="17"/>
      <c r="B1033" s="17"/>
      <c r="DS1033" s="19"/>
      <c r="DT1033" s="19"/>
    </row>
    <row r="1034" spans="1:124" s="18" customFormat="1" x14ac:dyDescent="0.2">
      <c r="A1034" s="17"/>
      <c r="B1034" s="17"/>
      <c r="DS1034" s="19"/>
      <c r="DT1034" s="19"/>
    </row>
    <row r="1035" spans="1:124" s="18" customFormat="1" x14ac:dyDescent="0.2">
      <c r="A1035" s="17"/>
      <c r="B1035" s="17"/>
      <c r="DS1035" s="19"/>
      <c r="DT1035" s="19"/>
    </row>
    <row r="1036" spans="1:124" s="18" customFormat="1" x14ac:dyDescent="0.2">
      <c r="A1036" s="17"/>
      <c r="B1036" s="17"/>
      <c r="DS1036" s="19"/>
      <c r="DT1036" s="19"/>
    </row>
    <row r="1037" spans="1:124" s="18" customFormat="1" x14ac:dyDescent="0.2">
      <c r="A1037" s="17"/>
      <c r="B1037" s="17"/>
      <c r="DS1037" s="19"/>
      <c r="DT1037" s="19"/>
    </row>
    <row r="1038" spans="1:124" s="18" customFormat="1" x14ac:dyDescent="0.2">
      <c r="A1038" s="17"/>
      <c r="B1038" s="17"/>
      <c r="DS1038" s="19"/>
      <c r="DT1038" s="19"/>
    </row>
    <row r="1039" spans="1:124" s="18" customFormat="1" x14ac:dyDescent="0.2">
      <c r="A1039" s="17"/>
      <c r="B1039" s="17"/>
      <c r="DS1039" s="19"/>
      <c r="DT1039" s="19"/>
    </row>
    <row r="1040" spans="1:124" s="18" customFormat="1" x14ac:dyDescent="0.2">
      <c r="A1040" s="17"/>
      <c r="B1040" s="17"/>
      <c r="DS1040" s="19"/>
      <c r="DT1040" s="19"/>
    </row>
    <row r="1041" spans="1:124" s="18" customFormat="1" x14ac:dyDescent="0.2">
      <c r="A1041" s="17"/>
      <c r="B1041" s="17"/>
      <c r="DS1041" s="19"/>
      <c r="DT1041" s="19"/>
    </row>
    <row r="1042" spans="1:124" s="18" customFormat="1" x14ac:dyDescent="0.2">
      <c r="A1042" s="17"/>
      <c r="B1042" s="17"/>
      <c r="DS1042" s="19"/>
      <c r="DT1042" s="19"/>
    </row>
    <row r="1043" spans="1:124" s="18" customFormat="1" x14ac:dyDescent="0.2">
      <c r="A1043" s="17"/>
      <c r="B1043" s="17"/>
      <c r="DS1043" s="19"/>
      <c r="DT1043" s="19"/>
    </row>
    <row r="1044" spans="1:124" s="18" customFormat="1" x14ac:dyDescent="0.2">
      <c r="A1044" s="17"/>
      <c r="B1044" s="17"/>
      <c r="DS1044" s="19"/>
      <c r="DT1044" s="19"/>
    </row>
    <row r="1045" spans="1:124" s="18" customFormat="1" x14ac:dyDescent="0.2">
      <c r="A1045" s="17"/>
      <c r="B1045" s="17"/>
      <c r="DS1045" s="19"/>
      <c r="DT1045" s="19"/>
    </row>
    <row r="1046" spans="1:124" s="18" customFormat="1" x14ac:dyDescent="0.2">
      <c r="A1046" s="17"/>
      <c r="B1046" s="17"/>
      <c r="DS1046" s="19"/>
      <c r="DT1046" s="19"/>
    </row>
    <row r="1047" spans="1:124" s="18" customFormat="1" x14ac:dyDescent="0.2">
      <c r="A1047" s="17"/>
      <c r="B1047" s="17"/>
      <c r="DS1047" s="19"/>
      <c r="DT1047" s="19"/>
    </row>
    <row r="1048" spans="1:124" s="18" customFormat="1" x14ac:dyDescent="0.2">
      <c r="A1048" s="17"/>
      <c r="B1048" s="17"/>
      <c r="DS1048" s="19"/>
      <c r="DT1048" s="19"/>
    </row>
    <row r="1049" spans="1:124" s="18" customFormat="1" x14ac:dyDescent="0.2">
      <c r="A1049" s="17"/>
      <c r="B1049" s="17"/>
      <c r="DS1049" s="19"/>
      <c r="DT1049" s="19"/>
    </row>
    <row r="1050" spans="1:124" s="18" customFormat="1" x14ac:dyDescent="0.2">
      <c r="A1050" s="17"/>
      <c r="B1050" s="17"/>
      <c r="DS1050" s="19"/>
      <c r="DT1050" s="19"/>
    </row>
    <row r="1051" spans="1:124" s="18" customFormat="1" x14ac:dyDescent="0.2">
      <c r="A1051" s="17"/>
      <c r="B1051" s="17"/>
      <c r="DS1051" s="19"/>
      <c r="DT1051" s="19"/>
    </row>
    <row r="1052" spans="1:124" s="18" customFormat="1" x14ac:dyDescent="0.2">
      <c r="A1052" s="17"/>
      <c r="B1052" s="17"/>
      <c r="DS1052" s="19"/>
      <c r="DT1052" s="19"/>
    </row>
    <row r="1053" spans="1:124" s="18" customFormat="1" x14ac:dyDescent="0.2">
      <c r="A1053" s="17"/>
      <c r="B1053" s="17"/>
      <c r="DS1053" s="19"/>
      <c r="DT1053" s="19"/>
    </row>
    <row r="1054" spans="1:124" s="18" customFormat="1" x14ac:dyDescent="0.2">
      <c r="A1054" s="17"/>
      <c r="B1054" s="17"/>
      <c r="DS1054" s="19"/>
      <c r="DT1054" s="19"/>
    </row>
    <row r="1055" spans="1:124" s="18" customFormat="1" x14ac:dyDescent="0.2">
      <c r="A1055" s="17"/>
      <c r="B1055" s="17"/>
      <c r="DS1055" s="19"/>
      <c r="DT1055" s="19"/>
    </row>
    <row r="1056" spans="1:124" s="18" customFormat="1" x14ac:dyDescent="0.2">
      <c r="A1056" s="17"/>
      <c r="B1056" s="17"/>
      <c r="DS1056" s="19"/>
      <c r="DT1056" s="19"/>
    </row>
    <row r="1057" spans="1:124" s="18" customFormat="1" x14ac:dyDescent="0.2">
      <c r="A1057" s="17"/>
      <c r="B1057" s="17"/>
      <c r="DS1057" s="19"/>
      <c r="DT1057" s="19"/>
    </row>
    <row r="1058" spans="1:124" s="18" customFormat="1" x14ac:dyDescent="0.2">
      <c r="A1058" s="17"/>
      <c r="B1058" s="17"/>
      <c r="DS1058" s="19"/>
      <c r="DT1058" s="19"/>
    </row>
    <row r="1059" spans="1:124" s="18" customFormat="1" x14ac:dyDescent="0.2">
      <c r="A1059" s="17"/>
      <c r="B1059" s="17"/>
      <c r="DS1059" s="19"/>
      <c r="DT1059" s="19"/>
    </row>
    <row r="1060" spans="1:124" s="18" customFormat="1" x14ac:dyDescent="0.2">
      <c r="A1060" s="17"/>
      <c r="B1060" s="17"/>
      <c r="DS1060" s="19"/>
      <c r="DT1060" s="19"/>
    </row>
    <row r="1061" spans="1:124" s="18" customFormat="1" x14ac:dyDescent="0.2">
      <c r="A1061" s="17"/>
      <c r="B1061" s="17"/>
      <c r="DS1061" s="19"/>
      <c r="DT1061" s="19"/>
    </row>
    <row r="1062" spans="1:124" s="18" customFormat="1" x14ac:dyDescent="0.2">
      <c r="A1062" s="17"/>
      <c r="B1062" s="17"/>
      <c r="DS1062" s="19"/>
      <c r="DT1062" s="19"/>
    </row>
    <row r="1063" spans="1:124" s="18" customFormat="1" x14ac:dyDescent="0.2">
      <c r="A1063" s="17"/>
      <c r="B1063" s="17"/>
      <c r="DS1063" s="19"/>
      <c r="DT1063" s="19"/>
    </row>
    <row r="1064" spans="1:124" s="18" customFormat="1" x14ac:dyDescent="0.2">
      <c r="A1064" s="17"/>
      <c r="B1064" s="17"/>
      <c r="DS1064" s="19"/>
      <c r="DT1064" s="19"/>
    </row>
    <row r="1065" spans="1:124" s="18" customFormat="1" x14ac:dyDescent="0.2">
      <c r="A1065" s="17"/>
      <c r="B1065" s="17"/>
      <c r="DS1065" s="19"/>
      <c r="DT1065" s="19"/>
    </row>
    <row r="1066" spans="1:124" s="18" customFormat="1" x14ac:dyDescent="0.2">
      <c r="A1066" s="17"/>
      <c r="B1066" s="17"/>
      <c r="DS1066" s="19"/>
      <c r="DT1066" s="19"/>
    </row>
    <row r="1067" spans="1:124" s="18" customFormat="1" x14ac:dyDescent="0.2">
      <c r="A1067" s="17"/>
      <c r="B1067" s="17"/>
      <c r="DS1067" s="19"/>
      <c r="DT1067" s="19"/>
    </row>
    <row r="1068" spans="1:124" s="18" customFormat="1" x14ac:dyDescent="0.2">
      <c r="A1068" s="17"/>
      <c r="B1068" s="17"/>
      <c r="DS1068" s="19"/>
      <c r="DT1068" s="19"/>
    </row>
    <row r="1069" spans="1:124" s="18" customFormat="1" x14ac:dyDescent="0.2">
      <c r="A1069" s="17"/>
      <c r="B1069" s="17"/>
      <c r="DS1069" s="19"/>
      <c r="DT1069" s="19"/>
    </row>
    <row r="1070" spans="1:124" s="18" customFormat="1" x14ac:dyDescent="0.2">
      <c r="A1070" s="17"/>
      <c r="B1070" s="17"/>
      <c r="DS1070" s="19"/>
      <c r="DT1070" s="19"/>
    </row>
    <row r="1071" spans="1:124" s="18" customFormat="1" x14ac:dyDescent="0.2">
      <c r="A1071" s="17"/>
      <c r="B1071" s="17"/>
      <c r="DS1071" s="19"/>
      <c r="DT1071" s="19"/>
    </row>
    <row r="1072" spans="1:124" s="18" customFormat="1" x14ac:dyDescent="0.2">
      <c r="A1072" s="17"/>
      <c r="B1072" s="17"/>
      <c r="DS1072" s="19"/>
      <c r="DT1072" s="19"/>
    </row>
    <row r="1073" spans="1:124" s="18" customFormat="1" x14ac:dyDescent="0.2">
      <c r="A1073" s="17"/>
      <c r="B1073" s="17"/>
      <c r="DS1073" s="19"/>
      <c r="DT1073" s="19"/>
    </row>
    <row r="1074" spans="1:124" s="18" customFormat="1" x14ac:dyDescent="0.2">
      <c r="A1074" s="17"/>
      <c r="B1074" s="17"/>
      <c r="DS1074" s="19"/>
      <c r="DT1074" s="19"/>
    </row>
    <row r="1075" spans="1:124" s="18" customFormat="1" x14ac:dyDescent="0.2">
      <c r="A1075" s="17"/>
      <c r="B1075" s="17"/>
      <c r="DS1075" s="19"/>
      <c r="DT1075" s="19"/>
    </row>
    <row r="1076" spans="1:124" s="18" customFormat="1" x14ac:dyDescent="0.2">
      <c r="A1076" s="17"/>
      <c r="B1076" s="17"/>
      <c r="DS1076" s="19"/>
      <c r="DT1076" s="19"/>
    </row>
    <row r="1077" spans="1:124" s="18" customFormat="1" x14ac:dyDescent="0.2">
      <c r="A1077" s="17"/>
      <c r="B1077" s="17"/>
      <c r="DS1077" s="19"/>
      <c r="DT1077" s="19"/>
    </row>
    <row r="1078" spans="1:124" s="18" customFormat="1" x14ac:dyDescent="0.2">
      <c r="A1078" s="17"/>
      <c r="B1078" s="17"/>
      <c r="DS1078" s="19"/>
      <c r="DT1078" s="19"/>
    </row>
    <row r="1079" spans="1:124" s="18" customFormat="1" x14ac:dyDescent="0.2">
      <c r="A1079" s="17"/>
      <c r="B1079" s="17"/>
      <c r="DS1079" s="19"/>
      <c r="DT1079" s="19"/>
    </row>
    <row r="1080" spans="1:124" s="18" customFormat="1" x14ac:dyDescent="0.2">
      <c r="A1080" s="17"/>
      <c r="B1080" s="17"/>
      <c r="DS1080" s="19"/>
      <c r="DT1080" s="19"/>
    </row>
    <row r="1081" spans="1:124" s="18" customFormat="1" x14ac:dyDescent="0.2">
      <c r="A1081" s="17"/>
      <c r="B1081" s="17"/>
      <c r="DS1081" s="19"/>
      <c r="DT1081" s="19"/>
    </row>
    <row r="1082" spans="1:124" s="18" customFormat="1" x14ac:dyDescent="0.2">
      <c r="A1082" s="17"/>
      <c r="B1082" s="17"/>
      <c r="DS1082" s="19"/>
      <c r="DT1082" s="19"/>
    </row>
    <row r="1083" spans="1:124" s="18" customFormat="1" x14ac:dyDescent="0.2">
      <c r="A1083" s="17"/>
      <c r="B1083" s="17"/>
      <c r="DS1083" s="19"/>
      <c r="DT1083" s="19"/>
    </row>
    <row r="1084" spans="1:124" s="18" customFormat="1" x14ac:dyDescent="0.2">
      <c r="A1084" s="17"/>
      <c r="B1084" s="17"/>
      <c r="DS1084" s="19"/>
      <c r="DT1084" s="19"/>
    </row>
    <row r="1085" spans="1:124" s="18" customFormat="1" x14ac:dyDescent="0.2">
      <c r="A1085" s="17"/>
      <c r="B1085" s="17"/>
      <c r="DS1085" s="19"/>
      <c r="DT1085" s="19"/>
    </row>
    <row r="1086" spans="1:124" s="18" customFormat="1" x14ac:dyDescent="0.2">
      <c r="A1086" s="17"/>
      <c r="B1086" s="17"/>
      <c r="DS1086" s="19"/>
      <c r="DT1086" s="19"/>
    </row>
    <row r="1087" spans="1:124" s="18" customFormat="1" x14ac:dyDescent="0.2">
      <c r="A1087" s="17"/>
      <c r="B1087" s="17"/>
      <c r="DS1087" s="19"/>
      <c r="DT1087" s="19"/>
    </row>
    <row r="1088" spans="1:124" s="18" customFormat="1" x14ac:dyDescent="0.2">
      <c r="A1088" s="17"/>
      <c r="B1088" s="17"/>
      <c r="DS1088" s="19"/>
      <c r="DT1088" s="19"/>
    </row>
    <row r="1089" spans="1:124" s="18" customFormat="1" x14ac:dyDescent="0.2">
      <c r="A1089" s="17"/>
      <c r="B1089" s="17"/>
      <c r="DS1089" s="19"/>
      <c r="DT1089" s="19"/>
    </row>
    <row r="1090" spans="1:124" s="18" customFormat="1" x14ac:dyDescent="0.2">
      <c r="A1090" s="17"/>
      <c r="B1090" s="17"/>
      <c r="DS1090" s="19"/>
      <c r="DT1090" s="19"/>
    </row>
    <row r="1091" spans="1:124" s="18" customFormat="1" x14ac:dyDescent="0.2">
      <c r="A1091" s="17"/>
      <c r="B1091" s="17"/>
      <c r="DS1091" s="19"/>
      <c r="DT1091" s="19"/>
    </row>
    <row r="1092" spans="1:124" s="18" customFormat="1" x14ac:dyDescent="0.2">
      <c r="A1092" s="17"/>
      <c r="B1092" s="17"/>
      <c r="DS1092" s="19"/>
      <c r="DT1092" s="19"/>
    </row>
    <row r="1093" spans="1:124" s="18" customFormat="1" x14ac:dyDescent="0.2">
      <c r="A1093" s="17"/>
      <c r="B1093" s="17"/>
      <c r="DS1093" s="19"/>
      <c r="DT1093" s="19"/>
    </row>
    <row r="1094" spans="1:124" s="18" customFormat="1" x14ac:dyDescent="0.2">
      <c r="A1094" s="17"/>
      <c r="B1094" s="17"/>
      <c r="DS1094" s="19"/>
      <c r="DT1094" s="19"/>
    </row>
    <row r="1095" spans="1:124" s="18" customFormat="1" x14ac:dyDescent="0.2">
      <c r="A1095" s="17"/>
      <c r="B1095" s="17"/>
      <c r="DS1095" s="19"/>
      <c r="DT1095" s="19"/>
    </row>
    <row r="1096" spans="1:124" s="18" customFormat="1" x14ac:dyDescent="0.2">
      <c r="A1096" s="17"/>
      <c r="B1096" s="17"/>
      <c r="DS1096" s="19"/>
      <c r="DT1096" s="19"/>
    </row>
    <row r="1097" spans="1:124" s="18" customFormat="1" x14ac:dyDescent="0.2">
      <c r="A1097" s="17"/>
      <c r="B1097" s="17"/>
      <c r="DS1097" s="19"/>
      <c r="DT1097" s="19"/>
    </row>
    <row r="1098" spans="1:124" s="18" customFormat="1" x14ac:dyDescent="0.2">
      <c r="A1098" s="17"/>
      <c r="B1098" s="17"/>
      <c r="DS1098" s="19"/>
      <c r="DT1098" s="19"/>
    </row>
    <row r="1099" spans="1:124" s="18" customFormat="1" x14ac:dyDescent="0.2">
      <c r="A1099" s="17"/>
      <c r="B1099" s="17"/>
      <c r="DS1099" s="19"/>
      <c r="DT1099" s="19"/>
    </row>
    <row r="1100" spans="1:124" s="18" customFormat="1" x14ac:dyDescent="0.2">
      <c r="A1100" s="17"/>
      <c r="B1100" s="17"/>
      <c r="DS1100" s="19"/>
      <c r="DT1100" s="19"/>
    </row>
    <row r="1101" spans="1:124" s="18" customFormat="1" x14ac:dyDescent="0.2">
      <c r="A1101" s="17"/>
      <c r="B1101" s="17"/>
      <c r="DS1101" s="19"/>
      <c r="DT1101" s="19"/>
    </row>
    <row r="1102" spans="1:124" s="18" customFormat="1" x14ac:dyDescent="0.2">
      <c r="A1102" s="17"/>
      <c r="B1102" s="17"/>
      <c r="DS1102" s="19"/>
      <c r="DT1102" s="19"/>
    </row>
    <row r="1103" spans="1:124" s="18" customFormat="1" x14ac:dyDescent="0.2">
      <c r="A1103" s="17"/>
      <c r="B1103" s="17"/>
      <c r="DS1103" s="19"/>
      <c r="DT1103" s="19"/>
    </row>
    <row r="1104" spans="1:124" s="18" customFormat="1" x14ac:dyDescent="0.2">
      <c r="A1104" s="17"/>
      <c r="B1104" s="17"/>
      <c r="DS1104" s="19"/>
      <c r="DT1104" s="19"/>
    </row>
    <row r="1105" spans="1:124" s="18" customFormat="1" x14ac:dyDescent="0.2">
      <c r="A1105" s="17"/>
      <c r="B1105" s="17"/>
      <c r="DS1105" s="19"/>
      <c r="DT1105" s="19"/>
    </row>
    <row r="1106" spans="1:124" s="18" customFormat="1" x14ac:dyDescent="0.2">
      <c r="A1106" s="17"/>
      <c r="B1106" s="17"/>
      <c r="DS1106" s="19"/>
      <c r="DT1106" s="19"/>
    </row>
    <row r="1107" spans="1:124" s="18" customFormat="1" x14ac:dyDescent="0.2">
      <c r="A1107" s="17"/>
      <c r="B1107" s="17"/>
      <c r="DS1107" s="19"/>
      <c r="DT1107" s="19"/>
    </row>
    <row r="1108" spans="1:124" s="18" customFormat="1" x14ac:dyDescent="0.2">
      <c r="A1108" s="17"/>
      <c r="B1108" s="17"/>
      <c r="DS1108" s="19"/>
      <c r="DT1108" s="19"/>
    </row>
    <row r="1109" spans="1:124" s="18" customFormat="1" x14ac:dyDescent="0.2">
      <c r="A1109" s="17"/>
      <c r="B1109" s="17"/>
      <c r="DS1109" s="19"/>
      <c r="DT1109" s="19"/>
    </row>
    <row r="1110" spans="1:124" s="18" customFormat="1" x14ac:dyDescent="0.2">
      <c r="A1110" s="17"/>
      <c r="B1110" s="17"/>
      <c r="DS1110" s="19"/>
      <c r="DT1110" s="19"/>
    </row>
    <row r="1111" spans="1:124" s="18" customFormat="1" x14ac:dyDescent="0.2">
      <c r="A1111" s="17"/>
      <c r="B1111" s="17"/>
      <c r="DS1111" s="19"/>
      <c r="DT1111" s="19"/>
    </row>
    <row r="1112" spans="1:124" s="18" customFormat="1" x14ac:dyDescent="0.2">
      <c r="A1112" s="17"/>
      <c r="B1112" s="17"/>
      <c r="DS1112" s="19"/>
      <c r="DT1112" s="19"/>
    </row>
    <row r="1113" spans="1:124" s="18" customFormat="1" x14ac:dyDescent="0.2">
      <c r="A1113" s="17"/>
      <c r="B1113" s="17"/>
      <c r="DS1113" s="19"/>
      <c r="DT1113" s="19"/>
    </row>
    <row r="1114" spans="1:124" s="18" customFormat="1" x14ac:dyDescent="0.2">
      <c r="A1114" s="17"/>
      <c r="B1114" s="17"/>
      <c r="DS1114" s="19"/>
      <c r="DT1114" s="19"/>
    </row>
    <row r="1115" spans="1:124" s="18" customFormat="1" x14ac:dyDescent="0.2">
      <c r="A1115" s="17"/>
      <c r="B1115" s="17"/>
      <c r="DS1115" s="19"/>
      <c r="DT1115" s="19"/>
    </row>
    <row r="1116" spans="1:124" s="18" customFormat="1" x14ac:dyDescent="0.2">
      <c r="A1116" s="17"/>
      <c r="B1116" s="17"/>
      <c r="DS1116" s="19"/>
      <c r="DT1116" s="19"/>
    </row>
    <row r="1117" spans="1:124" s="18" customFormat="1" x14ac:dyDescent="0.2">
      <c r="A1117" s="17"/>
      <c r="B1117" s="17"/>
      <c r="DS1117" s="19"/>
      <c r="DT1117" s="19"/>
    </row>
    <row r="1118" spans="1:124" s="18" customFormat="1" x14ac:dyDescent="0.2">
      <c r="A1118" s="17"/>
      <c r="B1118" s="17"/>
      <c r="DS1118" s="19"/>
      <c r="DT1118" s="19"/>
    </row>
    <row r="1119" spans="1:124" s="18" customFormat="1" x14ac:dyDescent="0.2">
      <c r="A1119" s="17"/>
      <c r="B1119" s="17"/>
      <c r="DS1119" s="19"/>
      <c r="DT1119" s="19"/>
    </row>
    <row r="1120" spans="1:124" s="18" customFormat="1" x14ac:dyDescent="0.2">
      <c r="A1120" s="17"/>
      <c r="B1120" s="17"/>
      <c r="DS1120" s="19"/>
      <c r="DT1120" s="19"/>
    </row>
    <row r="1121" spans="1:124" s="18" customFormat="1" x14ac:dyDescent="0.2">
      <c r="A1121" s="17"/>
      <c r="B1121" s="17"/>
      <c r="DS1121" s="19"/>
      <c r="DT1121" s="19"/>
    </row>
    <row r="1122" spans="1:124" s="18" customFormat="1" x14ac:dyDescent="0.2">
      <c r="A1122" s="17"/>
      <c r="B1122" s="17"/>
      <c r="DS1122" s="19"/>
      <c r="DT1122" s="19"/>
    </row>
    <row r="1123" spans="1:124" s="18" customFormat="1" x14ac:dyDescent="0.2">
      <c r="A1123" s="17"/>
      <c r="B1123" s="17"/>
      <c r="DS1123" s="19"/>
      <c r="DT1123" s="19"/>
    </row>
    <row r="1124" spans="1:124" s="18" customFormat="1" x14ac:dyDescent="0.2">
      <c r="A1124" s="17"/>
      <c r="B1124" s="17"/>
      <c r="DS1124" s="19"/>
      <c r="DT1124" s="19"/>
    </row>
    <row r="1125" spans="1:124" s="18" customFormat="1" x14ac:dyDescent="0.2">
      <c r="A1125" s="17"/>
      <c r="B1125" s="17"/>
      <c r="DS1125" s="19"/>
      <c r="DT1125" s="19"/>
    </row>
    <row r="1126" spans="1:124" s="18" customFormat="1" x14ac:dyDescent="0.2">
      <c r="A1126" s="17"/>
      <c r="B1126" s="17"/>
      <c r="DS1126" s="19"/>
      <c r="DT1126" s="19"/>
    </row>
    <row r="1127" spans="1:124" s="18" customFormat="1" x14ac:dyDescent="0.2">
      <c r="A1127" s="17"/>
      <c r="B1127" s="17"/>
      <c r="DS1127" s="19"/>
      <c r="DT1127" s="19"/>
    </row>
    <row r="1128" spans="1:124" s="18" customFormat="1" x14ac:dyDescent="0.2">
      <c r="A1128" s="17"/>
      <c r="B1128" s="17"/>
      <c r="DS1128" s="19"/>
      <c r="DT1128" s="19"/>
    </row>
    <row r="1129" spans="1:124" s="18" customFormat="1" x14ac:dyDescent="0.2">
      <c r="A1129" s="17"/>
      <c r="B1129" s="17"/>
      <c r="DS1129" s="19"/>
      <c r="DT1129" s="19"/>
    </row>
    <row r="1130" spans="1:124" s="18" customFormat="1" x14ac:dyDescent="0.2">
      <c r="A1130" s="17"/>
      <c r="B1130" s="17"/>
      <c r="DS1130" s="19"/>
      <c r="DT1130" s="19"/>
    </row>
    <row r="1131" spans="1:124" s="18" customFormat="1" x14ac:dyDescent="0.2">
      <c r="A1131" s="17"/>
      <c r="B1131" s="17"/>
      <c r="DS1131" s="19"/>
      <c r="DT1131" s="19"/>
    </row>
    <row r="1132" spans="1:124" s="18" customFormat="1" x14ac:dyDescent="0.2">
      <c r="A1132" s="17"/>
      <c r="B1132" s="17"/>
      <c r="DS1132" s="19"/>
      <c r="DT1132" s="19"/>
    </row>
    <row r="1133" spans="1:124" s="18" customFormat="1" x14ac:dyDescent="0.2">
      <c r="A1133" s="17"/>
      <c r="B1133" s="17"/>
      <c r="DS1133" s="19"/>
      <c r="DT1133" s="19"/>
    </row>
    <row r="1134" spans="1:124" s="18" customFormat="1" x14ac:dyDescent="0.2">
      <c r="A1134" s="17"/>
      <c r="B1134" s="17"/>
      <c r="DS1134" s="19"/>
      <c r="DT1134" s="19"/>
    </row>
    <row r="1135" spans="1:124" s="18" customFormat="1" x14ac:dyDescent="0.2">
      <c r="A1135" s="17"/>
      <c r="B1135" s="17"/>
      <c r="DS1135" s="19"/>
      <c r="DT1135" s="19"/>
    </row>
    <row r="1136" spans="1:124" s="18" customFormat="1" x14ac:dyDescent="0.2">
      <c r="A1136" s="17"/>
      <c r="B1136" s="17"/>
      <c r="DS1136" s="19"/>
      <c r="DT1136" s="19"/>
    </row>
    <row r="1137" spans="1:124" s="18" customFormat="1" x14ac:dyDescent="0.2">
      <c r="A1137" s="17"/>
      <c r="B1137" s="17"/>
      <c r="DS1137" s="19"/>
      <c r="DT1137" s="19"/>
    </row>
    <row r="1138" spans="1:124" s="18" customFormat="1" x14ac:dyDescent="0.2">
      <c r="A1138" s="17"/>
      <c r="B1138" s="17"/>
      <c r="DS1138" s="19"/>
      <c r="DT1138" s="19"/>
    </row>
    <row r="1139" spans="1:124" s="18" customFormat="1" x14ac:dyDescent="0.2">
      <c r="A1139" s="17"/>
      <c r="B1139" s="17"/>
      <c r="DS1139" s="19"/>
      <c r="DT1139" s="19"/>
    </row>
    <row r="1140" spans="1:124" s="18" customFormat="1" x14ac:dyDescent="0.2">
      <c r="A1140" s="17"/>
      <c r="B1140" s="17"/>
      <c r="DS1140" s="19"/>
      <c r="DT1140" s="19"/>
    </row>
    <row r="1141" spans="1:124" s="18" customFormat="1" x14ac:dyDescent="0.2">
      <c r="A1141" s="17"/>
      <c r="B1141" s="17"/>
      <c r="DS1141" s="19"/>
      <c r="DT1141" s="19"/>
    </row>
    <row r="1142" spans="1:124" s="18" customFormat="1" x14ac:dyDescent="0.2">
      <c r="A1142" s="17"/>
      <c r="B1142" s="17"/>
      <c r="DS1142" s="19"/>
      <c r="DT1142" s="19"/>
    </row>
    <row r="1143" spans="1:124" s="18" customFormat="1" x14ac:dyDescent="0.2">
      <c r="A1143" s="17"/>
      <c r="B1143" s="17"/>
      <c r="DS1143" s="19"/>
      <c r="DT1143" s="19"/>
    </row>
    <row r="1144" spans="1:124" s="18" customFormat="1" x14ac:dyDescent="0.2">
      <c r="A1144" s="17"/>
      <c r="B1144" s="17"/>
      <c r="DS1144" s="19"/>
      <c r="DT1144" s="19"/>
    </row>
    <row r="1145" spans="1:124" s="18" customFormat="1" x14ac:dyDescent="0.2">
      <c r="A1145" s="17"/>
      <c r="B1145" s="17"/>
      <c r="DS1145" s="19"/>
      <c r="DT1145" s="19"/>
    </row>
    <row r="1146" spans="1:124" s="18" customFormat="1" x14ac:dyDescent="0.2">
      <c r="A1146" s="17"/>
      <c r="B1146" s="17"/>
      <c r="DS1146" s="19"/>
      <c r="DT1146" s="19"/>
    </row>
    <row r="1147" spans="1:124" s="18" customFormat="1" x14ac:dyDescent="0.2">
      <c r="A1147" s="17"/>
      <c r="B1147" s="17"/>
      <c r="DS1147" s="19"/>
      <c r="DT1147" s="19"/>
    </row>
    <row r="1148" spans="1:124" s="18" customFormat="1" x14ac:dyDescent="0.2">
      <c r="A1148" s="17"/>
      <c r="B1148" s="17"/>
      <c r="DS1148" s="19"/>
      <c r="DT1148" s="19"/>
    </row>
    <row r="1149" spans="1:124" s="18" customFormat="1" x14ac:dyDescent="0.2">
      <c r="A1149" s="17"/>
      <c r="B1149" s="17"/>
      <c r="DS1149" s="19"/>
      <c r="DT1149" s="19"/>
    </row>
    <row r="1150" spans="1:124" s="18" customFormat="1" x14ac:dyDescent="0.2">
      <c r="A1150" s="17"/>
      <c r="B1150" s="17"/>
      <c r="DS1150" s="19"/>
      <c r="DT1150" s="19"/>
    </row>
    <row r="1151" spans="1:124" s="18" customFormat="1" x14ac:dyDescent="0.2">
      <c r="A1151" s="17"/>
      <c r="B1151" s="17"/>
      <c r="DS1151" s="19"/>
      <c r="DT1151" s="19"/>
    </row>
    <row r="1152" spans="1:124" s="18" customFormat="1" x14ac:dyDescent="0.2">
      <c r="A1152" s="17"/>
      <c r="B1152" s="17"/>
      <c r="DS1152" s="19"/>
      <c r="DT1152" s="19"/>
    </row>
    <row r="1153" spans="1:124" s="18" customFormat="1" x14ac:dyDescent="0.2">
      <c r="A1153" s="17"/>
      <c r="B1153" s="17"/>
      <c r="DS1153" s="19"/>
      <c r="DT1153" s="19"/>
    </row>
    <row r="1154" spans="1:124" s="18" customFormat="1" x14ac:dyDescent="0.2">
      <c r="A1154" s="17"/>
      <c r="B1154" s="17"/>
      <c r="DS1154" s="19"/>
      <c r="DT1154" s="19"/>
    </row>
    <row r="1155" spans="1:124" s="18" customFormat="1" x14ac:dyDescent="0.2">
      <c r="A1155" s="17"/>
      <c r="B1155" s="17"/>
      <c r="DS1155" s="19"/>
      <c r="DT1155" s="19"/>
    </row>
    <row r="1156" spans="1:124" s="18" customFormat="1" x14ac:dyDescent="0.2">
      <c r="A1156" s="17"/>
      <c r="B1156" s="17"/>
      <c r="DS1156" s="19"/>
      <c r="DT1156" s="19"/>
    </row>
    <row r="1157" spans="1:124" s="18" customFormat="1" x14ac:dyDescent="0.2">
      <c r="A1157" s="17"/>
      <c r="B1157" s="17"/>
      <c r="DS1157" s="19"/>
      <c r="DT1157" s="19"/>
    </row>
    <row r="1158" spans="1:124" s="18" customFormat="1" x14ac:dyDescent="0.2">
      <c r="A1158" s="17"/>
      <c r="B1158" s="17"/>
      <c r="DS1158" s="19"/>
      <c r="DT1158" s="19"/>
    </row>
    <row r="1159" spans="1:124" s="18" customFormat="1" x14ac:dyDescent="0.2">
      <c r="A1159" s="17"/>
      <c r="B1159" s="17"/>
      <c r="DS1159" s="19"/>
      <c r="DT1159" s="19"/>
    </row>
    <row r="1160" spans="1:124" s="18" customFormat="1" x14ac:dyDescent="0.2">
      <c r="A1160" s="17"/>
      <c r="B1160" s="17"/>
      <c r="DS1160" s="19"/>
      <c r="DT1160" s="19"/>
    </row>
    <row r="1161" spans="1:124" s="18" customFormat="1" x14ac:dyDescent="0.2">
      <c r="A1161" s="17"/>
      <c r="B1161" s="17"/>
      <c r="DS1161" s="19"/>
      <c r="DT1161" s="19"/>
    </row>
    <row r="1162" spans="1:124" s="18" customFormat="1" x14ac:dyDescent="0.2">
      <c r="A1162" s="17"/>
      <c r="B1162" s="17"/>
      <c r="DS1162" s="19"/>
      <c r="DT1162" s="19"/>
    </row>
    <row r="1163" spans="1:124" s="18" customFormat="1" x14ac:dyDescent="0.2">
      <c r="A1163" s="17"/>
      <c r="B1163" s="17"/>
      <c r="DS1163" s="19"/>
      <c r="DT1163" s="19"/>
    </row>
    <row r="1164" spans="1:124" s="18" customFormat="1" x14ac:dyDescent="0.2">
      <c r="A1164" s="17"/>
      <c r="B1164" s="17"/>
      <c r="DS1164" s="19"/>
      <c r="DT1164" s="19"/>
    </row>
    <row r="1165" spans="1:124" s="18" customFormat="1" x14ac:dyDescent="0.2">
      <c r="A1165" s="17"/>
      <c r="B1165" s="17"/>
      <c r="DS1165" s="19"/>
      <c r="DT1165" s="19"/>
    </row>
    <row r="1166" spans="1:124" s="18" customFormat="1" x14ac:dyDescent="0.2">
      <c r="A1166" s="17"/>
      <c r="B1166" s="17"/>
      <c r="DS1166" s="19"/>
      <c r="DT1166" s="19"/>
    </row>
    <row r="1167" spans="1:124" s="18" customFormat="1" x14ac:dyDescent="0.2">
      <c r="A1167" s="17"/>
      <c r="B1167" s="17"/>
      <c r="DS1167" s="19"/>
      <c r="DT1167" s="19"/>
    </row>
    <row r="1168" spans="1:124" s="18" customFormat="1" x14ac:dyDescent="0.2">
      <c r="A1168" s="17"/>
      <c r="B1168" s="17"/>
      <c r="DS1168" s="19"/>
      <c r="DT1168" s="19"/>
    </row>
    <row r="1169" spans="1:124" s="18" customFormat="1" x14ac:dyDescent="0.2">
      <c r="A1169" s="17"/>
      <c r="B1169" s="17"/>
      <c r="DS1169" s="19"/>
      <c r="DT1169" s="19"/>
    </row>
    <row r="1170" spans="1:124" s="18" customFormat="1" x14ac:dyDescent="0.2">
      <c r="A1170" s="17"/>
      <c r="B1170" s="17"/>
      <c r="DS1170" s="19"/>
      <c r="DT1170" s="19"/>
    </row>
    <row r="1171" spans="1:124" s="18" customFormat="1" x14ac:dyDescent="0.2">
      <c r="A1171" s="17"/>
      <c r="B1171" s="17"/>
      <c r="DS1171" s="19"/>
      <c r="DT1171" s="19"/>
    </row>
    <row r="1172" spans="1:124" s="18" customFormat="1" x14ac:dyDescent="0.2">
      <c r="A1172" s="17"/>
      <c r="B1172" s="17"/>
      <c r="DS1172" s="19"/>
      <c r="DT1172" s="19"/>
    </row>
    <row r="1173" spans="1:124" s="18" customFormat="1" x14ac:dyDescent="0.2">
      <c r="A1173" s="17"/>
      <c r="B1173" s="17"/>
      <c r="DS1173" s="19"/>
      <c r="DT1173" s="19"/>
    </row>
    <row r="1174" spans="1:124" s="18" customFormat="1" x14ac:dyDescent="0.2">
      <c r="A1174" s="17"/>
      <c r="B1174" s="17"/>
      <c r="DS1174" s="19"/>
      <c r="DT1174" s="19"/>
    </row>
    <row r="1175" spans="1:124" s="18" customFormat="1" x14ac:dyDescent="0.2">
      <c r="A1175" s="17"/>
      <c r="B1175" s="17"/>
      <c r="DS1175" s="19"/>
      <c r="DT1175" s="19"/>
    </row>
    <row r="1176" spans="1:124" s="18" customFormat="1" x14ac:dyDescent="0.2">
      <c r="A1176" s="17"/>
      <c r="B1176" s="17"/>
      <c r="DS1176" s="19"/>
      <c r="DT1176" s="19"/>
    </row>
    <row r="1177" spans="1:124" s="18" customFormat="1" x14ac:dyDescent="0.2">
      <c r="A1177" s="17"/>
      <c r="B1177" s="17"/>
      <c r="DS1177" s="19"/>
      <c r="DT1177" s="19"/>
    </row>
    <row r="1178" spans="1:124" s="18" customFormat="1" x14ac:dyDescent="0.2">
      <c r="A1178" s="17"/>
      <c r="B1178" s="17"/>
      <c r="DS1178" s="19"/>
      <c r="DT1178" s="19"/>
    </row>
    <row r="1179" spans="1:124" s="18" customFormat="1" x14ac:dyDescent="0.2">
      <c r="A1179" s="17"/>
      <c r="B1179" s="17"/>
      <c r="DS1179" s="19"/>
      <c r="DT1179" s="19"/>
    </row>
    <row r="1180" spans="1:124" s="18" customFormat="1" x14ac:dyDescent="0.2">
      <c r="A1180" s="17"/>
      <c r="B1180" s="17"/>
      <c r="DS1180" s="19"/>
      <c r="DT1180" s="19"/>
    </row>
    <row r="1181" spans="1:124" s="18" customFormat="1" x14ac:dyDescent="0.2">
      <c r="A1181" s="17"/>
      <c r="B1181" s="17"/>
      <c r="DS1181" s="19"/>
      <c r="DT1181" s="19"/>
    </row>
    <row r="1182" spans="1:124" s="18" customFormat="1" x14ac:dyDescent="0.2">
      <c r="A1182" s="17"/>
      <c r="B1182" s="17"/>
      <c r="DS1182" s="19"/>
      <c r="DT1182" s="19"/>
    </row>
    <row r="1183" spans="1:124" s="18" customFormat="1" x14ac:dyDescent="0.2">
      <c r="A1183" s="17"/>
      <c r="B1183" s="17"/>
      <c r="DS1183" s="19"/>
      <c r="DT1183" s="19"/>
    </row>
    <row r="1184" spans="1:124" s="18" customFormat="1" x14ac:dyDescent="0.2">
      <c r="A1184" s="17"/>
      <c r="B1184" s="17"/>
      <c r="DS1184" s="19"/>
      <c r="DT1184" s="19"/>
    </row>
    <row r="1185" spans="1:124" s="18" customFormat="1" x14ac:dyDescent="0.2">
      <c r="A1185" s="17"/>
      <c r="B1185" s="17"/>
      <c r="DS1185" s="19"/>
      <c r="DT1185" s="19"/>
    </row>
    <row r="1186" spans="1:124" s="18" customFormat="1" x14ac:dyDescent="0.2">
      <c r="A1186" s="17"/>
      <c r="B1186" s="17"/>
      <c r="DS1186" s="19"/>
      <c r="DT1186" s="19"/>
    </row>
    <row r="1187" spans="1:124" s="18" customFormat="1" x14ac:dyDescent="0.2">
      <c r="A1187" s="17"/>
      <c r="B1187" s="17"/>
      <c r="DS1187" s="19"/>
      <c r="DT1187" s="19"/>
    </row>
    <row r="1188" spans="1:124" s="18" customFormat="1" x14ac:dyDescent="0.2">
      <c r="A1188" s="17"/>
      <c r="B1188" s="17"/>
      <c r="DS1188" s="19"/>
      <c r="DT1188" s="19"/>
    </row>
    <row r="1189" spans="1:124" s="18" customFormat="1" x14ac:dyDescent="0.2">
      <c r="A1189" s="17"/>
      <c r="B1189" s="17"/>
      <c r="DS1189" s="19"/>
      <c r="DT1189" s="19"/>
    </row>
    <row r="1190" spans="1:124" s="18" customFormat="1" x14ac:dyDescent="0.2">
      <c r="A1190" s="17"/>
      <c r="B1190" s="17"/>
      <c r="DS1190" s="19"/>
      <c r="DT1190" s="19"/>
    </row>
    <row r="1191" spans="1:124" s="18" customFormat="1" x14ac:dyDescent="0.2">
      <c r="A1191" s="17"/>
      <c r="B1191" s="17"/>
      <c r="DS1191" s="19"/>
      <c r="DT1191" s="19"/>
    </row>
    <row r="1192" spans="1:124" s="18" customFormat="1" x14ac:dyDescent="0.2">
      <c r="A1192" s="17"/>
      <c r="B1192" s="17"/>
      <c r="DS1192" s="19"/>
      <c r="DT1192" s="19"/>
    </row>
    <row r="1193" spans="1:124" s="18" customFormat="1" x14ac:dyDescent="0.2">
      <c r="A1193" s="17"/>
      <c r="B1193" s="17"/>
      <c r="DS1193" s="19"/>
      <c r="DT1193" s="19"/>
    </row>
    <row r="1194" spans="1:124" s="18" customFormat="1" x14ac:dyDescent="0.2">
      <c r="A1194" s="17"/>
      <c r="B1194" s="17"/>
      <c r="DS1194" s="19"/>
      <c r="DT1194" s="19"/>
    </row>
    <row r="1195" spans="1:124" s="18" customFormat="1" x14ac:dyDescent="0.2">
      <c r="A1195" s="17"/>
      <c r="B1195" s="17"/>
      <c r="DS1195" s="19"/>
      <c r="DT1195" s="19"/>
    </row>
    <row r="1196" spans="1:124" s="18" customFormat="1" x14ac:dyDescent="0.2">
      <c r="A1196" s="17"/>
      <c r="B1196" s="17"/>
      <c r="DS1196" s="19"/>
      <c r="DT1196" s="19"/>
    </row>
    <row r="1197" spans="1:124" s="18" customFormat="1" x14ac:dyDescent="0.2">
      <c r="A1197" s="17"/>
      <c r="B1197" s="17"/>
      <c r="DS1197" s="19"/>
      <c r="DT1197" s="19"/>
    </row>
    <row r="1198" spans="1:124" s="18" customFormat="1" x14ac:dyDescent="0.2">
      <c r="A1198" s="17"/>
      <c r="B1198" s="17"/>
      <c r="DS1198" s="19"/>
      <c r="DT1198" s="19"/>
    </row>
    <row r="1199" spans="1:124" s="18" customFormat="1" x14ac:dyDescent="0.2">
      <c r="A1199" s="17"/>
      <c r="B1199" s="17"/>
      <c r="DS1199" s="19"/>
      <c r="DT1199" s="19"/>
    </row>
    <row r="1200" spans="1:124" s="18" customFormat="1" x14ac:dyDescent="0.2">
      <c r="A1200" s="17"/>
      <c r="B1200" s="17"/>
      <c r="DS1200" s="19"/>
      <c r="DT1200" s="19"/>
    </row>
    <row r="1201" spans="1:124" s="18" customFormat="1" x14ac:dyDescent="0.2">
      <c r="A1201" s="17"/>
      <c r="B1201" s="17"/>
      <c r="DS1201" s="19"/>
      <c r="DT1201" s="19"/>
    </row>
    <row r="1202" spans="1:124" s="18" customFormat="1" x14ac:dyDescent="0.2">
      <c r="A1202" s="17"/>
      <c r="B1202" s="17"/>
      <c r="DS1202" s="19"/>
      <c r="DT1202" s="19"/>
    </row>
    <row r="1203" spans="1:124" s="18" customFormat="1" x14ac:dyDescent="0.2">
      <c r="A1203" s="17"/>
      <c r="B1203" s="17"/>
      <c r="DS1203" s="19"/>
      <c r="DT1203" s="19"/>
    </row>
    <row r="1204" spans="1:124" s="18" customFormat="1" x14ac:dyDescent="0.2">
      <c r="A1204" s="17"/>
      <c r="B1204" s="17"/>
      <c r="DS1204" s="19"/>
      <c r="DT1204" s="19"/>
    </row>
    <row r="1205" spans="1:124" s="18" customFormat="1" x14ac:dyDescent="0.2">
      <c r="A1205" s="17"/>
      <c r="B1205" s="17"/>
      <c r="DS1205" s="19"/>
      <c r="DT1205" s="19"/>
    </row>
    <row r="1206" spans="1:124" s="18" customFormat="1" x14ac:dyDescent="0.2">
      <c r="A1206" s="17"/>
      <c r="B1206" s="17"/>
      <c r="DS1206" s="19"/>
      <c r="DT1206" s="19"/>
    </row>
    <row r="1207" spans="1:124" s="18" customFormat="1" x14ac:dyDescent="0.2">
      <c r="A1207" s="17"/>
      <c r="B1207" s="17"/>
      <c r="DS1207" s="19"/>
      <c r="DT1207" s="19"/>
    </row>
    <row r="1208" spans="1:124" s="18" customFormat="1" x14ac:dyDescent="0.2">
      <c r="A1208" s="17"/>
      <c r="B1208" s="17"/>
      <c r="DS1208" s="19"/>
      <c r="DT1208" s="19"/>
    </row>
    <row r="1209" spans="1:124" s="18" customFormat="1" x14ac:dyDescent="0.2">
      <c r="A1209" s="17"/>
      <c r="B1209" s="17"/>
      <c r="DS1209" s="19"/>
      <c r="DT1209" s="19"/>
    </row>
    <row r="1210" spans="1:124" s="18" customFormat="1" x14ac:dyDescent="0.2">
      <c r="A1210" s="17"/>
      <c r="B1210" s="17"/>
      <c r="DS1210" s="19"/>
      <c r="DT1210" s="19"/>
    </row>
    <row r="1211" spans="1:124" s="18" customFormat="1" x14ac:dyDescent="0.2">
      <c r="A1211" s="17"/>
      <c r="B1211" s="17"/>
      <c r="DS1211" s="19"/>
      <c r="DT1211" s="19"/>
    </row>
    <row r="1212" spans="1:124" s="18" customFormat="1" x14ac:dyDescent="0.2">
      <c r="A1212" s="17"/>
      <c r="B1212" s="17"/>
      <c r="DS1212" s="19"/>
      <c r="DT1212" s="19"/>
    </row>
    <row r="1213" spans="1:124" s="18" customFormat="1" x14ac:dyDescent="0.2">
      <c r="A1213" s="17"/>
      <c r="B1213" s="17"/>
      <c r="DS1213" s="19"/>
      <c r="DT1213" s="19"/>
    </row>
    <row r="1214" spans="1:124" s="18" customFormat="1" x14ac:dyDescent="0.2">
      <c r="A1214" s="17"/>
      <c r="B1214" s="17"/>
      <c r="DS1214" s="19"/>
      <c r="DT1214" s="19"/>
    </row>
    <row r="1215" spans="1:124" s="18" customFormat="1" x14ac:dyDescent="0.2">
      <c r="A1215" s="17"/>
      <c r="B1215" s="17"/>
      <c r="DS1215" s="19"/>
      <c r="DT1215" s="19"/>
    </row>
    <row r="1216" spans="1:124" s="18" customFormat="1" x14ac:dyDescent="0.2">
      <c r="A1216" s="17"/>
      <c r="B1216" s="17"/>
      <c r="DS1216" s="19"/>
      <c r="DT1216" s="19"/>
    </row>
    <row r="1217" spans="1:124" s="18" customFormat="1" x14ac:dyDescent="0.2">
      <c r="A1217" s="17"/>
      <c r="B1217" s="17"/>
      <c r="DS1217" s="19"/>
      <c r="DT1217" s="19"/>
    </row>
    <row r="1218" spans="1:124" s="18" customFormat="1" x14ac:dyDescent="0.2">
      <c r="A1218" s="17"/>
      <c r="B1218" s="17"/>
      <c r="DS1218" s="19"/>
      <c r="DT1218" s="19"/>
    </row>
    <row r="1219" spans="1:124" s="18" customFormat="1" x14ac:dyDescent="0.2">
      <c r="A1219" s="17"/>
      <c r="B1219" s="17"/>
      <c r="DS1219" s="19"/>
      <c r="DT1219" s="19"/>
    </row>
    <row r="1220" spans="1:124" s="18" customFormat="1" x14ac:dyDescent="0.2">
      <c r="A1220" s="17"/>
      <c r="B1220" s="17"/>
      <c r="DS1220" s="19"/>
      <c r="DT1220" s="19"/>
    </row>
    <row r="1221" spans="1:124" s="18" customFormat="1" x14ac:dyDescent="0.2">
      <c r="A1221" s="17"/>
      <c r="B1221" s="17"/>
      <c r="DS1221" s="19"/>
      <c r="DT1221" s="19"/>
    </row>
    <row r="1222" spans="1:124" s="18" customFormat="1" x14ac:dyDescent="0.2">
      <c r="A1222" s="17"/>
      <c r="B1222" s="17"/>
      <c r="DS1222" s="19"/>
      <c r="DT1222" s="19"/>
    </row>
    <row r="1223" spans="1:124" s="18" customFormat="1" x14ac:dyDescent="0.2">
      <c r="A1223" s="17"/>
      <c r="B1223" s="17"/>
      <c r="DS1223" s="19"/>
      <c r="DT1223" s="19"/>
    </row>
    <row r="1224" spans="1:124" s="18" customFormat="1" x14ac:dyDescent="0.2">
      <c r="A1224" s="17"/>
      <c r="B1224" s="17"/>
      <c r="DS1224" s="19"/>
      <c r="DT1224" s="19"/>
    </row>
    <row r="1225" spans="1:124" s="18" customFormat="1" x14ac:dyDescent="0.2">
      <c r="A1225" s="17"/>
      <c r="B1225" s="17"/>
      <c r="DS1225" s="19"/>
      <c r="DT1225" s="19"/>
    </row>
    <row r="1226" spans="1:124" s="18" customFormat="1" x14ac:dyDescent="0.2">
      <c r="A1226" s="17"/>
      <c r="B1226" s="17"/>
      <c r="DS1226" s="19"/>
      <c r="DT1226" s="19"/>
    </row>
    <row r="1227" spans="1:124" s="18" customFormat="1" x14ac:dyDescent="0.2">
      <c r="A1227" s="17"/>
      <c r="B1227" s="17"/>
      <c r="DS1227" s="19"/>
      <c r="DT1227" s="19"/>
    </row>
    <row r="1228" spans="1:124" s="18" customFormat="1" x14ac:dyDescent="0.2">
      <c r="A1228" s="17"/>
      <c r="B1228" s="17"/>
      <c r="DS1228" s="19"/>
      <c r="DT1228" s="19"/>
    </row>
    <row r="1229" spans="1:124" s="18" customFormat="1" x14ac:dyDescent="0.2">
      <c r="A1229" s="17"/>
      <c r="B1229" s="17"/>
      <c r="DS1229" s="19"/>
      <c r="DT1229" s="19"/>
    </row>
    <row r="1230" spans="1:124" s="18" customFormat="1" x14ac:dyDescent="0.2">
      <c r="A1230" s="17"/>
      <c r="B1230" s="17"/>
      <c r="DS1230" s="19"/>
      <c r="DT1230" s="19"/>
    </row>
    <row r="1231" spans="1:124" s="18" customFormat="1" x14ac:dyDescent="0.2">
      <c r="A1231" s="17"/>
      <c r="B1231" s="17"/>
      <c r="DS1231" s="19"/>
      <c r="DT1231" s="19"/>
    </row>
    <row r="1232" spans="1:124" s="18" customFormat="1" x14ac:dyDescent="0.2">
      <c r="A1232" s="17"/>
      <c r="B1232" s="17"/>
      <c r="DS1232" s="19"/>
      <c r="DT1232" s="19"/>
    </row>
    <row r="1233" spans="1:124" s="18" customFormat="1" x14ac:dyDescent="0.2">
      <c r="A1233" s="17"/>
      <c r="B1233" s="17"/>
      <c r="DS1233" s="19"/>
      <c r="DT1233" s="19"/>
    </row>
    <row r="1234" spans="1:124" s="18" customFormat="1" x14ac:dyDescent="0.2">
      <c r="A1234" s="17"/>
      <c r="B1234" s="17"/>
      <c r="DS1234" s="19"/>
      <c r="DT1234" s="19"/>
    </row>
    <row r="1235" spans="1:124" s="18" customFormat="1" x14ac:dyDescent="0.2">
      <c r="A1235" s="17"/>
      <c r="B1235" s="17"/>
      <c r="DS1235" s="19"/>
      <c r="DT1235" s="19"/>
    </row>
    <row r="1236" spans="1:124" s="18" customFormat="1" x14ac:dyDescent="0.2">
      <c r="A1236" s="17"/>
      <c r="B1236" s="17"/>
      <c r="DS1236" s="19"/>
      <c r="DT1236" s="19"/>
    </row>
    <row r="1237" spans="1:124" s="18" customFormat="1" x14ac:dyDescent="0.2">
      <c r="A1237" s="17"/>
      <c r="B1237" s="17"/>
      <c r="DS1237" s="19"/>
      <c r="DT1237" s="19"/>
    </row>
    <row r="1238" spans="1:124" s="18" customFormat="1" x14ac:dyDescent="0.2">
      <c r="A1238" s="17"/>
      <c r="B1238" s="17"/>
      <c r="DS1238" s="19"/>
      <c r="DT1238" s="19"/>
    </row>
    <row r="1239" spans="1:124" s="18" customFormat="1" x14ac:dyDescent="0.2">
      <c r="A1239" s="17"/>
      <c r="B1239" s="17"/>
      <c r="DS1239" s="19"/>
      <c r="DT1239" s="19"/>
    </row>
    <row r="1240" spans="1:124" s="18" customFormat="1" x14ac:dyDescent="0.2">
      <c r="A1240" s="17"/>
      <c r="B1240" s="17"/>
      <c r="DS1240" s="19"/>
      <c r="DT1240" s="19"/>
    </row>
    <row r="1241" spans="1:124" s="18" customFormat="1" x14ac:dyDescent="0.2">
      <c r="A1241" s="17"/>
      <c r="B1241" s="17"/>
      <c r="DS1241" s="19"/>
      <c r="DT1241" s="19"/>
    </row>
    <row r="1242" spans="1:124" s="18" customFormat="1" x14ac:dyDescent="0.2">
      <c r="A1242" s="17"/>
      <c r="B1242" s="17"/>
      <c r="DS1242" s="19"/>
      <c r="DT1242" s="19"/>
    </row>
    <row r="1243" spans="1:124" s="18" customFormat="1" x14ac:dyDescent="0.2">
      <c r="A1243" s="17"/>
      <c r="B1243" s="17"/>
      <c r="DS1243" s="19"/>
      <c r="DT1243" s="19"/>
    </row>
    <row r="1244" spans="1:124" s="18" customFormat="1" x14ac:dyDescent="0.2">
      <c r="A1244" s="17"/>
      <c r="B1244" s="17"/>
      <c r="DS1244" s="19"/>
      <c r="DT1244" s="19"/>
    </row>
    <row r="1245" spans="1:124" s="18" customFormat="1" x14ac:dyDescent="0.2">
      <c r="A1245" s="17"/>
      <c r="B1245" s="17"/>
      <c r="DS1245" s="19"/>
      <c r="DT1245" s="19"/>
    </row>
    <row r="1246" spans="1:124" s="18" customFormat="1" x14ac:dyDescent="0.2">
      <c r="A1246" s="17"/>
      <c r="B1246" s="17"/>
      <c r="DS1246" s="19"/>
      <c r="DT1246" s="19"/>
    </row>
    <row r="1247" spans="1:124" s="18" customFormat="1" x14ac:dyDescent="0.2">
      <c r="A1247" s="17"/>
      <c r="B1247" s="17"/>
      <c r="DS1247" s="19"/>
      <c r="DT1247" s="19"/>
    </row>
    <row r="1248" spans="1:124" s="18" customFormat="1" x14ac:dyDescent="0.2">
      <c r="A1248" s="17"/>
      <c r="B1248" s="17"/>
      <c r="DS1248" s="19"/>
      <c r="DT1248" s="19"/>
    </row>
    <row r="1249" spans="1:124" s="18" customFormat="1" x14ac:dyDescent="0.2">
      <c r="A1249" s="17"/>
      <c r="B1249" s="17"/>
      <c r="DS1249" s="19"/>
      <c r="DT1249" s="19"/>
    </row>
    <row r="1250" spans="1:124" s="18" customFormat="1" x14ac:dyDescent="0.2">
      <c r="A1250" s="17"/>
      <c r="B1250" s="17"/>
      <c r="DS1250" s="19"/>
      <c r="DT1250" s="19"/>
    </row>
    <row r="1251" spans="1:124" s="18" customFormat="1" x14ac:dyDescent="0.2">
      <c r="A1251" s="17"/>
      <c r="B1251" s="17"/>
      <c r="DS1251" s="19"/>
      <c r="DT1251" s="19"/>
    </row>
    <row r="1252" spans="1:124" s="18" customFormat="1" x14ac:dyDescent="0.2">
      <c r="A1252" s="17"/>
      <c r="B1252" s="17"/>
      <c r="DS1252" s="19"/>
      <c r="DT1252" s="19"/>
    </row>
    <row r="1253" spans="1:124" s="18" customFormat="1" x14ac:dyDescent="0.2">
      <c r="A1253" s="17"/>
      <c r="B1253" s="17"/>
      <c r="DS1253" s="19"/>
      <c r="DT1253" s="19"/>
    </row>
    <row r="1254" spans="1:124" s="18" customFormat="1" x14ac:dyDescent="0.2">
      <c r="A1254" s="17"/>
      <c r="B1254" s="17"/>
      <c r="DS1254" s="19"/>
      <c r="DT1254" s="19"/>
    </row>
    <row r="1255" spans="1:124" s="18" customFormat="1" x14ac:dyDescent="0.2">
      <c r="A1255" s="17"/>
      <c r="B1255" s="17"/>
      <c r="DS1255" s="19"/>
      <c r="DT1255" s="19"/>
    </row>
    <row r="1256" spans="1:124" s="18" customFormat="1" x14ac:dyDescent="0.2">
      <c r="A1256" s="17"/>
      <c r="B1256" s="17"/>
      <c r="DS1256" s="19"/>
      <c r="DT1256" s="19"/>
    </row>
    <row r="1257" spans="1:124" s="18" customFormat="1" x14ac:dyDescent="0.2">
      <c r="A1257" s="17"/>
      <c r="B1257" s="17"/>
      <c r="DS1257" s="19"/>
      <c r="DT1257" s="19"/>
    </row>
    <row r="1258" spans="1:124" s="18" customFormat="1" x14ac:dyDescent="0.2">
      <c r="A1258" s="17"/>
      <c r="B1258" s="17"/>
      <c r="DS1258" s="19"/>
      <c r="DT1258" s="19"/>
    </row>
    <row r="1259" spans="1:124" s="18" customFormat="1" x14ac:dyDescent="0.2">
      <c r="A1259" s="17"/>
      <c r="B1259" s="17"/>
      <c r="DS1259" s="19"/>
      <c r="DT1259" s="19"/>
    </row>
    <row r="1260" spans="1:124" s="18" customFormat="1" x14ac:dyDescent="0.2">
      <c r="A1260" s="17"/>
      <c r="B1260" s="17"/>
      <c r="DS1260" s="19"/>
      <c r="DT1260" s="19"/>
    </row>
    <row r="1261" spans="1:124" s="18" customFormat="1" x14ac:dyDescent="0.2">
      <c r="A1261" s="17"/>
      <c r="B1261" s="17"/>
      <c r="DS1261" s="19"/>
      <c r="DT1261" s="19"/>
    </row>
    <row r="1262" spans="1:124" s="18" customFormat="1" x14ac:dyDescent="0.2">
      <c r="A1262" s="17"/>
      <c r="B1262" s="17"/>
      <c r="DS1262" s="19"/>
      <c r="DT1262" s="19"/>
    </row>
    <row r="1263" spans="1:124" s="18" customFormat="1" x14ac:dyDescent="0.2">
      <c r="A1263" s="17"/>
      <c r="B1263" s="17"/>
      <c r="DS1263" s="19"/>
      <c r="DT1263" s="19"/>
    </row>
    <row r="1264" spans="1:124" s="18" customFormat="1" x14ac:dyDescent="0.2">
      <c r="A1264" s="17"/>
      <c r="B1264" s="17"/>
      <c r="DS1264" s="19"/>
      <c r="DT1264" s="19"/>
    </row>
    <row r="1265" spans="1:124" s="18" customFormat="1" x14ac:dyDescent="0.2">
      <c r="A1265" s="17"/>
      <c r="B1265" s="17"/>
      <c r="DS1265" s="19"/>
      <c r="DT1265" s="19"/>
    </row>
    <row r="1266" spans="1:124" s="18" customFormat="1" x14ac:dyDescent="0.2">
      <c r="A1266" s="17"/>
      <c r="B1266" s="17"/>
      <c r="DS1266" s="19"/>
      <c r="DT1266" s="19"/>
    </row>
    <row r="1267" spans="1:124" s="18" customFormat="1" x14ac:dyDescent="0.2">
      <c r="A1267" s="17"/>
      <c r="B1267" s="17"/>
      <c r="DS1267" s="19"/>
      <c r="DT1267" s="19"/>
    </row>
    <row r="1268" spans="1:124" s="18" customFormat="1" x14ac:dyDescent="0.2">
      <c r="A1268" s="17"/>
      <c r="B1268" s="17"/>
      <c r="DS1268" s="19"/>
      <c r="DT1268" s="19"/>
    </row>
    <row r="1269" spans="1:124" s="18" customFormat="1" x14ac:dyDescent="0.2">
      <c r="A1269" s="17"/>
      <c r="B1269" s="17"/>
      <c r="DS1269" s="19"/>
      <c r="DT1269" s="19"/>
    </row>
    <row r="1270" spans="1:124" s="18" customFormat="1" x14ac:dyDescent="0.2">
      <c r="A1270" s="17"/>
      <c r="B1270" s="17"/>
      <c r="DS1270" s="19"/>
      <c r="DT1270" s="19"/>
    </row>
    <row r="1271" spans="1:124" s="18" customFormat="1" x14ac:dyDescent="0.2">
      <c r="A1271" s="17"/>
      <c r="B1271" s="17"/>
      <c r="DS1271" s="19"/>
      <c r="DT1271" s="19"/>
    </row>
    <row r="1272" spans="1:124" s="18" customFormat="1" x14ac:dyDescent="0.2">
      <c r="A1272" s="17"/>
      <c r="B1272" s="17"/>
      <c r="DS1272" s="19"/>
      <c r="DT1272" s="19"/>
    </row>
    <row r="1273" spans="1:124" s="18" customFormat="1" x14ac:dyDescent="0.2">
      <c r="A1273" s="17"/>
      <c r="B1273" s="17"/>
      <c r="DS1273" s="19"/>
      <c r="DT1273" s="19"/>
    </row>
    <row r="1274" spans="1:124" s="18" customFormat="1" x14ac:dyDescent="0.2">
      <c r="A1274" s="17"/>
      <c r="B1274" s="17"/>
      <c r="DS1274" s="19"/>
      <c r="DT1274" s="19"/>
    </row>
    <row r="1275" spans="1:124" s="18" customFormat="1" x14ac:dyDescent="0.2">
      <c r="A1275" s="17"/>
      <c r="B1275" s="17"/>
      <c r="DS1275" s="19"/>
      <c r="DT1275" s="19"/>
    </row>
    <row r="1276" spans="1:124" s="18" customFormat="1" x14ac:dyDescent="0.2">
      <c r="A1276" s="17"/>
      <c r="B1276" s="17"/>
      <c r="DS1276" s="19"/>
      <c r="DT1276" s="19"/>
    </row>
    <row r="1277" spans="1:124" s="18" customFormat="1" x14ac:dyDescent="0.2">
      <c r="A1277" s="17"/>
      <c r="B1277" s="17"/>
      <c r="DS1277" s="19"/>
      <c r="DT1277" s="19"/>
    </row>
    <row r="1278" spans="1:124" s="18" customFormat="1" x14ac:dyDescent="0.2">
      <c r="A1278" s="17"/>
      <c r="B1278" s="17"/>
      <c r="DS1278" s="19"/>
      <c r="DT1278" s="19"/>
    </row>
    <row r="1279" spans="1:124" s="18" customFormat="1" x14ac:dyDescent="0.2">
      <c r="A1279" s="17"/>
      <c r="B1279" s="17"/>
      <c r="DS1279" s="19"/>
      <c r="DT1279" s="19"/>
    </row>
    <row r="1280" spans="1:124" s="18" customFormat="1" x14ac:dyDescent="0.2">
      <c r="A1280" s="17"/>
      <c r="B1280" s="17"/>
      <c r="DS1280" s="19"/>
      <c r="DT1280" s="19"/>
    </row>
    <row r="1281" spans="1:124" s="18" customFormat="1" x14ac:dyDescent="0.2">
      <c r="A1281" s="17"/>
      <c r="B1281" s="17"/>
      <c r="DS1281" s="19"/>
      <c r="DT1281" s="19"/>
    </row>
    <row r="1282" spans="1:124" s="18" customFormat="1" x14ac:dyDescent="0.2">
      <c r="A1282" s="17"/>
      <c r="B1282" s="17"/>
      <c r="DS1282" s="19"/>
      <c r="DT1282" s="19"/>
    </row>
    <row r="1283" spans="1:124" s="18" customFormat="1" x14ac:dyDescent="0.2">
      <c r="A1283" s="17"/>
      <c r="B1283" s="17"/>
      <c r="DS1283" s="19"/>
      <c r="DT1283" s="19"/>
    </row>
    <row r="1284" spans="1:124" s="18" customFormat="1" x14ac:dyDescent="0.2">
      <c r="A1284" s="17"/>
      <c r="B1284" s="17"/>
      <c r="DS1284" s="19"/>
      <c r="DT1284" s="19"/>
    </row>
    <row r="1285" spans="1:124" s="18" customFormat="1" x14ac:dyDescent="0.2">
      <c r="A1285" s="17"/>
      <c r="B1285" s="17"/>
      <c r="DS1285" s="19"/>
      <c r="DT1285" s="19"/>
    </row>
    <row r="1286" spans="1:124" s="18" customFormat="1" x14ac:dyDescent="0.2">
      <c r="A1286" s="17"/>
      <c r="B1286" s="17"/>
      <c r="DS1286" s="19"/>
      <c r="DT1286" s="19"/>
    </row>
    <row r="1287" spans="1:124" s="18" customFormat="1" x14ac:dyDescent="0.2">
      <c r="A1287" s="17"/>
      <c r="B1287" s="17"/>
      <c r="DS1287" s="19"/>
      <c r="DT1287" s="19"/>
    </row>
    <row r="1288" spans="1:124" s="18" customFormat="1" x14ac:dyDescent="0.2">
      <c r="A1288" s="17"/>
      <c r="B1288" s="17"/>
      <c r="DS1288" s="19"/>
      <c r="DT1288" s="19"/>
    </row>
    <row r="1289" spans="1:124" s="18" customFormat="1" x14ac:dyDescent="0.2">
      <c r="A1289" s="17"/>
      <c r="B1289" s="17"/>
      <c r="DS1289" s="19"/>
      <c r="DT1289" s="19"/>
    </row>
    <row r="1290" spans="1:124" s="18" customFormat="1" x14ac:dyDescent="0.2">
      <c r="A1290" s="17"/>
      <c r="B1290" s="17"/>
      <c r="DS1290" s="19"/>
      <c r="DT1290" s="19"/>
    </row>
    <row r="1291" spans="1:124" s="18" customFormat="1" x14ac:dyDescent="0.2">
      <c r="A1291" s="17"/>
      <c r="B1291" s="17"/>
      <c r="DS1291" s="19"/>
      <c r="DT1291" s="19"/>
    </row>
    <row r="1292" spans="1:124" s="18" customFormat="1" x14ac:dyDescent="0.2">
      <c r="A1292" s="17"/>
      <c r="B1292" s="17"/>
      <c r="DS1292" s="19"/>
      <c r="DT1292" s="19"/>
    </row>
    <row r="1293" spans="1:124" s="18" customFormat="1" x14ac:dyDescent="0.2">
      <c r="A1293" s="17"/>
      <c r="B1293" s="17"/>
      <c r="DS1293" s="19"/>
      <c r="DT1293" s="19"/>
    </row>
    <row r="1294" spans="1:124" s="18" customFormat="1" x14ac:dyDescent="0.2">
      <c r="A1294" s="17"/>
      <c r="B1294" s="17"/>
      <c r="DS1294" s="19"/>
      <c r="DT1294" s="19"/>
    </row>
    <row r="1295" spans="1:124" s="18" customFormat="1" x14ac:dyDescent="0.2">
      <c r="A1295" s="17"/>
      <c r="B1295" s="17"/>
      <c r="DS1295" s="19"/>
      <c r="DT1295" s="19"/>
    </row>
    <row r="1296" spans="1:124" s="18" customFormat="1" x14ac:dyDescent="0.2">
      <c r="A1296" s="17"/>
      <c r="B1296" s="17"/>
      <c r="DS1296" s="19"/>
      <c r="DT1296" s="19"/>
    </row>
    <row r="1297" spans="1:124" s="18" customFormat="1" x14ac:dyDescent="0.2">
      <c r="A1297" s="17"/>
      <c r="B1297" s="17"/>
      <c r="DS1297" s="19"/>
      <c r="DT1297" s="19"/>
    </row>
    <row r="1298" spans="1:124" s="18" customFormat="1" x14ac:dyDescent="0.2">
      <c r="A1298" s="17"/>
      <c r="B1298" s="17"/>
      <c r="DS1298" s="19"/>
      <c r="DT1298" s="19"/>
    </row>
    <row r="1299" spans="1:124" s="18" customFormat="1" x14ac:dyDescent="0.2">
      <c r="A1299" s="17"/>
      <c r="B1299" s="17"/>
      <c r="DS1299" s="19"/>
      <c r="DT1299" s="19"/>
    </row>
    <row r="1300" spans="1:124" s="18" customFormat="1" x14ac:dyDescent="0.2">
      <c r="A1300" s="17"/>
      <c r="B1300" s="17"/>
      <c r="DS1300" s="19"/>
      <c r="DT1300" s="19"/>
    </row>
    <row r="1301" spans="1:124" s="18" customFormat="1" x14ac:dyDescent="0.2">
      <c r="A1301" s="17"/>
      <c r="B1301" s="17"/>
      <c r="DS1301" s="19"/>
      <c r="DT1301" s="19"/>
    </row>
    <row r="1302" spans="1:124" s="18" customFormat="1" x14ac:dyDescent="0.2">
      <c r="A1302" s="17"/>
      <c r="B1302" s="17"/>
      <c r="DS1302" s="19"/>
      <c r="DT1302" s="19"/>
    </row>
    <row r="1303" spans="1:124" s="18" customFormat="1" x14ac:dyDescent="0.2">
      <c r="A1303" s="17"/>
      <c r="B1303" s="17"/>
      <c r="DS1303" s="19"/>
      <c r="DT1303" s="19"/>
    </row>
    <row r="1304" spans="1:124" s="18" customFormat="1" x14ac:dyDescent="0.2">
      <c r="A1304" s="17"/>
      <c r="B1304" s="17"/>
      <c r="DS1304" s="19"/>
      <c r="DT1304" s="19"/>
    </row>
    <row r="1305" spans="1:124" s="18" customFormat="1" x14ac:dyDescent="0.2">
      <c r="A1305" s="17"/>
      <c r="B1305" s="17"/>
      <c r="DS1305" s="19"/>
      <c r="DT1305" s="19"/>
    </row>
    <row r="1306" spans="1:124" s="18" customFormat="1" x14ac:dyDescent="0.2">
      <c r="A1306" s="17"/>
      <c r="B1306" s="17"/>
      <c r="DS1306" s="19"/>
      <c r="DT1306" s="19"/>
    </row>
    <row r="1307" spans="1:124" s="18" customFormat="1" x14ac:dyDescent="0.2">
      <c r="A1307" s="17"/>
      <c r="B1307" s="17"/>
      <c r="DS1307" s="19"/>
      <c r="DT1307" s="19"/>
    </row>
    <row r="1308" spans="1:124" s="18" customFormat="1" x14ac:dyDescent="0.2">
      <c r="A1308" s="17"/>
      <c r="B1308" s="17"/>
      <c r="DS1308" s="19"/>
      <c r="DT1308" s="19"/>
    </row>
    <row r="1309" spans="1:124" s="18" customFormat="1" x14ac:dyDescent="0.2">
      <c r="A1309" s="17"/>
      <c r="B1309" s="17"/>
      <c r="DS1309" s="19"/>
      <c r="DT1309" s="19"/>
    </row>
    <row r="1310" spans="1:124" s="18" customFormat="1" x14ac:dyDescent="0.2">
      <c r="A1310" s="17"/>
      <c r="B1310" s="17"/>
      <c r="DS1310" s="19"/>
      <c r="DT1310" s="19"/>
    </row>
    <row r="1311" spans="1:124" s="18" customFormat="1" x14ac:dyDescent="0.2">
      <c r="A1311" s="17"/>
      <c r="B1311" s="17"/>
      <c r="DS1311" s="19"/>
      <c r="DT1311" s="19"/>
    </row>
    <row r="1312" spans="1:124" s="18" customFormat="1" x14ac:dyDescent="0.2">
      <c r="A1312" s="17"/>
      <c r="B1312" s="17"/>
      <c r="DS1312" s="19"/>
      <c r="DT1312" s="19"/>
    </row>
    <row r="1313" spans="1:124" s="18" customFormat="1" x14ac:dyDescent="0.2">
      <c r="A1313" s="17"/>
      <c r="B1313" s="17"/>
      <c r="DS1313" s="19"/>
      <c r="DT1313" s="19"/>
    </row>
    <row r="1314" spans="1:124" s="18" customFormat="1" x14ac:dyDescent="0.2">
      <c r="A1314" s="17"/>
      <c r="B1314" s="17"/>
      <c r="DS1314" s="19"/>
      <c r="DT1314" s="19"/>
    </row>
    <row r="1315" spans="1:124" s="18" customFormat="1" x14ac:dyDescent="0.2">
      <c r="A1315" s="17"/>
      <c r="B1315" s="17"/>
      <c r="DS1315" s="19"/>
      <c r="DT1315" s="19"/>
    </row>
    <row r="1316" spans="1:124" s="18" customFormat="1" x14ac:dyDescent="0.2">
      <c r="A1316" s="17"/>
      <c r="B1316" s="17"/>
      <c r="DS1316" s="19"/>
      <c r="DT1316" s="19"/>
    </row>
    <row r="1317" spans="1:124" s="18" customFormat="1" x14ac:dyDescent="0.2">
      <c r="A1317" s="17"/>
      <c r="B1317" s="17"/>
      <c r="DS1317" s="19"/>
      <c r="DT1317" s="19"/>
    </row>
    <row r="1318" spans="1:124" s="18" customFormat="1" x14ac:dyDescent="0.2">
      <c r="A1318" s="17"/>
      <c r="B1318" s="17"/>
      <c r="DS1318" s="19"/>
      <c r="DT1318" s="19"/>
    </row>
    <row r="1319" spans="1:124" s="18" customFormat="1" x14ac:dyDescent="0.2">
      <c r="A1319" s="17"/>
      <c r="B1319" s="17"/>
      <c r="DS1319" s="19"/>
      <c r="DT1319" s="19"/>
    </row>
    <row r="1320" spans="1:124" s="18" customFormat="1" x14ac:dyDescent="0.2">
      <c r="A1320" s="17"/>
      <c r="B1320" s="17"/>
      <c r="DS1320" s="19"/>
      <c r="DT1320" s="19"/>
    </row>
    <row r="1321" spans="1:124" s="18" customFormat="1" x14ac:dyDescent="0.2">
      <c r="A1321" s="17"/>
      <c r="B1321" s="17"/>
      <c r="DS1321" s="19"/>
      <c r="DT1321" s="19"/>
    </row>
    <row r="1322" spans="1:124" s="18" customFormat="1" x14ac:dyDescent="0.2">
      <c r="A1322" s="17"/>
      <c r="B1322" s="17"/>
      <c r="DS1322" s="19"/>
      <c r="DT1322" s="19"/>
    </row>
    <row r="1323" spans="1:124" s="18" customFormat="1" x14ac:dyDescent="0.2">
      <c r="A1323" s="17"/>
      <c r="B1323" s="17"/>
      <c r="DS1323" s="19"/>
      <c r="DT1323" s="19"/>
    </row>
    <row r="1324" spans="1:124" s="18" customFormat="1" x14ac:dyDescent="0.2">
      <c r="A1324" s="17"/>
      <c r="B1324" s="17"/>
      <c r="DS1324" s="19"/>
      <c r="DT1324" s="19"/>
    </row>
    <row r="1325" spans="1:124" s="18" customFormat="1" x14ac:dyDescent="0.2">
      <c r="A1325" s="17"/>
      <c r="B1325" s="17"/>
      <c r="DS1325" s="19"/>
      <c r="DT1325" s="19"/>
    </row>
    <row r="1326" spans="1:124" s="18" customFormat="1" x14ac:dyDescent="0.2">
      <c r="A1326" s="17"/>
      <c r="B1326" s="17"/>
      <c r="DS1326" s="19"/>
      <c r="DT1326" s="19"/>
    </row>
    <row r="1327" spans="1:124" s="18" customFormat="1" x14ac:dyDescent="0.2">
      <c r="A1327" s="17"/>
      <c r="B1327" s="17"/>
      <c r="DS1327" s="19"/>
      <c r="DT1327" s="19"/>
    </row>
    <row r="1328" spans="1:124" s="18" customFormat="1" x14ac:dyDescent="0.2">
      <c r="A1328" s="17"/>
      <c r="B1328" s="17"/>
      <c r="DS1328" s="19"/>
      <c r="DT1328" s="19"/>
    </row>
    <row r="1329" spans="1:124" s="18" customFormat="1" x14ac:dyDescent="0.2">
      <c r="A1329" s="17"/>
      <c r="B1329" s="17"/>
      <c r="DS1329" s="19"/>
      <c r="DT1329" s="19"/>
    </row>
    <row r="1330" spans="1:124" s="18" customFormat="1" x14ac:dyDescent="0.2">
      <c r="A1330" s="17"/>
      <c r="B1330" s="17"/>
      <c r="DS1330" s="19"/>
      <c r="DT1330" s="19"/>
    </row>
    <row r="1331" spans="1:124" s="18" customFormat="1" x14ac:dyDescent="0.2">
      <c r="A1331" s="17"/>
      <c r="B1331" s="17"/>
      <c r="DS1331" s="19"/>
      <c r="DT1331" s="19"/>
    </row>
    <row r="1332" spans="1:124" s="18" customFormat="1" x14ac:dyDescent="0.2">
      <c r="A1332" s="17"/>
      <c r="B1332" s="17"/>
      <c r="DS1332" s="19"/>
      <c r="DT1332" s="19"/>
    </row>
    <row r="1333" spans="1:124" s="18" customFormat="1" x14ac:dyDescent="0.2">
      <c r="A1333" s="17"/>
      <c r="B1333" s="17"/>
      <c r="DS1333" s="19"/>
      <c r="DT1333" s="19"/>
    </row>
    <row r="1334" spans="1:124" s="18" customFormat="1" x14ac:dyDescent="0.2">
      <c r="A1334" s="17"/>
      <c r="B1334" s="17"/>
      <c r="DS1334" s="19"/>
      <c r="DT1334" s="19"/>
    </row>
    <row r="1335" spans="1:124" s="18" customFormat="1" x14ac:dyDescent="0.2">
      <c r="A1335" s="17"/>
      <c r="B1335" s="17"/>
      <c r="DS1335" s="19"/>
      <c r="DT1335" s="19"/>
    </row>
    <row r="1336" spans="1:124" s="18" customFormat="1" x14ac:dyDescent="0.2">
      <c r="A1336" s="17"/>
      <c r="B1336" s="17"/>
      <c r="DS1336" s="19"/>
      <c r="DT1336" s="19"/>
    </row>
    <row r="1337" spans="1:124" s="18" customFormat="1" x14ac:dyDescent="0.2">
      <c r="A1337" s="17"/>
      <c r="B1337" s="17"/>
      <c r="DS1337" s="19"/>
      <c r="DT1337" s="19"/>
    </row>
    <row r="1338" spans="1:124" s="18" customFormat="1" x14ac:dyDescent="0.2">
      <c r="A1338" s="17"/>
      <c r="B1338" s="17"/>
      <c r="DS1338" s="19"/>
      <c r="DT1338" s="19"/>
    </row>
    <row r="1339" spans="1:124" s="18" customFormat="1" x14ac:dyDescent="0.2">
      <c r="A1339" s="17"/>
      <c r="B1339" s="17"/>
      <c r="DS1339" s="19"/>
      <c r="DT1339" s="19"/>
    </row>
    <row r="1340" spans="1:124" s="18" customFormat="1" x14ac:dyDescent="0.2">
      <c r="A1340" s="17"/>
      <c r="B1340" s="17"/>
      <c r="DS1340" s="19"/>
      <c r="DT1340" s="19"/>
    </row>
    <row r="1341" spans="1:124" s="18" customFormat="1" x14ac:dyDescent="0.2">
      <c r="A1341" s="17"/>
      <c r="B1341" s="17"/>
      <c r="DS1341" s="19"/>
      <c r="DT1341" s="19"/>
    </row>
    <row r="1342" spans="1:124" s="18" customFormat="1" x14ac:dyDescent="0.2">
      <c r="A1342" s="17"/>
      <c r="B1342" s="17"/>
      <c r="DS1342" s="19"/>
      <c r="DT1342" s="19"/>
    </row>
    <row r="1343" spans="1:124" s="18" customFormat="1" x14ac:dyDescent="0.2">
      <c r="A1343" s="17"/>
      <c r="B1343" s="17"/>
      <c r="DS1343" s="19"/>
      <c r="DT1343" s="19"/>
    </row>
    <row r="1344" spans="1:124" s="18" customFormat="1" x14ac:dyDescent="0.2">
      <c r="A1344" s="17"/>
      <c r="B1344" s="17"/>
      <c r="DS1344" s="19"/>
      <c r="DT1344" s="19"/>
    </row>
    <row r="1345" spans="1:124" s="18" customFormat="1" x14ac:dyDescent="0.2">
      <c r="A1345" s="17"/>
      <c r="B1345" s="17"/>
      <c r="DS1345" s="19"/>
      <c r="DT1345" s="19"/>
    </row>
    <row r="1346" spans="1:124" s="18" customFormat="1" x14ac:dyDescent="0.2">
      <c r="A1346" s="17"/>
      <c r="B1346" s="17"/>
      <c r="DS1346" s="19"/>
      <c r="DT1346" s="19"/>
    </row>
    <row r="1347" spans="1:124" s="18" customFormat="1" x14ac:dyDescent="0.2">
      <c r="A1347" s="17"/>
      <c r="B1347" s="17"/>
      <c r="DS1347" s="19"/>
      <c r="DT1347" s="19"/>
    </row>
    <row r="1348" spans="1:124" s="18" customFormat="1" x14ac:dyDescent="0.2">
      <c r="A1348" s="17"/>
      <c r="B1348" s="17"/>
      <c r="DS1348" s="19"/>
      <c r="DT1348" s="19"/>
    </row>
    <row r="1349" spans="1:124" s="18" customFormat="1" x14ac:dyDescent="0.2">
      <c r="A1349" s="17"/>
      <c r="B1349" s="17"/>
      <c r="DS1349" s="19"/>
      <c r="DT1349" s="19"/>
    </row>
    <row r="1350" spans="1:124" s="18" customFormat="1" x14ac:dyDescent="0.2">
      <c r="A1350" s="17"/>
      <c r="B1350" s="17"/>
      <c r="DS1350" s="19"/>
      <c r="DT1350" s="19"/>
    </row>
    <row r="1351" spans="1:124" s="18" customFormat="1" x14ac:dyDescent="0.2">
      <c r="A1351" s="17"/>
      <c r="B1351" s="17"/>
      <c r="DS1351" s="19"/>
      <c r="DT1351" s="19"/>
    </row>
    <row r="1352" spans="1:124" s="18" customFormat="1" x14ac:dyDescent="0.2">
      <c r="A1352" s="17"/>
      <c r="B1352" s="17"/>
      <c r="DS1352" s="19"/>
      <c r="DT1352" s="19"/>
    </row>
    <row r="1353" spans="1:124" s="18" customFormat="1" x14ac:dyDescent="0.2">
      <c r="A1353" s="17"/>
      <c r="B1353" s="17"/>
      <c r="DS1353" s="19"/>
      <c r="DT1353" s="19"/>
    </row>
    <row r="1354" spans="1:124" s="18" customFormat="1" x14ac:dyDescent="0.2">
      <c r="A1354" s="17"/>
      <c r="B1354" s="17"/>
      <c r="DS1354" s="19"/>
      <c r="DT1354" s="19"/>
    </row>
    <row r="1355" spans="1:124" s="18" customFormat="1" x14ac:dyDescent="0.2">
      <c r="A1355" s="17"/>
      <c r="B1355" s="17"/>
      <c r="DS1355" s="19"/>
      <c r="DT1355" s="19"/>
    </row>
    <row r="1356" spans="1:124" s="18" customFormat="1" x14ac:dyDescent="0.2">
      <c r="A1356" s="17"/>
      <c r="B1356" s="17"/>
      <c r="DS1356" s="19"/>
      <c r="DT1356" s="19"/>
    </row>
    <row r="1357" spans="1:124" s="18" customFormat="1" x14ac:dyDescent="0.2">
      <c r="A1357" s="17"/>
      <c r="B1357" s="17"/>
      <c r="DS1357" s="19"/>
      <c r="DT1357" s="19"/>
    </row>
    <row r="1358" spans="1:124" s="18" customFormat="1" x14ac:dyDescent="0.2">
      <c r="A1358" s="17"/>
      <c r="B1358" s="17"/>
      <c r="DS1358" s="19"/>
      <c r="DT1358" s="19"/>
    </row>
    <row r="1359" spans="1:124" s="18" customFormat="1" x14ac:dyDescent="0.2">
      <c r="A1359" s="17"/>
      <c r="B1359" s="17"/>
      <c r="DS1359" s="19"/>
      <c r="DT1359" s="19"/>
    </row>
    <row r="1360" spans="1:124" s="18" customFormat="1" x14ac:dyDescent="0.2">
      <c r="A1360" s="17"/>
      <c r="B1360" s="17"/>
      <c r="DS1360" s="19"/>
      <c r="DT1360" s="19"/>
    </row>
    <row r="1361" spans="1:124" s="18" customFormat="1" x14ac:dyDescent="0.2">
      <c r="A1361" s="17"/>
      <c r="B1361" s="17"/>
      <c r="DS1361" s="19"/>
      <c r="DT1361" s="19"/>
    </row>
    <row r="1362" spans="1:124" s="18" customFormat="1" x14ac:dyDescent="0.2">
      <c r="A1362" s="17"/>
      <c r="B1362" s="17"/>
      <c r="DS1362" s="19"/>
      <c r="DT1362" s="19"/>
    </row>
    <row r="1363" spans="1:124" s="18" customFormat="1" x14ac:dyDescent="0.2">
      <c r="A1363" s="17"/>
      <c r="B1363" s="17"/>
      <c r="DS1363" s="19"/>
      <c r="DT1363" s="19"/>
    </row>
    <row r="1364" spans="1:124" s="18" customFormat="1" x14ac:dyDescent="0.2">
      <c r="A1364" s="17"/>
      <c r="B1364" s="17"/>
      <c r="DS1364" s="19"/>
      <c r="DT1364" s="19"/>
    </row>
    <row r="1365" spans="1:124" s="18" customFormat="1" x14ac:dyDescent="0.2">
      <c r="A1365" s="17"/>
      <c r="B1365" s="17"/>
      <c r="DS1365" s="19"/>
      <c r="DT1365" s="19"/>
    </row>
    <row r="1366" spans="1:124" s="18" customFormat="1" x14ac:dyDescent="0.2">
      <c r="A1366" s="17"/>
      <c r="B1366" s="17"/>
      <c r="DS1366" s="19"/>
      <c r="DT1366" s="19"/>
    </row>
    <row r="1367" spans="1:124" s="18" customFormat="1" x14ac:dyDescent="0.2">
      <c r="A1367" s="17"/>
      <c r="B1367" s="17"/>
      <c r="DS1367" s="19"/>
      <c r="DT1367" s="19"/>
    </row>
    <row r="1368" spans="1:124" s="18" customFormat="1" x14ac:dyDescent="0.2">
      <c r="A1368" s="17"/>
      <c r="B1368" s="17"/>
      <c r="DS1368" s="19"/>
      <c r="DT1368" s="19"/>
    </row>
    <row r="1369" spans="1:124" s="18" customFormat="1" x14ac:dyDescent="0.2">
      <c r="A1369" s="17"/>
      <c r="B1369" s="17"/>
      <c r="DS1369" s="19"/>
      <c r="DT1369" s="19"/>
    </row>
    <row r="1370" spans="1:124" s="18" customFormat="1" x14ac:dyDescent="0.2">
      <c r="A1370" s="17"/>
      <c r="B1370" s="17"/>
      <c r="DS1370" s="19"/>
      <c r="DT1370" s="19"/>
    </row>
    <row r="1371" spans="1:124" s="18" customFormat="1" x14ac:dyDescent="0.2">
      <c r="A1371" s="17"/>
      <c r="B1371" s="17"/>
      <c r="DS1371" s="19"/>
      <c r="DT1371" s="19"/>
    </row>
    <row r="1372" spans="1:124" s="18" customFormat="1" x14ac:dyDescent="0.2">
      <c r="A1372" s="17"/>
      <c r="B1372" s="17"/>
      <c r="DS1372" s="19"/>
      <c r="DT1372" s="19"/>
    </row>
    <row r="1373" spans="1:124" s="18" customFormat="1" x14ac:dyDescent="0.2">
      <c r="A1373" s="17"/>
      <c r="B1373" s="17"/>
      <c r="DS1373" s="19"/>
      <c r="DT1373" s="19"/>
    </row>
    <row r="1374" spans="1:124" s="18" customFormat="1" x14ac:dyDescent="0.2">
      <c r="A1374" s="17"/>
      <c r="B1374" s="17"/>
      <c r="DS1374" s="19"/>
      <c r="DT1374" s="19"/>
    </row>
    <row r="1375" spans="1:124" s="18" customFormat="1" x14ac:dyDescent="0.2">
      <c r="A1375" s="17"/>
      <c r="B1375" s="17"/>
      <c r="DS1375" s="19"/>
      <c r="DT1375" s="19"/>
    </row>
    <row r="1376" spans="1:124" s="18" customFormat="1" x14ac:dyDescent="0.2">
      <c r="A1376" s="17"/>
      <c r="B1376" s="17"/>
      <c r="DS1376" s="19"/>
      <c r="DT1376" s="19"/>
    </row>
    <row r="1377" spans="1:124" s="18" customFormat="1" x14ac:dyDescent="0.2">
      <c r="A1377" s="17"/>
      <c r="B1377" s="17"/>
      <c r="DS1377" s="19"/>
      <c r="DT1377" s="19"/>
    </row>
    <row r="1378" spans="1:124" s="18" customFormat="1" x14ac:dyDescent="0.2">
      <c r="A1378" s="17"/>
      <c r="B1378" s="17"/>
      <c r="DS1378" s="19"/>
      <c r="DT1378" s="19"/>
    </row>
    <row r="1379" spans="1:124" s="18" customFormat="1" x14ac:dyDescent="0.2">
      <c r="A1379" s="17"/>
      <c r="B1379" s="17"/>
      <c r="DS1379" s="19"/>
      <c r="DT1379" s="19"/>
    </row>
    <row r="1380" spans="1:124" s="18" customFormat="1" x14ac:dyDescent="0.2">
      <c r="A1380" s="17"/>
      <c r="B1380" s="17"/>
      <c r="DS1380" s="19"/>
      <c r="DT1380" s="19"/>
    </row>
    <row r="1381" spans="1:124" s="18" customFormat="1" x14ac:dyDescent="0.2">
      <c r="A1381" s="17"/>
      <c r="B1381" s="17"/>
      <c r="DS1381" s="19"/>
      <c r="DT1381" s="19"/>
    </row>
    <row r="1382" spans="1:124" s="18" customFormat="1" x14ac:dyDescent="0.2">
      <c r="A1382" s="17"/>
      <c r="B1382" s="17"/>
      <c r="DS1382" s="19"/>
      <c r="DT1382" s="19"/>
    </row>
    <row r="1383" spans="1:124" s="18" customFormat="1" x14ac:dyDescent="0.2">
      <c r="A1383" s="17"/>
      <c r="B1383" s="17"/>
      <c r="DS1383" s="19"/>
      <c r="DT1383" s="19"/>
    </row>
    <row r="1384" spans="1:124" s="18" customFormat="1" x14ac:dyDescent="0.2">
      <c r="A1384" s="17"/>
      <c r="B1384" s="17"/>
      <c r="DS1384" s="19"/>
      <c r="DT1384" s="19"/>
    </row>
    <row r="1385" spans="1:124" s="18" customFormat="1" x14ac:dyDescent="0.2">
      <c r="A1385" s="17"/>
      <c r="B1385" s="17"/>
      <c r="DS1385" s="19"/>
      <c r="DT1385" s="19"/>
    </row>
    <row r="1386" spans="1:124" s="18" customFormat="1" x14ac:dyDescent="0.2">
      <c r="A1386" s="17"/>
      <c r="B1386" s="17"/>
      <c r="DS1386" s="19"/>
      <c r="DT1386" s="19"/>
    </row>
    <row r="1387" spans="1:124" s="18" customFormat="1" x14ac:dyDescent="0.2">
      <c r="A1387" s="17"/>
      <c r="B1387" s="17"/>
      <c r="DS1387" s="19"/>
      <c r="DT1387" s="19"/>
    </row>
    <row r="1388" spans="1:124" s="18" customFormat="1" x14ac:dyDescent="0.2">
      <c r="A1388" s="17"/>
      <c r="B1388" s="17"/>
      <c r="DS1388" s="19"/>
      <c r="DT1388" s="19"/>
    </row>
    <row r="1389" spans="1:124" s="18" customFormat="1" x14ac:dyDescent="0.2">
      <c r="A1389" s="17"/>
      <c r="B1389" s="17"/>
      <c r="DS1389" s="19"/>
      <c r="DT1389" s="19"/>
    </row>
    <row r="1390" spans="1:124" s="18" customFormat="1" x14ac:dyDescent="0.2">
      <c r="A1390" s="17"/>
      <c r="B1390" s="17"/>
      <c r="DS1390" s="19"/>
      <c r="DT1390" s="19"/>
    </row>
    <row r="1391" spans="1:124" s="18" customFormat="1" x14ac:dyDescent="0.2">
      <c r="A1391" s="17"/>
      <c r="B1391" s="17"/>
      <c r="DS1391" s="19"/>
      <c r="DT1391" s="19"/>
    </row>
    <row r="1392" spans="1:124" s="18" customFormat="1" x14ac:dyDescent="0.2">
      <c r="A1392" s="17"/>
      <c r="B1392" s="17"/>
      <c r="DS1392" s="19"/>
      <c r="DT1392" s="19"/>
    </row>
    <row r="1393" spans="1:124" s="18" customFormat="1" x14ac:dyDescent="0.2">
      <c r="A1393" s="17"/>
      <c r="B1393" s="17"/>
      <c r="DS1393" s="19"/>
      <c r="DT1393" s="19"/>
    </row>
    <row r="1394" spans="1:124" s="18" customFormat="1" x14ac:dyDescent="0.2">
      <c r="A1394" s="17"/>
      <c r="B1394" s="17"/>
      <c r="DS1394" s="19"/>
      <c r="DT1394" s="19"/>
    </row>
    <row r="1395" spans="1:124" s="18" customFormat="1" x14ac:dyDescent="0.2">
      <c r="A1395" s="17"/>
      <c r="B1395" s="17"/>
      <c r="DS1395" s="19"/>
      <c r="DT1395" s="19"/>
    </row>
    <row r="1396" spans="1:124" s="18" customFormat="1" x14ac:dyDescent="0.2">
      <c r="A1396" s="17"/>
      <c r="B1396" s="17"/>
      <c r="DS1396" s="19"/>
      <c r="DT1396" s="19"/>
    </row>
    <row r="1397" spans="1:124" s="18" customFormat="1" x14ac:dyDescent="0.2">
      <c r="A1397" s="17"/>
      <c r="B1397" s="17"/>
      <c r="DS1397" s="19"/>
      <c r="DT1397" s="19"/>
    </row>
    <row r="1398" spans="1:124" s="18" customFormat="1" x14ac:dyDescent="0.2">
      <c r="A1398" s="17"/>
      <c r="B1398" s="17"/>
      <c r="DS1398" s="19"/>
      <c r="DT1398" s="19"/>
    </row>
    <row r="1399" spans="1:124" s="18" customFormat="1" x14ac:dyDescent="0.2">
      <c r="A1399" s="17"/>
      <c r="B1399" s="17"/>
      <c r="DS1399" s="19"/>
      <c r="DT1399" s="19"/>
    </row>
    <row r="1400" spans="1:124" s="18" customFormat="1" x14ac:dyDescent="0.2">
      <c r="A1400" s="17"/>
      <c r="B1400" s="17"/>
      <c r="DS1400" s="19"/>
      <c r="DT1400" s="19"/>
    </row>
    <row r="1401" spans="1:124" s="18" customFormat="1" x14ac:dyDescent="0.2">
      <c r="A1401" s="17"/>
      <c r="B1401" s="17"/>
      <c r="DS1401" s="19"/>
      <c r="DT1401" s="19"/>
    </row>
    <row r="1402" spans="1:124" s="18" customFormat="1" x14ac:dyDescent="0.2">
      <c r="A1402" s="17"/>
      <c r="B1402" s="17"/>
      <c r="DS1402" s="19"/>
      <c r="DT1402" s="19"/>
    </row>
    <row r="1403" spans="1:124" s="18" customFormat="1" x14ac:dyDescent="0.2">
      <c r="A1403" s="17"/>
      <c r="B1403" s="17"/>
      <c r="DS1403" s="19"/>
      <c r="DT1403" s="19"/>
    </row>
    <row r="1404" spans="1:124" s="18" customFormat="1" x14ac:dyDescent="0.2">
      <c r="A1404" s="17"/>
      <c r="B1404" s="17"/>
      <c r="DS1404" s="19"/>
      <c r="DT1404" s="19"/>
    </row>
    <row r="1405" spans="1:124" s="18" customFormat="1" x14ac:dyDescent="0.2">
      <c r="A1405" s="17"/>
      <c r="B1405" s="17"/>
      <c r="DS1405" s="19"/>
      <c r="DT1405" s="19"/>
    </row>
    <row r="1406" spans="1:124" s="18" customFormat="1" x14ac:dyDescent="0.2">
      <c r="A1406" s="17"/>
      <c r="B1406" s="17"/>
      <c r="DS1406" s="19"/>
      <c r="DT1406" s="19"/>
    </row>
    <row r="1407" spans="1:124" s="18" customFormat="1" x14ac:dyDescent="0.2">
      <c r="A1407" s="17"/>
      <c r="B1407" s="17"/>
      <c r="DS1407" s="19"/>
      <c r="DT1407" s="19"/>
    </row>
    <row r="1408" spans="1:124" s="18" customFormat="1" x14ac:dyDescent="0.2">
      <c r="A1408" s="17"/>
      <c r="B1408" s="17"/>
      <c r="DS1408" s="19"/>
      <c r="DT1408" s="19"/>
    </row>
    <row r="1409" spans="1:124" s="18" customFormat="1" x14ac:dyDescent="0.2">
      <c r="A1409" s="17"/>
      <c r="B1409" s="17"/>
      <c r="DS1409" s="19"/>
      <c r="DT1409" s="19"/>
    </row>
    <row r="1410" spans="1:124" s="18" customFormat="1" x14ac:dyDescent="0.2">
      <c r="A1410" s="17"/>
      <c r="B1410" s="17"/>
      <c r="DS1410" s="19"/>
      <c r="DT1410" s="19"/>
    </row>
    <row r="1411" spans="1:124" s="18" customFormat="1" x14ac:dyDescent="0.2">
      <c r="A1411" s="17"/>
      <c r="B1411" s="17"/>
      <c r="DS1411" s="19"/>
      <c r="DT1411" s="19"/>
    </row>
    <row r="1412" spans="1:124" s="18" customFormat="1" x14ac:dyDescent="0.2">
      <c r="A1412" s="17"/>
      <c r="B1412" s="17"/>
      <c r="DS1412" s="19"/>
      <c r="DT1412" s="19"/>
    </row>
    <row r="1413" spans="1:124" s="18" customFormat="1" x14ac:dyDescent="0.2">
      <c r="A1413" s="17"/>
      <c r="B1413" s="17"/>
      <c r="DS1413" s="19"/>
      <c r="DT1413" s="19"/>
    </row>
    <row r="1414" spans="1:124" s="18" customFormat="1" x14ac:dyDescent="0.2">
      <c r="A1414" s="17"/>
      <c r="B1414" s="17"/>
      <c r="DS1414" s="19"/>
      <c r="DT1414" s="19"/>
    </row>
    <row r="1415" spans="1:124" s="18" customFormat="1" x14ac:dyDescent="0.2">
      <c r="A1415" s="17"/>
      <c r="B1415" s="17"/>
      <c r="DS1415" s="19"/>
      <c r="DT1415" s="19"/>
    </row>
    <row r="1416" spans="1:124" s="18" customFormat="1" x14ac:dyDescent="0.2">
      <c r="A1416" s="17"/>
      <c r="B1416" s="17"/>
      <c r="DS1416" s="19"/>
      <c r="DT1416" s="19"/>
    </row>
    <row r="1417" spans="1:124" s="18" customFormat="1" x14ac:dyDescent="0.2">
      <c r="A1417" s="17"/>
      <c r="B1417" s="17"/>
      <c r="DS1417" s="19"/>
      <c r="DT1417" s="19"/>
    </row>
    <row r="1418" spans="1:124" s="18" customFormat="1" x14ac:dyDescent="0.2">
      <c r="A1418" s="17"/>
      <c r="B1418" s="17"/>
      <c r="DS1418" s="19"/>
      <c r="DT1418" s="19"/>
    </row>
    <row r="1419" spans="1:124" s="18" customFormat="1" x14ac:dyDescent="0.2">
      <c r="A1419" s="17"/>
      <c r="B1419" s="17"/>
      <c r="DS1419" s="19"/>
      <c r="DT1419" s="19"/>
    </row>
    <row r="1420" spans="1:124" s="18" customFormat="1" x14ac:dyDescent="0.2">
      <c r="A1420" s="17"/>
      <c r="B1420" s="17"/>
      <c r="DS1420" s="19"/>
      <c r="DT1420" s="19"/>
    </row>
    <row r="1421" spans="1:124" s="18" customFormat="1" x14ac:dyDescent="0.2">
      <c r="A1421" s="17"/>
      <c r="B1421" s="17"/>
      <c r="DS1421" s="19"/>
      <c r="DT1421" s="19"/>
    </row>
    <row r="1422" spans="1:124" s="18" customFormat="1" x14ac:dyDescent="0.2">
      <c r="A1422" s="17"/>
      <c r="B1422" s="17"/>
      <c r="DS1422" s="19"/>
      <c r="DT1422" s="19"/>
    </row>
    <row r="1423" spans="1:124" s="18" customFormat="1" x14ac:dyDescent="0.2">
      <c r="A1423" s="17"/>
      <c r="B1423" s="17"/>
      <c r="DS1423" s="19"/>
      <c r="DT1423" s="19"/>
    </row>
    <row r="1424" spans="1:124" s="18" customFormat="1" x14ac:dyDescent="0.2">
      <c r="A1424" s="17"/>
      <c r="B1424" s="17"/>
      <c r="DS1424" s="19"/>
      <c r="DT1424" s="19"/>
    </row>
    <row r="1425" spans="1:124" s="18" customFormat="1" x14ac:dyDescent="0.2">
      <c r="A1425" s="17"/>
      <c r="B1425" s="17"/>
      <c r="DS1425" s="19"/>
      <c r="DT1425" s="19"/>
    </row>
    <row r="1426" spans="1:124" s="18" customFormat="1" x14ac:dyDescent="0.2">
      <c r="A1426" s="17"/>
      <c r="B1426" s="17"/>
      <c r="DS1426" s="19"/>
      <c r="DT1426" s="19"/>
    </row>
    <row r="1427" spans="1:124" s="18" customFormat="1" x14ac:dyDescent="0.2">
      <c r="A1427" s="17"/>
      <c r="B1427" s="17"/>
      <c r="DS1427" s="19"/>
      <c r="DT1427" s="19"/>
    </row>
    <row r="1428" spans="1:124" s="18" customFormat="1" x14ac:dyDescent="0.2">
      <c r="A1428" s="17"/>
      <c r="B1428" s="17"/>
      <c r="DS1428" s="19"/>
      <c r="DT1428" s="19"/>
    </row>
    <row r="1429" spans="1:124" s="18" customFormat="1" x14ac:dyDescent="0.2">
      <c r="A1429" s="17"/>
      <c r="B1429" s="17"/>
      <c r="DS1429" s="19"/>
      <c r="DT1429" s="19"/>
    </row>
    <row r="1430" spans="1:124" s="18" customFormat="1" x14ac:dyDescent="0.2">
      <c r="A1430" s="17"/>
      <c r="B1430" s="17"/>
      <c r="DS1430" s="19"/>
      <c r="DT1430" s="19"/>
    </row>
    <row r="1431" spans="1:124" s="18" customFormat="1" x14ac:dyDescent="0.2">
      <c r="A1431" s="17"/>
      <c r="B1431" s="17"/>
      <c r="DS1431" s="19"/>
      <c r="DT1431" s="19"/>
    </row>
    <row r="1432" spans="1:124" s="18" customFormat="1" x14ac:dyDescent="0.2">
      <c r="A1432" s="17"/>
      <c r="B1432" s="17"/>
      <c r="DS1432" s="19"/>
      <c r="DT1432" s="19"/>
    </row>
    <row r="1433" spans="1:124" s="18" customFormat="1" x14ac:dyDescent="0.2">
      <c r="A1433" s="17"/>
      <c r="B1433" s="17"/>
      <c r="DS1433" s="19"/>
      <c r="DT1433" s="19"/>
    </row>
    <row r="1434" spans="1:124" s="18" customFormat="1" x14ac:dyDescent="0.2">
      <c r="A1434" s="17"/>
      <c r="B1434" s="17"/>
      <c r="DS1434" s="19"/>
      <c r="DT1434" s="19"/>
    </row>
    <row r="1435" spans="1:124" s="18" customFormat="1" x14ac:dyDescent="0.2">
      <c r="A1435" s="17"/>
      <c r="B1435" s="17"/>
      <c r="DS1435" s="19"/>
      <c r="DT1435" s="19"/>
    </row>
    <row r="1436" spans="1:124" s="18" customFormat="1" x14ac:dyDescent="0.2">
      <c r="A1436" s="17"/>
      <c r="B1436" s="17"/>
      <c r="DS1436" s="19"/>
      <c r="DT1436" s="19"/>
    </row>
    <row r="1437" spans="1:124" s="18" customFormat="1" x14ac:dyDescent="0.2">
      <c r="A1437" s="17"/>
      <c r="B1437" s="17"/>
      <c r="DS1437" s="19"/>
      <c r="DT1437" s="19"/>
    </row>
    <row r="1438" spans="1:124" s="18" customFormat="1" x14ac:dyDescent="0.2">
      <c r="A1438" s="17"/>
      <c r="B1438" s="17"/>
      <c r="DS1438" s="19"/>
      <c r="DT1438" s="19"/>
    </row>
    <row r="1439" spans="1:124" s="18" customFormat="1" x14ac:dyDescent="0.2">
      <c r="A1439" s="17"/>
      <c r="B1439" s="17"/>
      <c r="DS1439" s="19"/>
      <c r="DT1439" s="19"/>
    </row>
    <row r="1440" spans="1:124" s="18" customFormat="1" x14ac:dyDescent="0.2">
      <c r="A1440" s="17"/>
      <c r="B1440" s="17"/>
      <c r="DS1440" s="19"/>
      <c r="DT1440" s="19"/>
    </row>
    <row r="1441" spans="1:124" s="18" customFormat="1" x14ac:dyDescent="0.2">
      <c r="A1441" s="17"/>
      <c r="B1441" s="17"/>
      <c r="DS1441" s="19"/>
      <c r="DT1441" s="19"/>
    </row>
    <row r="1442" spans="1:124" s="18" customFormat="1" x14ac:dyDescent="0.2">
      <c r="A1442" s="17"/>
      <c r="B1442" s="17"/>
      <c r="DS1442" s="19"/>
      <c r="DT1442" s="19"/>
    </row>
    <row r="1443" spans="1:124" s="18" customFormat="1" x14ac:dyDescent="0.2">
      <c r="A1443" s="17"/>
      <c r="B1443" s="17"/>
      <c r="DS1443" s="19"/>
      <c r="DT1443" s="19"/>
    </row>
    <row r="1444" spans="1:124" s="18" customFormat="1" x14ac:dyDescent="0.2">
      <c r="A1444" s="17"/>
      <c r="B1444" s="17"/>
      <c r="DS1444" s="19"/>
      <c r="DT1444" s="19"/>
    </row>
    <row r="1445" spans="1:124" s="18" customFormat="1" x14ac:dyDescent="0.2">
      <c r="A1445" s="17"/>
      <c r="B1445" s="17"/>
      <c r="DS1445" s="19"/>
      <c r="DT1445" s="19"/>
    </row>
    <row r="1446" spans="1:124" s="18" customFormat="1" x14ac:dyDescent="0.2">
      <c r="A1446" s="17"/>
      <c r="B1446" s="17"/>
      <c r="DS1446" s="19"/>
      <c r="DT1446" s="19"/>
    </row>
    <row r="1447" spans="1:124" s="18" customFormat="1" x14ac:dyDescent="0.2">
      <c r="A1447" s="17"/>
      <c r="B1447" s="17"/>
      <c r="DS1447" s="19"/>
      <c r="DT1447" s="19"/>
    </row>
    <row r="1448" spans="1:124" s="18" customFormat="1" x14ac:dyDescent="0.2">
      <c r="A1448" s="17"/>
      <c r="B1448" s="17"/>
      <c r="DS1448" s="19"/>
      <c r="DT1448" s="19"/>
    </row>
    <row r="1449" spans="1:124" s="18" customFormat="1" x14ac:dyDescent="0.2">
      <c r="A1449" s="17"/>
      <c r="B1449" s="17"/>
      <c r="DS1449" s="19"/>
      <c r="DT1449" s="19"/>
    </row>
    <row r="1450" spans="1:124" s="18" customFormat="1" x14ac:dyDescent="0.2">
      <c r="A1450" s="17"/>
      <c r="B1450" s="17"/>
      <c r="DS1450" s="19"/>
      <c r="DT1450" s="19"/>
    </row>
    <row r="1451" spans="1:124" s="18" customFormat="1" x14ac:dyDescent="0.2">
      <c r="A1451" s="17"/>
      <c r="B1451" s="17"/>
      <c r="DS1451" s="19"/>
      <c r="DT1451" s="19"/>
    </row>
    <row r="1452" spans="1:124" s="18" customFormat="1" x14ac:dyDescent="0.2">
      <c r="A1452" s="17"/>
      <c r="B1452" s="17"/>
      <c r="DS1452" s="19"/>
      <c r="DT1452" s="19"/>
    </row>
    <row r="1453" spans="1:124" s="18" customFormat="1" x14ac:dyDescent="0.2">
      <c r="A1453" s="17"/>
      <c r="B1453" s="17"/>
      <c r="DS1453" s="19"/>
      <c r="DT1453" s="19"/>
    </row>
    <row r="1454" spans="1:124" s="18" customFormat="1" x14ac:dyDescent="0.2">
      <c r="A1454" s="17"/>
      <c r="B1454" s="17"/>
      <c r="DS1454" s="19"/>
      <c r="DT1454" s="19"/>
    </row>
    <row r="1455" spans="1:124" s="18" customFormat="1" x14ac:dyDescent="0.2">
      <c r="A1455" s="17"/>
      <c r="B1455" s="17"/>
      <c r="DS1455" s="19"/>
      <c r="DT1455" s="19"/>
    </row>
    <row r="1456" spans="1:124" s="18" customFormat="1" x14ac:dyDescent="0.2">
      <c r="A1456" s="17"/>
      <c r="B1456" s="17"/>
      <c r="DS1456" s="19"/>
      <c r="DT1456" s="19"/>
    </row>
    <row r="1457" spans="1:124" s="18" customFormat="1" x14ac:dyDescent="0.2">
      <c r="A1457" s="17"/>
      <c r="B1457" s="17"/>
      <c r="DS1457" s="19"/>
      <c r="DT1457" s="19"/>
    </row>
    <row r="1458" spans="1:124" s="18" customFormat="1" x14ac:dyDescent="0.2">
      <c r="A1458" s="17"/>
      <c r="B1458" s="17"/>
      <c r="DS1458" s="19"/>
      <c r="DT1458" s="19"/>
    </row>
    <row r="1459" spans="1:124" s="18" customFormat="1" x14ac:dyDescent="0.2">
      <c r="A1459" s="17"/>
      <c r="B1459" s="17"/>
      <c r="DS1459" s="19"/>
      <c r="DT1459" s="19"/>
    </row>
    <row r="1460" spans="1:124" s="18" customFormat="1" x14ac:dyDescent="0.2">
      <c r="A1460" s="17"/>
      <c r="B1460" s="17"/>
      <c r="DS1460" s="19"/>
      <c r="DT1460" s="19"/>
    </row>
    <row r="1461" spans="1:124" s="18" customFormat="1" x14ac:dyDescent="0.2">
      <c r="A1461" s="17"/>
      <c r="B1461" s="17"/>
      <c r="DS1461" s="19"/>
      <c r="DT1461" s="19"/>
    </row>
    <row r="1462" spans="1:124" s="18" customFormat="1" x14ac:dyDescent="0.2">
      <c r="A1462" s="17"/>
      <c r="B1462" s="17"/>
      <c r="DS1462" s="19"/>
      <c r="DT1462" s="19"/>
    </row>
    <row r="1463" spans="1:124" s="18" customFormat="1" x14ac:dyDescent="0.2">
      <c r="A1463" s="17"/>
      <c r="B1463" s="17"/>
      <c r="DS1463" s="19"/>
      <c r="DT1463" s="19"/>
    </row>
    <row r="1464" spans="1:124" s="18" customFormat="1" x14ac:dyDescent="0.2">
      <c r="A1464" s="17"/>
      <c r="B1464" s="17"/>
      <c r="DS1464" s="19"/>
      <c r="DT1464" s="19"/>
    </row>
    <row r="1465" spans="1:124" s="18" customFormat="1" x14ac:dyDescent="0.2">
      <c r="A1465" s="17"/>
      <c r="B1465" s="17"/>
      <c r="DS1465" s="19"/>
      <c r="DT1465" s="19"/>
    </row>
    <row r="1466" spans="1:124" s="18" customFormat="1" x14ac:dyDescent="0.2">
      <c r="A1466" s="17"/>
      <c r="B1466" s="17"/>
      <c r="DS1466" s="19"/>
      <c r="DT1466" s="19"/>
    </row>
    <row r="1467" spans="1:124" s="18" customFormat="1" x14ac:dyDescent="0.2">
      <c r="A1467" s="17"/>
      <c r="B1467" s="17"/>
      <c r="DS1467" s="19"/>
      <c r="DT1467" s="19"/>
    </row>
    <row r="1468" spans="1:124" s="18" customFormat="1" x14ac:dyDescent="0.2">
      <c r="A1468" s="17"/>
      <c r="B1468" s="17"/>
      <c r="DS1468" s="19"/>
      <c r="DT1468" s="19"/>
    </row>
    <row r="1469" spans="1:124" s="18" customFormat="1" x14ac:dyDescent="0.2">
      <c r="A1469" s="17"/>
      <c r="B1469" s="17"/>
      <c r="DS1469" s="19"/>
      <c r="DT1469" s="19"/>
    </row>
    <row r="1470" spans="1:124" s="18" customFormat="1" x14ac:dyDescent="0.2">
      <c r="A1470" s="17"/>
      <c r="B1470" s="17"/>
      <c r="DS1470" s="19"/>
      <c r="DT1470" s="19"/>
    </row>
    <row r="1471" spans="1:124" s="18" customFormat="1" x14ac:dyDescent="0.2">
      <c r="A1471" s="17"/>
      <c r="B1471" s="17"/>
      <c r="DS1471" s="19"/>
      <c r="DT1471" s="19"/>
    </row>
    <row r="1472" spans="1:124" s="18" customFormat="1" x14ac:dyDescent="0.2">
      <c r="A1472" s="17"/>
      <c r="B1472" s="17"/>
      <c r="DS1472" s="19"/>
      <c r="DT1472" s="19"/>
    </row>
    <row r="1473" spans="1:124" s="18" customFormat="1" x14ac:dyDescent="0.2">
      <c r="A1473" s="17"/>
      <c r="B1473" s="17"/>
      <c r="DS1473" s="19"/>
      <c r="DT1473" s="19"/>
    </row>
    <row r="1474" spans="1:124" s="18" customFormat="1" x14ac:dyDescent="0.2">
      <c r="A1474" s="17"/>
      <c r="B1474" s="17"/>
      <c r="DS1474" s="19"/>
      <c r="DT1474" s="19"/>
    </row>
    <row r="1475" spans="1:124" s="18" customFormat="1" x14ac:dyDescent="0.2">
      <c r="A1475" s="17"/>
      <c r="B1475" s="17"/>
      <c r="DS1475" s="19"/>
      <c r="DT1475" s="19"/>
    </row>
    <row r="1476" spans="1:124" s="18" customFormat="1" x14ac:dyDescent="0.2">
      <c r="A1476" s="17"/>
      <c r="B1476" s="17"/>
      <c r="DS1476" s="19"/>
      <c r="DT1476" s="19"/>
    </row>
    <row r="1477" spans="1:124" s="18" customFormat="1" x14ac:dyDescent="0.2">
      <c r="A1477" s="17"/>
      <c r="B1477" s="17"/>
      <c r="DS1477" s="19"/>
      <c r="DT1477" s="19"/>
    </row>
    <row r="1478" spans="1:124" s="18" customFormat="1" x14ac:dyDescent="0.2">
      <c r="A1478" s="17"/>
      <c r="B1478" s="17"/>
      <c r="DS1478" s="19"/>
      <c r="DT1478" s="19"/>
    </row>
    <row r="1479" spans="1:124" s="18" customFormat="1" x14ac:dyDescent="0.2">
      <c r="A1479" s="17"/>
      <c r="B1479" s="17"/>
      <c r="DS1479" s="19"/>
      <c r="DT1479" s="19"/>
    </row>
    <row r="1480" spans="1:124" s="18" customFormat="1" x14ac:dyDescent="0.2">
      <c r="A1480" s="17"/>
      <c r="B1480" s="17"/>
      <c r="DS1480" s="19"/>
      <c r="DT1480" s="19"/>
    </row>
    <row r="1481" spans="1:124" s="18" customFormat="1" x14ac:dyDescent="0.2">
      <c r="A1481" s="17"/>
      <c r="B1481" s="17"/>
      <c r="DS1481" s="19"/>
      <c r="DT1481" s="19"/>
    </row>
    <row r="1482" spans="1:124" s="18" customFormat="1" x14ac:dyDescent="0.2">
      <c r="A1482" s="17"/>
      <c r="B1482" s="17"/>
      <c r="DS1482" s="19"/>
      <c r="DT1482" s="19"/>
    </row>
    <row r="1483" spans="1:124" s="18" customFormat="1" x14ac:dyDescent="0.2">
      <c r="A1483" s="17"/>
      <c r="B1483" s="17"/>
      <c r="DS1483" s="19"/>
      <c r="DT1483" s="19"/>
    </row>
    <row r="1484" spans="1:124" s="18" customFormat="1" x14ac:dyDescent="0.2">
      <c r="A1484" s="17"/>
      <c r="B1484" s="17"/>
      <c r="DS1484" s="19"/>
      <c r="DT1484" s="19"/>
    </row>
    <row r="1485" spans="1:124" s="18" customFormat="1" x14ac:dyDescent="0.2">
      <c r="A1485" s="17"/>
      <c r="B1485" s="17"/>
      <c r="DS1485" s="19"/>
      <c r="DT1485" s="19"/>
    </row>
    <row r="1486" spans="1:124" s="18" customFormat="1" x14ac:dyDescent="0.2">
      <c r="A1486" s="17"/>
      <c r="B1486" s="17"/>
      <c r="DS1486" s="19"/>
      <c r="DT1486" s="19"/>
    </row>
    <row r="1487" spans="1:124" s="18" customFormat="1" x14ac:dyDescent="0.2">
      <c r="A1487" s="17"/>
      <c r="B1487" s="17"/>
      <c r="DS1487" s="19"/>
      <c r="DT1487" s="19"/>
    </row>
    <row r="1488" spans="1:124" s="18" customFormat="1" x14ac:dyDescent="0.2">
      <c r="A1488" s="17"/>
      <c r="B1488" s="17"/>
      <c r="DS1488" s="19"/>
      <c r="DT1488" s="19"/>
    </row>
    <row r="1489" spans="1:124" s="18" customFormat="1" x14ac:dyDescent="0.2">
      <c r="A1489" s="17"/>
      <c r="B1489" s="17"/>
      <c r="DS1489" s="19"/>
      <c r="DT1489" s="19"/>
    </row>
    <row r="1490" spans="1:124" s="18" customFormat="1" x14ac:dyDescent="0.2">
      <c r="A1490" s="17"/>
      <c r="B1490" s="17"/>
      <c r="DS1490" s="19"/>
      <c r="DT1490" s="19"/>
    </row>
    <row r="1491" spans="1:124" s="18" customFormat="1" x14ac:dyDescent="0.2">
      <c r="A1491" s="17"/>
      <c r="B1491" s="17"/>
      <c r="DS1491" s="19"/>
      <c r="DT1491" s="19"/>
    </row>
    <row r="1492" spans="1:124" s="18" customFormat="1" x14ac:dyDescent="0.2">
      <c r="A1492" s="17"/>
      <c r="B1492" s="17"/>
      <c r="DS1492" s="19"/>
      <c r="DT1492" s="19"/>
    </row>
    <row r="1493" spans="1:124" s="18" customFormat="1" x14ac:dyDescent="0.2">
      <c r="A1493" s="17"/>
      <c r="B1493" s="17"/>
      <c r="DS1493" s="19"/>
      <c r="DT1493" s="19"/>
    </row>
    <row r="1494" spans="1:124" s="18" customFormat="1" x14ac:dyDescent="0.2">
      <c r="A1494" s="17"/>
      <c r="B1494" s="17"/>
      <c r="DS1494" s="19"/>
      <c r="DT1494" s="19"/>
    </row>
    <row r="1495" spans="1:124" s="18" customFormat="1" x14ac:dyDescent="0.2">
      <c r="A1495" s="17"/>
      <c r="B1495" s="17"/>
      <c r="DS1495" s="19"/>
      <c r="DT1495" s="19"/>
    </row>
    <row r="1496" spans="1:124" s="18" customFormat="1" x14ac:dyDescent="0.2">
      <c r="A1496" s="17"/>
      <c r="B1496" s="17"/>
      <c r="DS1496" s="19"/>
      <c r="DT1496" s="19"/>
    </row>
    <row r="1497" spans="1:124" s="18" customFormat="1" x14ac:dyDescent="0.2">
      <c r="A1497" s="17"/>
      <c r="B1497" s="17"/>
      <c r="DS1497" s="19"/>
      <c r="DT1497" s="19"/>
    </row>
    <row r="1498" spans="1:124" s="18" customFormat="1" x14ac:dyDescent="0.2">
      <c r="A1498" s="17"/>
      <c r="B1498" s="17"/>
      <c r="DS1498" s="19"/>
      <c r="DT1498" s="19"/>
    </row>
    <row r="1499" spans="1:124" s="18" customFormat="1" x14ac:dyDescent="0.2">
      <c r="A1499" s="17"/>
      <c r="B1499" s="17"/>
      <c r="DS1499" s="19"/>
      <c r="DT1499" s="19"/>
    </row>
    <row r="1500" spans="1:124" s="18" customFormat="1" x14ac:dyDescent="0.2">
      <c r="A1500" s="17"/>
      <c r="B1500" s="17"/>
      <c r="DS1500" s="19"/>
      <c r="DT1500" s="19"/>
    </row>
    <row r="1501" spans="1:124" s="18" customFormat="1" x14ac:dyDescent="0.2">
      <c r="A1501" s="17"/>
      <c r="B1501" s="17"/>
      <c r="DS1501" s="19"/>
      <c r="DT1501" s="19"/>
    </row>
    <row r="1502" spans="1:124" s="18" customFormat="1" x14ac:dyDescent="0.2">
      <c r="A1502" s="17"/>
      <c r="B1502" s="17"/>
      <c r="DS1502" s="19"/>
      <c r="DT1502" s="19"/>
    </row>
    <row r="1503" spans="1:124" s="18" customFormat="1" x14ac:dyDescent="0.2">
      <c r="A1503" s="17"/>
      <c r="B1503" s="17"/>
      <c r="DS1503" s="19"/>
      <c r="DT1503" s="19"/>
    </row>
    <row r="1504" spans="1:124" s="18" customFormat="1" x14ac:dyDescent="0.2">
      <c r="A1504" s="17"/>
      <c r="B1504" s="17"/>
      <c r="DS1504" s="19"/>
      <c r="DT1504" s="19"/>
    </row>
    <row r="1505" spans="1:124" s="18" customFormat="1" x14ac:dyDescent="0.2">
      <c r="A1505" s="17"/>
      <c r="B1505" s="17"/>
      <c r="DS1505" s="19"/>
      <c r="DT1505" s="19"/>
    </row>
    <row r="1506" spans="1:124" s="18" customFormat="1" x14ac:dyDescent="0.2">
      <c r="A1506" s="17"/>
      <c r="B1506" s="17"/>
      <c r="DS1506" s="19"/>
      <c r="DT1506" s="19"/>
    </row>
    <row r="1507" spans="1:124" s="18" customFormat="1" x14ac:dyDescent="0.2">
      <c r="A1507" s="17"/>
      <c r="B1507" s="17"/>
      <c r="DS1507" s="19"/>
      <c r="DT1507" s="19"/>
    </row>
    <row r="1508" spans="1:124" s="18" customFormat="1" x14ac:dyDescent="0.2">
      <c r="A1508" s="17"/>
      <c r="B1508" s="17"/>
      <c r="DS1508" s="19"/>
      <c r="DT1508" s="19"/>
    </row>
    <row r="1509" spans="1:124" s="18" customFormat="1" x14ac:dyDescent="0.2">
      <c r="A1509" s="17"/>
      <c r="B1509" s="17"/>
      <c r="DS1509" s="19"/>
      <c r="DT1509" s="19"/>
    </row>
    <row r="1510" spans="1:124" s="18" customFormat="1" x14ac:dyDescent="0.2">
      <c r="A1510" s="17"/>
      <c r="B1510" s="17"/>
      <c r="DS1510" s="19"/>
      <c r="DT1510" s="19"/>
    </row>
    <row r="1511" spans="1:124" s="18" customFormat="1" x14ac:dyDescent="0.2">
      <c r="A1511" s="17"/>
      <c r="B1511" s="17"/>
      <c r="DS1511" s="19"/>
      <c r="DT1511" s="19"/>
    </row>
    <row r="1512" spans="1:124" s="18" customFormat="1" x14ac:dyDescent="0.2">
      <c r="A1512" s="17"/>
      <c r="B1512" s="17"/>
      <c r="DS1512" s="19"/>
      <c r="DT1512" s="19"/>
    </row>
    <row r="1513" spans="1:124" s="18" customFormat="1" x14ac:dyDescent="0.2">
      <c r="A1513" s="17"/>
      <c r="B1513" s="17"/>
      <c r="DS1513" s="19"/>
      <c r="DT1513" s="19"/>
    </row>
    <row r="1514" spans="1:124" s="18" customFormat="1" x14ac:dyDescent="0.2">
      <c r="A1514" s="17"/>
      <c r="B1514" s="17"/>
      <c r="DS1514" s="19"/>
      <c r="DT1514" s="19"/>
    </row>
    <row r="1515" spans="1:124" s="18" customFormat="1" x14ac:dyDescent="0.2">
      <c r="A1515" s="17"/>
      <c r="B1515" s="17"/>
      <c r="DS1515" s="19"/>
      <c r="DT1515" s="19"/>
    </row>
    <row r="1516" spans="1:124" s="18" customFormat="1" x14ac:dyDescent="0.2">
      <c r="A1516" s="17"/>
      <c r="B1516" s="17"/>
      <c r="DS1516" s="19"/>
      <c r="DT1516" s="19"/>
    </row>
    <row r="1517" spans="1:124" s="18" customFormat="1" x14ac:dyDescent="0.2">
      <c r="A1517" s="17"/>
      <c r="B1517" s="17"/>
      <c r="DS1517" s="19"/>
      <c r="DT1517" s="19"/>
    </row>
    <row r="1518" spans="1:124" s="18" customFormat="1" x14ac:dyDescent="0.2">
      <c r="A1518" s="17"/>
      <c r="B1518" s="17"/>
      <c r="DS1518" s="19"/>
      <c r="DT1518" s="19"/>
    </row>
    <row r="1519" spans="1:124" s="18" customFormat="1" x14ac:dyDescent="0.2">
      <c r="A1519" s="17"/>
      <c r="B1519" s="17"/>
      <c r="DS1519" s="19"/>
      <c r="DT1519" s="19"/>
    </row>
    <row r="1520" spans="1:124" s="18" customFormat="1" x14ac:dyDescent="0.2">
      <c r="A1520" s="17"/>
      <c r="B1520" s="17"/>
      <c r="DS1520" s="19"/>
      <c r="DT1520" s="19"/>
    </row>
    <row r="1521" spans="1:124" s="18" customFormat="1" x14ac:dyDescent="0.2">
      <c r="A1521" s="17"/>
      <c r="B1521" s="17"/>
      <c r="DS1521" s="19"/>
      <c r="DT1521" s="19"/>
    </row>
    <row r="1522" spans="1:124" s="18" customFormat="1" x14ac:dyDescent="0.2">
      <c r="A1522" s="17"/>
      <c r="B1522" s="17"/>
      <c r="DS1522" s="19"/>
      <c r="DT1522" s="19"/>
    </row>
    <row r="1523" spans="1:124" s="18" customFormat="1" x14ac:dyDescent="0.2">
      <c r="A1523" s="17"/>
      <c r="B1523" s="17"/>
      <c r="DS1523" s="19"/>
      <c r="DT1523" s="19"/>
    </row>
    <row r="1524" spans="1:124" s="18" customFormat="1" x14ac:dyDescent="0.2">
      <c r="A1524" s="17"/>
      <c r="B1524" s="17"/>
      <c r="DS1524" s="19"/>
      <c r="DT1524" s="19"/>
    </row>
    <row r="1525" spans="1:124" s="18" customFormat="1" x14ac:dyDescent="0.2">
      <c r="A1525" s="17"/>
      <c r="B1525" s="17"/>
      <c r="DS1525" s="19"/>
      <c r="DT1525" s="19"/>
    </row>
    <row r="1526" spans="1:124" s="18" customFormat="1" x14ac:dyDescent="0.2">
      <c r="A1526" s="17"/>
      <c r="B1526" s="17"/>
      <c r="DS1526" s="19"/>
      <c r="DT1526" s="19"/>
    </row>
    <row r="1527" spans="1:124" s="18" customFormat="1" x14ac:dyDescent="0.2">
      <c r="A1527" s="17"/>
      <c r="B1527" s="17"/>
      <c r="DS1527" s="19"/>
      <c r="DT1527" s="19"/>
    </row>
    <row r="1528" spans="1:124" s="18" customFormat="1" x14ac:dyDescent="0.2">
      <c r="A1528" s="17"/>
      <c r="B1528" s="17"/>
      <c r="DS1528" s="19"/>
      <c r="DT1528" s="19"/>
    </row>
    <row r="1529" spans="1:124" s="18" customFormat="1" x14ac:dyDescent="0.2">
      <c r="A1529" s="17"/>
      <c r="B1529" s="17"/>
      <c r="DS1529" s="19"/>
      <c r="DT1529" s="19"/>
    </row>
    <row r="1530" spans="1:124" s="18" customFormat="1" x14ac:dyDescent="0.2">
      <c r="A1530" s="17"/>
      <c r="B1530" s="17"/>
      <c r="DS1530" s="19"/>
      <c r="DT1530" s="19"/>
    </row>
    <row r="1531" spans="1:124" s="18" customFormat="1" x14ac:dyDescent="0.2">
      <c r="A1531" s="17"/>
      <c r="B1531" s="17"/>
      <c r="DS1531" s="19"/>
      <c r="DT1531" s="19"/>
    </row>
    <row r="1532" spans="1:124" s="18" customFormat="1" x14ac:dyDescent="0.2">
      <c r="A1532" s="17"/>
      <c r="B1532" s="17"/>
      <c r="DS1532" s="19"/>
      <c r="DT1532" s="19"/>
    </row>
    <row r="1533" spans="1:124" s="18" customFormat="1" x14ac:dyDescent="0.2">
      <c r="A1533" s="17"/>
      <c r="B1533" s="17"/>
      <c r="DS1533" s="19"/>
      <c r="DT1533" s="19"/>
    </row>
    <row r="1534" spans="1:124" s="18" customFormat="1" x14ac:dyDescent="0.2">
      <c r="A1534" s="17"/>
      <c r="B1534" s="17"/>
      <c r="DS1534" s="19"/>
      <c r="DT1534" s="19"/>
    </row>
    <row r="1535" spans="1:124" s="18" customFormat="1" x14ac:dyDescent="0.2">
      <c r="A1535" s="17"/>
      <c r="B1535" s="17"/>
      <c r="DS1535" s="19"/>
      <c r="DT1535" s="19"/>
    </row>
    <row r="1536" spans="1:124" s="18" customFormat="1" x14ac:dyDescent="0.2">
      <c r="A1536" s="17"/>
      <c r="B1536" s="17"/>
      <c r="DS1536" s="19"/>
      <c r="DT1536" s="19"/>
    </row>
    <row r="1537" spans="1:124" s="18" customFormat="1" x14ac:dyDescent="0.2">
      <c r="A1537" s="17"/>
      <c r="B1537" s="17"/>
      <c r="DS1537" s="19"/>
      <c r="DT1537" s="19"/>
    </row>
    <row r="1538" spans="1:124" s="18" customFormat="1" x14ac:dyDescent="0.2">
      <c r="A1538" s="17"/>
      <c r="B1538" s="17"/>
      <c r="DS1538" s="19"/>
      <c r="DT1538" s="19"/>
    </row>
    <row r="1539" spans="1:124" s="18" customFormat="1" x14ac:dyDescent="0.2">
      <c r="A1539" s="17"/>
      <c r="B1539" s="17"/>
      <c r="DS1539" s="19"/>
      <c r="DT1539" s="19"/>
    </row>
    <row r="1540" spans="1:124" s="18" customFormat="1" x14ac:dyDescent="0.2">
      <c r="A1540" s="17"/>
      <c r="B1540" s="17"/>
      <c r="DS1540" s="19"/>
      <c r="DT1540" s="19"/>
    </row>
    <row r="1541" spans="1:124" s="18" customFormat="1" x14ac:dyDescent="0.2">
      <c r="A1541" s="17"/>
      <c r="B1541" s="17"/>
      <c r="DS1541" s="19"/>
      <c r="DT1541" s="19"/>
    </row>
    <row r="1542" spans="1:124" s="18" customFormat="1" x14ac:dyDescent="0.2">
      <c r="A1542" s="17"/>
      <c r="B1542" s="17"/>
      <c r="DS1542" s="19"/>
      <c r="DT1542" s="19"/>
    </row>
    <row r="1543" spans="1:124" s="18" customFormat="1" x14ac:dyDescent="0.2">
      <c r="A1543" s="17"/>
      <c r="B1543" s="17"/>
      <c r="DS1543" s="19"/>
      <c r="DT1543" s="19"/>
    </row>
    <row r="1544" spans="1:124" s="18" customFormat="1" x14ac:dyDescent="0.2">
      <c r="A1544" s="17"/>
      <c r="B1544" s="17"/>
      <c r="DS1544" s="19"/>
      <c r="DT1544" s="19"/>
    </row>
    <row r="1545" spans="1:124" s="18" customFormat="1" x14ac:dyDescent="0.2">
      <c r="A1545" s="17"/>
      <c r="B1545" s="17"/>
      <c r="DS1545" s="19"/>
      <c r="DT1545" s="19"/>
    </row>
    <row r="1546" spans="1:124" s="18" customFormat="1" x14ac:dyDescent="0.2">
      <c r="A1546" s="17"/>
      <c r="B1546" s="17"/>
      <c r="DS1546" s="19"/>
      <c r="DT1546" s="19"/>
    </row>
    <row r="1547" spans="1:124" s="18" customFormat="1" x14ac:dyDescent="0.2">
      <c r="A1547" s="17"/>
      <c r="B1547" s="17"/>
      <c r="DS1547" s="19"/>
      <c r="DT1547" s="19"/>
    </row>
    <row r="1548" spans="1:124" s="18" customFormat="1" x14ac:dyDescent="0.2">
      <c r="A1548" s="17"/>
      <c r="B1548" s="17"/>
      <c r="DS1548" s="19"/>
      <c r="DT1548" s="19"/>
    </row>
    <row r="1549" spans="1:124" s="18" customFormat="1" x14ac:dyDescent="0.2">
      <c r="A1549" s="17"/>
      <c r="B1549" s="17"/>
      <c r="DS1549" s="19"/>
      <c r="DT1549" s="19"/>
    </row>
    <row r="1550" spans="1:124" s="18" customFormat="1" x14ac:dyDescent="0.2">
      <c r="A1550" s="17"/>
      <c r="B1550" s="17"/>
      <c r="DS1550" s="19"/>
      <c r="DT1550" s="19"/>
    </row>
    <row r="1551" spans="1:124" s="18" customFormat="1" x14ac:dyDescent="0.2">
      <c r="A1551" s="17"/>
      <c r="B1551" s="17"/>
      <c r="DS1551" s="19"/>
      <c r="DT1551" s="19"/>
    </row>
    <row r="1552" spans="1:124" s="18" customFormat="1" x14ac:dyDescent="0.2">
      <c r="A1552" s="17"/>
      <c r="B1552" s="17"/>
      <c r="DS1552" s="19"/>
      <c r="DT1552" s="19"/>
    </row>
    <row r="1553" spans="1:124" s="18" customFormat="1" x14ac:dyDescent="0.2">
      <c r="A1553" s="17"/>
      <c r="B1553" s="17"/>
      <c r="DS1553" s="19"/>
      <c r="DT1553" s="19"/>
    </row>
    <row r="1554" spans="1:124" s="18" customFormat="1" x14ac:dyDescent="0.2">
      <c r="A1554" s="17"/>
      <c r="B1554" s="17"/>
      <c r="DS1554" s="19"/>
      <c r="DT1554" s="19"/>
    </row>
    <row r="1555" spans="1:124" s="18" customFormat="1" x14ac:dyDescent="0.2">
      <c r="A1555" s="17"/>
      <c r="B1555" s="17"/>
      <c r="DS1555" s="19"/>
      <c r="DT1555" s="19"/>
    </row>
    <row r="1556" spans="1:124" s="18" customFormat="1" x14ac:dyDescent="0.2">
      <c r="A1556" s="17"/>
      <c r="B1556" s="17"/>
      <c r="DS1556" s="19"/>
      <c r="DT1556" s="19"/>
    </row>
    <row r="1557" spans="1:124" s="18" customFormat="1" x14ac:dyDescent="0.2">
      <c r="A1557" s="17"/>
      <c r="B1557" s="17"/>
      <c r="DS1557" s="19"/>
      <c r="DT1557" s="19"/>
    </row>
    <row r="1558" spans="1:124" s="18" customFormat="1" x14ac:dyDescent="0.2">
      <c r="A1558" s="17"/>
      <c r="B1558" s="17"/>
      <c r="DS1558" s="19"/>
      <c r="DT1558" s="19"/>
    </row>
    <row r="1559" spans="1:124" s="18" customFormat="1" x14ac:dyDescent="0.2">
      <c r="A1559" s="17"/>
      <c r="B1559" s="17"/>
      <c r="DS1559" s="19"/>
      <c r="DT1559" s="19"/>
    </row>
    <row r="1560" spans="1:124" s="18" customFormat="1" x14ac:dyDescent="0.2">
      <c r="A1560" s="17"/>
      <c r="B1560" s="17"/>
      <c r="DS1560" s="19"/>
      <c r="DT1560" s="19"/>
    </row>
    <row r="1561" spans="1:124" s="18" customFormat="1" x14ac:dyDescent="0.2">
      <c r="A1561" s="17"/>
      <c r="B1561" s="17"/>
      <c r="DS1561" s="19"/>
      <c r="DT1561" s="19"/>
    </row>
    <row r="1562" spans="1:124" s="18" customFormat="1" x14ac:dyDescent="0.2">
      <c r="A1562" s="17"/>
      <c r="B1562" s="17"/>
      <c r="DS1562" s="19"/>
      <c r="DT1562" s="19"/>
    </row>
    <row r="1563" spans="1:124" s="18" customFormat="1" x14ac:dyDescent="0.2">
      <c r="A1563" s="17"/>
      <c r="B1563" s="17"/>
      <c r="DS1563" s="19"/>
      <c r="DT1563" s="19"/>
    </row>
    <row r="1564" spans="1:124" s="18" customFormat="1" x14ac:dyDescent="0.2">
      <c r="A1564" s="17"/>
      <c r="B1564" s="17"/>
      <c r="DS1564" s="19"/>
      <c r="DT1564" s="19"/>
    </row>
    <row r="1565" spans="1:124" s="18" customFormat="1" x14ac:dyDescent="0.2">
      <c r="A1565" s="17"/>
      <c r="B1565" s="17"/>
      <c r="DS1565" s="19"/>
      <c r="DT1565" s="19"/>
    </row>
    <row r="1566" spans="1:124" s="18" customFormat="1" x14ac:dyDescent="0.2">
      <c r="A1566" s="17"/>
      <c r="B1566" s="17"/>
      <c r="DS1566" s="19"/>
      <c r="DT1566" s="19"/>
    </row>
    <row r="1567" spans="1:124" s="18" customFormat="1" x14ac:dyDescent="0.2">
      <c r="A1567" s="17"/>
      <c r="B1567" s="17"/>
      <c r="DS1567" s="19"/>
      <c r="DT1567" s="19"/>
    </row>
    <row r="1568" spans="1:124" s="18" customFormat="1" x14ac:dyDescent="0.2">
      <c r="A1568" s="17"/>
      <c r="B1568" s="17"/>
      <c r="DS1568" s="19"/>
      <c r="DT1568" s="19"/>
    </row>
    <row r="1569" spans="1:124" s="18" customFormat="1" x14ac:dyDescent="0.2">
      <c r="A1569" s="17"/>
      <c r="B1569" s="17"/>
      <c r="DS1569" s="19"/>
      <c r="DT1569" s="19"/>
    </row>
    <row r="1570" spans="1:124" s="18" customFormat="1" x14ac:dyDescent="0.2">
      <c r="A1570" s="17"/>
      <c r="B1570" s="17"/>
      <c r="DS1570" s="19"/>
      <c r="DT1570" s="19"/>
    </row>
    <row r="1571" spans="1:124" s="18" customFormat="1" x14ac:dyDescent="0.2">
      <c r="A1571" s="17"/>
      <c r="B1571" s="17"/>
      <c r="DS1571" s="19"/>
      <c r="DT1571" s="19"/>
    </row>
    <row r="1572" spans="1:124" s="18" customFormat="1" x14ac:dyDescent="0.2">
      <c r="A1572" s="17"/>
      <c r="B1572" s="17"/>
      <c r="DS1572" s="19"/>
      <c r="DT1572" s="19"/>
    </row>
    <row r="1573" spans="1:124" s="18" customFormat="1" x14ac:dyDescent="0.2">
      <c r="A1573" s="17"/>
      <c r="B1573" s="17"/>
      <c r="DS1573" s="19"/>
      <c r="DT1573" s="19"/>
    </row>
    <row r="1574" spans="1:124" s="18" customFormat="1" x14ac:dyDescent="0.2">
      <c r="A1574" s="17"/>
      <c r="B1574" s="17"/>
      <c r="DS1574" s="19"/>
      <c r="DT1574" s="19"/>
    </row>
    <row r="1575" spans="1:124" s="18" customFormat="1" x14ac:dyDescent="0.2">
      <c r="A1575" s="17"/>
      <c r="B1575" s="17"/>
      <c r="DS1575" s="19"/>
      <c r="DT1575" s="19"/>
    </row>
    <row r="1576" spans="1:124" s="18" customFormat="1" x14ac:dyDescent="0.2">
      <c r="A1576" s="17"/>
      <c r="B1576" s="17"/>
      <c r="DS1576" s="19"/>
      <c r="DT1576" s="19"/>
    </row>
    <row r="1577" spans="1:124" s="18" customFormat="1" x14ac:dyDescent="0.2">
      <c r="A1577" s="17"/>
      <c r="B1577" s="17"/>
      <c r="DS1577" s="19"/>
      <c r="DT1577" s="19"/>
    </row>
    <row r="1578" spans="1:124" s="18" customFormat="1" x14ac:dyDescent="0.2">
      <c r="A1578" s="17"/>
      <c r="B1578" s="17"/>
      <c r="DS1578" s="19"/>
      <c r="DT1578" s="19"/>
    </row>
    <row r="1579" spans="1:124" s="18" customFormat="1" x14ac:dyDescent="0.2">
      <c r="A1579" s="17"/>
      <c r="B1579" s="17"/>
      <c r="DS1579" s="19"/>
      <c r="DT1579" s="19"/>
    </row>
    <row r="1580" spans="1:124" s="18" customFormat="1" x14ac:dyDescent="0.2">
      <c r="A1580" s="17"/>
      <c r="B1580" s="17"/>
      <c r="DS1580" s="19"/>
      <c r="DT1580" s="19"/>
    </row>
    <row r="1581" spans="1:124" s="18" customFormat="1" x14ac:dyDescent="0.2">
      <c r="A1581" s="17"/>
      <c r="B1581" s="17"/>
      <c r="DS1581" s="19"/>
      <c r="DT1581" s="19"/>
    </row>
    <row r="1582" spans="1:124" s="18" customFormat="1" x14ac:dyDescent="0.2">
      <c r="A1582" s="17"/>
      <c r="B1582" s="17"/>
      <c r="DS1582" s="19"/>
      <c r="DT1582" s="19"/>
    </row>
    <row r="1583" spans="1:124" s="18" customFormat="1" x14ac:dyDescent="0.2">
      <c r="A1583" s="17"/>
      <c r="B1583" s="17"/>
      <c r="DS1583" s="19"/>
      <c r="DT1583" s="19"/>
    </row>
    <row r="1584" spans="1:124" s="18" customFormat="1" x14ac:dyDescent="0.2">
      <c r="A1584" s="17"/>
      <c r="B1584" s="17"/>
      <c r="DS1584" s="19"/>
      <c r="DT1584" s="19"/>
    </row>
    <row r="1585" spans="1:124" s="18" customFormat="1" x14ac:dyDescent="0.2">
      <c r="A1585" s="17"/>
      <c r="B1585" s="17"/>
      <c r="DS1585" s="19"/>
      <c r="DT1585" s="19"/>
    </row>
    <row r="1586" spans="1:124" s="18" customFormat="1" x14ac:dyDescent="0.2">
      <c r="A1586" s="17"/>
      <c r="B1586" s="17"/>
      <c r="DS1586" s="19"/>
      <c r="DT1586" s="19"/>
    </row>
    <row r="1587" spans="1:124" s="18" customFormat="1" x14ac:dyDescent="0.2">
      <c r="A1587" s="17"/>
      <c r="B1587" s="17"/>
      <c r="DS1587" s="19"/>
      <c r="DT1587" s="19"/>
    </row>
    <row r="1588" spans="1:124" s="18" customFormat="1" x14ac:dyDescent="0.2">
      <c r="A1588" s="17"/>
      <c r="B1588" s="17"/>
      <c r="DS1588" s="19"/>
      <c r="DT1588" s="19"/>
    </row>
    <row r="1589" spans="1:124" s="18" customFormat="1" x14ac:dyDescent="0.2">
      <c r="A1589" s="17"/>
      <c r="B1589" s="17"/>
      <c r="DS1589" s="19"/>
      <c r="DT1589" s="19"/>
    </row>
    <row r="1590" spans="1:124" s="18" customFormat="1" x14ac:dyDescent="0.2">
      <c r="A1590" s="17"/>
      <c r="B1590" s="17"/>
      <c r="DS1590" s="19"/>
      <c r="DT1590" s="19"/>
    </row>
    <row r="1591" spans="1:124" s="18" customFormat="1" x14ac:dyDescent="0.2">
      <c r="A1591" s="17"/>
      <c r="B1591" s="17"/>
      <c r="DS1591" s="19"/>
      <c r="DT1591" s="19"/>
    </row>
    <row r="1592" spans="1:124" s="18" customFormat="1" x14ac:dyDescent="0.2">
      <c r="A1592" s="17"/>
      <c r="B1592" s="17"/>
      <c r="DS1592" s="19"/>
      <c r="DT1592" s="19"/>
    </row>
    <row r="1593" spans="1:124" s="18" customFormat="1" x14ac:dyDescent="0.2">
      <c r="A1593" s="17"/>
      <c r="B1593" s="17"/>
      <c r="DS1593" s="19"/>
      <c r="DT1593" s="19"/>
    </row>
    <row r="1594" spans="1:124" s="18" customFormat="1" x14ac:dyDescent="0.2">
      <c r="A1594" s="17"/>
      <c r="B1594" s="17"/>
      <c r="DS1594" s="19"/>
      <c r="DT1594" s="19"/>
    </row>
    <row r="1595" spans="1:124" s="18" customFormat="1" x14ac:dyDescent="0.2">
      <c r="A1595" s="17"/>
      <c r="B1595" s="17"/>
      <c r="DS1595" s="19"/>
      <c r="DT1595" s="19"/>
    </row>
    <row r="1596" spans="1:124" s="18" customFormat="1" x14ac:dyDescent="0.2">
      <c r="A1596" s="17"/>
      <c r="B1596" s="17"/>
      <c r="DS1596" s="19"/>
      <c r="DT1596" s="19"/>
    </row>
    <row r="1597" spans="1:124" s="18" customFormat="1" x14ac:dyDescent="0.2">
      <c r="A1597" s="17"/>
      <c r="B1597" s="17"/>
      <c r="DS1597" s="19"/>
      <c r="DT1597" s="19"/>
    </row>
    <row r="1598" spans="1:124" s="18" customFormat="1" x14ac:dyDescent="0.2">
      <c r="A1598" s="17"/>
      <c r="B1598" s="17"/>
      <c r="DS1598" s="19"/>
      <c r="DT1598" s="19"/>
    </row>
    <row r="1599" spans="1:124" s="18" customFormat="1" x14ac:dyDescent="0.2">
      <c r="A1599" s="17"/>
      <c r="B1599" s="17"/>
      <c r="DS1599" s="19"/>
      <c r="DT1599" s="19"/>
    </row>
    <row r="1600" spans="1:124" s="18" customFormat="1" x14ac:dyDescent="0.2">
      <c r="A1600" s="17"/>
      <c r="B1600" s="17"/>
      <c r="DS1600" s="19"/>
      <c r="DT1600" s="19"/>
    </row>
    <row r="1601" spans="1:124" s="18" customFormat="1" x14ac:dyDescent="0.2">
      <c r="A1601" s="17"/>
      <c r="B1601" s="17"/>
      <c r="DS1601" s="19"/>
      <c r="DT1601" s="19"/>
    </row>
    <row r="1602" spans="1:124" s="18" customFormat="1" x14ac:dyDescent="0.2">
      <c r="A1602" s="17"/>
      <c r="B1602" s="17"/>
      <c r="DS1602" s="19"/>
      <c r="DT1602" s="19"/>
    </row>
    <row r="1603" spans="1:124" s="18" customFormat="1" x14ac:dyDescent="0.2">
      <c r="A1603" s="17"/>
      <c r="B1603" s="17"/>
      <c r="DS1603" s="19"/>
      <c r="DT1603" s="19"/>
    </row>
    <row r="1604" spans="1:124" s="18" customFormat="1" x14ac:dyDescent="0.2">
      <c r="A1604" s="17"/>
      <c r="B1604" s="17"/>
      <c r="DS1604" s="19"/>
      <c r="DT1604" s="19"/>
    </row>
    <row r="1605" spans="1:124" s="18" customFormat="1" x14ac:dyDescent="0.2">
      <c r="A1605" s="17"/>
      <c r="B1605" s="17"/>
      <c r="DS1605" s="19"/>
      <c r="DT1605" s="19"/>
    </row>
    <row r="1606" spans="1:124" s="18" customFormat="1" x14ac:dyDescent="0.2">
      <c r="A1606" s="17"/>
      <c r="B1606" s="17"/>
      <c r="DS1606" s="19"/>
      <c r="DT1606" s="19"/>
    </row>
    <row r="1607" spans="1:124" s="18" customFormat="1" x14ac:dyDescent="0.2">
      <c r="A1607" s="17"/>
      <c r="B1607" s="17"/>
      <c r="DS1607" s="19"/>
      <c r="DT1607" s="19"/>
    </row>
    <row r="1608" spans="1:124" s="18" customFormat="1" x14ac:dyDescent="0.2">
      <c r="A1608" s="17"/>
      <c r="B1608" s="17"/>
      <c r="DS1608" s="19"/>
      <c r="DT1608" s="19"/>
    </row>
    <row r="1609" spans="1:124" s="18" customFormat="1" x14ac:dyDescent="0.2">
      <c r="A1609" s="17"/>
      <c r="B1609" s="17"/>
      <c r="DS1609" s="19"/>
      <c r="DT1609" s="19"/>
    </row>
    <row r="1610" spans="1:124" s="18" customFormat="1" x14ac:dyDescent="0.2">
      <c r="A1610" s="17"/>
      <c r="B1610" s="17"/>
      <c r="DS1610" s="19"/>
      <c r="DT1610" s="19"/>
    </row>
    <row r="1611" spans="1:124" s="18" customFormat="1" x14ac:dyDescent="0.2">
      <c r="A1611" s="17"/>
      <c r="B1611" s="17"/>
      <c r="DS1611" s="19"/>
      <c r="DT1611" s="19"/>
    </row>
    <row r="1612" spans="1:124" s="18" customFormat="1" x14ac:dyDescent="0.2">
      <c r="A1612" s="17"/>
      <c r="B1612" s="17"/>
      <c r="DS1612" s="19"/>
      <c r="DT1612" s="19"/>
    </row>
    <row r="1613" spans="1:124" s="18" customFormat="1" x14ac:dyDescent="0.2">
      <c r="A1613" s="17"/>
      <c r="B1613" s="17"/>
      <c r="DS1613" s="19"/>
      <c r="DT1613" s="19"/>
    </row>
    <row r="1614" spans="1:124" s="18" customFormat="1" x14ac:dyDescent="0.2">
      <c r="A1614" s="17"/>
      <c r="B1614" s="17"/>
      <c r="DS1614" s="19"/>
      <c r="DT1614" s="19"/>
    </row>
    <row r="1615" spans="1:124" s="18" customFormat="1" x14ac:dyDescent="0.2">
      <c r="A1615" s="17"/>
      <c r="B1615" s="17"/>
      <c r="DS1615" s="19"/>
      <c r="DT1615" s="19"/>
    </row>
    <row r="1616" spans="1:124" s="18" customFormat="1" x14ac:dyDescent="0.2">
      <c r="A1616" s="17"/>
      <c r="B1616" s="17"/>
      <c r="DS1616" s="19"/>
      <c r="DT1616" s="19"/>
    </row>
    <row r="1617" spans="1:124" s="18" customFormat="1" x14ac:dyDescent="0.2">
      <c r="A1617" s="17"/>
      <c r="B1617" s="17"/>
      <c r="DS1617" s="19"/>
      <c r="DT1617" s="19"/>
    </row>
    <row r="1618" spans="1:124" s="18" customFormat="1" x14ac:dyDescent="0.2">
      <c r="A1618" s="17"/>
      <c r="B1618" s="17"/>
      <c r="DS1618" s="19"/>
      <c r="DT1618" s="19"/>
    </row>
    <row r="1619" spans="1:124" s="18" customFormat="1" x14ac:dyDescent="0.2">
      <c r="A1619" s="17"/>
      <c r="B1619" s="17"/>
      <c r="DS1619" s="19"/>
      <c r="DT1619" s="19"/>
    </row>
    <row r="1620" spans="1:124" s="18" customFormat="1" x14ac:dyDescent="0.2">
      <c r="A1620" s="17"/>
      <c r="B1620" s="17"/>
      <c r="DS1620" s="19"/>
      <c r="DT1620" s="19"/>
    </row>
    <row r="1621" spans="1:124" s="18" customFormat="1" x14ac:dyDescent="0.2">
      <c r="A1621" s="17"/>
      <c r="B1621" s="17"/>
      <c r="DS1621" s="19"/>
      <c r="DT1621" s="19"/>
    </row>
    <row r="1622" spans="1:124" s="18" customFormat="1" x14ac:dyDescent="0.2">
      <c r="A1622" s="17"/>
      <c r="B1622" s="17"/>
      <c r="DS1622" s="19"/>
      <c r="DT1622" s="19"/>
    </row>
    <row r="1623" spans="1:124" s="18" customFormat="1" x14ac:dyDescent="0.2">
      <c r="A1623" s="17"/>
      <c r="B1623" s="17"/>
      <c r="DS1623" s="19"/>
      <c r="DT1623" s="19"/>
    </row>
    <row r="1624" spans="1:124" s="18" customFormat="1" x14ac:dyDescent="0.2">
      <c r="A1624" s="17"/>
      <c r="B1624" s="17"/>
      <c r="DS1624" s="19"/>
      <c r="DT1624" s="19"/>
    </row>
    <row r="1625" spans="1:124" s="18" customFormat="1" x14ac:dyDescent="0.2">
      <c r="A1625" s="17"/>
      <c r="B1625" s="17"/>
      <c r="DS1625" s="19"/>
      <c r="DT1625" s="19"/>
    </row>
    <row r="1626" spans="1:124" s="18" customFormat="1" x14ac:dyDescent="0.2">
      <c r="A1626" s="17"/>
      <c r="B1626" s="17"/>
      <c r="DS1626" s="19"/>
      <c r="DT1626" s="19"/>
    </row>
    <row r="1627" spans="1:124" s="18" customFormat="1" x14ac:dyDescent="0.2">
      <c r="A1627" s="17"/>
      <c r="B1627" s="17"/>
      <c r="DS1627" s="19"/>
      <c r="DT1627" s="19"/>
    </row>
    <row r="1628" spans="1:124" s="18" customFormat="1" x14ac:dyDescent="0.2">
      <c r="A1628" s="17"/>
      <c r="B1628" s="17"/>
      <c r="DS1628" s="19"/>
      <c r="DT1628" s="19"/>
    </row>
    <row r="1629" spans="1:124" s="18" customFormat="1" x14ac:dyDescent="0.2">
      <c r="A1629" s="17"/>
      <c r="B1629" s="17"/>
      <c r="DS1629" s="19"/>
      <c r="DT1629" s="19"/>
    </row>
    <row r="1630" spans="1:124" s="18" customFormat="1" x14ac:dyDescent="0.2">
      <c r="A1630" s="17"/>
      <c r="B1630" s="17"/>
      <c r="DS1630" s="19"/>
      <c r="DT1630" s="19"/>
    </row>
    <row r="1631" spans="1:124" s="18" customFormat="1" x14ac:dyDescent="0.2">
      <c r="A1631" s="17"/>
      <c r="B1631" s="17"/>
      <c r="DS1631" s="19"/>
      <c r="DT1631" s="19"/>
    </row>
    <row r="1632" spans="1:124" s="18" customFormat="1" x14ac:dyDescent="0.2">
      <c r="A1632" s="17"/>
      <c r="B1632" s="17"/>
      <c r="DS1632" s="19"/>
      <c r="DT1632" s="19"/>
    </row>
    <row r="1633" spans="1:124" s="18" customFormat="1" x14ac:dyDescent="0.2">
      <c r="A1633" s="17"/>
      <c r="B1633" s="17"/>
      <c r="DS1633" s="19"/>
      <c r="DT1633" s="19"/>
    </row>
    <row r="1634" spans="1:124" s="18" customFormat="1" x14ac:dyDescent="0.2">
      <c r="A1634" s="17"/>
      <c r="B1634" s="17"/>
      <c r="DS1634" s="19"/>
      <c r="DT1634" s="19"/>
    </row>
    <row r="1635" spans="1:124" s="18" customFormat="1" x14ac:dyDescent="0.2">
      <c r="A1635" s="17"/>
      <c r="B1635" s="17"/>
      <c r="DS1635" s="19"/>
      <c r="DT1635" s="19"/>
    </row>
    <row r="1636" spans="1:124" s="18" customFormat="1" x14ac:dyDescent="0.2">
      <c r="A1636" s="17"/>
      <c r="B1636" s="17"/>
      <c r="DS1636" s="19"/>
      <c r="DT1636" s="19"/>
    </row>
    <row r="1637" spans="1:124" s="18" customFormat="1" x14ac:dyDescent="0.2">
      <c r="A1637" s="17"/>
      <c r="B1637" s="17"/>
      <c r="DS1637" s="19"/>
      <c r="DT1637" s="19"/>
    </row>
    <row r="1638" spans="1:124" s="18" customFormat="1" x14ac:dyDescent="0.2">
      <c r="A1638" s="17"/>
      <c r="B1638" s="17"/>
      <c r="DS1638" s="19"/>
      <c r="DT1638" s="19"/>
    </row>
    <row r="1639" spans="1:124" s="18" customFormat="1" x14ac:dyDescent="0.2">
      <c r="A1639" s="17"/>
      <c r="B1639" s="17"/>
      <c r="DS1639" s="19"/>
      <c r="DT1639" s="19"/>
    </row>
    <row r="1640" spans="1:124" s="18" customFormat="1" x14ac:dyDescent="0.2">
      <c r="A1640" s="17"/>
      <c r="B1640" s="17"/>
      <c r="DS1640" s="19"/>
      <c r="DT1640" s="19"/>
    </row>
    <row r="1641" spans="1:124" s="18" customFormat="1" x14ac:dyDescent="0.2">
      <c r="A1641" s="17"/>
      <c r="B1641" s="17"/>
      <c r="DS1641" s="19"/>
      <c r="DT1641" s="19"/>
    </row>
    <row r="1642" spans="1:124" s="18" customFormat="1" x14ac:dyDescent="0.2">
      <c r="A1642" s="17"/>
      <c r="B1642" s="17"/>
      <c r="DS1642" s="19"/>
      <c r="DT1642" s="19"/>
    </row>
    <row r="1643" spans="1:124" s="18" customFormat="1" x14ac:dyDescent="0.2">
      <c r="A1643" s="17"/>
      <c r="B1643" s="17"/>
      <c r="DS1643" s="19"/>
      <c r="DT1643" s="19"/>
    </row>
    <row r="1644" spans="1:124" s="18" customFormat="1" x14ac:dyDescent="0.2">
      <c r="A1644" s="17"/>
      <c r="B1644" s="17"/>
      <c r="DS1644" s="19"/>
      <c r="DT1644" s="19"/>
    </row>
    <row r="1645" spans="1:124" s="18" customFormat="1" x14ac:dyDescent="0.2">
      <c r="A1645" s="17"/>
      <c r="B1645" s="17"/>
      <c r="DS1645" s="19"/>
      <c r="DT1645" s="19"/>
    </row>
    <row r="1646" spans="1:124" s="18" customFormat="1" x14ac:dyDescent="0.2">
      <c r="A1646" s="17"/>
      <c r="B1646" s="17"/>
      <c r="DS1646" s="19"/>
      <c r="DT1646" s="19"/>
    </row>
    <row r="1647" spans="1:124" s="18" customFormat="1" x14ac:dyDescent="0.2">
      <c r="A1647" s="17"/>
      <c r="B1647" s="17"/>
      <c r="DS1647" s="19"/>
      <c r="DT1647" s="19"/>
    </row>
    <row r="1648" spans="1:124" s="18" customFormat="1" x14ac:dyDescent="0.2">
      <c r="A1648" s="17"/>
      <c r="B1648" s="17"/>
      <c r="DS1648" s="19"/>
      <c r="DT1648" s="19"/>
    </row>
    <row r="1649" spans="1:124" s="18" customFormat="1" x14ac:dyDescent="0.2">
      <c r="A1649" s="17"/>
      <c r="B1649" s="17"/>
      <c r="DS1649" s="19"/>
      <c r="DT1649" s="19"/>
    </row>
    <row r="1650" spans="1:124" s="18" customFormat="1" x14ac:dyDescent="0.2">
      <c r="A1650" s="17"/>
      <c r="B1650" s="17"/>
      <c r="DS1650" s="19"/>
      <c r="DT1650" s="19"/>
    </row>
    <row r="1651" spans="1:124" s="18" customFormat="1" x14ac:dyDescent="0.2">
      <c r="A1651" s="17"/>
      <c r="B1651" s="17"/>
      <c r="DS1651" s="19"/>
      <c r="DT1651" s="19"/>
    </row>
    <row r="1652" spans="1:124" s="18" customFormat="1" x14ac:dyDescent="0.2">
      <c r="A1652" s="17"/>
      <c r="B1652" s="17"/>
      <c r="DS1652" s="19"/>
      <c r="DT1652" s="19"/>
    </row>
    <row r="1653" spans="1:124" s="18" customFormat="1" x14ac:dyDescent="0.2">
      <c r="A1653" s="17"/>
      <c r="B1653" s="17"/>
      <c r="DS1653" s="19"/>
      <c r="DT1653" s="19"/>
    </row>
    <row r="1654" spans="1:124" s="18" customFormat="1" x14ac:dyDescent="0.2">
      <c r="A1654" s="17"/>
      <c r="B1654" s="17"/>
      <c r="DS1654" s="19"/>
      <c r="DT1654" s="19"/>
    </row>
    <row r="1655" spans="1:124" s="18" customFormat="1" x14ac:dyDescent="0.2">
      <c r="A1655" s="17"/>
      <c r="B1655" s="17"/>
      <c r="DS1655" s="19"/>
      <c r="DT1655" s="19"/>
    </row>
    <row r="1656" spans="1:124" s="18" customFormat="1" x14ac:dyDescent="0.2">
      <c r="A1656" s="17"/>
      <c r="B1656" s="17"/>
      <c r="DS1656" s="19"/>
      <c r="DT1656" s="19"/>
    </row>
    <row r="1657" spans="1:124" s="18" customFormat="1" x14ac:dyDescent="0.2">
      <c r="A1657" s="17"/>
      <c r="B1657" s="17"/>
      <c r="DS1657" s="19"/>
      <c r="DT1657" s="19"/>
    </row>
    <row r="1658" spans="1:124" s="18" customFormat="1" x14ac:dyDescent="0.2">
      <c r="A1658" s="17"/>
      <c r="B1658" s="17"/>
      <c r="DS1658" s="19"/>
      <c r="DT1658" s="19"/>
    </row>
    <row r="1659" spans="1:124" s="18" customFormat="1" x14ac:dyDescent="0.2">
      <c r="A1659" s="17"/>
      <c r="B1659" s="17"/>
      <c r="DS1659" s="19"/>
      <c r="DT1659" s="19"/>
    </row>
    <row r="1660" spans="1:124" s="18" customFormat="1" x14ac:dyDescent="0.2">
      <c r="A1660" s="17"/>
      <c r="B1660" s="17"/>
      <c r="DS1660" s="19"/>
      <c r="DT1660" s="19"/>
    </row>
    <row r="1661" spans="1:124" s="18" customFormat="1" x14ac:dyDescent="0.2">
      <c r="A1661" s="17"/>
      <c r="B1661" s="17"/>
      <c r="DS1661" s="19"/>
      <c r="DT1661" s="19"/>
    </row>
    <row r="1662" spans="1:124" s="18" customFormat="1" x14ac:dyDescent="0.2">
      <c r="A1662" s="17"/>
      <c r="B1662" s="17"/>
      <c r="DS1662" s="19"/>
      <c r="DT1662" s="19"/>
    </row>
    <row r="1663" spans="1:124" s="18" customFormat="1" x14ac:dyDescent="0.2">
      <c r="A1663" s="17"/>
      <c r="B1663" s="17"/>
      <c r="DS1663" s="19"/>
      <c r="DT1663" s="19"/>
    </row>
    <row r="1664" spans="1:124" s="18" customFormat="1" x14ac:dyDescent="0.2">
      <c r="A1664" s="17"/>
      <c r="B1664" s="17"/>
      <c r="DS1664" s="19"/>
      <c r="DT1664" s="19"/>
    </row>
    <row r="1665" spans="1:124" s="18" customFormat="1" x14ac:dyDescent="0.2">
      <c r="A1665" s="17"/>
      <c r="B1665" s="17"/>
      <c r="DS1665" s="19"/>
      <c r="DT1665" s="19"/>
    </row>
    <row r="1666" spans="1:124" s="18" customFormat="1" x14ac:dyDescent="0.2">
      <c r="A1666" s="17"/>
      <c r="B1666" s="17"/>
      <c r="DS1666" s="19"/>
      <c r="DT1666" s="19"/>
    </row>
    <row r="1667" spans="1:124" s="18" customFormat="1" x14ac:dyDescent="0.2">
      <c r="A1667" s="17"/>
      <c r="B1667" s="17"/>
      <c r="DS1667" s="19"/>
      <c r="DT1667" s="19"/>
    </row>
    <row r="1668" spans="1:124" s="18" customFormat="1" x14ac:dyDescent="0.2">
      <c r="A1668" s="17"/>
      <c r="B1668" s="17"/>
      <c r="DS1668" s="19"/>
      <c r="DT1668" s="19"/>
    </row>
    <row r="1669" spans="1:124" s="18" customFormat="1" x14ac:dyDescent="0.2">
      <c r="A1669" s="17"/>
      <c r="B1669" s="17"/>
      <c r="DS1669" s="19"/>
      <c r="DT1669" s="19"/>
    </row>
    <row r="1670" spans="1:124" s="18" customFormat="1" x14ac:dyDescent="0.2">
      <c r="A1670" s="17"/>
      <c r="B1670" s="17"/>
      <c r="DS1670" s="19"/>
      <c r="DT1670" s="19"/>
    </row>
    <row r="1671" spans="1:124" s="18" customFormat="1" x14ac:dyDescent="0.2">
      <c r="A1671" s="17"/>
      <c r="B1671" s="17"/>
      <c r="DS1671" s="19"/>
      <c r="DT1671" s="19"/>
    </row>
    <row r="1672" spans="1:124" s="18" customFormat="1" x14ac:dyDescent="0.2">
      <c r="A1672" s="17"/>
      <c r="B1672" s="17"/>
      <c r="DS1672" s="19"/>
      <c r="DT1672" s="19"/>
    </row>
    <row r="1673" spans="1:124" s="18" customFormat="1" x14ac:dyDescent="0.2">
      <c r="A1673" s="17"/>
      <c r="B1673" s="17"/>
      <c r="DS1673" s="19"/>
      <c r="DT1673" s="19"/>
    </row>
    <row r="1674" spans="1:124" s="18" customFormat="1" x14ac:dyDescent="0.2">
      <c r="A1674" s="17"/>
      <c r="B1674" s="17"/>
      <c r="DS1674" s="19"/>
      <c r="DT1674" s="19"/>
    </row>
    <row r="1675" spans="1:124" s="18" customFormat="1" x14ac:dyDescent="0.2">
      <c r="A1675" s="17"/>
      <c r="B1675" s="17"/>
      <c r="DS1675" s="19"/>
      <c r="DT1675" s="19"/>
    </row>
    <row r="1676" spans="1:124" s="18" customFormat="1" x14ac:dyDescent="0.2">
      <c r="A1676" s="17"/>
      <c r="B1676" s="17"/>
      <c r="DS1676" s="19"/>
      <c r="DT1676" s="19"/>
    </row>
    <row r="1677" spans="1:124" s="18" customFormat="1" x14ac:dyDescent="0.2">
      <c r="A1677" s="17"/>
      <c r="B1677" s="17"/>
      <c r="DS1677" s="19"/>
      <c r="DT1677" s="19"/>
    </row>
    <row r="1678" spans="1:124" s="18" customFormat="1" x14ac:dyDescent="0.2">
      <c r="A1678" s="17"/>
      <c r="B1678" s="17"/>
      <c r="DS1678" s="19"/>
      <c r="DT1678" s="19"/>
    </row>
    <row r="1679" spans="1:124" s="18" customFormat="1" x14ac:dyDescent="0.2">
      <c r="A1679" s="17"/>
      <c r="B1679" s="17"/>
      <c r="DS1679" s="19"/>
      <c r="DT1679" s="19"/>
    </row>
    <row r="1680" spans="1:124" s="18" customFormat="1" x14ac:dyDescent="0.2">
      <c r="A1680" s="17"/>
      <c r="B1680" s="17"/>
      <c r="DS1680" s="19"/>
      <c r="DT1680" s="19"/>
    </row>
    <row r="1681" spans="1:124" s="18" customFormat="1" x14ac:dyDescent="0.2">
      <c r="A1681" s="17"/>
      <c r="B1681" s="17"/>
      <c r="DS1681" s="19"/>
      <c r="DT1681" s="19"/>
    </row>
    <row r="1682" spans="1:124" s="18" customFormat="1" x14ac:dyDescent="0.2">
      <c r="A1682" s="17"/>
      <c r="B1682" s="17"/>
      <c r="DS1682" s="19"/>
      <c r="DT1682" s="19"/>
    </row>
    <row r="1683" spans="1:124" s="18" customFormat="1" x14ac:dyDescent="0.2">
      <c r="A1683" s="17"/>
      <c r="B1683" s="17"/>
      <c r="DS1683" s="19"/>
      <c r="DT1683" s="19"/>
    </row>
    <row r="1684" spans="1:124" s="18" customFormat="1" x14ac:dyDescent="0.2">
      <c r="A1684" s="17"/>
      <c r="B1684" s="17"/>
      <c r="DS1684" s="19"/>
      <c r="DT1684" s="19"/>
    </row>
    <row r="1685" spans="1:124" s="18" customFormat="1" x14ac:dyDescent="0.2">
      <c r="A1685" s="17"/>
      <c r="B1685" s="17"/>
      <c r="DS1685" s="19"/>
      <c r="DT1685" s="19"/>
    </row>
    <row r="1686" spans="1:124" s="18" customFormat="1" x14ac:dyDescent="0.2">
      <c r="A1686" s="17"/>
      <c r="B1686" s="17"/>
      <c r="DS1686" s="19"/>
      <c r="DT1686" s="19"/>
    </row>
    <row r="1687" spans="1:124" s="18" customFormat="1" x14ac:dyDescent="0.2">
      <c r="A1687" s="17"/>
      <c r="B1687" s="17"/>
      <c r="DS1687" s="19"/>
      <c r="DT1687" s="19"/>
    </row>
    <row r="1688" spans="1:124" s="18" customFormat="1" x14ac:dyDescent="0.2">
      <c r="A1688" s="17"/>
      <c r="B1688" s="17"/>
      <c r="DS1688" s="19"/>
      <c r="DT1688" s="19"/>
    </row>
    <row r="1689" spans="1:124" s="18" customFormat="1" x14ac:dyDescent="0.2">
      <c r="A1689" s="17"/>
      <c r="B1689" s="17"/>
      <c r="DS1689" s="19"/>
      <c r="DT1689" s="19"/>
    </row>
    <row r="1690" spans="1:124" s="18" customFormat="1" x14ac:dyDescent="0.2">
      <c r="A1690" s="17"/>
      <c r="B1690" s="17"/>
      <c r="DS1690" s="19"/>
      <c r="DT1690" s="19"/>
    </row>
    <row r="1691" spans="1:124" s="18" customFormat="1" x14ac:dyDescent="0.2">
      <c r="A1691" s="17"/>
      <c r="B1691" s="17"/>
      <c r="DS1691" s="19"/>
      <c r="DT1691" s="19"/>
    </row>
    <row r="1692" spans="1:124" s="18" customFormat="1" x14ac:dyDescent="0.2">
      <c r="A1692" s="17"/>
      <c r="B1692" s="17"/>
      <c r="DS1692" s="19"/>
      <c r="DT1692" s="19"/>
    </row>
    <row r="1693" spans="1:124" s="18" customFormat="1" x14ac:dyDescent="0.2">
      <c r="A1693" s="17"/>
      <c r="B1693" s="17"/>
      <c r="DS1693" s="19"/>
      <c r="DT1693" s="19"/>
    </row>
    <row r="1694" spans="1:124" s="18" customFormat="1" x14ac:dyDescent="0.2">
      <c r="A1694" s="17"/>
      <c r="B1694" s="17"/>
      <c r="DS1694" s="19"/>
      <c r="DT1694" s="19"/>
    </row>
    <row r="1695" spans="1:124" s="18" customFormat="1" x14ac:dyDescent="0.2">
      <c r="A1695" s="17"/>
      <c r="B1695" s="17"/>
      <c r="DS1695" s="19"/>
      <c r="DT1695" s="19"/>
    </row>
    <row r="1696" spans="1:124" s="18" customFormat="1" x14ac:dyDescent="0.2">
      <c r="A1696" s="17"/>
      <c r="B1696" s="17"/>
      <c r="DS1696" s="19"/>
      <c r="DT1696" s="19"/>
    </row>
    <row r="1697" spans="1:124" s="18" customFormat="1" x14ac:dyDescent="0.2">
      <c r="A1697" s="17"/>
      <c r="B1697" s="17"/>
      <c r="DS1697" s="19"/>
      <c r="DT1697" s="19"/>
    </row>
    <row r="1698" spans="1:124" s="18" customFormat="1" x14ac:dyDescent="0.2">
      <c r="A1698" s="17"/>
      <c r="B1698" s="17"/>
      <c r="DS1698" s="19"/>
      <c r="DT1698" s="19"/>
    </row>
    <row r="1699" spans="1:124" s="18" customFormat="1" x14ac:dyDescent="0.2">
      <c r="A1699" s="17"/>
      <c r="B1699" s="17"/>
      <c r="DS1699" s="19"/>
      <c r="DT1699" s="19"/>
    </row>
    <row r="1700" spans="1:124" s="18" customFormat="1" x14ac:dyDescent="0.2">
      <c r="A1700" s="17"/>
      <c r="B1700" s="17"/>
      <c r="DS1700" s="19"/>
      <c r="DT1700" s="19"/>
    </row>
    <row r="1701" spans="1:124" s="18" customFormat="1" x14ac:dyDescent="0.2">
      <c r="A1701" s="17"/>
      <c r="B1701" s="17"/>
      <c r="DS1701" s="19"/>
      <c r="DT1701" s="19"/>
    </row>
    <row r="1702" spans="1:124" s="18" customFormat="1" x14ac:dyDescent="0.2">
      <c r="A1702" s="17"/>
      <c r="B1702" s="17"/>
      <c r="DS1702" s="19"/>
      <c r="DT1702" s="19"/>
    </row>
    <row r="1703" spans="1:124" s="18" customFormat="1" x14ac:dyDescent="0.2">
      <c r="A1703" s="17"/>
      <c r="B1703" s="17"/>
      <c r="DS1703" s="19"/>
      <c r="DT1703" s="19"/>
    </row>
    <row r="1704" spans="1:124" s="18" customFormat="1" x14ac:dyDescent="0.2">
      <c r="A1704" s="17"/>
      <c r="B1704" s="17"/>
      <c r="DS1704" s="19"/>
      <c r="DT1704" s="19"/>
    </row>
    <row r="1705" spans="1:124" s="18" customFormat="1" x14ac:dyDescent="0.2">
      <c r="A1705" s="17"/>
      <c r="B1705" s="17"/>
      <c r="DS1705" s="19"/>
      <c r="DT1705" s="19"/>
    </row>
    <row r="1706" spans="1:124" s="18" customFormat="1" x14ac:dyDescent="0.2">
      <c r="A1706" s="17"/>
      <c r="B1706" s="17"/>
      <c r="DS1706" s="19"/>
      <c r="DT1706" s="19"/>
    </row>
    <row r="1707" spans="1:124" s="18" customFormat="1" x14ac:dyDescent="0.2">
      <c r="A1707" s="17"/>
      <c r="B1707" s="17"/>
      <c r="DS1707" s="19"/>
      <c r="DT1707" s="19"/>
    </row>
    <row r="1708" spans="1:124" s="18" customFormat="1" x14ac:dyDescent="0.2">
      <c r="A1708" s="17"/>
      <c r="B1708" s="17"/>
      <c r="DS1708" s="19"/>
      <c r="DT1708" s="19"/>
    </row>
    <row r="1709" spans="1:124" s="18" customFormat="1" x14ac:dyDescent="0.2">
      <c r="A1709" s="17"/>
      <c r="B1709" s="17"/>
      <c r="DS1709" s="19"/>
      <c r="DT1709" s="19"/>
    </row>
    <row r="1710" spans="1:124" s="18" customFormat="1" x14ac:dyDescent="0.2">
      <c r="A1710" s="17"/>
      <c r="B1710" s="17"/>
      <c r="DS1710" s="19"/>
      <c r="DT1710" s="19"/>
    </row>
    <row r="1711" spans="1:124" s="18" customFormat="1" x14ac:dyDescent="0.2">
      <c r="A1711" s="17"/>
      <c r="B1711" s="17"/>
      <c r="DS1711" s="19"/>
      <c r="DT1711" s="19"/>
    </row>
    <row r="1712" spans="1:124" s="18" customFormat="1" x14ac:dyDescent="0.2">
      <c r="A1712" s="17"/>
      <c r="B1712" s="17"/>
      <c r="DS1712" s="19"/>
      <c r="DT1712" s="19"/>
    </row>
    <row r="1713" spans="1:124" s="18" customFormat="1" x14ac:dyDescent="0.2">
      <c r="A1713" s="17"/>
      <c r="B1713" s="17"/>
      <c r="DS1713" s="19"/>
      <c r="DT1713" s="19"/>
    </row>
    <row r="1714" spans="1:124" s="18" customFormat="1" x14ac:dyDescent="0.2">
      <c r="A1714" s="17"/>
      <c r="B1714" s="17"/>
      <c r="DS1714" s="19"/>
      <c r="DT1714" s="19"/>
    </row>
    <row r="1715" spans="1:124" s="18" customFormat="1" x14ac:dyDescent="0.2">
      <c r="A1715" s="17"/>
      <c r="B1715" s="17"/>
      <c r="DS1715" s="19"/>
      <c r="DT1715" s="19"/>
    </row>
    <row r="1716" spans="1:124" s="18" customFormat="1" x14ac:dyDescent="0.2">
      <c r="A1716" s="17"/>
      <c r="B1716" s="17"/>
      <c r="DS1716" s="19"/>
      <c r="DT1716" s="19"/>
    </row>
    <row r="1717" spans="1:124" s="18" customFormat="1" x14ac:dyDescent="0.2">
      <c r="A1717" s="17"/>
      <c r="B1717" s="17"/>
      <c r="DS1717" s="19"/>
      <c r="DT1717" s="19"/>
    </row>
    <row r="1718" spans="1:124" s="18" customFormat="1" x14ac:dyDescent="0.2">
      <c r="A1718" s="17"/>
      <c r="B1718" s="17"/>
      <c r="DS1718" s="19"/>
      <c r="DT1718" s="19"/>
    </row>
    <row r="1719" spans="1:124" s="18" customFormat="1" x14ac:dyDescent="0.2">
      <c r="A1719" s="17"/>
      <c r="B1719" s="17"/>
      <c r="DS1719" s="19"/>
      <c r="DT1719" s="19"/>
    </row>
    <row r="1720" spans="1:124" s="18" customFormat="1" x14ac:dyDescent="0.2">
      <c r="A1720" s="17"/>
      <c r="B1720" s="17"/>
      <c r="DS1720" s="19"/>
      <c r="DT1720" s="19"/>
    </row>
    <row r="1721" spans="1:124" s="18" customFormat="1" x14ac:dyDescent="0.2">
      <c r="A1721" s="17"/>
      <c r="B1721" s="17"/>
      <c r="DS1721" s="19"/>
      <c r="DT1721" s="19"/>
    </row>
    <row r="1722" spans="1:124" s="18" customFormat="1" x14ac:dyDescent="0.2">
      <c r="A1722" s="17"/>
      <c r="B1722" s="17"/>
      <c r="DS1722" s="19"/>
      <c r="DT1722" s="19"/>
    </row>
    <row r="1723" spans="1:124" s="18" customFormat="1" x14ac:dyDescent="0.2">
      <c r="A1723" s="17"/>
      <c r="B1723" s="17"/>
      <c r="DS1723" s="19"/>
      <c r="DT1723" s="19"/>
    </row>
    <row r="1724" spans="1:124" s="18" customFormat="1" x14ac:dyDescent="0.2">
      <c r="A1724" s="17"/>
      <c r="B1724" s="17"/>
      <c r="DS1724" s="19"/>
      <c r="DT1724" s="19"/>
    </row>
    <row r="1725" spans="1:124" s="18" customFormat="1" x14ac:dyDescent="0.2">
      <c r="A1725" s="17"/>
      <c r="B1725" s="17"/>
      <c r="DS1725" s="19"/>
      <c r="DT1725" s="19"/>
    </row>
    <row r="1726" spans="1:124" s="18" customFormat="1" x14ac:dyDescent="0.2">
      <c r="A1726" s="17"/>
      <c r="B1726" s="17"/>
      <c r="DS1726" s="19"/>
      <c r="DT1726" s="19"/>
    </row>
    <row r="1727" spans="1:124" s="18" customFormat="1" x14ac:dyDescent="0.2">
      <c r="A1727" s="17"/>
      <c r="B1727" s="17"/>
      <c r="DS1727" s="19"/>
      <c r="DT1727" s="19"/>
    </row>
    <row r="1728" spans="1:124" s="18" customFormat="1" x14ac:dyDescent="0.2">
      <c r="A1728" s="17"/>
      <c r="B1728" s="17"/>
      <c r="DS1728" s="19"/>
      <c r="DT1728" s="19"/>
    </row>
    <row r="1729" spans="1:124" s="18" customFormat="1" x14ac:dyDescent="0.2">
      <c r="A1729" s="17"/>
      <c r="B1729" s="17"/>
      <c r="DS1729" s="19"/>
      <c r="DT1729" s="19"/>
    </row>
    <row r="1730" spans="1:124" s="18" customFormat="1" x14ac:dyDescent="0.2">
      <c r="A1730" s="17"/>
      <c r="B1730" s="17"/>
      <c r="DS1730" s="19"/>
      <c r="DT1730" s="19"/>
    </row>
    <row r="1731" spans="1:124" s="18" customFormat="1" x14ac:dyDescent="0.2">
      <c r="A1731" s="17"/>
      <c r="B1731" s="17"/>
      <c r="DS1731" s="19"/>
      <c r="DT1731" s="19"/>
    </row>
    <row r="1732" spans="1:124" s="18" customFormat="1" x14ac:dyDescent="0.2">
      <c r="A1732" s="17"/>
      <c r="B1732" s="17"/>
      <c r="DS1732" s="19"/>
      <c r="DT1732" s="19"/>
    </row>
    <row r="1733" spans="1:124" s="18" customFormat="1" x14ac:dyDescent="0.2">
      <c r="A1733" s="17"/>
      <c r="B1733" s="17"/>
      <c r="DS1733" s="19"/>
      <c r="DT1733" s="19"/>
    </row>
    <row r="1734" spans="1:124" s="18" customFormat="1" x14ac:dyDescent="0.2">
      <c r="A1734" s="17"/>
      <c r="B1734" s="17"/>
      <c r="DS1734" s="19"/>
      <c r="DT1734" s="19"/>
    </row>
    <row r="1735" spans="1:124" s="18" customFormat="1" x14ac:dyDescent="0.2">
      <c r="A1735" s="17"/>
      <c r="B1735" s="17"/>
      <c r="DS1735" s="19"/>
      <c r="DT1735" s="19"/>
    </row>
    <row r="1736" spans="1:124" s="18" customFormat="1" x14ac:dyDescent="0.2">
      <c r="A1736" s="17"/>
      <c r="B1736" s="17"/>
      <c r="DS1736" s="19"/>
      <c r="DT1736" s="19"/>
    </row>
    <row r="1737" spans="1:124" s="18" customFormat="1" x14ac:dyDescent="0.2">
      <c r="A1737" s="17"/>
      <c r="B1737" s="17"/>
      <c r="DS1737" s="19"/>
      <c r="DT1737" s="19"/>
    </row>
    <row r="1738" spans="1:124" s="18" customFormat="1" x14ac:dyDescent="0.2">
      <c r="A1738" s="17"/>
      <c r="B1738" s="17"/>
      <c r="DS1738" s="19"/>
      <c r="DT1738" s="19"/>
    </row>
    <row r="1739" spans="1:124" s="18" customFormat="1" x14ac:dyDescent="0.2">
      <c r="A1739" s="17"/>
      <c r="B1739" s="17"/>
      <c r="DS1739" s="19"/>
      <c r="DT1739" s="19"/>
    </row>
    <row r="1740" spans="1:124" s="18" customFormat="1" x14ac:dyDescent="0.2">
      <c r="A1740" s="17"/>
      <c r="B1740" s="17"/>
      <c r="DS1740" s="19"/>
      <c r="DT1740" s="19"/>
    </row>
    <row r="1741" spans="1:124" s="18" customFormat="1" x14ac:dyDescent="0.2">
      <c r="A1741" s="17"/>
      <c r="B1741" s="17"/>
      <c r="DS1741" s="19"/>
      <c r="DT1741" s="19"/>
    </row>
    <row r="1742" spans="1:124" s="18" customFormat="1" x14ac:dyDescent="0.2">
      <c r="A1742" s="17"/>
      <c r="B1742" s="17"/>
      <c r="DS1742" s="19"/>
      <c r="DT1742" s="19"/>
    </row>
    <row r="1743" spans="1:124" s="18" customFormat="1" x14ac:dyDescent="0.2">
      <c r="A1743" s="17"/>
      <c r="B1743" s="17"/>
      <c r="DS1743" s="19"/>
      <c r="DT1743" s="19"/>
    </row>
    <row r="1744" spans="1:124" s="18" customFormat="1" x14ac:dyDescent="0.2">
      <c r="A1744" s="17"/>
      <c r="B1744" s="17"/>
      <c r="DS1744" s="19"/>
      <c r="DT1744" s="19"/>
    </row>
    <row r="1745" spans="1:124" s="18" customFormat="1" x14ac:dyDescent="0.2">
      <c r="A1745" s="17"/>
      <c r="B1745" s="17"/>
      <c r="DS1745" s="19"/>
      <c r="DT1745" s="19"/>
    </row>
    <row r="1746" spans="1:124" s="18" customFormat="1" x14ac:dyDescent="0.2">
      <c r="A1746" s="17"/>
      <c r="B1746" s="17"/>
      <c r="DS1746" s="19"/>
      <c r="DT1746" s="19"/>
    </row>
    <row r="1747" spans="1:124" s="18" customFormat="1" x14ac:dyDescent="0.2">
      <c r="A1747" s="17"/>
      <c r="B1747" s="17"/>
      <c r="DS1747" s="19"/>
      <c r="DT1747" s="19"/>
    </row>
    <row r="1748" spans="1:124" s="18" customFormat="1" x14ac:dyDescent="0.2">
      <c r="A1748" s="17"/>
      <c r="B1748" s="17"/>
      <c r="DS1748" s="19"/>
      <c r="DT1748" s="19"/>
    </row>
    <row r="1749" spans="1:124" s="18" customFormat="1" x14ac:dyDescent="0.2">
      <c r="A1749" s="17"/>
      <c r="B1749" s="17"/>
      <c r="DS1749" s="19"/>
      <c r="DT1749" s="19"/>
    </row>
    <row r="1750" spans="1:124" s="18" customFormat="1" x14ac:dyDescent="0.2">
      <c r="A1750" s="17"/>
      <c r="B1750" s="17"/>
      <c r="DS1750" s="19"/>
      <c r="DT1750" s="19"/>
    </row>
    <row r="1751" spans="1:124" s="18" customFormat="1" x14ac:dyDescent="0.2">
      <c r="A1751" s="17"/>
      <c r="B1751" s="17"/>
      <c r="DS1751" s="19"/>
      <c r="DT1751" s="19"/>
    </row>
    <row r="1752" spans="1:124" s="18" customFormat="1" x14ac:dyDescent="0.2">
      <c r="A1752" s="17"/>
      <c r="B1752" s="17"/>
      <c r="DS1752" s="19"/>
      <c r="DT1752" s="19"/>
    </row>
    <row r="1753" spans="1:124" s="18" customFormat="1" x14ac:dyDescent="0.2">
      <c r="A1753" s="17"/>
      <c r="B1753" s="17"/>
      <c r="DS1753" s="19"/>
      <c r="DT1753" s="19"/>
    </row>
    <row r="1754" spans="1:124" s="18" customFormat="1" x14ac:dyDescent="0.2">
      <c r="A1754" s="17"/>
      <c r="B1754" s="17"/>
      <c r="DS1754" s="19"/>
      <c r="DT1754" s="19"/>
    </row>
    <row r="1755" spans="1:124" s="18" customFormat="1" x14ac:dyDescent="0.2">
      <c r="A1755" s="17"/>
      <c r="B1755" s="17"/>
      <c r="DS1755" s="19"/>
      <c r="DT1755" s="19"/>
    </row>
    <row r="1756" spans="1:124" s="18" customFormat="1" x14ac:dyDescent="0.2">
      <c r="A1756" s="17"/>
      <c r="B1756" s="17"/>
      <c r="DS1756" s="19"/>
      <c r="DT1756" s="19"/>
    </row>
    <row r="1757" spans="1:124" s="18" customFormat="1" x14ac:dyDescent="0.2">
      <c r="A1757" s="17"/>
      <c r="B1757" s="17"/>
      <c r="DS1757" s="19"/>
      <c r="DT1757" s="19"/>
    </row>
    <row r="1758" spans="1:124" s="18" customFormat="1" x14ac:dyDescent="0.2">
      <c r="A1758" s="17"/>
      <c r="B1758" s="17"/>
      <c r="DS1758" s="19"/>
      <c r="DT1758" s="19"/>
    </row>
    <row r="1759" spans="1:124" s="18" customFormat="1" x14ac:dyDescent="0.2">
      <c r="A1759" s="17"/>
      <c r="B1759" s="17"/>
      <c r="DS1759" s="19"/>
      <c r="DT1759" s="19"/>
    </row>
    <row r="1760" spans="1:124" s="18" customFormat="1" x14ac:dyDescent="0.2">
      <c r="A1760" s="17"/>
      <c r="B1760" s="17"/>
      <c r="DS1760" s="19"/>
      <c r="DT1760" s="19"/>
    </row>
    <row r="1761" spans="1:124" s="18" customFormat="1" x14ac:dyDescent="0.2">
      <c r="A1761" s="17"/>
      <c r="B1761" s="17"/>
      <c r="DS1761" s="19"/>
      <c r="DT1761" s="19"/>
    </row>
    <row r="1762" spans="1:124" s="18" customFormat="1" x14ac:dyDescent="0.2">
      <c r="A1762" s="17"/>
      <c r="B1762" s="17"/>
      <c r="DS1762" s="19"/>
      <c r="DT1762" s="19"/>
    </row>
    <row r="1763" spans="1:124" s="18" customFormat="1" x14ac:dyDescent="0.2">
      <c r="A1763" s="17"/>
      <c r="B1763" s="17"/>
      <c r="DS1763" s="19"/>
      <c r="DT1763" s="19"/>
    </row>
    <row r="1764" spans="1:124" s="18" customFormat="1" x14ac:dyDescent="0.2">
      <c r="A1764" s="17"/>
      <c r="B1764" s="17"/>
      <c r="DS1764" s="19"/>
      <c r="DT1764" s="19"/>
    </row>
    <row r="1765" spans="1:124" s="18" customFormat="1" x14ac:dyDescent="0.2">
      <c r="A1765" s="17"/>
      <c r="B1765" s="17"/>
      <c r="DS1765" s="19"/>
      <c r="DT1765" s="19"/>
    </row>
    <row r="1766" spans="1:124" s="18" customFormat="1" x14ac:dyDescent="0.2">
      <c r="A1766" s="17"/>
      <c r="B1766" s="17"/>
      <c r="DS1766" s="19"/>
      <c r="DT1766" s="19"/>
    </row>
    <row r="1767" spans="1:124" s="18" customFormat="1" x14ac:dyDescent="0.2">
      <c r="A1767" s="17"/>
      <c r="B1767" s="17"/>
      <c r="DS1767" s="19"/>
      <c r="DT1767" s="19"/>
    </row>
    <row r="1768" spans="1:124" s="18" customFormat="1" x14ac:dyDescent="0.2">
      <c r="A1768" s="17"/>
      <c r="B1768" s="17"/>
      <c r="DS1768" s="19"/>
      <c r="DT1768" s="19"/>
    </row>
    <row r="1769" spans="1:124" s="18" customFormat="1" x14ac:dyDescent="0.2">
      <c r="A1769" s="17"/>
      <c r="B1769" s="17"/>
      <c r="DS1769" s="19"/>
      <c r="DT1769" s="19"/>
    </row>
    <row r="1770" spans="1:124" s="18" customFormat="1" x14ac:dyDescent="0.2">
      <c r="A1770" s="17"/>
      <c r="B1770" s="17"/>
      <c r="DS1770" s="19"/>
      <c r="DT1770" s="19"/>
    </row>
    <row r="1771" spans="1:124" s="18" customFormat="1" x14ac:dyDescent="0.2">
      <c r="A1771" s="17"/>
      <c r="B1771" s="17"/>
      <c r="DS1771" s="19"/>
      <c r="DT1771" s="19"/>
    </row>
    <row r="1772" spans="1:124" s="18" customFormat="1" x14ac:dyDescent="0.2">
      <c r="A1772" s="17"/>
      <c r="B1772" s="17"/>
      <c r="DS1772" s="19"/>
      <c r="DT1772" s="19"/>
    </row>
    <row r="1773" spans="1:124" s="18" customFormat="1" x14ac:dyDescent="0.2">
      <c r="A1773" s="17"/>
      <c r="B1773" s="17"/>
      <c r="DS1773" s="19"/>
      <c r="DT1773" s="19"/>
    </row>
    <row r="1774" spans="1:124" s="18" customFormat="1" x14ac:dyDescent="0.2">
      <c r="A1774" s="17"/>
      <c r="B1774" s="17"/>
      <c r="DS1774" s="19"/>
      <c r="DT1774" s="19"/>
    </row>
    <row r="1775" spans="1:124" s="18" customFormat="1" x14ac:dyDescent="0.2">
      <c r="A1775" s="17"/>
      <c r="B1775" s="17"/>
      <c r="DS1775" s="19"/>
      <c r="DT1775" s="19"/>
    </row>
    <row r="1776" spans="1:124" s="18" customFormat="1" x14ac:dyDescent="0.2">
      <c r="A1776" s="17"/>
      <c r="B1776" s="17"/>
      <c r="DS1776" s="19"/>
      <c r="DT1776" s="19"/>
    </row>
    <row r="1777" spans="1:124" s="18" customFormat="1" x14ac:dyDescent="0.2">
      <c r="A1777" s="17"/>
      <c r="B1777" s="17"/>
      <c r="DS1777" s="19"/>
      <c r="DT1777" s="19"/>
    </row>
    <row r="1778" spans="1:124" s="18" customFormat="1" x14ac:dyDescent="0.2">
      <c r="A1778" s="17"/>
      <c r="B1778" s="17"/>
      <c r="DS1778" s="19"/>
      <c r="DT1778" s="19"/>
    </row>
    <row r="1779" spans="1:124" s="18" customFormat="1" x14ac:dyDescent="0.2">
      <c r="A1779" s="17"/>
      <c r="B1779" s="17"/>
      <c r="DS1779" s="19"/>
      <c r="DT1779" s="19"/>
    </row>
    <row r="1780" spans="1:124" s="18" customFormat="1" x14ac:dyDescent="0.2">
      <c r="A1780" s="17"/>
      <c r="B1780" s="17"/>
      <c r="DS1780" s="19"/>
      <c r="DT1780" s="19"/>
    </row>
    <row r="1781" spans="1:124" s="18" customFormat="1" x14ac:dyDescent="0.2">
      <c r="A1781" s="17"/>
      <c r="B1781" s="17"/>
      <c r="DS1781" s="19"/>
      <c r="DT1781" s="19"/>
    </row>
    <row r="1782" spans="1:124" s="18" customFormat="1" x14ac:dyDescent="0.2">
      <c r="A1782" s="17"/>
      <c r="B1782" s="17"/>
      <c r="DS1782" s="19"/>
      <c r="DT1782" s="19"/>
    </row>
    <row r="1783" spans="1:124" s="18" customFormat="1" x14ac:dyDescent="0.2">
      <c r="A1783" s="17"/>
      <c r="B1783" s="17"/>
      <c r="DS1783" s="19"/>
      <c r="DT1783" s="19"/>
    </row>
    <row r="1784" spans="1:124" s="18" customFormat="1" x14ac:dyDescent="0.2">
      <c r="A1784" s="17"/>
      <c r="B1784" s="17"/>
      <c r="DS1784" s="19"/>
      <c r="DT1784" s="19"/>
    </row>
    <row r="1785" spans="1:124" s="18" customFormat="1" x14ac:dyDescent="0.2">
      <c r="A1785" s="17"/>
      <c r="B1785" s="17"/>
      <c r="DS1785" s="19"/>
      <c r="DT1785" s="19"/>
    </row>
    <row r="1786" spans="1:124" s="18" customFormat="1" x14ac:dyDescent="0.2">
      <c r="A1786" s="17"/>
      <c r="B1786" s="17"/>
      <c r="DS1786" s="19"/>
      <c r="DT1786" s="19"/>
    </row>
    <row r="1787" spans="1:124" s="18" customFormat="1" x14ac:dyDescent="0.2">
      <c r="A1787" s="17"/>
      <c r="B1787" s="17"/>
      <c r="DS1787" s="19"/>
      <c r="DT1787" s="19"/>
    </row>
    <row r="1788" spans="1:124" s="18" customFormat="1" x14ac:dyDescent="0.2">
      <c r="A1788" s="17"/>
      <c r="B1788" s="17"/>
      <c r="DS1788" s="19"/>
      <c r="DT1788" s="19"/>
    </row>
    <row r="1789" spans="1:124" s="18" customFormat="1" x14ac:dyDescent="0.2">
      <c r="A1789" s="17"/>
      <c r="B1789" s="17"/>
      <c r="DS1789" s="19"/>
      <c r="DT1789" s="19"/>
    </row>
    <row r="1790" spans="1:124" s="18" customFormat="1" x14ac:dyDescent="0.2">
      <c r="A1790" s="17"/>
      <c r="B1790" s="17"/>
      <c r="DS1790" s="19"/>
      <c r="DT1790" s="19"/>
    </row>
    <row r="1791" spans="1:124" s="18" customFormat="1" x14ac:dyDescent="0.2">
      <c r="A1791" s="17"/>
      <c r="B1791" s="17"/>
      <c r="DS1791" s="19"/>
      <c r="DT1791" s="19"/>
    </row>
    <row r="1792" spans="1:124" s="18" customFormat="1" x14ac:dyDescent="0.2">
      <c r="A1792" s="17"/>
      <c r="B1792" s="17"/>
      <c r="DS1792" s="19"/>
      <c r="DT1792" s="19"/>
    </row>
    <row r="1793" spans="1:124" s="18" customFormat="1" x14ac:dyDescent="0.2">
      <c r="A1793" s="17"/>
      <c r="B1793" s="17"/>
      <c r="DS1793" s="19"/>
      <c r="DT1793" s="19"/>
    </row>
    <row r="1794" spans="1:124" s="18" customFormat="1" x14ac:dyDescent="0.2">
      <c r="A1794" s="17"/>
      <c r="B1794" s="17"/>
      <c r="DS1794" s="19"/>
      <c r="DT1794" s="19"/>
    </row>
    <row r="1795" spans="1:124" s="18" customFormat="1" x14ac:dyDescent="0.2">
      <c r="A1795" s="17"/>
      <c r="B1795" s="17"/>
      <c r="DS1795" s="19"/>
      <c r="DT1795" s="19"/>
    </row>
    <row r="1796" spans="1:124" s="18" customFormat="1" x14ac:dyDescent="0.2">
      <c r="A1796" s="17"/>
      <c r="B1796" s="17"/>
      <c r="DS1796" s="19"/>
      <c r="DT1796" s="19"/>
    </row>
    <row r="1797" spans="1:124" s="18" customFormat="1" x14ac:dyDescent="0.2">
      <c r="A1797" s="17"/>
      <c r="B1797" s="17"/>
      <c r="DS1797" s="19"/>
      <c r="DT1797" s="19"/>
    </row>
    <row r="1798" spans="1:124" s="18" customFormat="1" x14ac:dyDescent="0.2">
      <c r="A1798" s="17"/>
      <c r="B1798" s="17"/>
      <c r="DS1798" s="19"/>
      <c r="DT1798" s="19"/>
    </row>
    <row r="1799" spans="1:124" s="18" customFormat="1" x14ac:dyDescent="0.2">
      <c r="A1799" s="17"/>
      <c r="B1799" s="17"/>
      <c r="DS1799" s="19"/>
      <c r="DT1799" s="19"/>
    </row>
    <row r="1800" spans="1:124" s="18" customFormat="1" x14ac:dyDescent="0.2">
      <c r="A1800" s="17"/>
      <c r="B1800" s="17"/>
      <c r="DS1800" s="19"/>
      <c r="DT1800" s="19"/>
    </row>
    <row r="1801" spans="1:124" s="18" customFormat="1" x14ac:dyDescent="0.2">
      <c r="A1801" s="17"/>
      <c r="B1801" s="17"/>
      <c r="DS1801" s="19"/>
      <c r="DT1801" s="19"/>
    </row>
    <row r="1802" spans="1:124" s="18" customFormat="1" x14ac:dyDescent="0.2">
      <c r="A1802" s="17"/>
      <c r="B1802" s="17"/>
      <c r="DS1802" s="19"/>
      <c r="DT1802" s="19"/>
    </row>
    <row r="1803" spans="1:124" s="18" customFormat="1" x14ac:dyDescent="0.2">
      <c r="A1803" s="17"/>
      <c r="B1803" s="17"/>
      <c r="DS1803" s="19"/>
      <c r="DT1803" s="19"/>
    </row>
    <row r="1804" spans="1:124" s="18" customFormat="1" x14ac:dyDescent="0.2">
      <c r="A1804" s="17"/>
      <c r="B1804" s="17"/>
      <c r="DS1804" s="19"/>
      <c r="DT1804" s="19"/>
    </row>
    <row r="1805" spans="1:124" s="18" customFormat="1" x14ac:dyDescent="0.2">
      <c r="A1805" s="17"/>
      <c r="B1805" s="17"/>
      <c r="DS1805" s="19"/>
      <c r="DT1805" s="19"/>
    </row>
    <row r="1806" spans="1:124" s="18" customFormat="1" x14ac:dyDescent="0.2">
      <c r="A1806" s="17"/>
      <c r="B1806" s="17"/>
      <c r="DS1806" s="19"/>
      <c r="DT1806" s="19"/>
    </row>
    <row r="1807" spans="1:124" s="18" customFormat="1" x14ac:dyDescent="0.2">
      <c r="A1807" s="17"/>
      <c r="B1807" s="17"/>
      <c r="DS1807" s="19"/>
      <c r="DT1807" s="19"/>
    </row>
    <row r="1808" spans="1:124" s="18" customFormat="1" x14ac:dyDescent="0.2">
      <c r="A1808" s="17"/>
      <c r="B1808" s="17"/>
      <c r="DS1808" s="19"/>
      <c r="DT1808" s="19"/>
    </row>
    <row r="1809" spans="1:124" s="18" customFormat="1" x14ac:dyDescent="0.2">
      <c r="A1809" s="17"/>
      <c r="B1809" s="17"/>
      <c r="DS1809" s="19"/>
      <c r="DT1809" s="19"/>
    </row>
    <row r="1810" spans="1:124" s="18" customFormat="1" x14ac:dyDescent="0.2">
      <c r="A1810" s="17"/>
      <c r="B1810" s="17"/>
      <c r="DS1810" s="19"/>
      <c r="DT1810" s="19"/>
    </row>
    <row r="1811" spans="1:124" s="18" customFormat="1" x14ac:dyDescent="0.2">
      <c r="A1811" s="17"/>
      <c r="B1811" s="17"/>
      <c r="DS1811" s="19"/>
      <c r="DT1811" s="19"/>
    </row>
    <row r="1812" spans="1:124" s="18" customFormat="1" x14ac:dyDescent="0.2">
      <c r="A1812" s="17"/>
      <c r="B1812" s="17"/>
      <c r="DS1812" s="19"/>
      <c r="DT1812" s="19"/>
    </row>
    <row r="1813" spans="1:124" s="18" customFormat="1" x14ac:dyDescent="0.2">
      <c r="A1813" s="17"/>
      <c r="B1813" s="17"/>
      <c r="DS1813" s="19"/>
      <c r="DT1813" s="19"/>
    </row>
    <row r="1814" spans="1:124" s="18" customFormat="1" x14ac:dyDescent="0.2">
      <c r="A1814" s="17"/>
      <c r="B1814" s="17"/>
      <c r="DS1814" s="19"/>
      <c r="DT1814" s="19"/>
    </row>
    <row r="1815" spans="1:124" s="18" customFormat="1" x14ac:dyDescent="0.2">
      <c r="A1815" s="17"/>
      <c r="B1815" s="17"/>
      <c r="DS1815" s="19"/>
      <c r="DT1815" s="19"/>
    </row>
    <row r="1816" spans="1:124" s="18" customFormat="1" x14ac:dyDescent="0.2">
      <c r="A1816" s="17"/>
      <c r="B1816" s="17"/>
      <c r="DS1816" s="19"/>
      <c r="DT1816" s="19"/>
    </row>
    <row r="1817" spans="1:124" s="18" customFormat="1" x14ac:dyDescent="0.2">
      <c r="A1817" s="17"/>
      <c r="B1817" s="17"/>
      <c r="DS1817" s="19"/>
      <c r="DT1817" s="19"/>
    </row>
    <row r="1818" spans="1:124" s="18" customFormat="1" x14ac:dyDescent="0.2">
      <c r="A1818" s="17"/>
      <c r="B1818" s="17"/>
      <c r="DS1818" s="19"/>
      <c r="DT1818" s="19"/>
    </row>
    <row r="1819" spans="1:124" s="18" customFormat="1" x14ac:dyDescent="0.2">
      <c r="A1819" s="17"/>
      <c r="B1819" s="17"/>
      <c r="DS1819" s="19"/>
      <c r="DT1819" s="19"/>
    </row>
    <row r="1820" spans="1:124" s="18" customFormat="1" x14ac:dyDescent="0.2">
      <c r="A1820" s="17"/>
      <c r="B1820" s="17"/>
      <c r="DS1820" s="19"/>
      <c r="DT1820" s="19"/>
    </row>
    <row r="1821" spans="1:124" s="18" customFormat="1" x14ac:dyDescent="0.2">
      <c r="A1821" s="17"/>
      <c r="B1821" s="17"/>
      <c r="DS1821" s="19"/>
      <c r="DT1821" s="19"/>
    </row>
    <row r="1822" spans="1:124" s="18" customFormat="1" x14ac:dyDescent="0.2">
      <c r="A1822" s="17"/>
      <c r="B1822" s="17"/>
      <c r="DS1822" s="19"/>
      <c r="DT1822" s="19"/>
    </row>
    <row r="1823" spans="1:124" s="18" customFormat="1" x14ac:dyDescent="0.2">
      <c r="A1823" s="17"/>
      <c r="B1823" s="17"/>
      <c r="DS1823" s="19"/>
      <c r="DT1823" s="19"/>
    </row>
    <row r="1824" spans="1:124" s="18" customFormat="1" x14ac:dyDescent="0.2">
      <c r="A1824" s="17"/>
      <c r="B1824" s="17"/>
      <c r="DS1824" s="19"/>
      <c r="DT1824" s="19"/>
    </row>
    <row r="1825" spans="1:124" s="18" customFormat="1" x14ac:dyDescent="0.2">
      <c r="A1825" s="17"/>
      <c r="B1825" s="17"/>
      <c r="DS1825" s="19"/>
      <c r="DT1825" s="19"/>
    </row>
    <row r="1826" spans="1:124" s="18" customFormat="1" x14ac:dyDescent="0.2">
      <c r="A1826" s="17"/>
      <c r="B1826" s="17"/>
      <c r="DS1826" s="19"/>
      <c r="DT1826" s="19"/>
    </row>
    <row r="1827" spans="1:124" s="18" customFormat="1" x14ac:dyDescent="0.2">
      <c r="A1827" s="17"/>
      <c r="B1827" s="17"/>
      <c r="DS1827" s="19"/>
      <c r="DT1827" s="19"/>
    </row>
    <row r="1828" spans="1:124" s="18" customFormat="1" x14ac:dyDescent="0.2">
      <c r="A1828" s="17"/>
      <c r="B1828" s="17"/>
      <c r="DS1828" s="19"/>
      <c r="DT1828" s="19"/>
    </row>
    <row r="1829" spans="1:124" s="18" customFormat="1" x14ac:dyDescent="0.2">
      <c r="A1829" s="17"/>
      <c r="B1829" s="17"/>
      <c r="DS1829" s="19"/>
      <c r="DT1829" s="19"/>
    </row>
    <row r="1830" spans="1:124" s="18" customFormat="1" x14ac:dyDescent="0.2">
      <c r="A1830" s="17"/>
      <c r="B1830" s="17"/>
      <c r="DS1830" s="19"/>
      <c r="DT1830" s="19"/>
    </row>
    <row r="1831" spans="1:124" s="18" customFormat="1" x14ac:dyDescent="0.2">
      <c r="A1831" s="17"/>
      <c r="B1831" s="17"/>
      <c r="DS1831" s="19"/>
      <c r="DT1831" s="19"/>
    </row>
    <row r="1832" spans="1:124" s="18" customFormat="1" x14ac:dyDescent="0.2">
      <c r="A1832" s="17"/>
      <c r="B1832" s="17"/>
      <c r="DS1832" s="19"/>
      <c r="DT1832" s="19"/>
    </row>
    <row r="1833" spans="1:124" s="18" customFormat="1" x14ac:dyDescent="0.2">
      <c r="A1833" s="17"/>
      <c r="B1833" s="17"/>
      <c r="DS1833" s="19"/>
      <c r="DT1833" s="19"/>
    </row>
    <row r="1834" spans="1:124" s="18" customFormat="1" x14ac:dyDescent="0.2">
      <c r="A1834" s="17"/>
      <c r="B1834" s="17"/>
      <c r="DS1834" s="19"/>
      <c r="DT1834" s="19"/>
    </row>
    <row r="1835" spans="1:124" s="18" customFormat="1" x14ac:dyDescent="0.2">
      <c r="A1835" s="17"/>
      <c r="B1835" s="17"/>
      <c r="DS1835" s="19"/>
      <c r="DT1835" s="19"/>
    </row>
    <row r="1836" spans="1:124" s="18" customFormat="1" x14ac:dyDescent="0.2">
      <c r="A1836" s="17"/>
      <c r="B1836" s="17"/>
      <c r="DS1836" s="19"/>
      <c r="DT1836" s="19"/>
    </row>
    <row r="1837" spans="1:124" s="18" customFormat="1" x14ac:dyDescent="0.2">
      <c r="A1837" s="17"/>
      <c r="B1837" s="17"/>
      <c r="DS1837" s="19"/>
      <c r="DT1837" s="19"/>
    </row>
    <row r="1838" spans="1:124" s="18" customFormat="1" x14ac:dyDescent="0.2">
      <c r="A1838" s="17"/>
      <c r="B1838" s="17"/>
      <c r="DS1838" s="19"/>
      <c r="DT1838" s="19"/>
    </row>
    <row r="1839" spans="1:124" s="18" customFormat="1" x14ac:dyDescent="0.2">
      <c r="A1839" s="17"/>
      <c r="B1839" s="17"/>
      <c r="DS1839" s="19"/>
      <c r="DT1839" s="19"/>
    </row>
    <row r="1840" spans="1:124" s="18" customFormat="1" x14ac:dyDescent="0.2">
      <c r="A1840" s="17"/>
      <c r="B1840" s="17"/>
      <c r="DS1840" s="19"/>
      <c r="DT1840" s="19"/>
    </row>
    <row r="1841" spans="1:124" s="18" customFormat="1" x14ac:dyDescent="0.2">
      <c r="A1841" s="17"/>
      <c r="B1841" s="17"/>
      <c r="DS1841" s="19"/>
      <c r="DT1841" s="19"/>
    </row>
    <row r="1842" spans="1:124" s="18" customFormat="1" x14ac:dyDescent="0.2">
      <c r="A1842" s="17"/>
      <c r="B1842" s="17"/>
      <c r="DS1842" s="19"/>
      <c r="DT1842" s="19"/>
    </row>
    <row r="1843" spans="1:124" s="18" customFormat="1" x14ac:dyDescent="0.2">
      <c r="A1843" s="17"/>
      <c r="B1843" s="17"/>
      <c r="DS1843" s="19"/>
      <c r="DT1843" s="19"/>
    </row>
    <row r="1844" spans="1:124" s="18" customFormat="1" x14ac:dyDescent="0.2">
      <c r="A1844" s="17"/>
      <c r="B1844" s="17"/>
      <c r="DS1844" s="19"/>
      <c r="DT1844" s="19"/>
    </row>
    <row r="1845" spans="1:124" s="18" customFormat="1" x14ac:dyDescent="0.2">
      <c r="A1845" s="17"/>
      <c r="B1845" s="17"/>
      <c r="DS1845" s="19"/>
      <c r="DT1845" s="19"/>
    </row>
    <row r="1846" spans="1:124" s="18" customFormat="1" x14ac:dyDescent="0.2">
      <c r="A1846" s="17"/>
      <c r="B1846" s="17"/>
      <c r="DS1846" s="19"/>
      <c r="DT1846" s="19"/>
    </row>
    <row r="1847" spans="1:124" s="18" customFormat="1" x14ac:dyDescent="0.2">
      <c r="A1847" s="17"/>
      <c r="B1847" s="17"/>
      <c r="DS1847" s="19"/>
      <c r="DT1847" s="19"/>
    </row>
    <row r="1848" spans="1:124" s="18" customFormat="1" x14ac:dyDescent="0.2">
      <c r="A1848" s="17"/>
      <c r="B1848" s="17"/>
      <c r="DS1848" s="19"/>
      <c r="DT1848" s="19"/>
    </row>
    <row r="1849" spans="1:124" s="18" customFormat="1" x14ac:dyDescent="0.2">
      <c r="A1849" s="17"/>
      <c r="B1849" s="17"/>
      <c r="DS1849" s="19"/>
      <c r="DT1849" s="19"/>
    </row>
    <row r="1850" spans="1:124" s="18" customFormat="1" x14ac:dyDescent="0.2">
      <c r="A1850" s="17"/>
      <c r="B1850" s="17"/>
      <c r="DS1850" s="19"/>
      <c r="DT1850" s="19"/>
    </row>
    <row r="1851" spans="1:124" s="18" customFormat="1" x14ac:dyDescent="0.2">
      <c r="A1851" s="17"/>
      <c r="B1851" s="17"/>
      <c r="DS1851" s="19"/>
      <c r="DT1851" s="19"/>
    </row>
    <row r="1852" spans="1:124" s="18" customFormat="1" x14ac:dyDescent="0.2">
      <c r="A1852" s="17"/>
      <c r="B1852" s="17"/>
      <c r="DS1852" s="19"/>
      <c r="DT1852" s="19"/>
    </row>
    <row r="1853" spans="1:124" s="18" customFormat="1" x14ac:dyDescent="0.2">
      <c r="A1853" s="17"/>
      <c r="B1853" s="17"/>
      <c r="DS1853" s="19"/>
      <c r="DT1853" s="19"/>
    </row>
    <row r="1854" spans="1:124" s="18" customFormat="1" x14ac:dyDescent="0.2">
      <c r="A1854" s="17"/>
      <c r="B1854" s="17"/>
      <c r="DS1854" s="19"/>
      <c r="DT1854" s="19"/>
    </row>
    <row r="1855" spans="1:124" s="18" customFormat="1" x14ac:dyDescent="0.2">
      <c r="A1855" s="17"/>
      <c r="B1855" s="17"/>
      <c r="DS1855" s="19"/>
      <c r="DT1855" s="19"/>
    </row>
    <row r="1856" spans="1:124" s="18" customFormat="1" x14ac:dyDescent="0.2">
      <c r="A1856" s="17"/>
      <c r="B1856" s="17"/>
      <c r="DS1856" s="19"/>
      <c r="DT1856" s="19"/>
    </row>
    <row r="1857" spans="1:124" s="18" customFormat="1" x14ac:dyDescent="0.2">
      <c r="A1857" s="17"/>
      <c r="B1857" s="17"/>
      <c r="DS1857" s="19"/>
      <c r="DT1857" s="19"/>
    </row>
    <row r="1858" spans="1:124" s="18" customFormat="1" x14ac:dyDescent="0.2">
      <c r="A1858" s="17"/>
      <c r="B1858" s="17"/>
      <c r="DS1858" s="19"/>
      <c r="DT1858" s="19"/>
    </row>
    <row r="1859" spans="1:124" s="18" customFormat="1" x14ac:dyDescent="0.2">
      <c r="A1859" s="17"/>
      <c r="B1859" s="17"/>
      <c r="DS1859" s="19"/>
      <c r="DT1859" s="19"/>
    </row>
    <row r="1860" spans="1:124" s="18" customFormat="1" x14ac:dyDescent="0.2">
      <c r="A1860" s="17"/>
      <c r="B1860" s="17"/>
      <c r="DS1860" s="19"/>
      <c r="DT1860" s="19"/>
    </row>
    <row r="1861" spans="1:124" s="18" customFormat="1" x14ac:dyDescent="0.2">
      <c r="A1861" s="17"/>
      <c r="B1861" s="17"/>
      <c r="DS1861" s="19"/>
      <c r="DT1861" s="19"/>
    </row>
    <row r="1862" spans="1:124" s="18" customFormat="1" x14ac:dyDescent="0.2">
      <c r="A1862" s="17"/>
      <c r="B1862" s="17"/>
      <c r="DS1862" s="19"/>
      <c r="DT1862" s="19"/>
    </row>
    <row r="1863" spans="1:124" s="18" customFormat="1" x14ac:dyDescent="0.2">
      <c r="A1863" s="17"/>
      <c r="B1863" s="17"/>
      <c r="DS1863" s="19"/>
      <c r="DT1863" s="19"/>
    </row>
    <row r="1864" spans="1:124" s="18" customFormat="1" x14ac:dyDescent="0.2">
      <c r="A1864" s="17"/>
      <c r="B1864" s="17"/>
      <c r="DS1864" s="19"/>
      <c r="DT1864" s="19"/>
    </row>
    <row r="1865" spans="1:124" s="18" customFormat="1" x14ac:dyDescent="0.2">
      <c r="A1865" s="17"/>
      <c r="B1865" s="17"/>
      <c r="DS1865" s="19"/>
      <c r="DT1865" s="19"/>
    </row>
    <row r="1866" spans="1:124" s="18" customFormat="1" x14ac:dyDescent="0.2">
      <c r="A1866" s="17"/>
      <c r="B1866" s="17"/>
      <c r="DS1866" s="19"/>
      <c r="DT1866" s="19"/>
    </row>
    <row r="1867" spans="1:124" s="18" customFormat="1" x14ac:dyDescent="0.2">
      <c r="A1867" s="17"/>
      <c r="B1867" s="17"/>
      <c r="DS1867" s="19"/>
      <c r="DT1867" s="19"/>
    </row>
    <row r="1868" spans="1:124" s="18" customFormat="1" x14ac:dyDescent="0.2">
      <c r="A1868" s="17"/>
      <c r="B1868" s="17"/>
      <c r="DS1868" s="19"/>
      <c r="DT1868" s="19"/>
    </row>
    <row r="1869" spans="1:124" s="18" customFormat="1" x14ac:dyDescent="0.2">
      <c r="A1869" s="17"/>
      <c r="B1869" s="17"/>
      <c r="DS1869" s="19"/>
      <c r="DT1869" s="19"/>
    </row>
    <row r="1870" spans="1:124" s="18" customFormat="1" x14ac:dyDescent="0.2">
      <c r="A1870" s="17"/>
      <c r="B1870" s="17"/>
      <c r="DS1870" s="19"/>
      <c r="DT1870" s="19"/>
    </row>
    <row r="1871" spans="1:124" s="18" customFormat="1" x14ac:dyDescent="0.2">
      <c r="A1871" s="17"/>
      <c r="B1871" s="17"/>
      <c r="DS1871" s="19"/>
      <c r="DT1871" s="19"/>
    </row>
    <row r="1872" spans="1:124" s="18" customFormat="1" x14ac:dyDescent="0.2">
      <c r="A1872" s="17"/>
      <c r="B1872" s="17"/>
      <c r="DS1872" s="19"/>
      <c r="DT1872" s="19"/>
    </row>
    <row r="1873" spans="1:124" s="18" customFormat="1" x14ac:dyDescent="0.2">
      <c r="A1873" s="17"/>
      <c r="B1873" s="17"/>
      <c r="DS1873" s="19"/>
      <c r="DT1873" s="19"/>
    </row>
    <row r="1874" spans="1:124" s="18" customFormat="1" x14ac:dyDescent="0.2">
      <c r="A1874" s="17"/>
      <c r="B1874" s="17"/>
      <c r="DS1874" s="19"/>
      <c r="DT1874" s="19"/>
    </row>
    <row r="1875" spans="1:124" s="18" customFormat="1" x14ac:dyDescent="0.2">
      <c r="A1875" s="17"/>
      <c r="B1875" s="17"/>
      <c r="DS1875" s="19"/>
      <c r="DT1875" s="19"/>
    </row>
    <row r="1876" spans="1:124" s="18" customFormat="1" x14ac:dyDescent="0.2">
      <c r="A1876" s="17"/>
      <c r="B1876" s="17"/>
      <c r="DS1876" s="19"/>
      <c r="DT1876" s="19"/>
    </row>
    <row r="1877" spans="1:124" s="18" customFormat="1" x14ac:dyDescent="0.2">
      <c r="A1877" s="17"/>
      <c r="B1877" s="17"/>
      <c r="DS1877" s="19"/>
      <c r="DT1877" s="19"/>
    </row>
    <row r="1878" spans="1:124" s="18" customFormat="1" x14ac:dyDescent="0.2">
      <c r="A1878" s="17"/>
      <c r="B1878" s="17"/>
      <c r="DS1878" s="19"/>
      <c r="DT1878" s="19"/>
    </row>
    <row r="1879" spans="1:124" s="18" customFormat="1" x14ac:dyDescent="0.2">
      <c r="A1879" s="17"/>
      <c r="B1879" s="17"/>
      <c r="DS1879" s="19"/>
      <c r="DT1879" s="19"/>
    </row>
    <row r="1880" spans="1:124" s="18" customFormat="1" x14ac:dyDescent="0.2">
      <c r="A1880" s="17"/>
      <c r="B1880" s="17"/>
      <c r="DS1880" s="19"/>
      <c r="DT1880" s="19"/>
    </row>
    <row r="1881" spans="1:124" s="18" customFormat="1" x14ac:dyDescent="0.2">
      <c r="A1881" s="17"/>
      <c r="B1881" s="17"/>
      <c r="DS1881" s="19"/>
      <c r="DT1881" s="19"/>
    </row>
    <row r="1882" spans="1:124" s="18" customFormat="1" x14ac:dyDescent="0.2">
      <c r="A1882" s="17"/>
      <c r="B1882" s="17"/>
      <c r="DS1882" s="19"/>
      <c r="DT1882" s="19"/>
    </row>
    <row r="1883" spans="1:124" s="18" customFormat="1" x14ac:dyDescent="0.2">
      <c r="A1883" s="17"/>
      <c r="B1883" s="17"/>
      <c r="DS1883" s="19"/>
      <c r="DT1883" s="19"/>
    </row>
    <row r="1884" spans="1:124" s="18" customFormat="1" x14ac:dyDescent="0.2">
      <c r="A1884" s="17"/>
      <c r="B1884" s="17"/>
      <c r="DS1884" s="19"/>
      <c r="DT1884" s="19"/>
    </row>
    <row r="1885" spans="1:124" s="18" customFormat="1" x14ac:dyDescent="0.2">
      <c r="A1885" s="17"/>
      <c r="B1885" s="17"/>
      <c r="DS1885" s="19"/>
      <c r="DT1885" s="19"/>
    </row>
    <row r="1886" spans="1:124" s="18" customFormat="1" x14ac:dyDescent="0.2">
      <c r="A1886" s="17"/>
      <c r="B1886" s="17"/>
      <c r="DS1886" s="19"/>
      <c r="DT1886" s="19"/>
    </row>
    <row r="1887" spans="1:124" s="18" customFormat="1" x14ac:dyDescent="0.2">
      <c r="A1887" s="17"/>
      <c r="B1887" s="17"/>
      <c r="DS1887" s="19"/>
      <c r="DT1887" s="19"/>
    </row>
    <row r="1888" spans="1:124" s="18" customFormat="1" x14ac:dyDescent="0.2">
      <c r="A1888" s="17"/>
      <c r="B1888" s="17"/>
      <c r="DS1888" s="19"/>
      <c r="DT1888" s="19"/>
    </row>
    <row r="1889" spans="1:124" s="18" customFormat="1" x14ac:dyDescent="0.2">
      <c r="A1889" s="17"/>
      <c r="B1889" s="17"/>
      <c r="DS1889" s="19"/>
      <c r="DT1889" s="19"/>
    </row>
    <row r="1890" spans="1:124" s="18" customFormat="1" x14ac:dyDescent="0.2">
      <c r="A1890" s="17"/>
      <c r="B1890" s="17"/>
      <c r="DS1890" s="19"/>
      <c r="DT1890" s="19"/>
    </row>
    <row r="1891" spans="1:124" s="18" customFormat="1" x14ac:dyDescent="0.2">
      <c r="A1891" s="17"/>
      <c r="B1891" s="17"/>
      <c r="DS1891" s="19"/>
      <c r="DT1891" s="19"/>
    </row>
    <row r="1892" spans="1:124" s="18" customFormat="1" x14ac:dyDescent="0.2">
      <c r="A1892" s="17"/>
      <c r="B1892" s="17"/>
      <c r="DS1892" s="19"/>
      <c r="DT1892" s="19"/>
    </row>
    <row r="1893" spans="1:124" s="18" customFormat="1" x14ac:dyDescent="0.2">
      <c r="A1893" s="17"/>
      <c r="B1893" s="17"/>
      <c r="DS1893" s="19"/>
      <c r="DT1893" s="19"/>
    </row>
    <row r="1894" spans="1:124" s="18" customFormat="1" x14ac:dyDescent="0.2">
      <c r="A1894" s="17"/>
      <c r="B1894" s="17"/>
      <c r="DS1894" s="19"/>
      <c r="DT1894" s="19"/>
    </row>
    <row r="1895" spans="1:124" s="18" customFormat="1" x14ac:dyDescent="0.2">
      <c r="A1895" s="17"/>
      <c r="B1895" s="17"/>
      <c r="DS1895" s="19"/>
      <c r="DT1895" s="19"/>
    </row>
    <row r="1896" spans="1:124" s="18" customFormat="1" x14ac:dyDescent="0.2">
      <c r="A1896" s="17"/>
      <c r="B1896" s="17"/>
      <c r="DS1896" s="19"/>
      <c r="DT1896" s="19"/>
    </row>
    <row r="1897" spans="1:124" s="18" customFormat="1" x14ac:dyDescent="0.2">
      <c r="A1897" s="17"/>
      <c r="B1897" s="17"/>
      <c r="DS1897" s="19"/>
      <c r="DT1897" s="19"/>
    </row>
    <row r="1898" spans="1:124" s="18" customFormat="1" x14ac:dyDescent="0.2">
      <c r="A1898" s="17"/>
      <c r="B1898" s="17"/>
      <c r="DS1898" s="19"/>
      <c r="DT1898" s="19"/>
    </row>
    <row r="1899" spans="1:124" s="18" customFormat="1" x14ac:dyDescent="0.2">
      <c r="A1899" s="17"/>
      <c r="B1899" s="17"/>
      <c r="DS1899" s="19"/>
      <c r="DT1899" s="19"/>
    </row>
    <row r="1900" spans="1:124" s="18" customFormat="1" x14ac:dyDescent="0.2">
      <c r="A1900" s="17"/>
      <c r="B1900" s="17"/>
      <c r="DS1900" s="19"/>
      <c r="DT1900" s="19"/>
    </row>
    <row r="1901" spans="1:124" s="18" customFormat="1" x14ac:dyDescent="0.2">
      <c r="A1901" s="17"/>
      <c r="B1901" s="17"/>
      <c r="DS1901" s="19"/>
      <c r="DT1901" s="19"/>
    </row>
    <row r="1902" spans="1:124" s="18" customFormat="1" x14ac:dyDescent="0.2">
      <c r="A1902" s="17"/>
      <c r="B1902" s="17"/>
      <c r="DS1902" s="19"/>
      <c r="DT1902" s="19"/>
    </row>
    <row r="1903" spans="1:124" s="18" customFormat="1" x14ac:dyDescent="0.2">
      <c r="A1903" s="17"/>
      <c r="B1903" s="17"/>
      <c r="DS1903" s="19"/>
      <c r="DT1903" s="19"/>
    </row>
    <row r="1904" spans="1:124" s="18" customFormat="1" x14ac:dyDescent="0.2">
      <c r="A1904" s="17"/>
      <c r="B1904" s="17"/>
      <c r="DS1904" s="19"/>
      <c r="DT1904" s="19"/>
    </row>
    <row r="1905" spans="1:124" s="18" customFormat="1" x14ac:dyDescent="0.2">
      <c r="A1905" s="17"/>
      <c r="B1905" s="17"/>
      <c r="DS1905" s="19"/>
      <c r="DT1905" s="19"/>
    </row>
    <row r="1906" spans="1:124" s="18" customFormat="1" x14ac:dyDescent="0.2">
      <c r="A1906" s="17"/>
      <c r="B1906" s="17"/>
      <c r="DS1906" s="19"/>
      <c r="DT1906" s="19"/>
    </row>
    <row r="1907" spans="1:124" s="18" customFormat="1" x14ac:dyDescent="0.2">
      <c r="A1907" s="17"/>
      <c r="B1907" s="17"/>
      <c r="DS1907" s="19"/>
      <c r="DT1907" s="19"/>
    </row>
    <row r="1908" spans="1:124" s="18" customFormat="1" x14ac:dyDescent="0.2">
      <c r="A1908" s="17"/>
      <c r="B1908" s="17"/>
      <c r="DS1908" s="19"/>
      <c r="DT1908" s="19"/>
    </row>
    <row r="1909" spans="1:124" s="18" customFormat="1" x14ac:dyDescent="0.2">
      <c r="A1909" s="17"/>
      <c r="B1909" s="17"/>
      <c r="DS1909" s="19"/>
      <c r="DT1909" s="19"/>
    </row>
    <row r="1910" spans="1:124" s="18" customFormat="1" x14ac:dyDescent="0.2">
      <c r="A1910" s="17"/>
      <c r="B1910" s="17"/>
      <c r="DS1910" s="19"/>
      <c r="DT1910" s="19"/>
    </row>
    <row r="1911" spans="1:124" s="18" customFormat="1" x14ac:dyDescent="0.2">
      <c r="A1911" s="17"/>
      <c r="B1911" s="17"/>
      <c r="DS1911" s="19"/>
      <c r="DT1911" s="19"/>
    </row>
    <row r="1912" spans="1:124" s="18" customFormat="1" x14ac:dyDescent="0.2">
      <c r="A1912" s="17"/>
      <c r="B1912" s="17"/>
      <c r="DS1912" s="19"/>
      <c r="DT1912" s="19"/>
    </row>
    <row r="1913" spans="1:124" s="18" customFormat="1" x14ac:dyDescent="0.2">
      <c r="A1913" s="17"/>
      <c r="B1913" s="17"/>
      <c r="DS1913" s="19"/>
      <c r="DT1913" s="19"/>
    </row>
    <row r="1914" spans="1:124" s="18" customFormat="1" x14ac:dyDescent="0.2">
      <c r="A1914" s="17"/>
      <c r="B1914" s="17"/>
      <c r="DS1914" s="19"/>
      <c r="DT1914" s="19"/>
    </row>
    <row r="1915" spans="1:124" s="18" customFormat="1" x14ac:dyDescent="0.2">
      <c r="A1915" s="17"/>
      <c r="B1915" s="17"/>
      <c r="DS1915" s="19"/>
      <c r="DT1915" s="19"/>
    </row>
    <row r="1916" spans="1:124" s="18" customFormat="1" x14ac:dyDescent="0.2">
      <c r="A1916" s="17"/>
      <c r="B1916" s="17"/>
      <c r="DS1916" s="19"/>
      <c r="DT1916" s="19"/>
    </row>
    <row r="1917" spans="1:124" s="18" customFormat="1" x14ac:dyDescent="0.2">
      <c r="A1917" s="17"/>
      <c r="B1917" s="17"/>
      <c r="DS1917" s="19"/>
      <c r="DT1917" s="19"/>
    </row>
    <row r="1918" spans="1:124" s="18" customFormat="1" x14ac:dyDescent="0.2">
      <c r="A1918" s="17"/>
      <c r="B1918" s="17"/>
      <c r="DS1918" s="19"/>
      <c r="DT1918" s="19"/>
    </row>
    <row r="1919" spans="1:124" s="18" customFormat="1" x14ac:dyDescent="0.2">
      <c r="A1919" s="17"/>
      <c r="B1919" s="17"/>
      <c r="DS1919" s="19"/>
      <c r="DT1919" s="19"/>
    </row>
    <row r="1920" spans="1:124" s="18" customFormat="1" x14ac:dyDescent="0.2">
      <c r="A1920" s="17"/>
      <c r="B1920" s="17"/>
      <c r="DS1920" s="19"/>
      <c r="DT1920" s="19"/>
    </row>
    <row r="1921" spans="1:124" s="18" customFormat="1" x14ac:dyDescent="0.2">
      <c r="A1921" s="17"/>
      <c r="B1921" s="17"/>
      <c r="DS1921" s="19"/>
      <c r="DT1921" s="19"/>
    </row>
    <row r="1922" spans="1:124" s="18" customFormat="1" x14ac:dyDescent="0.2">
      <c r="A1922" s="17"/>
      <c r="B1922" s="17"/>
      <c r="DS1922" s="19"/>
      <c r="DT1922" s="19"/>
    </row>
    <row r="1923" spans="1:124" s="18" customFormat="1" x14ac:dyDescent="0.2">
      <c r="A1923" s="17"/>
      <c r="B1923" s="17"/>
      <c r="DS1923" s="19"/>
      <c r="DT1923" s="19"/>
    </row>
    <row r="1924" spans="1:124" s="18" customFormat="1" x14ac:dyDescent="0.2">
      <c r="A1924" s="17"/>
      <c r="B1924" s="17"/>
      <c r="DS1924" s="19"/>
      <c r="DT1924" s="19"/>
    </row>
    <row r="1925" spans="1:124" s="18" customFormat="1" x14ac:dyDescent="0.2">
      <c r="A1925" s="17"/>
      <c r="B1925" s="17"/>
      <c r="DS1925" s="19"/>
      <c r="DT1925" s="19"/>
    </row>
    <row r="1926" spans="1:124" s="18" customFormat="1" x14ac:dyDescent="0.2">
      <c r="A1926" s="17"/>
      <c r="B1926" s="17"/>
      <c r="DS1926" s="19"/>
      <c r="DT1926" s="19"/>
    </row>
    <row r="1927" spans="1:124" s="18" customFormat="1" x14ac:dyDescent="0.2">
      <c r="A1927" s="17"/>
      <c r="B1927" s="17"/>
      <c r="DS1927" s="19"/>
      <c r="DT1927" s="19"/>
    </row>
    <row r="1928" spans="1:124" s="18" customFormat="1" x14ac:dyDescent="0.2">
      <c r="A1928" s="17"/>
      <c r="B1928" s="17"/>
      <c r="DS1928" s="19"/>
      <c r="DT1928" s="19"/>
    </row>
    <row r="1929" spans="1:124" s="18" customFormat="1" x14ac:dyDescent="0.2">
      <c r="A1929" s="17"/>
      <c r="B1929" s="17"/>
      <c r="DS1929" s="19"/>
      <c r="DT1929" s="19"/>
    </row>
    <row r="1930" spans="1:124" s="18" customFormat="1" x14ac:dyDescent="0.2">
      <c r="A1930" s="17"/>
      <c r="B1930" s="17"/>
      <c r="DS1930" s="19"/>
      <c r="DT1930" s="19"/>
    </row>
    <row r="1931" spans="1:124" s="18" customFormat="1" x14ac:dyDescent="0.2">
      <c r="A1931" s="17"/>
      <c r="B1931" s="17"/>
      <c r="DS1931" s="19"/>
      <c r="DT1931" s="19"/>
    </row>
    <row r="1932" spans="1:124" s="18" customFormat="1" x14ac:dyDescent="0.2">
      <c r="A1932" s="17"/>
      <c r="B1932" s="17"/>
      <c r="DS1932" s="19"/>
      <c r="DT1932" s="19"/>
    </row>
    <row r="1933" spans="1:124" s="18" customFormat="1" x14ac:dyDescent="0.2">
      <c r="A1933" s="17"/>
      <c r="B1933" s="17"/>
      <c r="DS1933" s="19"/>
      <c r="DT1933" s="19"/>
    </row>
    <row r="1934" spans="1:124" s="18" customFormat="1" x14ac:dyDescent="0.2">
      <c r="A1934" s="17"/>
      <c r="B1934" s="17"/>
      <c r="DS1934" s="19"/>
      <c r="DT1934" s="19"/>
    </row>
    <row r="1935" spans="1:124" s="18" customFormat="1" x14ac:dyDescent="0.2">
      <c r="A1935" s="17"/>
      <c r="B1935" s="17"/>
      <c r="DS1935" s="19"/>
      <c r="DT1935" s="19"/>
    </row>
    <row r="1936" spans="1:124" s="18" customFormat="1" x14ac:dyDescent="0.2">
      <c r="A1936" s="17"/>
      <c r="B1936" s="17"/>
      <c r="DS1936" s="19"/>
      <c r="DT1936" s="19"/>
    </row>
    <row r="1937" spans="1:124" s="18" customFormat="1" x14ac:dyDescent="0.2">
      <c r="A1937" s="17"/>
      <c r="B1937" s="17"/>
      <c r="DS1937" s="19"/>
      <c r="DT1937" s="19"/>
    </row>
    <row r="1938" spans="1:124" s="18" customFormat="1" x14ac:dyDescent="0.2">
      <c r="A1938" s="17"/>
      <c r="B1938" s="17"/>
      <c r="DS1938" s="19"/>
      <c r="DT1938" s="19"/>
    </row>
    <row r="1939" spans="1:124" s="18" customFormat="1" x14ac:dyDescent="0.2">
      <c r="A1939" s="17"/>
      <c r="B1939" s="17"/>
      <c r="DS1939" s="19"/>
      <c r="DT1939" s="19"/>
    </row>
    <row r="1940" spans="1:124" s="18" customFormat="1" x14ac:dyDescent="0.2">
      <c r="A1940" s="17"/>
      <c r="B1940" s="17"/>
      <c r="DS1940" s="19"/>
      <c r="DT1940" s="19"/>
    </row>
    <row r="1941" spans="1:124" s="18" customFormat="1" x14ac:dyDescent="0.2">
      <c r="A1941" s="17"/>
      <c r="B1941" s="17"/>
      <c r="DS1941" s="19"/>
      <c r="DT1941" s="19"/>
    </row>
    <row r="1942" spans="1:124" s="18" customFormat="1" x14ac:dyDescent="0.2">
      <c r="A1942" s="17"/>
      <c r="B1942" s="17"/>
      <c r="DS1942" s="19"/>
      <c r="DT1942" s="19"/>
    </row>
    <row r="1943" spans="1:124" s="18" customFormat="1" x14ac:dyDescent="0.2">
      <c r="A1943" s="17"/>
      <c r="B1943" s="17"/>
      <c r="DS1943" s="19"/>
      <c r="DT1943" s="19"/>
    </row>
    <row r="1944" spans="1:124" s="18" customFormat="1" x14ac:dyDescent="0.2">
      <c r="A1944" s="17"/>
      <c r="B1944" s="17"/>
      <c r="DS1944" s="19"/>
      <c r="DT1944" s="19"/>
    </row>
    <row r="1945" spans="1:124" s="18" customFormat="1" x14ac:dyDescent="0.2">
      <c r="A1945" s="17"/>
      <c r="B1945" s="17"/>
      <c r="DS1945" s="19"/>
      <c r="DT1945" s="19"/>
    </row>
    <row r="1946" spans="1:124" s="18" customFormat="1" x14ac:dyDescent="0.2">
      <c r="A1946" s="17"/>
      <c r="B1946" s="17"/>
      <c r="DS1946" s="19"/>
      <c r="DT1946" s="19"/>
    </row>
    <row r="1947" spans="1:124" s="18" customFormat="1" x14ac:dyDescent="0.2">
      <c r="A1947" s="17"/>
      <c r="B1947" s="17"/>
      <c r="DS1947" s="19"/>
      <c r="DT1947" s="19"/>
    </row>
    <row r="1948" spans="1:124" s="18" customFormat="1" x14ac:dyDescent="0.2">
      <c r="A1948" s="17"/>
      <c r="B1948" s="17"/>
      <c r="DS1948" s="19"/>
      <c r="DT1948" s="19"/>
    </row>
    <row r="1949" spans="1:124" s="18" customFormat="1" x14ac:dyDescent="0.2">
      <c r="A1949" s="17"/>
      <c r="B1949" s="17"/>
      <c r="DS1949" s="19"/>
      <c r="DT1949" s="19"/>
    </row>
    <row r="1950" spans="1:124" s="18" customFormat="1" x14ac:dyDescent="0.2">
      <c r="A1950" s="17"/>
      <c r="B1950" s="17"/>
      <c r="DS1950" s="19"/>
      <c r="DT1950" s="19"/>
    </row>
    <row r="1951" spans="1:124" s="18" customFormat="1" x14ac:dyDescent="0.2">
      <c r="A1951" s="17"/>
      <c r="B1951" s="17"/>
      <c r="DS1951" s="19"/>
      <c r="DT1951" s="19"/>
    </row>
    <row r="1952" spans="1:124" s="18" customFormat="1" x14ac:dyDescent="0.2">
      <c r="A1952" s="17"/>
      <c r="B1952" s="17"/>
      <c r="DS1952" s="19"/>
      <c r="DT1952" s="19"/>
    </row>
    <row r="1953" spans="1:124" s="18" customFormat="1" x14ac:dyDescent="0.2">
      <c r="A1953" s="17"/>
      <c r="B1953" s="17"/>
      <c r="DS1953" s="19"/>
      <c r="DT1953" s="19"/>
    </row>
    <row r="1954" spans="1:124" s="18" customFormat="1" x14ac:dyDescent="0.2">
      <c r="A1954" s="17"/>
      <c r="B1954" s="17"/>
      <c r="DS1954" s="19"/>
      <c r="DT1954" s="19"/>
    </row>
    <row r="1955" spans="1:124" s="18" customFormat="1" x14ac:dyDescent="0.2">
      <c r="A1955" s="17"/>
      <c r="B1955" s="17"/>
      <c r="DS1955" s="19"/>
      <c r="DT1955" s="19"/>
    </row>
    <row r="1956" spans="1:124" s="18" customFormat="1" x14ac:dyDescent="0.2">
      <c r="A1956" s="17"/>
      <c r="B1956" s="17"/>
      <c r="DS1956" s="19"/>
      <c r="DT1956" s="19"/>
    </row>
    <row r="1957" spans="1:124" s="18" customFormat="1" x14ac:dyDescent="0.2">
      <c r="A1957" s="17"/>
      <c r="B1957" s="17"/>
      <c r="DS1957" s="19"/>
      <c r="DT1957" s="19"/>
    </row>
    <row r="1958" spans="1:124" s="18" customFormat="1" x14ac:dyDescent="0.2">
      <c r="A1958" s="17"/>
      <c r="B1958" s="17"/>
      <c r="DS1958" s="19"/>
      <c r="DT1958" s="19"/>
    </row>
    <row r="1959" spans="1:124" s="18" customFormat="1" x14ac:dyDescent="0.2">
      <c r="A1959" s="17"/>
      <c r="B1959" s="17"/>
      <c r="DS1959" s="19"/>
      <c r="DT1959" s="19"/>
    </row>
    <row r="1960" spans="1:124" s="18" customFormat="1" x14ac:dyDescent="0.2">
      <c r="A1960" s="17"/>
      <c r="B1960" s="17"/>
      <c r="DS1960" s="19"/>
      <c r="DT1960" s="19"/>
    </row>
    <row r="1961" spans="1:124" s="18" customFormat="1" x14ac:dyDescent="0.2">
      <c r="A1961" s="17"/>
      <c r="B1961" s="17"/>
      <c r="DS1961" s="19"/>
      <c r="DT1961" s="19"/>
    </row>
    <row r="1962" spans="1:124" s="18" customFormat="1" x14ac:dyDescent="0.2">
      <c r="A1962" s="17"/>
      <c r="B1962" s="17"/>
      <c r="DS1962" s="19"/>
      <c r="DT1962" s="19"/>
    </row>
    <row r="1963" spans="1:124" s="18" customFormat="1" x14ac:dyDescent="0.2">
      <c r="A1963" s="17"/>
      <c r="B1963" s="17"/>
      <c r="DS1963" s="19"/>
      <c r="DT1963" s="19"/>
    </row>
    <row r="1964" spans="1:124" s="18" customFormat="1" x14ac:dyDescent="0.2">
      <c r="A1964" s="17"/>
      <c r="B1964" s="17"/>
      <c r="DS1964" s="19"/>
      <c r="DT1964" s="19"/>
    </row>
    <row r="1965" spans="1:124" s="18" customFormat="1" x14ac:dyDescent="0.2">
      <c r="A1965" s="17"/>
      <c r="B1965" s="17"/>
      <c r="DS1965" s="19"/>
      <c r="DT1965" s="19"/>
    </row>
    <row r="1966" spans="1:124" s="18" customFormat="1" x14ac:dyDescent="0.2">
      <c r="A1966" s="17"/>
      <c r="B1966" s="17"/>
      <c r="DS1966" s="19"/>
      <c r="DT1966" s="19"/>
    </row>
    <row r="1967" spans="1:124" s="18" customFormat="1" x14ac:dyDescent="0.2">
      <c r="A1967" s="17"/>
      <c r="B1967" s="17"/>
      <c r="DS1967" s="19"/>
      <c r="DT1967" s="19"/>
    </row>
    <row r="1968" spans="1:124" s="18" customFormat="1" x14ac:dyDescent="0.2">
      <c r="A1968" s="17"/>
      <c r="B1968" s="17"/>
      <c r="DS1968" s="19"/>
      <c r="DT1968" s="19"/>
    </row>
    <row r="1969" spans="1:124" s="18" customFormat="1" x14ac:dyDescent="0.2">
      <c r="A1969" s="17"/>
      <c r="B1969" s="17"/>
      <c r="DS1969" s="19"/>
      <c r="DT1969" s="19"/>
    </row>
    <row r="1970" spans="1:124" s="18" customFormat="1" x14ac:dyDescent="0.2">
      <c r="A1970" s="17"/>
      <c r="B1970" s="17"/>
      <c r="DS1970" s="19"/>
      <c r="DT1970" s="19"/>
    </row>
    <row r="1971" spans="1:124" s="18" customFormat="1" x14ac:dyDescent="0.2">
      <c r="A1971" s="17"/>
      <c r="B1971" s="17"/>
      <c r="DS1971" s="19"/>
      <c r="DT1971" s="19"/>
    </row>
    <row r="1972" spans="1:124" s="18" customFormat="1" x14ac:dyDescent="0.2">
      <c r="A1972" s="17"/>
      <c r="B1972" s="17"/>
      <c r="DS1972" s="19"/>
      <c r="DT1972" s="19"/>
    </row>
    <row r="1973" spans="1:124" s="18" customFormat="1" x14ac:dyDescent="0.2">
      <c r="A1973" s="17"/>
      <c r="B1973" s="17"/>
      <c r="DS1973" s="19"/>
      <c r="DT1973" s="19"/>
    </row>
    <row r="1974" spans="1:124" s="18" customFormat="1" x14ac:dyDescent="0.2">
      <c r="A1974" s="17"/>
      <c r="B1974" s="17"/>
      <c r="DS1974" s="19"/>
      <c r="DT1974" s="19"/>
    </row>
    <row r="1975" spans="1:124" s="18" customFormat="1" x14ac:dyDescent="0.2">
      <c r="A1975" s="17"/>
      <c r="B1975" s="17"/>
      <c r="DS1975" s="19"/>
      <c r="DT1975" s="19"/>
    </row>
    <row r="1976" spans="1:124" s="18" customFormat="1" x14ac:dyDescent="0.2">
      <c r="A1976" s="17"/>
      <c r="B1976" s="17"/>
      <c r="DS1976" s="19"/>
      <c r="DT1976" s="19"/>
    </row>
    <row r="1977" spans="1:124" s="18" customFormat="1" x14ac:dyDescent="0.2">
      <c r="A1977" s="17"/>
      <c r="B1977" s="17"/>
      <c r="DS1977" s="19"/>
      <c r="DT1977" s="19"/>
    </row>
    <row r="1978" spans="1:124" s="18" customFormat="1" x14ac:dyDescent="0.2">
      <c r="A1978" s="17"/>
      <c r="B1978" s="17"/>
      <c r="DS1978" s="19"/>
      <c r="DT1978" s="19"/>
    </row>
    <row r="1979" spans="1:124" s="18" customFormat="1" x14ac:dyDescent="0.2">
      <c r="A1979" s="17"/>
      <c r="B1979" s="17"/>
      <c r="DS1979" s="19"/>
      <c r="DT1979" s="19"/>
    </row>
    <row r="1980" spans="1:124" s="18" customFormat="1" x14ac:dyDescent="0.2">
      <c r="A1980" s="17"/>
      <c r="B1980" s="17"/>
      <c r="DS1980" s="19"/>
      <c r="DT1980" s="19"/>
    </row>
    <row r="1981" spans="1:124" s="18" customFormat="1" x14ac:dyDescent="0.2">
      <c r="A1981" s="17"/>
      <c r="B1981" s="17"/>
      <c r="DS1981" s="19"/>
      <c r="DT1981" s="19"/>
    </row>
    <row r="1982" spans="1:124" s="18" customFormat="1" x14ac:dyDescent="0.2">
      <c r="A1982" s="17"/>
      <c r="B1982" s="17"/>
      <c r="DS1982" s="19"/>
      <c r="DT1982" s="19"/>
    </row>
    <row r="1983" spans="1:124" s="18" customFormat="1" x14ac:dyDescent="0.2">
      <c r="A1983" s="17"/>
      <c r="B1983" s="17"/>
      <c r="DS1983" s="19"/>
      <c r="DT1983" s="19"/>
    </row>
    <row r="1984" spans="1:124" s="18" customFormat="1" x14ac:dyDescent="0.2">
      <c r="A1984" s="17"/>
      <c r="B1984" s="17"/>
      <c r="DS1984" s="19"/>
      <c r="DT1984" s="19"/>
    </row>
    <row r="1985" spans="1:124" s="18" customFormat="1" x14ac:dyDescent="0.2">
      <c r="A1985" s="17"/>
      <c r="B1985" s="17"/>
      <c r="DS1985" s="19"/>
      <c r="DT1985" s="19"/>
    </row>
    <row r="1986" spans="1:124" s="18" customFormat="1" x14ac:dyDescent="0.2">
      <c r="A1986" s="17"/>
      <c r="B1986" s="17"/>
      <c r="DS1986" s="19"/>
      <c r="DT1986" s="19"/>
    </row>
    <row r="1987" spans="1:124" s="18" customFormat="1" x14ac:dyDescent="0.2">
      <c r="A1987" s="17"/>
      <c r="B1987" s="17"/>
      <c r="DS1987" s="19"/>
      <c r="DT1987" s="19"/>
    </row>
    <row r="1988" spans="1:124" s="18" customFormat="1" x14ac:dyDescent="0.2">
      <c r="A1988" s="17"/>
      <c r="B1988" s="17"/>
      <c r="DS1988" s="19"/>
      <c r="DT1988" s="19"/>
    </row>
    <row r="1989" spans="1:124" s="18" customFormat="1" x14ac:dyDescent="0.2">
      <c r="A1989" s="17"/>
      <c r="B1989" s="17"/>
      <c r="DS1989" s="19"/>
      <c r="DT1989" s="19"/>
    </row>
    <row r="1990" spans="1:124" s="18" customFormat="1" x14ac:dyDescent="0.2">
      <c r="A1990" s="17"/>
      <c r="B1990" s="17"/>
      <c r="DS1990" s="19"/>
      <c r="DT1990" s="19"/>
    </row>
    <row r="1991" spans="1:124" s="18" customFormat="1" x14ac:dyDescent="0.2">
      <c r="A1991" s="17"/>
      <c r="B1991" s="17"/>
      <c r="DS1991" s="19"/>
      <c r="DT1991" s="19"/>
    </row>
    <row r="1992" spans="1:124" s="18" customFormat="1" x14ac:dyDescent="0.2">
      <c r="A1992" s="17"/>
      <c r="B1992" s="17"/>
      <c r="DS1992" s="19"/>
      <c r="DT1992" s="19"/>
    </row>
    <row r="1993" spans="1:124" s="18" customFormat="1" x14ac:dyDescent="0.2">
      <c r="A1993" s="17"/>
      <c r="B1993" s="17"/>
      <c r="DS1993" s="19"/>
      <c r="DT1993" s="19"/>
    </row>
    <row r="1994" spans="1:124" s="18" customFormat="1" x14ac:dyDescent="0.2">
      <c r="A1994" s="17"/>
      <c r="B1994" s="17"/>
      <c r="DS1994" s="19"/>
      <c r="DT1994" s="19"/>
    </row>
    <row r="1995" spans="1:124" s="18" customFormat="1" x14ac:dyDescent="0.2">
      <c r="A1995" s="17"/>
      <c r="B1995" s="17"/>
      <c r="DS1995" s="19"/>
      <c r="DT1995" s="19"/>
    </row>
    <row r="1996" spans="1:124" s="18" customFormat="1" x14ac:dyDescent="0.2">
      <c r="A1996" s="17"/>
      <c r="B1996" s="17"/>
      <c r="DS1996" s="19"/>
      <c r="DT1996" s="19"/>
    </row>
    <row r="1997" spans="1:124" s="18" customFormat="1" x14ac:dyDescent="0.2">
      <c r="A1997" s="17"/>
      <c r="B1997" s="17"/>
      <c r="DS1997" s="19"/>
      <c r="DT1997" s="19"/>
    </row>
    <row r="1998" spans="1:124" s="18" customFormat="1" x14ac:dyDescent="0.2">
      <c r="A1998" s="17"/>
      <c r="B1998" s="17"/>
      <c r="DS1998" s="19"/>
      <c r="DT1998" s="19"/>
    </row>
    <row r="1999" spans="1:124" s="18" customFormat="1" x14ac:dyDescent="0.2">
      <c r="A1999" s="17"/>
      <c r="B1999" s="17"/>
      <c r="DS1999" s="19"/>
      <c r="DT1999" s="19"/>
    </row>
    <row r="2000" spans="1:124" s="18" customFormat="1" x14ac:dyDescent="0.2">
      <c r="A2000" s="17"/>
      <c r="B2000" s="17"/>
      <c r="DS2000" s="19"/>
      <c r="DT2000" s="19"/>
    </row>
    <row r="2001" spans="1:124" s="18" customFormat="1" x14ac:dyDescent="0.2">
      <c r="A2001" s="17"/>
      <c r="B2001" s="17"/>
      <c r="DS2001" s="19"/>
      <c r="DT2001" s="19"/>
    </row>
    <row r="2002" spans="1:124" s="18" customFormat="1" x14ac:dyDescent="0.2">
      <c r="A2002" s="17"/>
      <c r="B2002" s="17"/>
      <c r="DS2002" s="19"/>
      <c r="DT2002" s="19"/>
    </row>
    <row r="2003" spans="1:124" s="18" customFormat="1" x14ac:dyDescent="0.2">
      <c r="A2003" s="17"/>
      <c r="B2003" s="17"/>
      <c r="DS2003" s="19"/>
      <c r="DT2003" s="19"/>
    </row>
    <row r="2004" spans="1:124" s="18" customFormat="1" x14ac:dyDescent="0.2">
      <c r="A2004" s="17"/>
      <c r="B2004" s="17"/>
      <c r="DS2004" s="19"/>
      <c r="DT2004" s="19"/>
    </row>
    <row r="2005" spans="1:124" s="18" customFormat="1" x14ac:dyDescent="0.2">
      <c r="A2005" s="17"/>
      <c r="B2005" s="17"/>
      <c r="DS2005" s="19"/>
      <c r="DT2005" s="19"/>
    </row>
    <row r="2006" spans="1:124" s="18" customFormat="1" x14ac:dyDescent="0.2">
      <c r="A2006" s="17"/>
      <c r="B2006" s="17"/>
      <c r="DS2006" s="19"/>
      <c r="DT2006" s="19"/>
    </row>
    <row r="2007" spans="1:124" s="18" customFormat="1" x14ac:dyDescent="0.2">
      <c r="A2007" s="17"/>
      <c r="B2007" s="17"/>
      <c r="DS2007" s="19"/>
      <c r="DT2007" s="19"/>
    </row>
    <row r="2008" spans="1:124" s="18" customFormat="1" x14ac:dyDescent="0.2">
      <c r="A2008" s="17"/>
      <c r="B2008" s="17"/>
      <c r="DS2008" s="19"/>
      <c r="DT2008" s="19"/>
    </row>
    <row r="2009" spans="1:124" s="18" customFormat="1" x14ac:dyDescent="0.2">
      <c r="A2009" s="17"/>
      <c r="B2009" s="17"/>
      <c r="DS2009" s="19"/>
      <c r="DT2009" s="19"/>
    </row>
    <row r="2010" spans="1:124" s="18" customFormat="1" x14ac:dyDescent="0.2">
      <c r="A2010" s="17"/>
      <c r="B2010" s="17"/>
      <c r="DS2010" s="19"/>
      <c r="DT2010" s="19"/>
    </row>
    <row r="2011" spans="1:124" s="18" customFormat="1" x14ac:dyDescent="0.2">
      <c r="A2011" s="17"/>
      <c r="B2011" s="17"/>
      <c r="DS2011" s="19"/>
      <c r="DT2011" s="19"/>
    </row>
    <row r="2012" spans="1:124" s="18" customFormat="1" x14ac:dyDescent="0.2">
      <c r="A2012" s="17"/>
      <c r="B2012" s="17"/>
      <c r="DS2012" s="19"/>
      <c r="DT2012" s="19"/>
    </row>
    <row r="2013" spans="1:124" s="18" customFormat="1" x14ac:dyDescent="0.2">
      <c r="A2013" s="17"/>
      <c r="B2013" s="17"/>
      <c r="DS2013" s="19"/>
      <c r="DT2013" s="19"/>
    </row>
    <row r="2014" spans="1:124" s="18" customFormat="1" x14ac:dyDescent="0.2">
      <c r="A2014" s="17"/>
      <c r="B2014" s="17"/>
      <c r="DS2014" s="19"/>
      <c r="DT2014" s="19"/>
    </row>
    <row r="2015" spans="1:124" s="18" customFormat="1" x14ac:dyDescent="0.2">
      <c r="A2015" s="17"/>
      <c r="B2015" s="17"/>
      <c r="DS2015" s="19"/>
      <c r="DT2015" s="19"/>
    </row>
    <row r="2016" spans="1:124" s="18" customFormat="1" x14ac:dyDescent="0.2">
      <c r="A2016" s="17"/>
      <c r="B2016" s="17"/>
      <c r="DS2016" s="19"/>
      <c r="DT2016" s="19"/>
    </row>
    <row r="2017" spans="1:124" s="18" customFormat="1" x14ac:dyDescent="0.2">
      <c r="A2017" s="17"/>
      <c r="B2017" s="17"/>
      <c r="DS2017" s="19"/>
      <c r="DT2017" s="19"/>
    </row>
    <row r="2018" spans="1:124" s="18" customFormat="1" x14ac:dyDescent="0.2">
      <c r="A2018" s="17"/>
      <c r="B2018" s="17"/>
      <c r="DS2018" s="19"/>
      <c r="DT2018" s="19"/>
    </row>
    <row r="2019" spans="1:124" s="18" customFormat="1" x14ac:dyDescent="0.2">
      <c r="A2019" s="17"/>
      <c r="B2019" s="17"/>
      <c r="DS2019" s="19"/>
      <c r="DT2019" s="19"/>
    </row>
    <row r="2020" spans="1:124" s="18" customFormat="1" x14ac:dyDescent="0.2">
      <c r="A2020" s="17"/>
      <c r="B2020" s="17"/>
      <c r="DS2020" s="19"/>
      <c r="DT2020" s="19"/>
    </row>
    <row r="2021" spans="1:124" s="18" customFormat="1" x14ac:dyDescent="0.2">
      <c r="A2021" s="17"/>
      <c r="B2021" s="17"/>
      <c r="DS2021" s="19"/>
      <c r="DT2021" s="19"/>
    </row>
    <row r="2022" spans="1:124" s="18" customFormat="1" x14ac:dyDescent="0.2">
      <c r="A2022" s="17"/>
      <c r="B2022" s="17"/>
      <c r="DS2022" s="19"/>
      <c r="DT2022" s="19"/>
    </row>
    <row r="2023" spans="1:124" s="18" customFormat="1" x14ac:dyDescent="0.2">
      <c r="A2023" s="17"/>
      <c r="B2023" s="17"/>
      <c r="DS2023" s="19"/>
      <c r="DT2023" s="19"/>
    </row>
    <row r="2024" spans="1:124" s="18" customFormat="1" x14ac:dyDescent="0.2">
      <c r="A2024" s="17"/>
      <c r="B2024" s="17"/>
      <c r="DS2024" s="19"/>
      <c r="DT2024" s="19"/>
    </row>
    <row r="2025" spans="1:124" s="18" customFormat="1" x14ac:dyDescent="0.2">
      <c r="A2025" s="17"/>
      <c r="B2025" s="17"/>
      <c r="DS2025" s="19"/>
      <c r="DT2025" s="19"/>
    </row>
    <row r="2026" spans="1:124" s="18" customFormat="1" x14ac:dyDescent="0.2">
      <c r="A2026" s="17"/>
      <c r="B2026" s="17"/>
      <c r="DS2026" s="19"/>
      <c r="DT2026" s="19"/>
    </row>
    <row r="2027" spans="1:124" s="18" customFormat="1" x14ac:dyDescent="0.2">
      <c r="A2027" s="17"/>
      <c r="B2027" s="17"/>
      <c r="DS2027" s="19"/>
      <c r="DT2027" s="19"/>
    </row>
    <row r="2028" spans="1:124" s="18" customFormat="1" x14ac:dyDescent="0.2">
      <c r="A2028" s="17"/>
      <c r="B2028" s="17"/>
      <c r="DS2028" s="19"/>
      <c r="DT2028" s="19"/>
    </row>
    <row r="2029" spans="1:124" s="18" customFormat="1" x14ac:dyDescent="0.2">
      <c r="A2029" s="17"/>
      <c r="B2029" s="17"/>
      <c r="DS2029" s="19"/>
      <c r="DT2029" s="19"/>
    </row>
    <row r="2030" spans="1:124" s="18" customFormat="1" x14ac:dyDescent="0.2">
      <c r="A2030" s="17"/>
      <c r="B2030" s="17"/>
      <c r="DS2030" s="19"/>
      <c r="DT2030" s="19"/>
    </row>
    <row r="2031" spans="1:124" s="18" customFormat="1" x14ac:dyDescent="0.2">
      <c r="A2031" s="17"/>
      <c r="B2031" s="17"/>
      <c r="DS2031" s="19"/>
      <c r="DT2031" s="19"/>
    </row>
    <row r="2032" spans="1:124" s="18" customFormat="1" x14ac:dyDescent="0.2">
      <c r="A2032" s="17"/>
      <c r="B2032" s="17"/>
      <c r="DS2032" s="19"/>
      <c r="DT2032" s="19"/>
    </row>
    <row r="2033" spans="1:124" s="18" customFormat="1" x14ac:dyDescent="0.2">
      <c r="A2033" s="17"/>
      <c r="B2033" s="17"/>
      <c r="DS2033" s="19"/>
      <c r="DT2033" s="19"/>
    </row>
    <row r="2034" spans="1:124" s="18" customFormat="1" x14ac:dyDescent="0.2">
      <c r="A2034" s="17"/>
      <c r="B2034" s="17"/>
      <c r="DS2034" s="19"/>
      <c r="DT2034" s="19"/>
    </row>
    <row r="2035" spans="1:124" s="18" customFormat="1" x14ac:dyDescent="0.2">
      <c r="A2035" s="17"/>
      <c r="B2035" s="17"/>
      <c r="DS2035" s="19"/>
      <c r="DT2035" s="19"/>
    </row>
    <row r="2036" spans="1:124" s="18" customFormat="1" x14ac:dyDescent="0.2">
      <c r="A2036" s="17"/>
      <c r="B2036" s="17"/>
      <c r="DS2036" s="19"/>
      <c r="DT2036" s="19"/>
    </row>
    <row r="2037" spans="1:124" s="18" customFormat="1" x14ac:dyDescent="0.2">
      <c r="A2037" s="17"/>
      <c r="B2037" s="17"/>
      <c r="DS2037" s="19"/>
      <c r="DT2037" s="19"/>
    </row>
    <row r="2038" spans="1:124" s="18" customFormat="1" x14ac:dyDescent="0.2">
      <c r="A2038" s="17"/>
      <c r="B2038" s="17"/>
      <c r="DS2038" s="19"/>
      <c r="DT2038" s="19"/>
    </row>
    <row r="2039" spans="1:124" s="18" customFormat="1" x14ac:dyDescent="0.2">
      <c r="A2039" s="17"/>
      <c r="B2039" s="17"/>
      <c r="DS2039" s="19"/>
      <c r="DT2039" s="19"/>
    </row>
    <row r="2040" spans="1:124" s="18" customFormat="1" x14ac:dyDescent="0.2">
      <c r="A2040" s="17"/>
      <c r="B2040" s="17"/>
      <c r="DS2040" s="19"/>
      <c r="DT2040" s="19"/>
    </row>
    <row r="2041" spans="1:124" s="18" customFormat="1" x14ac:dyDescent="0.2">
      <c r="A2041" s="17"/>
      <c r="B2041" s="17"/>
      <c r="DS2041" s="19"/>
      <c r="DT2041" s="19"/>
    </row>
    <row r="2042" spans="1:124" s="18" customFormat="1" x14ac:dyDescent="0.2">
      <c r="A2042" s="17"/>
      <c r="B2042" s="17"/>
      <c r="DS2042" s="19"/>
      <c r="DT2042" s="19"/>
    </row>
    <row r="2043" spans="1:124" s="18" customFormat="1" x14ac:dyDescent="0.2">
      <c r="A2043" s="17"/>
      <c r="B2043" s="17"/>
      <c r="DS2043" s="19"/>
      <c r="DT2043" s="19"/>
    </row>
    <row r="2044" spans="1:124" s="18" customFormat="1" x14ac:dyDescent="0.2">
      <c r="A2044" s="17"/>
      <c r="B2044" s="17"/>
      <c r="DS2044" s="19"/>
      <c r="DT2044" s="19"/>
    </row>
    <row r="2045" spans="1:124" s="18" customFormat="1" x14ac:dyDescent="0.2">
      <c r="A2045" s="17"/>
      <c r="B2045" s="17"/>
      <c r="DS2045" s="19"/>
      <c r="DT2045" s="19"/>
    </row>
    <row r="2046" spans="1:124" s="18" customFormat="1" x14ac:dyDescent="0.2">
      <c r="A2046" s="17"/>
      <c r="B2046" s="17"/>
      <c r="DS2046" s="19"/>
      <c r="DT2046" s="19"/>
    </row>
    <row r="2047" spans="1:124" s="18" customFormat="1" x14ac:dyDescent="0.2">
      <c r="A2047" s="17"/>
      <c r="B2047" s="17"/>
      <c r="DS2047" s="19"/>
      <c r="DT2047" s="19"/>
    </row>
    <row r="2048" spans="1:124" s="18" customFormat="1" x14ac:dyDescent="0.2">
      <c r="A2048" s="17"/>
      <c r="B2048" s="17"/>
      <c r="DS2048" s="19"/>
      <c r="DT2048" s="19"/>
    </row>
    <row r="2049" spans="1:124" s="18" customFormat="1" x14ac:dyDescent="0.2">
      <c r="A2049" s="17"/>
      <c r="B2049" s="17"/>
      <c r="DS2049" s="19"/>
      <c r="DT2049" s="19"/>
    </row>
    <row r="2050" spans="1:124" s="18" customFormat="1" x14ac:dyDescent="0.2">
      <c r="A2050" s="17"/>
      <c r="B2050" s="17"/>
      <c r="DS2050" s="19"/>
      <c r="DT2050" s="19"/>
    </row>
    <row r="2051" spans="1:124" s="18" customFormat="1" x14ac:dyDescent="0.2">
      <c r="A2051" s="17"/>
      <c r="B2051" s="17"/>
      <c r="DS2051" s="19"/>
      <c r="DT2051" s="19"/>
    </row>
    <row r="2052" spans="1:124" s="18" customFormat="1" x14ac:dyDescent="0.2">
      <c r="A2052" s="17"/>
      <c r="B2052" s="17"/>
      <c r="DS2052" s="19"/>
      <c r="DT2052" s="19"/>
    </row>
    <row r="2053" spans="1:124" s="18" customFormat="1" x14ac:dyDescent="0.2">
      <c r="A2053" s="17"/>
      <c r="B2053" s="17"/>
      <c r="DS2053" s="19"/>
      <c r="DT2053" s="19"/>
    </row>
    <row r="2054" spans="1:124" s="18" customFormat="1" x14ac:dyDescent="0.2">
      <c r="A2054" s="17"/>
      <c r="B2054" s="17"/>
      <c r="DS2054" s="19"/>
      <c r="DT2054" s="19"/>
    </row>
    <row r="2055" spans="1:124" s="18" customFormat="1" x14ac:dyDescent="0.2">
      <c r="A2055" s="17"/>
      <c r="B2055" s="17"/>
      <c r="DS2055" s="19"/>
      <c r="DT2055" s="19"/>
    </row>
    <row r="2056" spans="1:124" s="18" customFormat="1" x14ac:dyDescent="0.2">
      <c r="A2056" s="17"/>
      <c r="B2056" s="17"/>
      <c r="DS2056" s="19"/>
      <c r="DT2056" s="19"/>
    </row>
    <row r="2057" spans="1:124" s="18" customFormat="1" x14ac:dyDescent="0.2">
      <c r="A2057" s="17"/>
      <c r="B2057" s="17"/>
      <c r="DS2057" s="19"/>
      <c r="DT2057" s="19"/>
    </row>
    <row r="2058" spans="1:124" s="18" customFormat="1" x14ac:dyDescent="0.2">
      <c r="A2058" s="17"/>
      <c r="B2058" s="17"/>
      <c r="DS2058" s="19"/>
      <c r="DT2058" s="19"/>
    </row>
    <row r="2059" spans="1:124" s="18" customFormat="1" x14ac:dyDescent="0.2">
      <c r="A2059" s="17"/>
      <c r="B2059" s="17"/>
      <c r="DS2059" s="19"/>
      <c r="DT2059" s="19"/>
    </row>
    <row r="2060" spans="1:124" s="18" customFormat="1" x14ac:dyDescent="0.2">
      <c r="A2060" s="17"/>
      <c r="B2060" s="17"/>
      <c r="DS2060" s="19"/>
      <c r="DT2060" s="19"/>
    </row>
    <row r="2061" spans="1:124" s="18" customFormat="1" x14ac:dyDescent="0.2">
      <c r="A2061" s="17"/>
      <c r="B2061" s="17"/>
      <c r="DS2061" s="19"/>
      <c r="DT2061" s="19"/>
    </row>
    <row r="2062" spans="1:124" s="18" customFormat="1" x14ac:dyDescent="0.2">
      <c r="A2062" s="17"/>
      <c r="B2062" s="17"/>
      <c r="DS2062" s="19"/>
      <c r="DT2062" s="19"/>
    </row>
    <row r="2063" spans="1:124" s="18" customFormat="1" x14ac:dyDescent="0.2">
      <c r="A2063" s="17"/>
      <c r="B2063" s="17"/>
      <c r="DS2063" s="19"/>
      <c r="DT2063" s="19"/>
    </row>
    <row r="2064" spans="1:124" s="18" customFormat="1" x14ac:dyDescent="0.2">
      <c r="A2064" s="17"/>
      <c r="B2064" s="17"/>
      <c r="DS2064" s="19"/>
      <c r="DT2064" s="19"/>
    </row>
    <row r="2065" spans="1:124" s="18" customFormat="1" x14ac:dyDescent="0.2">
      <c r="A2065" s="17"/>
      <c r="B2065" s="17"/>
      <c r="DS2065" s="19"/>
      <c r="DT2065" s="19"/>
    </row>
    <row r="2066" spans="1:124" s="18" customFormat="1" x14ac:dyDescent="0.2">
      <c r="A2066" s="17"/>
      <c r="B2066" s="17"/>
      <c r="DS2066" s="19"/>
      <c r="DT2066" s="19"/>
    </row>
    <row r="2067" spans="1:124" s="18" customFormat="1" x14ac:dyDescent="0.2">
      <c r="A2067" s="17"/>
      <c r="B2067" s="17"/>
      <c r="DS2067" s="19"/>
      <c r="DT2067" s="19"/>
    </row>
    <row r="2068" spans="1:124" s="18" customFormat="1" x14ac:dyDescent="0.2">
      <c r="A2068" s="17"/>
      <c r="B2068" s="17"/>
      <c r="DS2068" s="19"/>
      <c r="DT2068" s="19"/>
    </row>
    <row r="2069" spans="1:124" s="18" customFormat="1" x14ac:dyDescent="0.2">
      <c r="A2069" s="17"/>
      <c r="B2069" s="17"/>
      <c r="DS2069" s="19"/>
      <c r="DT2069" s="19"/>
    </row>
    <row r="2070" spans="1:124" s="18" customFormat="1" x14ac:dyDescent="0.2">
      <c r="A2070" s="17"/>
      <c r="B2070" s="17"/>
      <c r="DS2070" s="19"/>
      <c r="DT2070" s="19"/>
    </row>
    <row r="2071" spans="1:124" s="18" customFormat="1" x14ac:dyDescent="0.2">
      <c r="A2071" s="17"/>
      <c r="B2071" s="17"/>
      <c r="DS2071" s="19"/>
      <c r="DT2071" s="19"/>
    </row>
    <row r="2072" spans="1:124" s="18" customFormat="1" x14ac:dyDescent="0.2">
      <c r="A2072" s="17"/>
      <c r="B2072" s="17"/>
      <c r="DS2072" s="19"/>
      <c r="DT2072" s="19"/>
    </row>
    <row r="2073" spans="1:124" s="18" customFormat="1" x14ac:dyDescent="0.2">
      <c r="A2073" s="17"/>
      <c r="B2073" s="17"/>
      <c r="DS2073" s="19"/>
      <c r="DT2073" s="19"/>
    </row>
    <row r="2074" spans="1:124" s="18" customFormat="1" x14ac:dyDescent="0.2">
      <c r="A2074" s="17"/>
      <c r="B2074" s="17"/>
      <c r="DS2074" s="19"/>
      <c r="DT2074" s="19"/>
    </row>
    <row r="2075" spans="1:124" s="18" customFormat="1" x14ac:dyDescent="0.2">
      <c r="A2075" s="17"/>
      <c r="B2075" s="17"/>
      <c r="DS2075" s="19"/>
      <c r="DT2075" s="19"/>
    </row>
    <row r="2076" spans="1:124" s="18" customFormat="1" x14ac:dyDescent="0.2">
      <c r="A2076" s="17"/>
      <c r="B2076" s="17"/>
      <c r="DS2076" s="19"/>
      <c r="DT2076" s="19"/>
    </row>
    <row r="2077" spans="1:124" s="18" customFormat="1" x14ac:dyDescent="0.2">
      <c r="A2077" s="17"/>
      <c r="B2077" s="17"/>
      <c r="DS2077" s="19"/>
      <c r="DT2077" s="19"/>
    </row>
    <row r="2078" spans="1:124" s="18" customFormat="1" x14ac:dyDescent="0.2">
      <c r="A2078" s="17"/>
      <c r="B2078" s="17"/>
      <c r="DS2078" s="19"/>
      <c r="DT2078" s="19"/>
    </row>
    <row r="2079" spans="1:124" s="18" customFormat="1" x14ac:dyDescent="0.2">
      <c r="A2079" s="17"/>
      <c r="B2079" s="17"/>
      <c r="DS2079" s="19"/>
      <c r="DT2079" s="19"/>
    </row>
    <row r="2080" spans="1:124" s="18" customFormat="1" x14ac:dyDescent="0.2">
      <c r="A2080" s="17"/>
      <c r="B2080" s="17"/>
      <c r="DS2080" s="19"/>
      <c r="DT2080" s="19"/>
    </row>
    <row r="2081" spans="1:124" s="18" customFormat="1" x14ac:dyDescent="0.2">
      <c r="A2081" s="17"/>
      <c r="B2081" s="17"/>
      <c r="DS2081" s="19"/>
      <c r="DT2081" s="19"/>
    </row>
    <row r="2082" spans="1:124" s="18" customFormat="1" x14ac:dyDescent="0.2">
      <c r="A2082" s="17"/>
      <c r="B2082" s="17"/>
      <c r="DS2082" s="19"/>
      <c r="DT2082" s="19"/>
    </row>
    <row r="2083" spans="1:124" s="18" customFormat="1" x14ac:dyDescent="0.2">
      <c r="A2083" s="17"/>
      <c r="B2083" s="17"/>
      <c r="DS2083" s="19"/>
      <c r="DT2083" s="19"/>
    </row>
    <row r="2084" spans="1:124" s="18" customFormat="1" x14ac:dyDescent="0.2">
      <c r="A2084" s="17"/>
      <c r="B2084" s="17"/>
      <c r="DS2084" s="19"/>
      <c r="DT2084" s="19"/>
    </row>
    <row r="2085" spans="1:124" s="18" customFormat="1" x14ac:dyDescent="0.2">
      <c r="A2085" s="17"/>
      <c r="B2085" s="17"/>
      <c r="DS2085" s="19"/>
      <c r="DT2085" s="19"/>
    </row>
    <row r="2086" spans="1:124" s="18" customFormat="1" x14ac:dyDescent="0.2">
      <c r="A2086" s="17"/>
      <c r="B2086" s="17"/>
      <c r="DS2086" s="19"/>
      <c r="DT2086" s="19"/>
    </row>
    <row r="2087" spans="1:124" s="18" customFormat="1" x14ac:dyDescent="0.2">
      <c r="A2087" s="17"/>
      <c r="B2087" s="17"/>
      <c r="DS2087" s="19"/>
      <c r="DT2087" s="19"/>
    </row>
    <row r="2088" spans="1:124" s="18" customFormat="1" x14ac:dyDescent="0.2">
      <c r="A2088" s="17"/>
      <c r="B2088" s="17"/>
      <c r="DS2088" s="19"/>
      <c r="DT2088" s="19"/>
    </row>
    <row r="2089" spans="1:124" s="18" customFormat="1" x14ac:dyDescent="0.2">
      <c r="A2089" s="17"/>
      <c r="B2089" s="17"/>
      <c r="DS2089" s="19"/>
      <c r="DT2089" s="19"/>
    </row>
    <row r="2090" spans="1:124" s="18" customFormat="1" x14ac:dyDescent="0.2">
      <c r="A2090" s="17"/>
      <c r="B2090" s="17"/>
      <c r="DS2090" s="19"/>
      <c r="DT2090" s="19"/>
    </row>
    <row r="2091" spans="1:124" s="18" customFormat="1" x14ac:dyDescent="0.2">
      <c r="A2091" s="17"/>
      <c r="B2091" s="17"/>
      <c r="DS2091" s="19"/>
      <c r="DT2091" s="19"/>
    </row>
    <row r="2092" spans="1:124" s="18" customFormat="1" x14ac:dyDescent="0.2">
      <c r="A2092" s="17"/>
      <c r="B2092" s="17"/>
      <c r="DS2092" s="19"/>
      <c r="DT2092" s="19"/>
    </row>
    <row r="2093" spans="1:124" s="18" customFormat="1" x14ac:dyDescent="0.2">
      <c r="A2093" s="17"/>
      <c r="B2093" s="17"/>
      <c r="DS2093" s="19"/>
      <c r="DT2093" s="19"/>
    </row>
    <row r="2094" spans="1:124" s="18" customFormat="1" x14ac:dyDescent="0.2">
      <c r="A2094" s="17"/>
      <c r="B2094" s="17"/>
      <c r="DS2094" s="19"/>
      <c r="DT2094" s="19"/>
    </row>
    <row r="2095" spans="1:124" s="18" customFormat="1" x14ac:dyDescent="0.2">
      <c r="A2095" s="17"/>
      <c r="B2095" s="17"/>
      <c r="DS2095" s="19"/>
      <c r="DT2095" s="19"/>
    </row>
    <row r="2096" spans="1:124" s="18" customFormat="1" x14ac:dyDescent="0.2">
      <c r="A2096" s="17"/>
      <c r="B2096" s="17"/>
      <c r="DS2096" s="19"/>
      <c r="DT2096" s="19"/>
    </row>
    <row r="2097" spans="1:124" s="18" customFormat="1" x14ac:dyDescent="0.2">
      <c r="A2097" s="17"/>
      <c r="B2097" s="17"/>
      <c r="DS2097" s="19"/>
      <c r="DT2097" s="19"/>
    </row>
    <row r="2098" spans="1:124" s="18" customFormat="1" x14ac:dyDescent="0.2">
      <c r="A2098" s="17"/>
      <c r="B2098" s="17"/>
      <c r="DS2098" s="19"/>
      <c r="DT2098" s="19"/>
    </row>
    <row r="2099" spans="1:124" s="18" customFormat="1" x14ac:dyDescent="0.2">
      <c r="A2099" s="17"/>
      <c r="B2099" s="17"/>
      <c r="DS2099" s="19"/>
      <c r="DT2099" s="19"/>
    </row>
    <row r="2100" spans="1:124" s="18" customFormat="1" x14ac:dyDescent="0.2">
      <c r="A2100" s="17"/>
      <c r="B2100" s="17"/>
      <c r="DS2100" s="19"/>
      <c r="DT2100" s="19"/>
    </row>
    <row r="2101" spans="1:124" s="18" customFormat="1" x14ac:dyDescent="0.2">
      <c r="A2101" s="17"/>
      <c r="B2101" s="17"/>
      <c r="DS2101" s="19"/>
      <c r="DT2101" s="19"/>
    </row>
    <row r="2102" spans="1:124" s="18" customFormat="1" x14ac:dyDescent="0.2">
      <c r="A2102" s="17"/>
      <c r="B2102" s="17"/>
      <c r="DS2102" s="19"/>
      <c r="DT2102" s="19"/>
    </row>
    <row r="2103" spans="1:124" s="18" customFormat="1" x14ac:dyDescent="0.2">
      <c r="A2103" s="17"/>
      <c r="B2103" s="17"/>
      <c r="DS2103" s="19"/>
      <c r="DT2103" s="19"/>
    </row>
    <row r="2104" spans="1:124" s="18" customFormat="1" x14ac:dyDescent="0.2">
      <c r="A2104" s="17"/>
      <c r="B2104" s="17"/>
      <c r="DS2104" s="19"/>
      <c r="DT2104" s="19"/>
    </row>
    <row r="2105" spans="1:124" s="18" customFormat="1" x14ac:dyDescent="0.2">
      <c r="A2105" s="17"/>
      <c r="B2105" s="17"/>
      <c r="DS2105" s="19"/>
      <c r="DT2105" s="19"/>
    </row>
    <row r="2106" spans="1:124" s="18" customFormat="1" x14ac:dyDescent="0.2">
      <c r="A2106" s="17"/>
      <c r="B2106" s="17"/>
      <c r="DS2106" s="19"/>
      <c r="DT2106" s="19"/>
    </row>
    <row r="2107" spans="1:124" s="18" customFormat="1" x14ac:dyDescent="0.2">
      <c r="A2107" s="17"/>
      <c r="B2107" s="17"/>
      <c r="DS2107" s="19"/>
      <c r="DT2107" s="19"/>
    </row>
    <row r="2108" spans="1:124" s="18" customFormat="1" x14ac:dyDescent="0.2">
      <c r="A2108" s="17"/>
      <c r="B2108" s="17"/>
      <c r="DS2108" s="19"/>
      <c r="DT2108" s="19"/>
    </row>
    <row r="2109" spans="1:124" s="18" customFormat="1" x14ac:dyDescent="0.2">
      <c r="A2109" s="17"/>
      <c r="B2109" s="17"/>
      <c r="DS2109" s="19"/>
      <c r="DT2109" s="19"/>
    </row>
    <row r="2110" spans="1:124" s="18" customFormat="1" x14ac:dyDescent="0.2">
      <c r="A2110" s="17"/>
      <c r="B2110" s="17"/>
      <c r="DS2110" s="19"/>
      <c r="DT2110" s="19"/>
    </row>
    <row r="2111" spans="1:124" s="18" customFormat="1" x14ac:dyDescent="0.2">
      <c r="A2111" s="17"/>
      <c r="B2111" s="17"/>
      <c r="DS2111" s="19"/>
      <c r="DT2111" s="19"/>
    </row>
    <row r="2112" spans="1:124" s="18" customFormat="1" x14ac:dyDescent="0.2">
      <c r="A2112" s="17"/>
      <c r="B2112" s="17"/>
      <c r="DS2112" s="19"/>
      <c r="DT2112" s="19"/>
    </row>
    <row r="2113" spans="1:124" s="18" customFormat="1" x14ac:dyDescent="0.2">
      <c r="A2113" s="17"/>
      <c r="B2113" s="17"/>
      <c r="DS2113" s="19"/>
      <c r="DT2113" s="19"/>
    </row>
    <row r="2114" spans="1:124" s="18" customFormat="1" x14ac:dyDescent="0.2">
      <c r="A2114" s="17"/>
      <c r="B2114" s="17"/>
      <c r="DS2114" s="19"/>
      <c r="DT2114" s="19"/>
    </row>
    <row r="2115" spans="1:124" s="18" customFormat="1" x14ac:dyDescent="0.2">
      <c r="A2115" s="17"/>
      <c r="B2115" s="17"/>
      <c r="DS2115" s="19"/>
      <c r="DT2115" s="19"/>
    </row>
    <row r="2116" spans="1:124" s="18" customFormat="1" x14ac:dyDescent="0.2">
      <c r="A2116" s="17"/>
      <c r="B2116" s="17"/>
      <c r="DS2116" s="19"/>
      <c r="DT2116" s="19"/>
    </row>
    <row r="2117" spans="1:124" s="18" customFormat="1" x14ac:dyDescent="0.2">
      <c r="A2117" s="17"/>
      <c r="B2117" s="17"/>
      <c r="DS2117" s="19"/>
      <c r="DT2117" s="19"/>
    </row>
    <row r="2118" spans="1:124" s="18" customFormat="1" x14ac:dyDescent="0.2">
      <c r="A2118" s="17"/>
      <c r="B2118" s="17"/>
      <c r="DS2118" s="19"/>
      <c r="DT2118" s="19"/>
    </row>
    <row r="2119" spans="1:124" s="18" customFormat="1" x14ac:dyDescent="0.2">
      <c r="A2119" s="17"/>
      <c r="B2119" s="17"/>
      <c r="DS2119" s="19"/>
      <c r="DT2119" s="19"/>
    </row>
    <row r="2120" spans="1:124" s="18" customFormat="1" x14ac:dyDescent="0.2">
      <c r="A2120" s="17"/>
      <c r="B2120" s="17"/>
      <c r="DS2120" s="19"/>
      <c r="DT2120" s="19"/>
    </row>
    <row r="2121" spans="1:124" s="18" customFormat="1" x14ac:dyDescent="0.2">
      <c r="A2121" s="17"/>
      <c r="B2121" s="17"/>
      <c r="DS2121" s="19"/>
      <c r="DT2121" s="19"/>
    </row>
    <row r="2122" spans="1:124" s="18" customFormat="1" x14ac:dyDescent="0.2">
      <c r="A2122" s="17"/>
      <c r="B2122" s="17"/>
      <c r="DS2122" s="19"/>
      <c r="DT2122" s="19"/>
    </row>
    <row r="2123" spans="1:124" s="18" customFormat="1" x14ac:dyDescent="0.2">
      <c r="A2123" s="17"/>
      <c r="B2123" s="17"/>
      <c r="DS2123" s="19"/>
      <c r="DT2123" s="19"/>
    </row>
    <row r="2124" spans="1:124" s="18" customFormat="1" x14ac:dyDescent="0.2">
      <c r="A2124" s="17"/>
      <c r="B2124" s="17"/>
      <c r="DS2124" s="19"/>
      <c r="DT2124" s="19"/>
    </row>
    <row r="2125" spans="1:124" s="18" customFormat="1" x14ac:dyDescent="0.2">
      <c r="A2125" s="17"/>
      <c r="B2125" s="17"/>
      <c r="DS2125" s="19"/>
      <c r="DT2125" s="19"/>
    </row>
    <row r="2126" spans="1:124" s="18" customFormat="1" x14ac:dyDescent="0.2">
      <c r="A2126" s="17"/>
      <c r="B2126" s="17"/>
      <c r="DS2126" s="19"/>
      <c r="DT2126" s="19"/>
    </row>
    <row r="2127" spans="1:124" s="18" customFormat="1" x14ac:dyDescent="0.2">
      <c r="A2127" s="17"/>
      <c r="B2127" s="17"/>
      <c r="DS2127" s="19"/>
      <c r="DT2127" s="19"/>
    </row>
    <row r="2128" spans="1:124" s="18" customFormat="1" x14ac:dyDescent="0.2">
      <c r="A2128" s="17"/>
      <c r="B2128" s="17"/>
      <c r="DS2128" s="19"/>
      <c r="DT2128" s="19"/>
    </row>
    <row r="2129" spans="1:124" s="18" customFormat="1" x14ac:dyDescent="0.2">
      <c r="A2129" s="17"/>
      <c r="B2129" s="17"/>
      <c r="DS2129" s="19"/>
      <c r="DT2129" s="19"/>
    </row>
    <row r="2130" spans="1:124" s="18" customFormat="1" x14ac:dyDescent="0.2">
      <c r="A2130" s="17"/>
      <c r="B2130" s="17"/>
      <c r="DS2130" s="19"/>
      <c r="DT2130" s="19"/>
    </row>
    <row r="2131" spans="1:124" s="18" customFormat="1" x14ac:dyDescent="0.2">
      <c r="A2131" s="17"/>
      <c r="B2131" s="17"/>
      <c r="DS2131" s="19"/>
      <c r="DT2131" s="19"/>
    </row>
    <row r="2132" spans="1:124" s="18" customFormat="1" x14ac:dyDescent="0.2">
      <c r="A2132" s="17"/>
      <c r="B2132" s="17"/>
      <c r="DS2132" s="19"/>
      <c r="DT2132" s="19"/>
    </row>
    <row r="2133" spans="1:124" s="18" customFormat="1" x14ac:dyDescent="0.2">
      <c r="A2133" s="17"/>
      <c r="B2133" s="17"/>
      <c r="DS2133" s="19"/>
      <c r="DT2133" s="19"/>
    </row>
    <row r="2134" spans="1:124" s="18" customFormat="1" x14ac:dyDescent="0.2">
      <c r="A2134" s="17"/>
      <c r="B2134" s="17"/>
      <c r="DS2134" s="19"/>
      <c r="DT2134" s="19"/>
    </row>
    <row r="2135" spans="1:124" s="18" customFormat="1" x14ac:dyDescent="0.2">
      <c r="A2135" s="17"/>
      <c r="B2135" s="17"/>
      <c r="DS2135" s="19"/>
      <c r="DT2135" s="19"/>
    </row>
    <row r="2136" spans="1:124" s="18" customFormat="1" x14ac:dyDescent="0.2">
      <c r="A2136" s="17"/>
      <c r="B2136" s="17"/>
      <c r="DS2136" s="19"/>
      <c r="DT2136" s="19"/>
    </row>
    <row r="2137" spans="1:124" s="18" customFormat="1" x14ac:dyDescent="0.2">
      <c r="A2137" s="17"/>
      <c r="B2137" s="17"/>
      <c r="DS2137" s="19"/>
      <c r="DT2137" s="19"/>
    </row>
    <row r="2138" spans="1:124" s="18" customFormat="1" x14ac:dyDescent="0.2">
      <c r="A2138" s="17"/>
      <c r="B2138" s="17"/>
      <c r="DS2138" s="19"/>
      <c r="DT2138" s="19"/>
    </row>
    <row r="2139" spans="1:124" s="18" customFormat="1" x14ac:dyDescent="0.2">
      <c r="A2139" s="17"/>
      <c r="B2139" s="17"/>
      <c r="DS2139" s="19"/>
      <c r="DT2139" s="19"/>
    </row>
    <row r="2140" spans="1:124" s="18" customFormat="1" x14ac:dyDescent="0.2">
      <c r="A2140" s="17"/>
      <c r="B2140" s="17"/>
      <c r="DS2140" s="19"/>
      <c r="DT2140" s="19"/>
    </row>
    <row r="2141" spans="1:124" s="18" customFormat="1" x14ac:dyDescent="0.2">
      <c r="A2141" s="17"/>
      <c r="B2141" s="17"/>
      <c r="DS2141" s="19"/>
      <c r="DT2141" s="19"/>
    </row>
    <row r="2142" spans="1:124" s="18" customFormat="1" x14ac:dyDescent="0.2">
      <c r="A2142" s="17"/>
      <c r="B2142" s="17"/>
      <c r="DS2142" s="19"/>
      <c r="DT2142" s="19"/>
    </row>
    <row r="2143" spans="1:124" s="18" customFormat="1" x14ac:dyDescent="0.2">
      <c r="A2143" s="17"/>
      <c r="B2143" s="17"/>
      <c r="DS2143" s="19"/>
      <c r="DT2143" s="19"/>
    </row>
    <row r="2144" spans="1:124" s="18" customFormat="1" x14ac:dyDescent="0.2">
      <c r="A2144" s="17"/>
      <c r="B2144" s="17"/>
      <c r="DS2144" s="19"/>
      <c r="DT2144" s="19"/>
    </row>
    <row r="2145" spans="1:124" s="18" customFormat="1" x14ac:dyDescent="0.2">
      <c r="A2145" s="17"/>
      <c r="B2145" s="17"/>
      <c r="DS2145" s="19"/>
      <c r="DT2145" s="19"/>
    </row>
    <row r="2146" spans="1:124" s="18" customFormat="1" x14ac:dyDescent="0.2">
      <c r="A2146" s="17"/>
      <c r="B2146" s="17"/>
      <c r="DS2146" s="19"/>
      <c r="DT2146" s="19"/>
    </row>
    <row r="2147" spans="1:124" s="18" customFormat="1" x14ac:dyDescent="0.2">
      <c r="A2147" s="17"/>
      <c r="B2147" s="17"/>
      <c r="DS2147" s="19"/>
      <c r="DT2147" s="19"/>
    </row>
    <row r="2148" spans="1:124" s="18" customFormat="1" x14ac:dyDescent="0.2">
      <c r="A2148" s="17"/>
      <c r="B2148" s="17"/>
      <c r="DS2148" s="19"/>
      <c r="DT2148" s="19"/>
    </row>
    <row r="2149" spans="1:124" s="18" customFormat="1" x14ac:dyDescent="0.2">
      <c r="A2149" s="17"/>
      <c r="B2149" s="17"/>
      <c r="DS2149" s="19"/>
      <c r="DT2149" s="19"/>
    </row>
    <row r="2150" spans="1:124" s="18" customFormat="1" x14ac:dyDescent="0.2">
      <c r="A2150" s="17"/>
      <c r="B2150" s="17"/>
      <c r="DS2150" s="19"/>
      <c r="DT2150" s="19"/>
    </row>
    <row r="2151" spans="1:124" s="18" customFormat="1" x14ac:dyDescent="0.2">
      <c r="A2151" s="17"/>
      <c r="B2151" s="17"/>
      <c r="DS2151" s="19"/>
      <c r="DT2151" s="19"/>
    </row>
    <row r="2152" spans="1:124" s="18" customFormat="1" x14ac:dyDescent="0.2">
      <c r="A2152" s="17"/>
      <c r="B2152" s="17"/>
      <c r="DS2152" s="19"/>
      <c r="DT2152" s="19"/>
    </row>
    <row r="2153" spans="1:124" s="18" customFormat="1" x14ac:dyDescent="0.2">
      <c r="A2153" s="17"/>
      <c r="B2153" s="17"/>
      <c r="DS2153" s="19"/>
      <c r="DT2153" s="19"/>
    </row>
    <row r="2154" spans="1:124" s="18" customFormat="1" x14ac:dyDescent="0.2">
      <c r="A2154" s="17"/>
      <c r="B2154" s="17"/>
      <c r="DS2154" s="19"/>
      <c r="DT2154" s="19"/>
    </row>
    <row r="2155" spans="1:124" s="18" customFormat="1" x14ac:dyDescent="0.2">
      <c r="A2155" s="17"/>
      <c r="B2155" s="17"/>
      <c r="DS2155" s="19"/>
      <c r="DT2155" s="19"/>
    </row>
    <row r="2156" spans="1:124" s="18" customFormat="1" x14ac:dyDescent="0.2">
      <c r="A2156" s="17"/>
      <c r="B2156" s="17"/>
      <c r="DS2156" s="19"/>
      <c r="DT2156" s="19"/>
    </row>
    <row r="2157" spans="1:124" s="18" customFormat="1" x14ac:dyDescent="0.2">
      <c r="A2157" s="17"/>
      <c r="B2157" s="17"/>
      <c r="DS2157" s="19"/>
      <c r="DT2157" s="19"/>
    </row>
    <row r="2158" spans="1:124" s="18" customFormat="1" x14ac:dyDescent="0.2">
      <c r="A2158" s="17"/>
      <c r="B2158" s="17"/>
      <c r="DS2158" s="19"/>
      <c r="DT2158" s="19"/>
    </row>
    <row r="2159" spans="1:124" s="18" customFormat="1" x14ac:dyDescent="0.2">
      <c r="A2159" s="17"/>
      <c r="B2159" s="17"/>
      <c r="DS2159" s="19"/>
      <c r="DT2159" s="19"/>
    </row>
    <row r="2160" spans="1:124" s="18" customFormat="1" x14ac:dyDescent="0.2">
      <c r="A2160" s="17"/>
      <c r="B2160" s="17"/>
      <c r="DS2160" s="19"/>
      <c r="DT2160" s="19"/>
    </row>
    <row r="2161" spans="1:124" s="18" customFormat="1" x14ac:dyDescent="0.2">
      <c r="A2161" s="17"/>
      <c r="B2161" s="17"/>
      <c r="DS2161" s="19"/>
      <c r="DT2161" s="19"/>
    </row>
    <row r="2162" spans="1:124" s="18" customFormat="1" x14ac:dyDescent="0.2">
      <c r="A2162" s="17"/>
      <c r="B2162" s="17"/>
      <c r="DS2162" s="19"/>
      <c r="DT2162" s="19"/>
    </row>
    <row r="2163" spans="1:124" s="18" customFormat="1" x14ac:dyDescent="0.2">
      <c r="A2163" s="17"/>
      <c r="B2163" s="17"/>
      <c r="DS2163" s="19"/>
      <c r="DT2163" s="19"/>
    </row>
    <row r="2164" spans="1:124" s="18" customFormat="1" x14ac:dyDescent="0.2">
      <c r="A2164" s="17"/>
      <c r="B2164" s="17"/>
      <c r="DS2164" s="19"/>
      <c r="DT2164" s="19"/>
    </row>
    <row r="2165" spans="1:124" s="18" customFormat="1" x14ac:dyDescent="0.2">
      <c r="A2165" s="17"/>
      <c r="B2165" s="17"/>
      <c r="DS2165" s="19"/>
      <c r="DT2165" s="19"/>
    </row>
    <row r="2166" spans="1:124" s="18" customFormat="1" x14ac:dyDescent="0.2">
      <c r="A2166" s="17"/>
      <c r="B2166" s="17"/>
      <c r="DS2166" s="19"/>
      <c r="DT2166" s="19"/>
    </row>
    <row r="2167" spans="1:124" s="18" customFormat="1" x14ac:dyDescent="0.2">
      <c r="A2167" s="17"/>
      <c r="B2167" s="17"/>
      <c r="DS2167" s="19"/>
      <c r="DT2167" s="19"/>
    </row>
    <row r="2168" spans="1:124" s="18" customFormat="1" x14ac:dyDescent="0.2">
      <c r="A2168" s="17"/>
      <c r="B2168" s="17"/>
      <c r="DS2168" s="19"/>
      <c r="DT2168" s="19"/>
    </row>
    <row r="2169" spans="1:124" s="18" customFormat="1" x14ac:dyDescent="0.2">
      <c r="A2169" s="17"/>
      <c r="B2169" s="17"/>
      <c r="DS2169" s="19"/>
      <c r="DT2169" s="19"/>
    </row>
    <row r="2170" spans="1:124" s="18" customFormat="1" x14ac:dyDescent="0.2">
      <c r="A2170" s="17"/>
      <c r="B2170" s="17"/>
      <c r="DS2170" s="19"/>
      <c r="DT2170" s="19"/>
    </row>
    <row r="2171" spans="1:124" s="18" customFormat="1" x14ac:dyDescent="0.2">
      <c r="A2171" s="17"/>
      <c r="B2171" s="17"/>
      <c r="DS2171" s="19"/>
      <c r="DT2171" s="19"/>
    </row>
    <row r="2172" spans="1:124" s="18" customFormat="1" x14ac:dyDescent="0.2">
      <c r="A2172" s="17"/>
      <c r="B2172" s="17"/>
      <c r="DS2172" s="19"/>
      <c r="DT2172" s="19"/>
    </row>
    <row r="2173" spans="1:124" s="18" customFormat="1" x14ac:dyDescent="0.2">
      <c r="A2173" s="17"/>
      <c r="B2173" s="17"/>
      <c r="DS2173" s="19"/>
      <c r="DT2173" s="19"/>
    </row>
    <row r="2174" spans="1:124" s="18" customFormat="1" x14ac:dyDescent="0.2">
      <c r="A2174" s="17"/>
      <c r="B2174" s="17"/>
      <c r="DS2174" s="19"/>
      <c r="DT2174" s="19"/>
    </row>
    <row r="2175" spans="1:124" s="18" customFormat="1" x14ac:dyDescent="0.2">
      <c r="A2175" s="17"/>
      <c r="B2175" s="17"/>
      <c r="DS2175" s="19"/>
      <c r="DT2175" s="19"/>
    </row>
    <row r="2176" spans="1:124" s="18" customFormat="1" x14ac:dyDescent="0.2">
      <c r="A2176" s="17"/>
      <c r="B2176" s="17"/>
      <c r="DS2176" s="19"/>
      <c r="DT2176" s="19"/>
    </row>
    <row r="2177" spans="1:124" s="18" customFormat="1" x14ac:dyDescent="0.2">
      <c r="A2177" s="17"/>
      <c r="B2177" s="17"/>
      <c r="DS2177" s="19"/>
      <c r="DT2177" s="19"/>
    </row>
    <row r="2178" spans="1:124" s="18" customFormat="1" x14ac:dyDescent="0.2">
      <c r="A2178" s="17"/>
      <c r="B2178" s="17"/>
      <c r="DS2178" s="19"/>
      <c r="DT2178" s="19"/>
    </row>
    <row r="2179" spans="1:124" s="18" customFormat="1" x14ac:dyDescent="0.2">
      <c r="A2179" s="17"/>
      <c r="B2179" s="17"/>
      <c r="DS2179" s="19"/>
      <c r="DT2179" s="19"/>
    </row>
    <row r="2180" spans="1:124" s="18" customFormat="1" x14ac:dyDescent="0.2">
      <c r="A2180" s="17"/>
      <c r="B2180" s="17"/>
      <c r="DS2180" s="19"/>
      <c r="DT2180" s="19"/>
    </row>
    <row r="2181" spans="1:124" s="18" customFormat="1" x14ac:dyDescent="0.2">
      <c r="A2181" s="17"/>
      <c r="B2181" s="17"/>
      <c r="DS2181" s="19"/>
      <c r="DT2181" s="19"/>
    </row>
    <row r="2182" spans="1:124" s="18" customFormat="1" x14ac:dyDescent="0.2">
      <c r="A2182" s="17"/>
      <c r="B2182" s="17"/>
      <c r="DS2182" s="19"/>
      <c r="DT2182" s="19"/>
    </row>
    <row r="2183" spans="1:124" s="18" customFormat="1" x14ac:dyDescent="0.2">
      <c r="A2183" s="17"/>
      <c r="B2183" s="17"/>
      <c r="DS2183" s="19"/>
      <c r="DT2183" s="19"/>
    </row>
    <row r="2184" spans="1:124" s="18" customFormat="1" x14ac:dyDescent="0.2">
      <c r="A2184" s="17"/>
      <c r="B2184" s="17"/>
      <c r="DS2184" s="19"/>
      <c r="DT2184" s="19"/>
    </row>
    <row r="2185" spans="1:124" s="18" customFormat="1" x14ac:dyDescent="0.2">
      <c r="A2185" s="17"/>
      <c r="B2185" s="17"/>
      <c r="DS2185" s="19"/>
      <c r="DT2185" s="19"/>
    </row>
    <row r="2186" spans="1:124" s="18" customFormat="1" x14ac:dyDescent="0.2">
      <c r="A2186" s="17"/>
      <c r="B2186" s="17"/>
      <c r="DS2186" s="19"/>
      <c r="DT2186" s="19"/>
    </row>
    <row r="2187" spans="1:124" s="18" customFormat="1" x14ac:dyDescent="0.2">
      <c r="A2187" s="17"/>
      <c r="B2187" s="17"/>
      <c r="DS2187" s="19"/>
      <c r="DT2187" s="19"/>
    </row>
    <row r="2188" spans="1:124" s="18" customFormat="1" x14ac:dyDescent="0.2">
      <c r="A2188" s="17"/>
      <c r="B2188" s="17"/>
      <c r="DS2188" s="19"/>
      <c r="DT2188" s="19"/>
    </row>
    <row r="2189" spans="1:124" s="18" customFormat="1" x14ac:dyDescent="0.2">
      <c r="A2189" s="17"/>
      <c r="B2189" s="17"/>
      <c r="DS2189" s="19"/>
      <c r="DT2189" s="19"/>
    </row>
    <row r="2190" spans="1:124" s="18" customFormat="1" x14ac:dyDescent="0.2">
      <c r="A2190" s="17"/>
      <c r="B2190" s="17"/>
      <c r="DS2190" s="19"/>
      <c r="DT2190" s="19"/>
    </row>
    <row r="2191" spans="1:124" s="18" customFormat="1" x14ac:dyDescent="0.2">
      <c r="A2191" s="17"/>
      <c r="B2191" s="17"/>
      <c r="DS2191" s="19"/>
      <c r="DT2191" s="19"/>
    </row>
    <row r="2192" spans="1:124" s="18" customFormat="1" x14ac:dyDescent="0.2">
      <c r="A2192" s="17"/>
      <c r="B2192" s="17"/>
      <c r="DS2192" s="19"/>
      <c r="DT2192" s="19"/>
    </row>
    <row r="2193" spans="1:124" s="18" customFormat="1" x14ac:dyDescent="0.2">
      <c r="A2193" s="17"/>
      <c r="B2193" s="17"/>
      <c r="DS2193" s="19"/>
      <c r="DT2193" s="19"/>
    </row>
    <row r="2194" spans="1:124" s="18" customFormat="1" x14ac:dyDescent="0.2">
      <c r="A2194" s="17"/>
      <c r="B2194" s="17"/>
      <c r="DS2194" s="19"/>
      <c r="DT2194" s="19"/>
    </row>
    <row r="2195" spans="1:124" s="18" customFormat="1" x14ac:dyDescent="0.2">
      <c r="A2195" s="17"/>
      <c r="B2195" s="17"/>
      <c r="DS2195" s="19"/>
      <c r="DT2195" s="19"/>
    </row>
    <row r="2196" spans="1:124" s="18" customFormat="1" x14ac:dyDescent="0.2">
      <c r="A2196" s="17"/>
      <c r="B2196" s="17"/>
      <c r="DS2196" s="19"/>
      <c r="DT2196" s="19"/>
    </row>
    <row r="2197" spans="1:124" s="18" customFormat="1" x14ac:dyDescent="0.2">
      <c r="A2197" s="17"/>
      <c r="B2197" s="17"/>
      <c r="DS2197" s="19"/>
      <c r="DT2197" s="19"/>
    </row>
    <row r="2198" spans="1:124" s="18" customFormat="1" x14ac:dyDescent="0.2">
      <c r="A2198" s="17"/>
      <c r="B2198" s="17"/>
      <c r="DS2198" s="19"/>
      <c r="DT2198" s="19"/>
    </row>
    <row r="2199" spans="1:124" s="18" customFormat="1" x14ac:dyDescent="0.2">
      <c r="A2199" s="17"/>
      <c r="B2199" s="17"/>
      <c r="DS2199" s="19"/>
      <c r="DT2199" s="19"/>
    </row>
    <row r="2200" spans="1:124" s="18" customFormat="1" x14ac:dyDescent="0.2">
      <c r="A2200" s="17"/>
      <c r="B2200" s="17"/>
      <c r="DS2200" s="19"/>
      <c r="DT2200" s="19"/>
    </row>
    <row r="2201" spans="1:124" s="18" customFormat="1" x14ac:dyDescent="0.2">
      <c r="A2201" s="17"/>
      <c r="B2201" s="17"/>
      <c r="DS2201" s="19"/>
      <c r="DT2201" s="19"/>
    </row>
    <row r="2202" spans="1:124" s="18" customFormat="1" x14ac:dyDescent="0.2">
      <c r="A2202" s="17"/>
      <c r="B2202" s="17"/>
      <c r="DS2202" s="19"/>
      <c r="DT2202" s="19"/>
    </row>
    <row r="2203" spans="1:124" s="18" customFormat="1" x14ac:dyDescent="0.2">
      <c r="A2203" s="17"/>
      <c r="B2203" s="17"/>
      <c r="DS2203" s="19"/>
      <c r="DT2203" s="19"/>
    </row>
    <row r="2204" spans="1:124" s="18" customFormat="1" x14ac:dyDescent="0.2">
      <c r="A2204" s="17"/>
      <c r="B2204" s="17"/>
      <c r="DS2204" s="19"/>
      <c r="DT2204" s="19"/>
    </row>
    <row r="2205" spans="1:124" s="18" customFormat="1" x14ac:dyDescent="0.2">
      <c r="A2205" s="17"/>
      <c r="B2205" s="17"/>
      <c r="DS2205" s="19"/>
      <c r="DT2205" s="19"/>
    </row>
    <row r="2206" spans="1:124" s="18" customFormat="1" x14ac:dyDescent="0.2">
      <c r="A2206" s="17"/>
      <c r="B2206" s="17"/>
      <c r="DS2206" s="19"/>
      <c r="DT2206" s="19"/>
    </row>
    <row r="2207" spans="1:124" s="18" customFormat="1" x14ac:dyDescent="0.2">
      <c r="A2207" s="17"/>
      <c r="B2207" s="17"/>
      <c r="DS2207" s="19"/>
      <c r="DT2207" s="19"/>
    </row>
    <row r="2208" spans="1:124" s="18" customFormat="1" x14ac:dyDescent="0.2">
      <c r="A2208" s="17"/>
      <c r="B2208" s="17"/>
      <c r="DS2208" s="19"/>
      <c r="DT2208" s="19"/>
    </row>
    <row r="2209" spans="1:124" s="18" customFormat="1" x14ac:dyDescent="0.2">
      <c r="A2209" s="17"/>
      <c r="B2209" s="17"/>
      <c r="DS2209" s="19"/>
      <c r="DT2209" s="19"/>
    </row>
    <row r="2210" spans="1:124" s="18" customFormat="1" x14ac:dyDescent="0.2">
      <c r="A2210" s="17"/>
      <c r="B2210" s="17"/>
      <c r="DS2210" s="19"/>
      <c r="DT2210" s="19"/>
    </row>
    <row r="2211" spans="1:124" s="18" customFormat="1" x14ac:dyDescent="0.2">
      <c r="A2211" s="17"/>
      <c r="B2211" s="17"/>
      <c r="DS2211" s="19"/>
      <c r="DT2211" s="19"/>
    </row>
    <row r="2212" spans="1:124" s="18" customFormat="1" x14ac:dyDescent="0.2">
      <c r="A2212" s="17"/>
      <c r="B2212" s="17"/>
      <c r="DS2212" s="19"/>
      <c r="DT2212" s="19"/>
    </row>
    <row r="2213" spans="1:124" s="18" customFormat="1" x14ac:dyDescent="0.2">
      <c r="A2213" s="17"/>
      <c r="B2213" s="17"/>
      <c r="DS2213" s="19"/>
      <c r="DT2213" s="19"/>
    </row>
    <row r="2214" spans="1:124" s="18" customFormat="1" x14ac:dyDescent="0.2">
      <c r="A2214" s="17"/>
      <c r="B2214" s="17"/>
      <c r="DS2214" s="19"/>
      <c r="DT2214" s="19"/>
    </row>
    <row r="2215" spans="1:124" s="18" customFormat="1" x14ac:dyDescent="0.2">
      <c r="A2215" s="17"/>
      <c r="B2215" s="17"/>
      <c r="DS2215" s="19"/>
      <c r="DT2215" s="19"/>
    </row>
    <row r="2216" spans="1:124" s="18" customFormat="1" x14ac:dyDescent="0.2">
      <c r="A2216" s="17"/>
      <c r="B2216" s="17"/>
      <c r="DS2216" s="19"/>
      <c r="DT2216" s="19"/>
    </row>
    <row r="2217" spans="1:124" s="18" customFormat="1" x14ac:dyDescent="0.2">
      <c r="A2217" s="17"/>
      <c r="B2217" s="17"/>
      <c r="DS2217" s="19"/>
      <c r="DT2217" s="19"/>
    </row>
    <row r="2218" spans="1:124" s="18" customFormat="1" x14ac:dyDescent="0.2">
      <c r="A2218" s="17"/>
      <c r="B2218" s="17"/>
      <c r="DS2218" s="19"/>
      <c r="DT2218" s="19"/>
    </row>
    <row r="2219" spans="1:124" s="18" customFormat="1" x14ac:dyDescent="0.2">
      <c r="A2219" s="17"/>
      <c r="B2219" s="17"/>
      <c r="DS2219" s="19"/>
      <c r="DT2219" s="19"/>
    </row>
    <row r="2220" spans="1:124" s="18" customFormat="1" x14ac:dyDescent="0.2">
      <c r="A2220" s="17"/>
      <c r="B2220" s="17"/>
      <c r="DS2220" s="19"/>
      <c r="DT2220" s="19"/>
    </row>
    <row r="2221" spans="1:124" s="18" customFormat="1" x14ac:dyDescent="0.2">
      <c r="A2221" s="17"/>
      <c r="B2221" s="17"/>
      <c r="DS2221" s="19"/>
      <c r="DT2221" s="19"/>
    </row>
    <row r="2222" spans="1:124" s="18" customFormat="1" x14ac:dyDescent="0.2">
      <c r="A2222" s="17"/>
      <c r="B2222" s="17"/>
      <c r="DS2222" s="19"/>
      <c r="DT2222" s="19"/>
    </row>
    <row r="2223" spans="1:124" s="18" customFormat="1" x14ac:dyDescent="0.2">
      <c r="A2223" s="17"/>
      <c r="B2223" s="17"/>
      <c r="DS2223" s="19"/>
      <c r="DT2223" s="19"/>
    </row>
    <row r="2224" spans="1:124" s="18" customFormat="1" x14ac:dyDescent="0.2">
      <c r="A2224" s="17"/>
      <c r="B2224" s="17"/>
      <c r="DS2224" s="19"/>
      <c r="DT2224" s="19"/>
    </row>
    <row r="2225" spans="1:124" s="18" customFormat="1" x14ac:dyDescent="0.2">
      <c r="A2225" s="17"/>
      <c r="B2225" s="17"/>
      <c r="DS2225" s="19"/>
      <c r="DT2225" s="19"/>
    </row>
    <row r="2226" spans="1:124" s="18" customFormat="1" x14ac:dyDescent="0.2">
      <c r="A2226" s="17"/>
      <c r="B2226" s="17"/>
      <c r="DS2226" s="19"/>
      <c r="DT2226" s="19"/>
    </row>
    <row r="2227" spans="1:124" s="18" customFormat="1" x14ac:dyDescent="0.2">
      <c r="A2227" s="17"/>
      <c r="B2227" s="17"/>
      <c r="DS2227" s="19"/>
      <c r="DT2227" s="19"/>
    </row>
    <row r="2228" spans="1:124" s="18" customFormat="1" x14ac:dyDescent="0.2">
      <c r="A2228" s="17"/>
      <c r="B2228" s="17"/>
      <c r="DS2228" s="19"/>
      <c r="DT2228" s="19"/>
    </row>
    <row r="2229" spans="1:124" s="18" customFormat="1" x14ac:dyDescent="0.2">
      <c r="A2229" s="17"/>
      <c r="B2229" s="17"/>
      <c r="DS2229" s="19"/>
      <c r="DT2229" s="19"/>
    </row>
    <row r="2230" spans="1:124" s="18" customFormat="1" x14ac:dyDescent="0.2">
      <c r="A2230" s="17"/>
      <c r="B2230" s="17"/>
      <c r="DS2230" s="19"/>
      <c r="DT2230" s="19"/>
    </row>
    <row r="2231" spans="1:124" s="18" customFormat="1" x14ac:dyDescent="0.2">
      <c r="A2231" s="17"/>
      <c r="B2231" s="17"/>
      <c r="DS2231" s="19"/>
      <c r="DT2231" s="19"/>
    </row>
    <row r="2232" spans="1:124" s="18" customFormat="1" x14ac:dyDescent="0.2">
      <c r="A2232" s="17"/>
      <c r="B2232" s="17"/>
      <c r="DS2232" s="19"/>
      <c r="DT2232" s="19"/>
    </row>
    <row r="2233" spans="1:124" s="18" customFormat="1" x14ac:dyDescent="0.2">
      <c r="A2233" s="17"/>
      <c r="B2233" s="17"/>
      <c r="DS2233" s="19"/>
      <c r="DT2233" s="19"/>
    </row>
    <row r="2234" spans="1:124" s="18" customFormat="1" x14ac:dyDescent="0.2">
      <c r="A2234" s="17"/>
      <c r="B2234" s="17"/>
      <c r="DS2234" s="19"/>
      <c r="DT2234" s="19"/>
    </row>
    <row r="2235" spans="1:124" s="18" customFormat="1" x14ac:dyDescent="0.2">
      <c r="A2235" s="17"/>
      <c r="B2235" s="17"/>
      <c r="DS2235" s="19"/>
      <c r="DT2235" s="19"/>
    </row>
    <row r="2236" spans="1:124" s="18" customFormat="1" x14ac:dyDescent="0.2">
      <c r="A2236" s="17"/>
      <c r="B2236" s="17"/>
      <c r="DS2236" s="19"/>
      <c r="DT2236" s="19"/>
    </row>
    <row r="2237" spans="1:124" s="18" customFormat="1" x14ac:dyDescent="0.2">
      <c r="A2237" s="17"/>
      <c r="B2237" s="17"/>
      <c r="DS2237" s="19"/>
      <c r="DT2237" s="19"/>
    </row>
    <row r="2238" spans="1:124" s="18" customFormat="1" x14ac:dyDescent="0.2">
      <c r="A2238" s="17"/>
      <c r="B2238" s="17"/>
      <c r="DS2238" s="19"/>
      <c r="DT2238" s="19"/>
    </row>
    <row r="2239" spans="1:124" s="18" customFormat="1" x14ac:dyDescent="0.2">
      <c r="A2239" s="17"/>
      <c r="B2239" s="17"/>
      <c r="DS2239" s="19"/>
      <c r="DT2239" s="19"/>
    </row>
    <row r="2240" spans="1:124" s="18" customFormat="1" x14ac:dyDescent="0.2">
      <c r="A2240" s="17"/>
      <c r="B2240" s="17"/>
      <c r="DS2240" s="19"/>
      <c r="DT2240" s="19"/>
    </row>
    <row r="2241" spans="1:124" s="18" customFormat="1" x14ac:dyDescent="0.2">
      <c r="A2241" s="17"/>
      <c r="B2241" s="17"/>
      <c r="DS2241" s="19"/>
      <c r="DT2241" s="19"/>
    </row>
    <row r="2242" spans="1:124" s="18" customFormat="1" x14ac:dyDescent="0.2">
      <c r="A2242" s="17"/>
      <c r="B2242" s="17"/>
      <c r="DS2242" s="19"/>
      <c r="DT2242" s="19"/>
    </row>
    <row r="2243" spans="1:124" s="18" customFormat="1" x14ac:dyDescent="0.2">
      <c r="A2243" s="17"/>
      <c r="B2243" s="17"/>
      <c r="DS2243" s="19"/>
      <c r="DT2243" s="19"/>
    </row>
    <row r="2244" spans="1:124" s="18" customFormat="1" x14ac:dyDescent="0.2">
      <c r="A2244" s="17"/>
      <c r="B2244" s="17"/>
      <c r="DS2244" s="19"/>
      <c r="DT2244" s="19"/>
    </row>
    <row r="2245" spans="1:124" s="18" customFormat="1" x14ac:dyDescent="0.2">
      <c r="A2245" s="17"/>
      <c r="B2245" s="17"/>
      <c r="DS2245" s="19"/>
      <c r="DT2245" s="19"/>
    </row>
    <row r="2246" spans="1:124" s="18" customFormat="1" x14ac:dyDescent="0.2">
      <c r="A2246" s="17"/>
      <c r="B2246" s="17"/>
      <c r="DS2246" s="19"/>
      <c r="DT2246" s="19"/>
    </row>
    <row r="2247" spans="1:124" s="18" customFormat="1" x14ac:dyDescent="0.2">
      <c r="A2247" s="17"/>
      <c r="B2247" s="17"/>
      <c r="DS2247" s="19"/>
      <c r="DT2247" s="19"/>
    </row>
    <row r="2248" spans="1:124" s="18" customFormat="1" x14ac:dyDescent="0.2">
      <c r="A2248" s="17"/>
      <c r="B2248" s="17"/>
      <c r="DS2248" s="19"/>
      <c r="DT2248" s="19"/>
    </row>
    <row r="2249" spans="1:124" s="18" customFormat="1" x14ac:dyDescent="0.2">
      <c r="A2249" s="17"/>
      <c r="B2249" s="17"/>
      <c r="DS2249" s="19"/>
      <c r="DT2249" s="19"/>
    </row>
    <row r="2250" spans="1:124" s="18" customFormat="1" x14ac:dyDescent="0.2">
      <c r="A2250" s="17"/>
      <c r="B2250" s="17"/>
      <c r="DS2250" s="19"/>
      <c r="DT2250" s="19"/>
    </row>
    <row r="2251" spans="1:124" s="18" customFormat="1" x14ac:dyDescent="0.2">
      <c r="A2251" s="17"/>
      <c r="B2251" s="17"/>
      <c r="DS2251" s="19"/>
      <c r="DT2251" s="19"/>
    </row>
    <row r="2252" spans="1:124" s="18" customFormat="1" x14ac:dyDescent="0.2">
      <c r="A2252" s="17"/>
      <c r="B2252" s="17"/>
      <c r="DS2252" s="19"/>
      <c r="DT2252" s="19"/>
    </row>
    <row r="2253" spans="1:124" s="18" customFormat="1" x14ac:dyDescent="0.2">
      <c r="A2253" s="17"/>
      <c r="B2253" s="17"/>
      <c r="DS2253" s="19"/>
      <c r="DT2253" s="19"/>
    </row>
    <row r="2254" spans="1:124" s="18" customFormat="1" x14ac:dyDescent="0.2">
      <c r="A2254" s="17"/>
      <c r="B2254" s="17"/>
      <c r="DS2254" s="19"/>
      <c r="DT2254" s="19"/>
    </row>
    <row r="2255" spans="1:124" s="18" customFormat="1" x14ac:dyDescent="0.2">
      <c r="A2255" s="17"/>
      <c r="B2255" s="17"/>
      <c r="DS2255" s="19"/>
      <c r="DT2255" s="19"/>
    </row>
    <row r="2256" spans="1:124" s="18" customFormat="1" x14ac:dyDescent="0.2">
      <c r="A2256" s="17"/>
      <c r="B2256" s="17"/>
      <c r="DS2256" s="19"/>
      <c r="DT2256" s="19"/>
    </row>
    <row r="2257" spans="1:124" s="18" customFormat="1" x14ac:dyDescent="0.2">
      <c r="A2257" s="17"/>
      <c r="B2257" s="17"/>
      <c r="DS2257" s="19"/>
      <c r="DT2257" s="19"/>
    </row>
    <row r="2258" spans="1:124" s="18" customFormat="1" x14ac:dyDescent="0.2">
      <c r="A2258" s="17"/>
      <c r="B2258" s="17"/>
      <c r="DS2258" s="19"/>
      <c r="DT2258" s="19"/>
    </row>
    <row r="2259" spans="1:124" s="18" customFormat="1" x14ac:dyDescent="0.2">
      <c r="A2259" s="17"/>
      <c r="B2259" s="17"/>
      <c r="DS2259" s="19"/>
      <c r="DT2259" s="19"/>
    </row>
    <row r="2260" spans="1:124" s="18" customFormat="1" x14ac:dyDescent="0.2">
      <c r="A2260" s="17"/>
      <c r="B2260" s="17"/>
      <c r="DS2260" s="19"/>
      <c r="DT2260" s="19"/>
    </row>
    <row r="2261" spans="1:124" s="18" customFormat="1" x14ac:dyDescent="0.2">
      <c r="A2261" s="17"/>
      <c r="B2261" s="17"/>
      <c r="DS2261" s="19"/>
      <c r="DT2261" s="19"/>
    </row>
    <row r="2262" spans="1:124" s="18" customFormat="1" x14ac:dyDescent="0.2">
      <c r="A2262" s="17"/>
      <c r="B2262" s="17"/>
      <c r="DS2262" s="19"/>
      <c r="DT2262" s="19"/>
    </row>
    <row r="2263" spans="1:124" s="18" customFormat="1" x14ac:dyDescent="0.2">
      <c r="A2263" s="17"/>
      <c r="B2263" s="17"/>
      <c r="DS2263" s="19"/>
      <c r="DT2263" s="19"/>
    </row>
    <row r="2264" spans="1:124" s="18" customFormat="1" x14ac:dyDescent="0.2">
      <c r="A2264" s="17"/>
      <c r="B2264" s="17"/>
      <c r="DS2264" s="19"/>
      <c r="DT2264" s="19"/>
    </row>
    <row r="2265" spans="1:124" s="18" customFormat="1" x14ac:dyDescent="0.2">
      <c r="A2265" s="17"/>
      <c r="B2265" s="17"/>
      <c r="DS2265" s="19"/>
      <c r="DT2265" s="19"/>
    </row>
    <row r="2266" spans="1:124" s="18" customFormat="1" x14ac:dyDescent="0.2">
      <c r="A2266" s="17"/>
      <c r="B2266" s="17"/>
      <c r="DS2266" s="19"/>
      <c r="DT2266" s="19"/>
    </row>
    <row r="2267" spans="1:124" s="18" customFormat="1" x14ac:dyDescent="0.2">
      <c r="A2267" s="17"/>
      <c r="B2267" s="17"/>
      <c r="DS2267" s="19"/>
      <c r="DT2267" s="19"/>
    </row>
    <row r="2268" spans="1:124" s="18" customFormat="1" x14ac:dyDescent="0.2">
      <c r="A2268" s="17"/>
      <c r="B2268" s="17"/>
      <c r="DS2268" s="19"/>
      <c r="DT2268" s="19"/>
    </row>
    <row r="2269" spans="1:124" s="18" customFormat="1" x14ac:dyDescent="0.2">
      <c r="A2269" s="17"/>
      <c r="B2269" s="17"/>
      <c r="DS2269" s="19"/>
      <c r="DT2269" s="19"/>
    </row>
    <row r="2270" spans="1:124" s="18" customFormat="1" x14ac:dyDescent="0.2">
      <c r="A2270" s="17"/>
      <c r="B2270" s="17"/>
      <c r="DS2270" s="19"/>
      <c r="DT2270" s="19"/>
    </row>
    <row r="2271" spans="1:124" s="18" customFormat="1" x14ac:dyDescent="0.2">
      <c r="A2271" s="17"/>
      <c r="B2271" s="17"/>
      <c r="DS2271" s="19"/>
      <c r="DT2271" s="19"/>
    </row>
    <row r="2272" spans="1:124" s="18" customFormat="1" x14ac:dyDescent="0.2">
      <c r="A2272" s="17"/>
      <c r="B2272" s="17"/>
      <c r="DS2272" s="19"/>
      <c r="DT2272" s="19"/>
    </row>
    <row r="2273" spans="1:124" s="18" customFormat="1" x14ac:dyDescent="0.2">
      <c r="A2273" s="17"/>
      <c r="B2273" s="17"/>
      <c r="DS2273" s="19"/>
      <c r="DT2273" s="19"/>
    </row>
    <row r="2274" spans="1:124" s="18" customFormat="1" x14ac:dyDescent="0.2">
      <c r="A2274" s="17"/>
      <c r="B2274" s="17"/>
      <c r="DS2274" s="19"/>
      <c r="DT2274" s="19"/>
    </row>
    <row r="2275" spans="1:124" s="18" customFormat="1" x14ac:dyDescent="0.2">
      <c r="A2275" s="17"/>
      <c r="B2275" s="17"/>
      <c r="DS2275" s="19"/>
      <c r="DT2275" s="19"/>
    </row>
    <row r="2276" spans="1:124" s="18" customFormat="1" x14ac:dyDescent="0.2">
      <c r="A2276" s="17"/>
      <c r="B2276" s="17"/>
      <c r="DS2276" s="19"/>
      <c r="DT2276" s="19"/>
    </row>
    <row r="2277" spans="1:124" s="18" customFormat="1" x14ac:dyDescent="0.2">
      <c r="A2277" s="17"/>
      <c r="B2277" s="17"/>
      <c r="DS2277" s="19"/>
      <c r="DT2277" s="19"/>
    </row>
    <row r="2278" spans="1:124" s="18" customFormat="1" x14ac:dyDescent="0.2">
      <c r="A2278" s="17"/>
      <c r="B2278" s="17"/>
      <c r="DS2278" s="19"/>
      <c r="DT2278" s="19"/>
    </row>
    <row r="2279" spans="1:124" s="18" customFormat="1" x14ac:dyDescent="0.2">
      <c r="A2279" s="17"/>
      <c r="B2279" s="17"/>
      <c r="DS2279" s="19"/>
      <c r="DT2279" s="19"/>
    </row>
    <row r="2280" spans="1:124" s="18" customFormat="1" x14ac:dyDescent="0.2">
      <c r="A2280" s="17"/>
      <c r="B2280" s="17"/>
      <c r="DS2280" s="19"/>
      <c r="DT2280" s="19"/>
    </row>
    <row r="2281" spans="1:124" s="18" customFormat="1" x14ac:dyDescent="0.2">
      <c r="A2281" s="17"/>
      <c r="B2281" s="17"/>
      <c r="DS2281" s="19"/>
      <c r="DT2281" s="19"/>
    </row>
    <row r="2282" spans="1:124" s="18" customFormat="1" x14ac:dyDescent="0.2">
      <c r="A2282" s="17"/>
      <c r="B2282" s="17"/>
      <c r="DS2282" s="19"/>
      <c r="DT2282" s="19"/>
    </row>
    <row r="2283" spans="1:124" s="18" customFormat="1" x14ac:dyDescent="0.2">
      <c r="A2283" s="17"/>
      <c r="B2283" s="17"/>
      <c r="DS2283" s="19"/>
      <c r="DT2283" s="19"/>
    </row>
    <row r="2284" spans="1:124" s="18" customFormat="1" x14ac:dyDescent="0.2">
      <c r="A2284" s="17"/>
      <c r="B2284" s="17"/>
      <c r="DS2284" s="19"/>
      <c r="DT2284" s="19"/>
    </row>
    <row r="2285" spans="1:124" s="18" customFormat="1" x14ac:dyDescent="0.2">
      <c r="A2285" s="17"/>
      <c r="B2285" s="17"/>
      <c r="DS2285" s="19"/>
      <c r="DT2285" s="19"/>
    </row>
    <row r="2286" spans="1:124" s="18" customFormat="1" x14ac:dyDescent="0.2">
      <c r="A2286" s="17"/>
      <c r="B2286" s="17"/>
      <c r="DS2286" s="19"/>
      <c r="DT2286" s="19"/>
    </row>
    <row r="2287" spans="1:124" s="18" customFormat="1" x14ac:dyDescent="0.2">
      <c r="A2287" s="17"/>
      <c r="B2287" s="17"/>
      <c r="DS2287" s="19"/>
      <c r="DT2287" s="19"/>
    </row>
    <row r="2288" spans="1:124" s="18" customFormat="1" x14ac:dyDescent="0.2">
      <c r="A2288" s="17"/>
      <c r="B2288" s="17"/>
      <c r="DS2288" s="19"/>
      <c r="DT2288" s="19"/>
    </row>
    <row r="2289" spans="1:124" s="18" customFormat="1" x14ac:dyDescent="0.2">
      <c r="A2289" s="17"/>
      <c r="B2289" s="17"/>
      <c r="DS2289" s="19"/>
      <c r="DT2289" s="19"/>
    </row>
    <row r="2290" spans="1:124" s="18" customFormat="1" x14ac:dyDescent="0.2">
      <c r="A2290" s="17"/>
      <c r="B2290" s="17"/>
      <c r="DS2290" s="19"/>
      <c r="DT2290" s="19"/>
    </row>
    <row r="2291" spans="1:124" s="18" customFormat="1" x14ac:dyDescent="0.2">
      <c r="A2291" s="17"/>
      <c r="B2291" s="17"/>
      <c r="DS2291" s="19"/>
      <c r="DT2291" s="19"/>
    </row>
    <row r="2292" spans="1:124" s="18" customFormat="1" x14ac:dyDescent="0.2">
      <c r="A2292" s="17"/>
      <c r="B2292" s="17"/>
      <c r="DS2292" s="19"/>
      <c r="DT2292" s="19"/>
    </row>
    <row r="2293" spans="1:124" s="18" customFormat="1" x14ac:dyDescent="0.2">
      <c r="A2293" s="17"/>
      <c r="B2293" s="17"/>
      <c r="DS2293" s="19"/>
      <c r="DT2293" s="19"/>
    </row>
    <row r="2294" spans="1:124" s="18" customFormat="1" x14ac:dyDescent="0.2">
      <c r="A2294" s="17"/>
      <c r="B2294" s="17"/>
      <c r="DS2294" s="19"/>
      <c r="DT2294" s="19"/>
    </row>
    <row r="2295" spans="1:124" s="18" customFormat="1" x14ac:dyDescent="0.2">
      <c r="A2295" s="17"/>
      <c r="B2295" s="17"/>
      <c r="DS2295" s="19"/>
      <c r="DT2295" s="19"/>
    </row>
    <row r="2296" spans="1:124" s="18" customFormat="1" x14ac:dyDescent="0.2">
      <c r="A2296" s="17"/>
      <c r="B2296" s="17"/>
      <c r="DS2296" s="19"/>
      <c r="DT2296" s="19"/>
    </row>
    <row r="2297" spans="1:124" s="18" customFormat="1" x14ac:dyDescent="0.2">
      <c r="A2297" s="17"/>
      <c r="B2297" s="17"/>
      <c r="DS2297" s="19"/>
      <c r="DT2297" s="19"/>
    </row>
    <row r="2298" spans="1:124" s="18" customFormat="1" x14ac:dyDescent="0.2">
      <c r="A2298" s="17"/>
      <c r="B2298" s="17"/>
      <c r="DS2298" s="19"/>
      <c r="DT2298" s="19"/>
    </row>
    <row r="2299" spans="1:124" s="18" customFormat="1" x14ac:dyDescent="0.2">
      <c r="A2299" s="17"/>
      <c r="B2299" s="17"/>
      <c r="DS2299" s="19"/>
      <c r="DT2299" s="19"/>
    </row>
    <row r="2300" spans="1:124" s="18" customFormat="1" x14ac:dyDescent="0.2">
      <c r="A2300" s="17"/>
      <c r="B2300" s="17"/>
      <c r="DS2300" s="19"/>
      <c r="DT2300" s="19"/>
    </row>
    <row r="2301" spans="1:124" s="18" customFormat="1" x14ac:dyDescent="0.2">
      <c r="A2301" s="17"/>
      <c r="B2301" s="17"/>
      <c r="DS2301" s="19"/>
      <c r="DT2301" s="19"/>
    </row>
    <row r="2302" spans="1:124" s="18" customFormat="1" x14ac:dyDescent="0.2">
      <c r="A2302" s="17"/>
      <c r="B2302" s="17"/>
      <c r="DS2302" s="19"/>
      <c r="DT2302" s="19"/>
    </row>
    <row r="2303" spans="1:124" s="18" customFormat="1" x14ac:dyDescent="0.2">
      <c r="A2303" s="17"/>
      <c r="B2303" s="17"/>
      <c r="DS2303" s="19"/>
      <c r="DT2303" s="19"/>
    </row>
    <row r="2304" spans="1:124" s="18" customFormat="1" x14ac:dyDescent="0.2">
      <c r="A2304" s="17"/>
      <c r="B2304" s="17"/>
      <c r="DS2304" s="19"/>
      <c r="DT2304" s="19"/>
    </row>
    <row r="2305" spans="1:124" s="18" customFormat="1" x14ac:dyDescent="0.2">
      <c r="A2305" s="17"/>
      <c r="B2305" s="17"/>
      <c r="DS2305" s="19"/>
      <c r="DT2305" s="19"/>
    </row>
    <row r="2306" spans="1:124" s="18" customFormat="1" x14ac:dyDescent="0.2">
      <c r="A2306" s="17"/>
      <c r="B2306" s="17"/>
      <c r="DS2306" s="19"/>
      <c r="DT2306" s="19"/>
    </row>
    <row r="2307" spans="1:124" s="18" customFormat="1" x14ac:dyDescent="0.2">
      <c r="A2307" s="17"/>
      <c r="B2307" s="17"/>
      <c r="DS2307" s="19"/>
      <c r="DT2307" s="19"/>
    </row>
    <row r="2308" spans="1:124" s="18" customFormat="1" x14ac:dyDescent="0.2">
      <c r="A2308" s="17"/>
      <c r="B2308" s="17"/>
      <c r="DS2308" s="19"/>
      <c r="DT2308" s="19"/>
    </row>
    <row r="2309" spans="1:124" s="18" customFormat="1" x14ac:dyDescent="0.2">
      <c r="A2309" s="17"/>
      <c r="B2309" s="17"/>
      <c r="DS2309" s="19"/>
      <c r="DT2309" s="19"/>
    </row>
    <row r="2310" spans="1:124" s="18" customFormat="1" x14ac:dyDescent="0.2">
      <c r="A2310" s="17"/>
      <c r="B2310" s="17"/>
      <c r="DS2310" s="19"/>
      <c r="DT2310" s="19"/>
    </row>
    <row r="2311" spans="1:124" s="18" customFormat="1" x14ac:dyDescent="0.2">
      <c r="A2311" s="17"/>
      <c r="B2311" s="17"/>
      <c r="DS2311" s="19"/>
      <c r="DT2311" s="19"/>
    </row>
    <row r="2312" spans="1:124" s="18" customFormat="1" x14ac:dyDescent="0.2">
      <c r="A2312" s="17"/>
      <c r="B2312" s="17"/>
      <c r="DS2312" s="19"/>
      <c r="DT2312" s="19"/>
    </row>
    <row r="2313" spans="1:124" s="18" customFormat="1" x14ac:dyDescent="0.2">
      <c r="A2313" s="17"/>
      <c r="B2313" s="17"/>
      <c r="DS2313" s="19"/>
      <c r="DT2313" s="19"/>
    </row>
    <row r="2314" spans="1:124" s="18" customFormat="1" x14ac:dyDescent="0.2">
      <c r="A2314" s="17"/>
      <c r="B2314" s="17"/>
      <c r="DS2314" s="19"/>
      <c r="DT2314" s="19"/>
    </row>
    <row r="2315" spans="1:124" s="18" customFormat="1" x14ac:dyDescent="0.2">
      <c r="A2315" s="17"/>
      <c r="B2315" s="17"/>
      <c r="DS2315" s="19"/>
      <c r="DT2315" s="19"/>
    </row>
    <row r="2316" spans="1:124" s="18" customFormat="1" x14ac:dyDescent="0.2">
      <c r="A2316" s="17"/>
      <c r="B2316" s="17"/>
      <c r="DS2316" s="19"/>
      <c r="DT2316" s="19"/>
    </row>
    <row r="2317" spans="1:124" s="18" customFormat="1" x14ac:dyDescent="0.2">
      <c r="A2317" s="17"/>
      <c r="B2317" s="17"/>
      <c r="DS2317" s="19"/>
      <c r="DT2317" s="19"/>
    </row>
    <row r="2318" spans="1:124" s="18" customFormat="1" x14ac:dyDescent="0.2">
      <c r="A2318" s="17"/>
      <c r="B2318" s="17"/>
      <c r="DS2318" s="19"/>
      <c r="DT2318" s="19"/>
    </row>
    <row r="2319" spans="1:124" s="18" customFormat="1" x14ac:dyDescent="0.2">
      <c r="A2319" s="17"/>
      <c r="B2319" s="17"/>
      <c r="DS2319" s="19"/>
      <c r="DT2319" s="19"/>
    </row>
    <row r="2320" spans="1:124" s="18" customFormat="1" x14ac:dyDescent="0.2">
      <c r="A2320" s="17"/>
      <c r="B2320" s="17"/>
      <c r="DS2320" s="19"/>
      <c r="DT2320" s="19"/>
    </row>
    <row r="2321" spans="1:124" s="18" customFormat="1" x14ac:dyDescent="0.2">
      <c r="A2321" s="17"/>
      <c r="B2321" s="17"/>
      <c r="DS2321" s="19"/>
      <c r="DT2321" s="19"/>
    </row>
    <row r="2322" spans="1:124" s="18" customFormat="1" x14ac:dyDescent="0.2">
      <c r="A2322" s="17"/>
      <c r="B2322" s="17"/>
      <c r="DS2322" s="19"/>
      <c r="DT2322" s="19"/>
    </row>
    <row r="2323" spans="1:124" s="18" customFormat="1" x14ac:dyDescent="0.2">
      <c r="A2323" s="17"/>
      <c r="B2323" s="17"/>
      <c r="DS2323" s="19"/>
      <c r="DT2323" s="19"/>
    </row>
    <row r="2324" spans="1:124" s="18" customFormat="1" x14ac:dyDescent="0.2">
      <c r="A2324" s="17"/>
      <c r="B2324" s="17"/>
      <c r="DS2324" s="19"/>
      <c r="DT2324" s="19"/>
    </row>
    <row r="2325" spans="1:124" s="18" customFormat="1" x14ac:dyDescent="0.2">
      <c r="A2325" s="17"/>
      <c r="B2325" s="17"/>
      <c r="DS2325" s="19"/>
      <c r="DT2325" s="19"/>
    </row>
    <row r="2326" spans="1:124" s="18" customFormat="1" x14ac:dyDescent="0.2">
      <c r="A2326" s="17"/>
      <c r="B2326" s="17"/>
      <c r="DS2326" s="19"/>
      <c r="DT2326" s="19"/>
    </row>
    <row r="2327" spans="1:124" s="18" customFormat="1" x14ac:dyDescent="0.2">
      <c r="A2327" s="17"/>
      <c r="B2327" s="17"/>
      <c r="DS2327" s="19"/>
      <c r="DT2327" s="19"/>
    </row>
    <row r="2328" spans="1:124" s="18" customFormat="1" x14ac:dyDescent="0.2">
      <c r="A2328" s="17"/>
      <c r="B2328" s="17"/>
      <c r="DS2328" s="19"/>
      <c r="DT2328" s="19"/>
    </row>
    <row r="2329" spans="1:124" s="18" customFormat="1" x14ac:dyDescent="0.2">
      <c r="A2329" s="17"/>
      <c r="B2329" s="17"/>
      <c r="DS2329" s="19"/>
      <c r="DT2329" s="19"/>
    </row>
    <row r="2330" spans="1:124" s="18" customFormat="1" x14ac:dyDescent="0.2">
      <c r="A2330" s="17"/>
      <c r="B2330" s="17"/>
      <c r="DS2330" s="19"/>
      <c r="DT2330" s="19"/>
    </row>
    <row r="2331" spans="1:124" s="18" customFormat="1" x14ac:dyDescent="0.2">
      <c r="A2331" s="17"/>
      <c r="B2331" s="17"/>
      <c r="DS2331" s="19"/>
      <c r="DT2331" s="19"/>
    </row>
    <row r="2332" spans="1:124" s="18" customFormat="1" x14ac:dyDescent="0.2">
      <c r="A2332" s="17"/>
      <c r="B2332" s="17"/>
      <c r="DS2332" s="19"/>
      <c r="DT2332" s="19"/>
    </row>
    <row r="2333" spans="1:124" s="18" customFormat="1" x14ac:dyDescent="0.2">
      <c r="A2333" s="17"/>
      <c r="B2333" s="17"/>
      <c r="DS2333" s="19"/>
      <c r="DT2333" s="19"/>
    </row>
    <row r="2334" spans="1:124" s="18" customFormat="1" x14ac:dyDescent="0.2">
      <c r="A2334" s="17"/>
      <c r="B2334" s="17"/>
      <c r="DS2334" s="19"/>
      <c r="DT2334" s="19"/>
    </row>
    <row r="2335" spans="1:124" s="18" customFormat="1" x14ac:dyDescent="0.2">
      <c r="A2335" s="17"/>
      <c r="B2335" s="17"/>
      <c r="DS2335" s="19"/>
      <c r="DT2335" s="19"/>
    </row>
    <row r="2336" spans="1:124" s="18" customFormat="1" x14ac:dyDescent="0.2">
      <c r="A2336" s="17"/>
      <c r="B2336" s="17"/>
      <c r="DS2336" s="19"/>
      <c r="DT2336" s="19"/>
    </row>
    <row r="2337" spans="1:124" s="18" customFormat="1" x14ac:dyDescent="0.2">
      <c r="A2337" s="17"/>
      <c r="B2337" s="17"/>
      <c r="DS2337" s="19"/>
      <c r="DT2337" s="19"/>
    </row>
    <row r="2338" spans="1:124" s="18" customFormat="1" x14ac:dyDescent="0.2">
      <c r="A2338" s="17"/>
      <c r="B2338" s="17"/>
      <c r="DS2338" s="19"/>
      <c r="DT2338" s="19"/>
    </row>
    <row r="2339" spans="1:124" s="18" customFormat="1" x14ac:dyDescent="0.2">
      <c r="A2339" s="17"/>
      <c r="B2339" s="17"/>
      <c r="DS2339" s="19"/>
      <c r="DT2339" s="19"/>
    </row>
    <row r="2340" spans="1:124" s="18" customFormat="1" x14ac:dyDescent="0.2">
      <c r="A2340" s="17"/>
      <c r="B2340" s="17"/>
      <c r="DS2340" s="19"/>
      <c r="DT2340" s="19"/>
    </row>
    <row r="2341" spans="1:124" s="18" customFormat="1" x14ac:dyDescent="0.2">
      <c r="A2341" s="17"/>
      <c r="B2341" s="17"/>
      <c r="DS2341" s="19"/>
      <c r="DT2341" s="19"/>
    </row>
    <row r="2342" spans="1:124" s="18" customFormat="1" x14ac:dyDescent="0.2">
      <c r="A2342" s="17"/>
      <c r="B2342" s="17"/>
      <c r="DS2342" s="19"/>
      <c r="DT2342" s="19"/>
    </row>
    <row r="2343" spans="1:124" s="18" customFormat="1" x14ac:dyDescent="0.2">
      <c r="A2343" s="17"/>
      <c r="B2343" s="17"/>
      <c r="DS2343" s="19"/>
      <c r="DT2343" s="19"/>
    </row>
    <row r="2344" spans="1:124" s="18" customFormat="1" x14ac:dyDescent="0.2">
      <c r="A2344" s="17"/>
      <c r="B2344" s="17"/>
      <c r="DS2344" s="19"/>
      <c r="DT2344" s="19"/>
    </row>
    <row r="2345" spans="1:124" s="18" customFormat="1" x14ac:dyDescent="0.2">
      <c r="A2345" s="17"/>
      <c r="B2345" s="17"/>
      <c r="DS2345" s="19"/>
      <c r="DT2345" s="19"/>
    </row>
    <row r="2346" spans="1:124" s="18" customFormat="1" x14ac:dyDescent="0.2">
      <c r="A2346" s="17"/>
      <c r="B2346" s="17"/>
      <c r="DS2346" s="19"/>
      <c r="DT2346" s="19"/>
    </row>
    <row r="2347" spans="1:124" s="18" customFormat="1" x14ac:dyDescent="0.2">
      <c r="A2347" s="17"/>
      <c r="B2347" s="17"/>
      <c r="DS2347" s="19"/>
      <c r="DT2347" s="19"/>
    </row>
    <row r="2348" spans="1:124" s="18" customFormat="1" x14ac:dyDescent="0.2">
      <c r="A2348" s="17"/>
      <c r="B2348" s="17"/>
      <c r="DS2348" s="19"/>
      <c r="DT2348" s="19"/>
    </row>
    <row r="2349" spans="1:124" s="18" customFormat="1" x14ac:dyDescent="0.2">
      <c r="A2349" s="17"/>
      <c r="B2349" s="17"/>
      <c r="DS2349" s="19"/>
      <c r="DT2349" s="19"/>
    </row>
    <row r="2350" spans="1:124" s="18" customFormat="1" x14ac:dyDescent="0.2">
      <c r="A2350" s="17"/>
      <c r="B2350" s="17"/>
      <c r="DS2350" s="19"/>
      <c r="DT2350" s="19"/>
    </row>
    <row r="2351" spans="1:124" s="18" customFormat="1" x14ac:dyDescent="0.2">
      <c r="A2351" s="17"/>
      <c r="B2351" s="17"/>
      <c r="DS2351" s="19"/>
      <c r="DT2351" s="19"/>
    </row>
    <row r="2352" spans="1:124" s="18" customFormat="1" x14ac:dyDescent="0.2">
      <c r="A2352" s="17"/>
      <c r="B2352" s="17"/>
      <c r="DS2352" s="19"/>
      <c r="DT2352" s="19"/>
    </row>
    <row r="2353" spans="1:124" s="18" customFormat="1" x14ac:dyDescent="0.2">
      <c r="A2353" s="17"/>
      <c r="B2353" s="17"/>
      <c r="DS2353" s="19"/>
      <c r="DT2353" s="19"/>
    </row>
    <row r="2354" spans="1:124" s="18" customFormat="1" x14ac:dyDescent="0.2">
      <c r="A2354" s="17"/>
      <c r="B2354" s="17"/>
      <c r="DS2354" s="19"/>
      <c r="DT2354" s="19"/>
    </row>
    <row r="2355" spans="1:124" s="18" customFormat="1" x14ac:dyDescent="0.2">
      <c r="A2355" s="17"/>
      <c r="B2355" s="17"/>
      <c r="DS2355" s="19"/>
      <c r="DT2355" s="19"/>
    </row>
    <row r="2356" spans="1:124" s="18" customFormat="1" x14ac:dyDescent="0.2">
      <c r="A2356" s="17"/>
      <c r="B2356" s="17"/>
      <c r="DS2356" s="19"/>
      <c r="DT2356" s="19"/>
    </row>
    <row r="2357" spans="1:124" s="18" customFormat="1" x14ac:dyDescent="0.2">
      <c r="A2357" s="17"/>
      <c r="B2357" s="17"/>
      <c r="DS2357" s="19"/>
      <c r="DT2357" s="19"/>
    </row>
    <row r="2358" spans="1:124" s="18" customFormat="1" x14ac:dyDescent="0.2">
      <c r="A2358" s="17"/>
      <c r="B2358" s="17"/>
      <c r="DS2358" s="19"/>
      <c r="DT2358" s="19"/>
    </row>
    <row r="2359" spans="1:124" s="18" customFormat="1" x14ac:dyDescent="0.2">
      <c r="A2359" s="17"/>
      <c r="B2359" s="17"/>
      <c r="DS2359" s="19"/>
      <c r="DT2359" s="19"/>
    </row>
    <row r="2360" spans="1:124" s="18" customFormat="1" x14ac:dyDescent="0.2">
      <c r="A2360" s="17"/>
      <c r="B2360" s="17"/>
      <c r="DS2360" s="19"/>
      <c r="DT2360" s="19"/>
    </row>
    <row r="2361" spans="1:124" s="18" customFormat="1" x14ac:dyDescent="0.2">
      <c r="A2361" s="17"/>
      <c r="B2361" s="17"/>
      <c r="DS2361" s="19"/>
      <c r="DT2361" s="19"/>
    </row>
    <row r="2362" spans="1:124" s="18" customFormat="1" x14ac:dyDescent="0.2">
      <c r="A2362" s="17"/>
      <c r="B2362" s="17"/>
      <c r="DS2362" s="19"/>
      <c r="DT2362" s="19"/>
    </row>
    <row r="2363" spans="1:124" s="18" customFormat="1" x14ac:dyDescent="0.2">
      <c r="A2363" s="17"/>
      <c r="B2363" s="17"/>
      <c r="DS2363" s="19"/>
      <c r="DT2363" s="19"/>
    </row>
    <row r="2364" spans="1:124" s="18" customFormat="1" x14ac:dyDescent="0.2">
      <c r="A2364" s="17"/>
      <c r="B2364" s="17"/>
      <c r="DS2364" s="19"/>
      <c r="DT2364" s="19"/>
    </row>
    <row r="2365" spans="1:124" s="18" customFormat="1" x14ac:dyDescent="0.2">
      <c r="A2365" s="17"/>
      <c r="B2365" s="17"/>
      <c r="DS2365" s="19"/>
      <c r="DT2365" s="19"/>
    </row>
    <row r="2366" spans="1:124" s="18" customFormat="1" x14ac:dyDescent="0.2">
      <c r="A2366" s="17"/>
      <c r="B2366" s="17"/>
      <c r="DS2366" s="19"/>
      <c r="DT2366" s="19"/>
    </row>
    <row r="2367" spans="1:124" s="18" customFormat="1" x14ac:dyDescent="0.2">
      <c r="A2367" s="17"/>
      <c r="B2367" s="17"/>
      <c r="DS2367" s="19"/>
      <c r="DT2367" s="19"/>
    </row>
    <row r="2368" spans="1:124" s="18" customFormat="1" x14ac:dyDescent="0.2">
      <c r="A2368" s="17"/>
      <c r="B2368" s="17"/>
      <c r="DS2368" s="19"/>
      <c r="DT2368" s="19"/>
    </row>
    <row r="2369" spans="1:124" s="18" customFormat="1" x14ac:dyDescent="0.2">
      <c r="A2369" s="17"/>
      <c r="B2369" s="17"/>
      <c r="DS2369" s="19"/>
      <c r="DT2369" s="19"/>
    </row>
    <row r="2370" spans="1:124" s="18" customFormat="1" x14ac:dyDescent="0.2">
      <c r="A2370" s="17"/>
      <c r="B2370" s="17"/>
      <c r="DS2370" s="19"/>
      <c r="DT2370" s="19"/>
    </row>
    <row r="2371" spans="1:124" s="18" customFormat="1" x14ac:dyDescent="0.2">
      <c r="A2371" s="17"/>
      <c r="B2371" s="17"/>
      <c r="DS2371" s="19"/>
      <c r="DT2371" s="19"/>
    </row>
    <row r="2372" spans="1:124" s="18" customFormat="1" x14ac:dyDescent="0.2">
      <c r="A2372" s="17"/>
      <c r="B2372" s="17"/>
      <c r="DS2372" s="19"/>
      <c r="DT2372" s="19"/>
    </row>
    <row r="2373" spans="1:124" s="18" customFormat="1" x14ac:dyDescent="0.2">
      <c r="A2373" s="17"/>
      <c r="B2373" s="17"/>
      <c r="DS2373" s="19"/>
      <c r="DT2373" s="19"/>
    </row>
    <row r="2374" spans="1:124" s="18" customFormat="1" x14ac:dyDescent="0.2">
      <c r="A2374" s="17"/>
      <c r="B2374" s="17"/>
      <c r="DS2374" s="19"/>
      <c r="DT2374" s="19"/>
    </row>
    <row r="2375" spans="1:124" s="18" customFormat="1" x14ac:dyDescent="0.2">
      <c r="A2375" s="17"/>
      <c r="B2375" s="17"/>
      <c r="DS2375" s="19"/>
      <c r="DT2375" s="19"/>
    </row>
    <row r="2376" spans="1:124" s="18" customFormat="1" x14ac:dyDescent="0.2">
      <c r="A2376" s="17"/>
      <c r="B2376" s="17"/>
      <c r="DS2376" s="19"/>
      <c r="DT2376" s="19"/>
    </row>
    <row r="2377" spans="1:124" s="18" customFormat="1" x14ac:dyDescent="0.2">
      <c r="A2377" s="17"/>
      <c r="B2377" s="17"/>
      <c r="DS2377" s="19"/>
      <c r="DT2377" s="19"/>
    </row>
    <row r="2378" spans="1:124" s="18" customFormat="1" x14ac:dyDescent="0.2">
      <c r="A2378" s="17"/>
      <c r="B2378" s="17"/>
      <c r="DS2378" s="19"/>
      <c r="DT2378" s="19"/>
    </row>
    <row r="2379" spans="1:124" s="18" customFormat="1" x14ac:dyDescent="0.2">
      <c r="A2379" s="17"/>
      <c r="B2379" s="17"/>
      <c r="DS2379" s="19"/>
      <c r="DT2379" s="19"/>
    </row>
    <row r="2380" spans="1:124" s="18" customFormat="1" x14ac:dyDescent="0.2">
      <c r="A2380" s="17"/>
      <c r="B2380" s="17"/>
      <c r="DS2380" s="19"/>
      <c r="DT2380" s="19"/>
    </row>
    <row r="2381" spans="1:124" s="18" customFormat="1" x14ac:dyDescent="0.2">
      <c r="A2381" s="17"/>
      <c r="B2381" s="17"/>
      <c r="DS2381" s="19"/>
      <c r="DT2381" s="19"/>
    </row>
    <row r="2382" spans="1:124" s="18" customFormat="1" x14ac:dyDescent="0.2">
      <c r="A2382" s="17"/>
      <c r="B2382" s="17"/>
      <c r="DS2382" s="19"/>
      <c r="DT2382" s="19"/>
    </row>
    <row r="2383" spans="1:124" s="18" customFormat="1" x14ac:dyDescent="0.2">
      <c r="A2383" s="17"/>
      <c r="B2383" s="17"/>
      <c r="DS2383" s="19"/>
      <c r="DT2383" s="19"/>
    </row>
    <row r="2384" spans="1:124" s="18" customFormat="1" x14ac:dyDescent="0.2">
      <c r="A2384" s="17"/>
      <c r="B2384" s="17"/>
      <c r="DS2384" s="19"/>
      <c r="DT2384" s="19"/>
    </row>
    <row r="2385" spans="1:124" s="18" customFormat="1" x14ac:dyDescent="0.2">
      <c r="A2385" s="17"/>
      <c r="B2385" s="17"/>
      <c r="DS2385" s="19"/>
      <c r="DT2385" s="19"/>
    </row>
    <row r="2386" spans="1:124" s="18" customFormat="1" x14ac:dyDescent="0.2">
      <c r="A2386" s="17"/>
      <c r="B2386" s="17"/>
      <c r="DS2386" s="19"/>
      <c r="DT2386" s="19"/>
    </row>
    <row r="2387" spans="1:124" s="18" customFormat="1" x14ac:dyDescent="0.2">
      <c r="A2387" s="17"/>
      <c r="B2387" s="17"/>
      <c r="DS2387" s="19"/>
      <c r="DT2387" s="19"/>
    </row>
    <row r="2388" spans="1:124" s="18" customFormat="1" x14ac:dyDescent="0.2">
      <c r="A2388" s="17"/>
      <c r="B2388" s="17"/>
      <c r="DS2388" s="19"/>
      <c r="DT2388" s="19"/>
    </row>
    <row r="2389" spans="1:124" s="18" customFormat="1" x14ac:dyDescent="0.2">
      <c r="A2389" s="17"/>
      <c r="B2389" s="17"/>
      <c r="DS2389" s="19"/>
      <c r="DT2389" s="19"/>
    </row>
    <row r="2390" spans="1:124" s="18" customFormat="1" x14ac:dyDescent="0.2">
      <c r="A2390" s="17"/>
      <c r="B2390" s="17"/>
      <c r="DS2390" s="19"/>
      <c r="DT2390" s="19"/>
    </row>
    <row r="2391" spans="1:124" s="18" customFormat="1" x14ac:dyDescent="0.2">
      <c r="A2391" s="17"/>
      <c r="B2391" s="17"/>
      <c r="DS2391" s="19"/>
      <c r="DT2391" s="19"/>
    </row>
    <row r="2392" spans="1:124" s="18" customFormat="1" x14ac:dyDescent="0.2">
      <c r="A2392" s="17"/>
      <c r="B2392" s="17"/>
      <c r="DS2392" s="19"/>
      <c r="DT2392" s="19"/>
    </row>
    <row r="2393" spans="1:124" s="18" customFormat="1" x14ac:dyDescent="0.2">
      <c r="A2393" s="17"/>
      <c r="B2393" s="17"/>
      <c r="DS2393" s="19"/>
      <c r="DT2393" s="19"/>
    </row>
    <row r="2394" spans="1:124" s="18" customFormat="1" x14ac:dyDescent="0.2">
      <c r="A2394" s="17"/>
      <c r="B2394" s="17"/>
      <c r="DS2394" s="19"/>
      <c r="DT2394" s="19"/>
    </row>
    <row r="2395" spans="1:124" s="18" customFormat="1" x14ac:dyDescent="0.2">
      <c r="A2395" s="17"/>
      <c r="B2395" s="17"/>
      <c r="DS2395" s="19"/>
      <c r="DT2395" s="19"/>
    </row>
    <row r="2396" spans="1:124" s="18" customFormat="1" x14ac:dyDescent="0.2">
      <c r="A2396" s="17"/>
      <c r="B2396" s="17"/>
      <c r="DS2396" s="19"/>
      <c r="DT2396" s="19"/>
    </row>
    <row r="2397" spans="1:124" s="18" customFormat="1" x14ac:dyDescent="0.2">
      <c r="A2397" s="17"/>
      <c r="B2397" s="17"/>
      <c r="DS2397" s="19"/>
      <c r="DT2397" s="19"/>
    </row>
    <row r="2398" spans="1:124" s="18" customFormat="1" x14ac:dyDescent="0.2">
      <c r="A2398" s="17"/>
      <c r="B2398" s="17"/>
      <c r="DS2398" s="19"/>
      <c r="DT2398" s="19"/>
    </row>
    <row r="2399" spans="1:124" s="18" customFormat="1" x14ac:dyDescent="0.2">
      <c r="A2399" s="17"/>
      <c r="B2399" s="17"/>
      <c r="DS2399" s="19"/>
      <c r="DT2399" s="19"/>
    </row>
    <row r="2400" spans="1:124" s="18" customFormat="1" x14ac:dyDescent="0.2">
      <c r="A2400" s="17"/>
      <c r="B2400" s="17"/>
      <c r="DS2400" s="19"/>
      <c r="DT2400" s="19"/>
    </row>
    <row r="2401" spans="1:124" s="18" customFormat="1" x14ac:dyDescent="0.2">
      <c r="A2401" s="17"/>
      <c r="B2401" s="17"/>
      <c r="DS2401" s="19"/>
      <c r="DT2401" s="19"/>
    </row>
    <row r="2402" spans="1:124" s="18" customFormat="1" x14ac:dyDescent="0.2">
      <c r="A2402" s="17"/>
      <c r="B2402" s="17"/>
      <c r="DS2402" s="19"/>
      <c r="DT2402" s="19"/>
    </row>
    <row r="2403" spans="1:124" s="18" customFormat="1" x14ac:dyDescent="0.2">
      <c r="A2403" s="17"/>
      <c r="B2403" s="17"/>
      <c r="DS2403" s="19"/>
      <c r="DT2403" s="19"/>
    </row>
    <row r="2404" spans="1:124" s="18" customFormat="1" x14ac:dyDescent="0.2">
      <c r="A2404" s="17"/>
      <c r="B2404" s="17"/>
      <c r="DS2404" s="19"/>
      <c r="DT2404" s="19"/>
    </row>
    <row r="2405" spans="1:124" s="18" customFormat="1" x14ac:dyDescent="0.2">
      <c r="A2405" s="17"/>
      <c r="B2405" s="17"/>
      <c r="DS2405" s="19"/>
      <c r="DT2405" s="19"/>
    </row>
    <row r="2406" spans="1:124" s="18" customFormat="1" x14ac:dyDescent="0.2">
      <c r="A2406" s="17"/>
      <c r="B2406" s="17"/>
      <c r="DS2406" s="19"/>
      <c r="DT2406" s="19"/>
    </row>
    <row r="2407" spans="1:124" s="18" customFormat="1" x14ac:dyDescent="0.2">
      <c r="A2407" s="17"/>
      <c r="B2407" s="17"/>
      <c r="DS2407" s="19"/>
      <c r="DT2407" s="19"/>
    </row>
    <row r="2408" spans="1:124" s="18" customFormat="1" x14ac:dyDescent="0.2">
      <c r="A2408" s="17"/>
      <c r="B2408" s="17"/>
      <c r="DS2408" s="19"/>
      <c r="DT2408" s="19"/>
    </row>
    <row r="2409" spans="1:124" s="18" customFormat="1" x14ac:dyDescent="0.2">
      <c r="A2409" s="17"/>
      <c r="B2409" s="17"/>
      <c r="DS2409" s="19"/>
      <c r="DT2409" s="19"/>
    </row>
    <row r="2410" spans="1:124" s="18" customFormat="1" x14ac:dyDescent="0.2">
      <c r="A2410" s="17"/>
      <c r="B2410" s="17"/>
      <c r="DS2410" s="19"/>
      <c r="DT2410" s="19"/>
    </row>
    <row r="2411" spans="1:124" s="18" customFormat="1" x14ac:dyDescent="0.2">
      <c r="A2411" s="17"/>
      <c r="B2411" s="17"/>
      <c r="DS2411" s="19"/>
      <c r="DT2411" s="19"/>
    </row>
    <row r="2412" spans="1:124" s="18" customFormat="1" x14ac:dyDescent="0.2">
      <c r="A2412" s="17"/>
      <c r="B2412" s="17"/>
      <c r="DS2412" s="19"/>
      <c r="DT2412" s="19"/>
    </row>
    <row r="2413" spans="1:124" s="18" customFormat="1" x14ac:dyDescent="0.2">
      <c r="A2413" s="17"/>
      <c r="B2413" s="17"/>
      <c r="DS2413" s="19"/>
      <c r="DT2413" s="19"/>
    </row>
    <row r="2414" spans="1:124" s="18" customFormat="1" x14ac:dyDescent="0.2">
      <c r="A2414" s="17"/>
      <c r="B2414" s="17"/>
      <c r="DS2414" s="19"/>
      <c r="DT2414" s="19"/>
    </row>
    <row r="2415" spans="1:124" s="18" customFormat="1" x14ac:dyDescent="0.2">
      <c r="A2415" s="17"/>
      <c r="B2415" s="17"/>
      <c r="DS2415" s="19"/>
      <c r="DT2415" s="19"/>
    </row>
    <row r="2416" spans="1:124" s="18" customFormat="1" x14ac:dyDescent="0.2">
      <c r="A2416" s="17"/>
      <c r="B2416" s="17"/>
      <c r="DS2416" s="19"/>
      <c r="DT2416" s="19"/>
    </row>
    <row r="2417" spans="1:124" s="18" customFormat="1" x14ac:dyDescent="0.2">
      <c r="A2417" s="17"/>
      <c r="B2417" s="17"/>
      <c r="DS2417" s="19"/>
      <c r="DT2417" s="19"/>
    </row>
    <row r="2418" spans="1:124" s="18" customFormat="1" x14ac:dyDescent="0.2">
      <c r="A2418" s="17"/>
      <c r="B2418" s="17"/>
      <c r="DS2418" s="19"/>
      <c r="DT2418" s="19"/>
    </row>
    <row r="2419" spans="1:124" s="18" customFormat="1" x14ac:dyDescent="0.2">
      <c r="A2419" s="17"/>
      <c r="B2419" s="17"/>
      <c r="DS2419" s="19"/>
      <c r="DT2419" s="19"/>
    </row>
    <row r="2420" spans="1:124" s="18" customFormat="1" x14ac:dyDescent="0.2">
      <c r="A2420" s="17"/>
      <c r="B2420" s="17"/>
      <c r="DS2420" s="19"/>
      <c r="DT2420" s="19"/>
    </row>
    <row r="2421" spans="1:124" s="18" customFormat="1" x14ac:dyDescent="0.2">
      <c r="A2421" s="17"/>
      <c r="B2421" s="17"/>
      <c r="DS2421" s="19"/>
      <c r="DT2421" s="19"/>
    </row>
    <row r="2422" spans="1:124" s="18" customFormat="1" x14ac:dyDescent="0.2">
      <c r="A2422" s="17"/>
      <c r="B2422" s="17"/>
      <c r="DS2422" s="19"/>
      <c r="DT2422" s="19"/>
    </row>
  </sheetData>
  <mergeCells count="137">
    <mergeCell ref="A3:A4"/>
    <mergeCell ref="AR1:AT1"/>
    <mergeCell ref="AR2:AT2"/>
    <mergeCell ref="FH1:FJ1"/>
    <mergeCell ref="FK1:FM1"/>
    <mergeCell ref="FN1:FP1"/>
    <mergeCell ref="FQ1:FS1"/>
    <mergeCell ref="FT1:FV1"/>
    <mergeCell ref="ES1:EU1"/>
    <mergeCell ref="EV1:EX2"/>
    <mergeCell ref="EY1:FA1"/>
    <mergeCell ref="FB1:FD1"/>
    <mergeCell ref="FE1:FG1"/>
    <mergeCell ref="ES2:EU2"/>
    <mergeCell ref="EY2:FA2"/>
    <mergeCell ref="FB2:FD2"/>
    <mergeCell ref="FE2:FG2"/>
    <mergeCell ref="FH2:FJ2"/>
    <mergeCell ref="FK2:FM2"/>
    <mergeCell ref="FN2:FP2"/>
    <mergeCell ref="FQ2:FS2"/>
    <mergeCell ref="FT2:FV2"/>
    <mergeCell ref="EG1:EI1"/>
    <mergeCell ref="EJ1:EL1"/>
    <mergeCell ref="HA1:HC2"/>
    <mergeCell ref="GO2:GQ2"/>
    <mergeCell ref="GR2:GT2"/>
    <mergeCell ref="GU2:GW2"/>
    <mergeCell ref="FW1:FY1"/>
    <mergeCell ref="FZ1:GB1"/>
    <mergeCell ref="GC1:GE1"/>
    <mergeCell ref="GF1:GH1"/>
    <mergeCell ref="GL1:GN1"/>
    <mergeCell ref="GO1:GQ1"/>
    <mergeCell ref="GR1:GT1"/>
    <mergeCell ref="GU1:GW1"/>
    <mergeCell ref="GX1:GZ2"/>
    <mergeCell ref="FW2:FY2"/>
    <mergeCell ref="FZ2:GB2"/>
    <mergeCell ref="GC2:GE2"/>
    <mergeCell ref="GF2:GH2"/>
    <mergeCell ref="GL2:GN2"/>
    <mergeCell ref="GI1:GK1"/>
    <mergeCell ref="GI2:GK2"/>
    <mergeCell ref="EM2:EO2"/>
    <mergeCell ref="EP2:ER2"/>
    <mergeCell ref="ED1:EF1"/>
    <mergeCell ref="CZ2:DB2"/>
    <mergeCell ref="DC2:DE2"/>
    <mergeCell ref="DF2:DH2"/>
    <mergeCell ref="DI2:DK2"/>
    <mergeCell ref="DI1:DK1"/>
    <mergeCell ref="DL1:DN1"/>
    <mergeCell ref="DO1:DQ1"/>
    <mergeCell ref="DR1:DT2"/>
    <mergeCell ref="DL2:DN2"/>
    <mergeCell ref="DO2:DQ2"/>
    <mergeCell ref="DU1:DW1"/>
    <mergeCell ref="DX1:DZ1"/>
    <mergeCell ref="EA1:EC1"/>
    <mergeCell ref="DU2:DW2"/>
    <mergeCell ref="DX2:DZ2"/>
    <mergeCell ref="EA2:EC2"/>
    <mergeCell ref="ED2:EF2"/>
    <mergeCell ref="EM1:EO1"/>
    <mergeCell ref="EP1:ER1"/>
    <mergeCell ref="AX2:AZ2"/>
    <mergeCell ref="BA2:BC2"/>
    <mergeCell ref="EG2:EI2"/>
    <mergeCell ref="EJ2:EL2"/>
    <mergeCell ref="CE2:CG2"/>
    <mergeCell ref="BD2:BF2"/>
    <mergeCell ref="BG2:BI2"/>
    <mergeCell ref="BJ2:BL2"/>
    <mergeCell ref="BM2:BO2"/>
    <mergeCell ref="BP2:BR2"/>
    <mergeCell ref="CH2:CJ2"/>
    <mergeCell ref="CK2:CM2"/>
    <mergeCell ref="CN2:CP2"/>
    <mergeCell ref="CW2:CY2"/>
    <mergeCell ref="AI1:AK1"/>
    <mergeCell ref="B2:D2"/>
    <mergeCell ref="E2:G2"/>
    <mergeCell ref="H2:J2"/>
    <mergeCell ref="K2:M2"/>
    <mergeCell ref="N2:P2"/>
    <mergeCell ref="Q2:S2"/>
    <mergeCell ref="T2:V2"/>
    <mergeCell ref="W2:Y2"/>
    <mergeCell ref="Z2:AB2"/>
    <mergeCell ref="AC1:AE1"/>
    <mergeCell ref="AF1:AH1"/>
    <mergeCell ref="B1:D1"/>
    <mergeCell ref="E1:G1"/>
    <mergeCell ref="H1:J1"/>
    <mergeCell ref="K1:M1"/>
    <mergeCell ref="N1:P1"/>
    <mergeCell ref="Q1:S1"/>
    <mergeCell ref="T1:V1"/>
    <mergeCell ref="W1:Y1"/>
    <mergeCell ref="Z1:AB1"/>
    <mergeCell ref="AC2:AE2"/>
    <mergeCell ref="AF2:AH2"/>
    <mergeCell ref="AI2:AK2"/>
    <mergeCell ref="AL1:AN1"/>
    <mergeCell ref="AO1:AQ1"/>
    <mergeCell ref="AU1:AW1"/>
    <mergeCell ref="AX1:AZ1"/>
    <mergeCell ref="BS2:BU2"/>
    <mergeCell ref="BV2:BX2"/>
    <mergeCell ref="BY2:CA2"/>
    <mergeCell ref="CB2:CD2"/>
    <mergeCell ref="CT1:CV1"/>
    <mergeCell ref="BP1:BR1"/>
    <mergeCell ref="BS1:BU1"/>
    <mergeCell ref="BV1:BX1"/>
    <mergeCell ref="BY1:CA1"/>
    <mergeCell ref="CB1:CD1"/>
    <mergeCell ref="BA1:BC1"/>
    <mergeCell ref="BD1:BF1"/>
    <mergeCell ref="BG1:BI1"/>
    <mergeCell ref="BJ1:BL1"/>
    <mergeCell ref="BM1:BO1"/>
    <mergeCell ref="CQ2:CS2"/>
    <mergeCell ref="CT2:CV2"/>
    <mergeCell ref="AL2:AN2"/>
    <mergeCell ref="AO2:AQ2"/>
    <mergeCell ref="AU2:AW2"/>
    <mergeCell ref="CW1:CY1"/>
    <mergeCell ref="CZ1:DB1"/>
    <mergeCell ref="DC1:DE1"/>
    <mergeCell ref="DF1:DH1"/>
    <mergeCell ref="CE1:CG1"/>
    <mergeCell ref="CH1:CJ1"/>
    <mergeCell ref="CK1:CM1"/>
    <mergeCell ref="CN1:CP1"/>
    <mergeCell ref="CQ1:CS1"/>
  </mergeCells>
  <pageMargins left="0.59055118110236227" right="0.39370078740157483" top="1.299212598425197" bottom="0.59055118110236227" header="0.39370078740157483" footer="0.51181102362204722"/>
  <pageSetup paperSize="9" scale="60" orientation="portrait" r:id="rId1"/>
  <headerFooter alignWithMargins="0">
    <oddHeader xml:space="preserve">&amp;C&amp;"Times New Roman,Félkövér"&amp;11Budapest VIII. kerületi &amp;12Önkormányzat 2018. évi költségvetés
 bevételi és kiadási előirányzata címrendenként&amp;R&amp;"Cambria,Dőlt"2. melléklet a 47/2017. (XII.20.)
önkormányzati rendelethez
ezer forintban
</oddHeader>
    <oddFooter>&amp;R
&amp;P</oddFooter>
  </headerFooter>
  <colBreaks count="22" manualBreakCount="22">
    <brk id="10" max="68" man="1"/>
    <brk id="19" max="68" man="1"/>
    <brk id="28" max="68" man="1"/>
    <brk id="37" max="68" man="1"/>
    <brk id="46" max="68" man="1"/>
    <brk id="55" max="68" man="1"/>
    <brk id="64" max="68" man="1"/>
    <brk id="73" max="68" man="1"/>
    <brk id="82" max="68" man="1"/>
    <brk id="97" max="68" man="1"/>
    <brk id="106" max="68" man="1"/>
    <brk id="115" max="68" man="1"/>
    <brk id="124" max="68" man="1"/>
    <brk id="133" max="68" man="1"/>
    <brk id="142" max="68" man="1"/>
    <brk id="151" max="68" man="1"/>
    <brk id="160" max="68" man="1"/>
    <brk id="169" max="68" man="1"/>
    <brk id="178" max="68" man="1"/>
    <brk id="187" max="68" man="1"/>
    <brk id="196" max="68" man="1"/>
    <brk id="205" max="6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R94"/>
  <sheetViews>
    <sheetView zoomScaleNormal="100" workbookViewId="0">
      <selection activeCell="I5" sqref="I5"/>
    </sheetView>
  </sheetViews>
  <sheetFormatPr defaultColWidth="10.7109375" defaultRowHeight="12.75" x14ac:dyDescent="0.2"/>
  <cols>
    <col min="1" max="1" width="5.140625" style="8" customWidth="1"/>
    <col min="2" max="2" width="52.140625" style="17" customWidth="1"/>
    <col min="3" max="18" width="15.7109375" style="8" customWidth="1"/>
    <col min="19" max="16384" width="10.7109375" style="8"/>
  </cols>
  <sheetData>
    <row r="1" spans="1:18" s="1" customFormat="1" ht="19.899999999999999" customHeight="1" x14ac:dyDescent="0.2">
      <c r="A1" s="678"/>
      <c r="B1" s="678" t="s">
        <v>0</v>
      </c>
      <c r="C1" s="742" t="s">
        <v>174</v>
      </c>
      <c r="D1" s="742"/>
      <c r="E1" s="742"/>
      <c r="F1" s="742"/>
      <c r="G1" s="742" t="s">
        <v>175</v>
      </c>
      <c r="H1" s="742"/>
      <c r="I1" s="742"/>
      <c r="J1" s="742"/>
      <c r="K1" s="742" t="s">
        <v>176</v>
      </c>
      <c r="L1" s="742"/>
      <c r="M1" s="742"/>
      <c r="N1" s="742"/>
      <c r="O1" s="742" t="s">
        <v>177</v>
      </c>
      <c r="P1" s="742"/>
      <c r="Q1" s="742"/>
      <c r="R1" s="742"/>
    </row>
    <row r="2" spans="1:18" s="3" customFormat="1" ht="79.900000000000006" customHeight="1" thickBot="1" x14ac:dyDescent="0.25">
      <c r="A2" s="682" t="s">
        <v>25</v>
      </c>
      <c r="B2" s="27" t="s">
        <v>26</v>
      </c>
      <c r="C2" s="28" t="s">
        <v>178</v>
      </c>
      <c r="D2" s="28" t="s">
        <v>179</v>
      </c>
      <c r="E2" s="28" t="s">
        <v>180</v>
      </c>
      <c r="F2" s="28" t="s">
        <v>181</v>
      </c>
      <c r="G2" s="28" t="s">
        <v>178</v>
      </c>
      <c r="H2" s="28" t="s">
        <v>179</v>
      </c>
      <c r="I2" s="28" t="s">
        <v>180</v>
      </c>
      <c r="J2" s="28" t="s">
        <v>63</v>
      </c>
      <c r="K2" s="28" t="s">
        <v>178</v>
      </c>
      <c r="L2" s="28" t="s">
        <v>179</v>
      </c>
      <c r="M2" s="28" t="s">
        <v>180</v>
      </c>
      <c r="N2" s="28" t="s">
        <v>182</v>
      </c>
      <c r="O2" s="28" t="s">
        <v>178</v>
      </c>
      <c r="P2" s="28" t="s">
        <v>179</v>
      </c>
      <c r="Q2" s="28" t="s">
        <v>180</v>
      </c>
      <c r="R2" s="28" t="s">
        <v>183</v>
      </c>
    </row>
    <row r="3" spans="1:18" s="3" customFormat="1" ht="19.899999999999999" customHeight="1" thickBot="1" x14ac:dyDescent="0.25">
      <c r="A3" s="683" t="s">
        <v>77</v>
      </c>
      <c r="B3" s="126" t="s">
        <v>194</v>
      </c>
      <c r="C3" s="154" t="e">
        <f>#REF!</f>
        <v>#REF!</v>
      </c>
      <c r="D3" s="154" t="e">
        <f>#REF!</f>
        <v>#REF!</v>
      </c>
      <c r="E3" s="154" t="e">
        <f>#REF!</f>
        <v>#REF!</v>
      </c>
      <c r="F3" s="154" t="e">
        <f>C3+D3+E3</f>
        <v>#REF!</v>
      </c>
      <c r="G3" s="154" t="e">
        <f>#REF!</f>
        <v>#REF!</v>
      </c>
      <c r="H3" s="154" t="e">
        <f>#REF!</f>
        <v>#REF!</v>
      </c>
      <c r="I3" s="154" t="e">
        <f>#REF!</f>
        <v>#REF!</v>
      </c>
      <c r="J3" s="154" t="e">
        <f>G3+H3+I3</f>
        <v>#REF!</v>
      </c>
      <c r="K3" s="154" t="e">
        <f>#REF!</f>
        <v>#REF!</v>
      </c>
      <c r="L3" s="154" t="e">
        <f>#REF!</f>
        <v>#REF!</v>
      </c>
      <c r="M3" s="154" t="e">
        <f>#REF!</f>
        <v>#REF!</v>
      </c>
      <c r="N3" s="154" t="e">
        <f>K3+L3+M3</f>
        <v>#REF!</v>
      </c>
      <c r="O3" s="154" t="e">
        <f>C3+G3+K3</f>
        <v>#REF!</v>
      </c>
      <c r="P3" s="154" t="e">
        <f>D3+H3+L3</f>
        <v>#REF!</v>
      </c>
      <c r="Q3" s="154" t="e">
        <f>E3+I3+M3</f>
        <v>#REF!</v>
      </c>
      <c r="R3" s="154" t="e">
        <f>F3+J3+N3</f>
        <v>#REF!</v>
      </c>
    </row>
    <row r="4" spans="1:18" ht="15" customHeight="1" x14ac:dyDescent="0.2">
      <c r="A4" s="684" t="s">
        <v>78</v>
      </c>
      <c r="B4" s="29" t="s">
        <v>79</v>
      </c>
      <c r="C4" s="36" t="e">
        <f>#REF!</f>
        <v>#REF!</v>
      </c>
      <c r="D4" s="36" t="e">
        <f>#REF!</f>
        <v>#REF!</v>
      </c>
      <c r="E4" s="36" t="e">
        <f>#REF!</f>
        <v>#REF!</v>
      </c>
      <c r="F4" s="36" t="e">
        <f t="shared" ref="F4:F66" si="0">C4+D4+E4</f>
        <v>#REF!</v>
      </c>
      <c r="G4" s="36" t="e">
        <f>#REF!</f>
        <v>#REF!</v>
      </c>
      <c r="H4" s="36" t="e">
        <f>#REF!</f>
        <v>#REF!</v>
      </c>
      <c r="I4" s="36" t="e">
        <f>#REF!</f>
        <v>#REF!</v>
      </c>
      <c r="J4" s="36" t="e">
        <f t="shared" ref="J4:K66" si="1">G4+H4+I4</f>
        <v>#REF!</v>
      </c>
      <c r="K4" s="36" t="e">
        <f>#REF!</f>
        <v>#REF!</v>
      </c>
      <c r="L4" s="36" t="e">
        <f>#REF!</f>
        <v>#REF!</v>
      </c>
      <c r="M4" s="36" t="e">
        <f>#REF!</f>
        <v>#REF!</v>
      </c>
      <c r="N4" s="36" t="e">
        <f t="shared" ref="N4:N66" si="2">K4+L4+M4</f>
        <v>#REF!</v>
      </c>
      <c r="O4" s="36" t="e">
        <f t="shared" ref="O4:O66" si="3">C4+G4+K4</f>
        <v>#REF!</v>
      </c>
      <c r="P4" s="36" t="e">
        <f t="shared" ref="P4:P66" si="4">D4+H4+L4</f>
        <v>#REF!</v>
      </c>
      <c r="Q4" s="36" t="e">
        <f t="shared" ref="Q4:Q66" si="5">E4+I4+M4</f>
        <v>#REF!</v>
      </c>
      <c r="R4" s="36" t="e">
        <f t="shared" ref="R4:R66" si="6">F4+J4+N4</f>
        <v>#REF!</v>
      </c>
    </row>
    <row r="5" spans="1:18" ht="15" customHeight="1" x14ac:dyDescent="0.2">
      <c r="A5" s="685" t="s">
        <v>80</v>
      </c>
      <c r="B5" s="9" t="s">
        <v>81</v>
      </c>
      <c r="C5" s="36" t="e">
        <f>#REF!</f>
        <v>#REF!</v>
      </c>
      <c r="D5" s="36" t="e">
        <f>#REF!</f>
        <v>#REF!</v>
      </c>
      <c r="E5" s="36" t="e">
        <f>#REF!</f>
        <v>#REF!</v>
      </c>
      <c r="F5" s="36" t="e">
        <f t="shared" si="0"/>
        <v>#REF!</v>
      </c>
      <c r="G5" s="36" t="e">
        <f>#REF!</f>
        <v>#REF!</v>
      </c>
      <c r="H5" s="36" t="e">
        <f>#REF!</f>
        <v>#REF!</v>
      </c>
      <c r="I5" s="36" t="e">
        <f>#REF!</f>
        <v>#REF!</v>
      </c>
      <c r="J5" s="36" t="e">
        <f t="shared" si="1"/>
        <v>#REF!</v>
      </c>
      <c r="K5" s="36" t="e">
        <f>#REF!</f>
        <v>#REF!</v>
      </c>
      <c r="L5" s="36" t="e">
        <f>#REF!</f>
        <v>#REF!</v>
      </c>
      <c r="M5" s="36" t="e">
        <f>#REF!</f>
        <v>#REF!</v>
      </c>
      <c r="N5" s="36" t="e">
        <f t="shared" si="2"/>
        <v>#REF!</v>
      </c>
      <c r="O5" s="36" t="e">
        <f t="shared" si="3"/>
        <v>#REF!</v>
      </c>
      <c r="P5" s="36" t="e">
        <f t="shared" si="4"/>
        <v>#REF!</v>
      </c>
      <c r="Q5" s="36" t="e">
        <f t="shared" si="5"/>
        <v>#REF!</v>
      </c>
      <c r="R5" s="36" t="e">
        <f t="shared" si="6"/>
        <v>#REF!</v>
      </c>
    </row>
    <row r="6" spans="1:18" ht="15" customHeight="1" x14ac:dyDescent="0.2">
      <c r="A6" s="685" t="s">
        <v>82</v>
      </c>
      <c r="B6" s="9" t="s">
        <v>83</v>
      </c>
      <c r="C6" s="36" t="e">
        <f>#REF!</f>
        <v>#REF!</v>
      </c>
      <c r="D6" s="36" t="e">
        <f>#REF!</f>
        <v>#REF!</v>
      </c>
      <c r="E6" s="36" t="e">
        <f>#REF!</f>
        <v>#REF!</v>
      </c>
      <c r="F6" s="36" t="e">
        <f t="shared" si="0"/>
        <v>#REF!</v>
      </c>
      <c r="G6" s="36" t="e">
        <f>#REF!</f>
        <v>#REF!</v>
      </c>
      <c r="H6" s="36" t="e">
        <f>#REF!</f>
        <v>#REF!</v>
      </c>
      <c r="I6" s="36" t="e">
        <f>#REF!</f>
        <v>#REF!</v>
      </c>
      <c r="J6" s="36" t="e">
        <f t="shared" si="1"/>
        <v>#REF!</v>
      </c>
      <c r="K6" s="36" t="e">
        <f>#REF!</f>
        <v>#REF!</v>
      </c>
      <c r="L6" s="36" t="e">
        <f>#REF!</f>
        <v>#REF!</v>
      </c>
      <c r="M6" s="36" t="e">
        <f>#REF!</f>
        <v>#REF!</v>
      </c>
      <c r="N6" s="36" t="e">
        <f t="shared" si="2"/>
        <v>#REF!</v>
      </c>
      <c r="O6" s="36" t="e">
        <f t="shared" si="3"/>
        <v>#REF!</v>
      </c>
      <c r="P6" s="36" t="e">
        <f t="shared" si="4"/>
        <v>#REF!</v>
      </c>
      <c r="Q6" s="36" t="e">
        <f t="shared" si="5"/>
        <v>#REF!</v>
      </c>
      <c r="R6" s="36" t="e">
        <f t="shared" si="6"/>
        <v>#REF!</v>
      </c>
    </row>
    <row r="7" spans="1:18" ht="15" customHeight="1" x14ac:dyDescent="0.2">
      <c r="A7" s="685" t="s">
        <v>84</v>
      </c>
      <c r="B7" s="9" t="s">
        <v>85</v>
      </c>
      <c r="C7" s="36" t="e">
        <f>#REF!</f>
        <v>#REF!</v>
      </c>
      <c r="D7" s="36" t="e">
        <f>#REF!</f>
        <v>#REF!</v>
      </c>
      <c r="E7" s="36" t="e">
        <f>#REF!</f>
        <v>#REF!</v>
      </c>
      <c r="F7" s="36" t="e">
        <f t="shared" si="0"/>
        <v>#REF!</v>
      </c>
      <c r="G7" s="36" t="e">
        <f>#REF!</f>
        <v>#REF!</v>
      </c>
      <c r="H7" s="36" t="e">
        <f>#REF!</f>
        <v>#REF!</v>
      </c>
      <c r="I7" s="36" t="e">
        <f>#REF!</f>
        <v>#REF!</v>
      </c>
      <c r="J7" s="36" t="e">
        <f t="shared" si="1"/>
        <v>#REF!</v>
      </c>
      <c r="K7" s="36" t="e">
        <f>#REF!</f>
        <v>#REF!</v>
      </c>
      <c r="L7" s="36" t="e">
        <f>#REF!</f>
        <v>#REF!</v>
      </c>
      <c r="M7" s="36" t="e">
        <f>#REF!</f>
        <v>#REF!</v>
      </c>
      <c r="N7" s="36" t="e">
        <f t="shared" si="2"/>
        <v>#REF!</v>
      </c>
      <c r="O7" s="36" t="e">
        <f t="shared" si="3"/>
        <v>#REF!</v>
      </c>
      <c r="P7" s="36" t="e">
        <f t="shared" si="4"/>
        <v>#REF!</v>
      </c>
      <c r="Q7" s="36" t="e">
        <f t="shared" si="5"/>
        <v>#REF!</v>
      </c>
      <c r="R7" s="36" t="e">
        <f t="shared" si="6"/>
        <v>#REF!</v>
      </c>
    </row>
    <row r="8" spans="1:18" ht="15" customHeight="1" x14ac:dyDescent="0.2">
      <c r="A8" s="685" t="s">
        <v>86</v>
      </c>
      <c r="B8" s="9" t="s">
        <v>87</v>
      </c>
      <c r="C8" s="36" t="e">
        <f>#REF!</f>
        <v>#REF!</v>
      </c>
      <c r="D8" s="36" t="e">
        <f>#REF!</f>
        <v>#REF!</v>
      </c>
      <c r="E8" s="36" t="e">
        <f>#REF!</f>
        <v>#REF!</v>
      </c>
      <c r="F8" s="36" t="e">
        <f t="shared" si="0"/>
        <v>#REF!</v>
      </c>
      <c r="G8" s="36" t="e">
        <f>#REF!</f>
        <v>#REF!</v>
      </c>
      <c r="H8" s="36" t="e">
        <f>#REF!</f>
        <v>#REF!</v>
      </c>
      <c r="I8" s="36" t="e">
        <f>#REF!</f>
        <v>#REF!</v>
      </c>
      <c r="J8" s="36" t="e">
        <f t="shared" si="1"/>
        <v>#REF!</v>
      </c>
      <c r="K8" s="36" t="e">
        <f>#REF!</f>
        <v>#REF!</v>
      </c>
      <c r="L8" s="36" t="e">
        <f>#REF!</f>
        <v>#REF!</v>
      </c>
      <c r="M8" s="36" t="e">
        <f>#REF!</f>
        <v>#REF!</v>
      </c>
      <c r="N8" s="36" t="e">
        <f t="shared" si="2"/>
        <v>#REF!</v>
      </c>
      <c r="O8" s="36" t="e">
        <f t="shared" si="3"/>
        <v>#REF!</v>
      </c>
      <c r="P8" s="36" t="e">
        <f t="shared" si="4"/>
        <v>#REF!</v>
      </c>
      <c r="Q8" s="36" t="e">
        <f t="shared" si="5"/>
        <v>#REF!</v>
      </c>
      <c r="R8" s="36" t="e">
        <f t="shared" si="6"/>
        <v>#REF!</v>
      </c>
    </row>
    <row r="9" spans="1:18" s="11" customFormat="1" ht="15" customHeight="1" x14ac:dyDescent="0.2">
      <c r="A9" s="686" t="s">
        <v>88</v>
      </c>
      <c r="B9" s="10" t="s">
        <v>89</v>
      </c>
      <c r="C9" s="36" t="e">
        <f>#REF!</f>
        <v>#REF!</v>
      </c>
      <c r="D9" s="36" t="e">
        <f>#REF!</f>
        <v>#REF!</v>
      </c>
      <c r="E9" s="36" t="e">
        <f>#REF!</f>
        <v>#REF!</v>
      </c>
      <c r="F9" s="36" t="e">
        <f t="shared" si="0"/>
        <v>#REF!</v>
      </c>
      <c r="G9" s="36" t="e">
        <f>#REF!</f>
        <v>#REF!</v>
      </c>
      <c r="H9" s="36" t="e">
        <f>#REF!</f>
        <v>#REF!</v>
      </c>
      <c r="I9" s="36" t="e">
        <f>#REF!</f>
        <v>#REF!</v>
      </c>
      <c r="J9" s="36" t="e">
        <f t="shared" si="1"/>
        <v>#REF!</v>
      </c>
      <c r="K9" s="36" t="e">
        <f>#REF!</f>
        <v>#REF!</v>
      </c>
      <c r="L9" s="36" t="e">
        <f>#REF!</f>
        <v>#REF!</v>
      </c>
      <c r="M9" s="36" t="e">
        <f>#REF!</f>
        <v>#REF!</v>
      </c>
      <c r="N9" s="36" t="e">
        <f t="shared" si="2"/>
        <v>#REF!</v>
      </c>
      <c r="O9" s="36" t="e">
        <f t="shared" si="3"/>
        <v>#REF!</v>
      </c>
      <c r="P9" s="36" t="e">
        <f t="shared" si="4"/>
        <v>#REF!</v>
      </c>
      <c r="Q9" s="36" t="e">
        <f t="shared" si="5"/>
        <v>#REF!</v>
      </c>
      <c r="R9" s="36" t="e">
        <f t="shared" si="6"/>
        <v>#REF!</v>
      </c>
    </row>
    <row r="10" spans="1:18" ht="15" customHeight="1" x14ac:dyDescent="0.2">
      <c r="A10" s="685" t="s">
        <v>90</v>
      </c>
      <c r="B10" s="9" t="s">
        <v>91</v>
      </c>
      <c r="C10" s="36" t="e">
        <f>#REF!</f>
        <v>#REF!</v>
      </c>
      <c r="D10" s="36" t="e">
        <f>#REF!</f>
        <v>#REF!</v>
      </c>
      <c r="E10" s="36" t="e">
        <f>#REF!</f>
        <v>#REF!</v>
      </c>
      <c r="F10" s="36" t="e">
        <f t="shared" si="0"/>
        <v>#REF!</v>
      </c>
      <c r="G10" s="36" t="e">
        <f>#REF!</f>
        <v>#REF!</v>
      </c>
      <c r="H10" s="36" t="e">
        <f>#REF!</f>
        <v>#REF!</v>
      </c>
      <c r="I10" s="36" t="e">
        <f>#REF!</f>
        <v>#REF!</v>
      </c>
      <c r="J10" s="36" t="e">
        <f t="shared" si="1"/>
        <v>#REF!</v>
      </c>
      <c r="K10" s="36" t="e">
        <f>#REF!</f>
        <v>#REF!</v>
      </c>
      <c r="L10" s="36" t="e">
        <f>#REF!</f>
        <v>#REF!</v>
      </c>
      <c r="M10" s="36" t="e">
        <f>#REF!</f>
        <v>#REF!</v>
      </c>
      <c r="N10" s="36" t="e">
        <f t="shared" si="2"/>
        <v>#REF!</v>
      </c>
      <c r="O10" s="36" t="e">
        <f t="shared" si="3"/>
        <v>#REF!</v>
      </c>
      <c r="P10" s="36" t="e">
        <f t="shared" si="4"/>
        <v>#REF!</v>
      </c>
      <c r="Q10" s="36" t="e">
        <f t="shared" si="5"/>
        <v>#REF!</v>
      </c>
      <c r="R10" s="36" t="e">
        <f t="shared" si="6"/>
        <v>#REF!</v>
      </c>
    </row>
    <row r="11" spans="1:18" ht="15" customHeight="1" x14ac:dyDescent="0.2">
      <c r="A11" s="687" t="s">
        <v>92</v>
      </c>
      <c r="B11" s="9" t="s">
        <v>93</v>
      </c>
      <c r="C11" s="36" t="e">
        <f>#REF!</f>
        <v>#REF!</v>
      </c>
      <c r="D11" s="36" t="e">
        <f>#REF!</f>
        <v>#REF!</v>
      </c>
      <c r="E11" s="36" t="e">
        <f>#REF!</f>
        <v>#REF!</v>
      </c>
      <c r="F11" s="36" t="e">
        <f t="shared" si="0"/>
        <v>#REF!</v>
      </c>
      <c r="G11" s="36" t="e">
        <f>#REF!</f>
        <v>#REF!</v>
      </c>
      <c r="H11" s="36" t="e">
        <f>#REF!</f>
        <v>#REF!</v>
      </c>
      <c r="I11" s="36" t="e">
        <f>#REF!</f>
        <v>#REF!</v>
      </c>
      <c r="J11" s="36" t="e">
        <f t="shared" si="1"/>
        <v>#REF!</v>
      </c>
      <c r="K11" s="36" t="e">
        <f>#REF!</f>
        <v>#REF!</v>
      </c>
      <c r="L11" s="36" t="e">
        <f>#REF!</f>
        <v>#REF!</v>
      </c>
      <c r="M11" s="36" t="e">
        <f>#REF!</f>
        <v>#REF!</v>
      </c>
      <c r="N11" s="36" t="e">
        <f t="shared" si="2"/>
        <v>#REF!</v>
      </c>
      <c r="O11" s="36" t="e">
        <f t="shared" si="3"/>
        <v>#REF!</v>
      </c>
      <c r="P11" s="36" t="e">
        <f t="shared" si="4"/>
        <v>#REF!</v>
      </c>
      <c r="Q11" s="36" t="e">
        <f t="shared" si="5"/>
        <v>#REF!</v>
      </c>
      <c r="R11" s="36" t="e">
        <f t="shared" si="6"/>
        <v>#REF!</v>
      </c>
    </row>
    <row r="12" spans="1:18" ht="15" customHeight="1" x14ac:dyDescent="0.2">
      <c r="A12" s="25">
        <v>10</v>
      </c>
      <c r="B12" s="9" t="s">
        <v>94</v>
      </c>
      <c r="C12" s="36" t="e">
        <f>#REF!</f>
        <v>#REF!</v>
      </c>
      <c r="D12" s="36" t="e">
        <f>#REF!</f>
        <v>#REF!</v>
      </c>
      <c r="E12" s="36" t="e">
        <f>#REF!</f>
        <v>#REF!</v>
      </c>
      <c r="F12" s="36" t="e">
        <f t="shared" si="0"/>
        <v>#REF!</v>
      </c>
      <c r="G12" s="36" t="e">
        <f>#REF!</f>
        <v>#REF!</v>
      </c>
      <c r="H12" s="36" t="e">
        <f>#REF!</f>
        <v>#REF!</v>
      </c>
      <c r="I12" s="36" t="e">
        <f>#REF!</f>
        <v>#REF!</v>
      </c>
      <c r="J12" s="36" t="e">
        <f t="shared" si="1"/>
        <v>#REF!</v>
      </c>
      <c r="K12" s="36" t="e">
        <f>#REF!</f>
        <v>#REF!</v>
      </c>
      <c r="L12" s="36" t="e">
        <f>#REF!</f>
        <v>#REF!</v>
      </c>
      <c r="M12" s="36" t="e">
        <f>#REF!</f>
        <v>#REF!</v>
      </c>
      <c r="N12" s="36" t="e">
        <f t="shared" si="2"/>
        <v>#REF!</v>
      </c>
      <c r="O12" s="36" t="e">
        <f t="shared" si="3"/>
        <v>#REF!</v>
      </c>
      <c r="P12" s="36" t="e">
        <f t="shared" si="4"/>
        <v>#REF!</v>
      </c>
      <c r="Q12" s="36" t="e">
        <f t="shared" si="5"/>
        <v>#REF!</v>
      </c>
      <c r="R12" s="36" t="e">
        <f t="shared" si="6"/>
        <v>#REF!</v>
      </c>
    </row>
    <row r="13" spans="1:18" ht="15" customHeight="1" x14ac:dyDescent="0.2">
      <c r="A13" s="687" t="s">
        <v>95</v>
      </c>
      <c r="B13" s="9" t="s">
        <v>96</v>
      </c>
      <c r="C13" s="36" t="e">
        <f>#REF!</f>
        <v>#REF!</v>
      </c>
      <c r="D13" s="36" t="e">
        <f>#REF!</f>
        <v>#REF!</v>
      </c>
      <c r="E13" s="36" t="e">
        <f>#REF!</f>
        <v>#REF!</v>
      </c>
      <c r="F13" s="36" t="e">
        <f t="shared" si="0"/>
        <v>#REF!</v>
      </c>
      <c r="G13" s="36" t="e">
        <f>#REF!</f>
        <v>#REF!</v>
      </c>
      <c r="H13" s="36" t="e">
        <f>#REF!</f>
        <v>#REF!</v>
      </c>
      <c r="I13" s="36" t="e">
        <f>#REF!</f>
        <v>#REF!</v>
      </c>
      <c r="J13" s="36" t="e">
        <f t="shared" si="1"/>
        <v>#REF!</v>
      </c>
      <c r="K13" s="36" t="e">
        <f>#REF!</f>
        <v>#REF!</v>
      </c>
      <c r="L13" s="36" t="e">
        <f>#REF!</f>
        <v>#REF!</v>
      </c>
      <c r="M13" s="36" t="e">
        <f>#REF!</f>
        <v>#REF!</v>
      </c>
      <c r="N13" s="36" t="e">
        <f t="shared" si="2"/>
        <v>#REF!</v>
      </c>
      <c r="O13" s="36" t="e">
        <f t="shared" si="3"/>
        <v>#REF!</v>
      </c>
      <c r="P13" s="36" t="e">
        <f t="shared" si="4"/>
        <v>#REF!</v>
      </c>
      <c r="Q13" s="36" t="e">
        <f t="shared" si="5"/>
        <v>#REF!</v>
      </c>
      <c r="R13" s="36" t="e">
        <f t="shared" si="6"/>
        <v>#REF!</v>
      </c>
    </row>
    <row r="14" spans="1:18" ht="15" customHeight="1" x14ac:dyDescent="0.2">
      <c r="A14" s="25">
        <v>12</v>
      </c>
      <c r="B14" s="9" t="s">
        <v>97</v>
      </c>
      <c r="C14" s="36" t="e">
        <f>#REF!</f>
        <v>#REF!</v>
      </c>
      <c r="D14" s="36" t="e">
        <f>#REF!</f>
        <v>#REF!</v>
      </c>
      <c r="E14" s="36" t="e">
        <f>#REF!</f>
        <v>#REF!</v>
      </c>
      <c r="F14" s="36" t="e">
        <f t="shared" si="0"/>
        <v>#REF!</v>
      </c>
      <c r="G14" s="36" t="e">
        <f>#REF!</f>
        <v>#REF!</v>
      </c>
      <c r="H14" s="36" t="e">
        <f>#REF!</f>
        <v>#REF!</v>
      </c>
      <c r="I14" s="36" t="e">
        <f>#REF!</f>
        <v>#REF!</v>
      </c>
      <c r="J14" s="36" t="e">
        <f t="shared" si="1"/>
        <v>#REF!</v>
      </c>
      <c r="K14" s="36" t="e">
        <f>#REF!</f>
        <v>#REF!</v>
      </c>
      <c r="L14" s="36" t="e">
        <f>#REF!</f>
        <v>#REF!</v>
      </c>
      <c r="M14" s="36" t="e">
        <f>#REF!</f>
        <v>#REF!</v>
      </c>
      <c r="N14" s="36" t="e">
        <f t="shared" si="2"/>
        <v>#REF!</v>
      </c>
      <c r="O14" s="36" t="e">
        <f t="shared" si="3"/>
        <v>#REF!</v>
      </c>
      <c r="P14" s="36" t="e">
        <f t="shared" si="4"/>
        <v>#REF!</v>
      </c>
      <c r="Q14" s="36" t="e">
        <f t="shared" si="5"/>
        <v>#REF!</v>
      </c>
      <c r="R14" s="36" t="e">
        <f t="shared" si="6"/>
        <v>#REF!</v>
      </c>
    </row>
    <row r="15" spans="1:18" s="11" customFormat="1" ht="15" customHeight="1" x14ac:dyDescent="0.2">
      <c r="A15" s="428" t="s">
        <v>98</v>
      </c>
      <c r="B15" s="10" t="s">
        <v>99</v>
      </c>
      <c r="C15" s="36" t="e">
        <f>#REF!</f>
        <v>#REF!</v>
      </c>
      <c r="D15" s="36" t="e">
        <f>#REF!</f>
        <v>#REF!</v>
      </c>
      <c r="E15" s="36" t="e">
        <f>#REF!</f>
        <v>#REF!</v>
      </c>
      <c r="F15" s="36" t="e">
        <f t="shared" si="0"/>
        <v>#REF!</v>
      </c>
      <c r="G15" s="36" t="e">
        <f>#REF!</f>
        <v>#REF!</v>
      </c>
      <c r="H15" s="36" t="e">
        <f>#REF!</f>
        <v>#REF!</v>
      </c>
      <c r="I15" s="36" t="e">
        <f>#REF!</f>
        <v>#REF!</v>
      </c>
      <c r="J15" s="36" t="e">
        <f t="shared" si="1"/>
        <v>#REF!</v>
      </c>
      <c r="K15" s="36" t="e">
        <f>#REF!</f>
        <v>#REF!</v>
      </c>
      <c r="L15" s="36" t="e">
        <f>#REF!</f>
        <v>#REF!</v>
      </c>
      <c r="M15" s="36" t="e">
        <f>#REF!</f>
        <v>#REF!</v>
      </c>
      <c r="N15" s="36" t="e">
        <f t="shared" si="2"/>
        <v>#REF!</v>
      </c>
      <c r="O15" s="36" t="e">
        <f t="shared" si="3"/>
        <v>#REF!</v>
      </c>
      <c r="P15" s="36" t="e">
        <f t="shared" si="4"/>
        <v>#REF!</v>
      </c>
      <c r="Q15" s="36" t="e">
        <f t="shared" si="5"/>
        <v>#REF!</v>
      </c>
      <c r="R15" s="36" t="e">
        <f t="shared" si="6"/>
        <v>#REF!</v>
      </c>
    </row>
    <row r="16" spans="1:18" ht="15" customHeight="1" x14ac:dyDescent="0.2">
      <c r="A16" s="25">
        <v>14</v>
      </c>
      <c r="B16" s="9" t="s">
        <v>100</v>
      </c>
      <c r="C16" s="36" t="e">
        <f>#REF!</f>
        <v>#REF!</v>
      </c>
      <c r="D16" s="36" t="e">
        <f>#REF!</f>
        <v>#REF!</v>
      </c>
      <c r="E16" s="36" t="e">
        <f>#REF!</f>
        <v>#REF!</v>
      </c>
      <c r="F16" s="36" t="e">
        <f t="shared" si="0"/>
        <v>#REF!</v>
      </c>
      <c r="G16" s="36" t="e">
        <f>#REF!</f>
        <v>#REF!</v>
      </c>
      <c r="H16" s="36" t="e">
        <f>#REF!</f>
        <v>#REF!</v>
      </c>
      <c r="I16" s="36" t="e">
        <f>#REF!</f>
        <v>#REF!</v>
      </c>
      <c r="J16" s="36" t="e">
        <f t="shared" si="1"/>
        <v>#REF!</v>
      </c>
      <c r="K16" s="36" t="e">
        <f>#REF!</f>
        <v>#REF!</v>
      </c>
      <c r="L16" s="36" t="e">
        <f>#REF!</f>
        <v>#REF!</v>
      </c>
      <c r="M16" s="36" t="e">
        <f>#REF!</f>
        <v>#REF!</v>
      </c>
      <c r="N16" s="36" t="e">
        <f t="shared" si="2"/>
        <v>#REF!</v>
      </c>
      <c r="O16" s="36" t="e">
        <f t="shared" si="3"/>
        <v>#REF!</v>
      </c>
      <c r="P16" s="36" t="e">
        <f t="shared" si="4"/>
        <v>#REF!</v>
      </c>
      <c r="Q16" s="36" t="e">
        <f t="shared" si="5"/>
        <v>#REF!</v>
      </c>
      <c r="R16" s="36" t="e">
        <f t="shared" si="6"/>
        <v>#REF!</v>
      </c>
    </row>
    <row r="17" spans="1:18" ht="15" customHeight="1" x14ac:dyDescent="0.2">
      <c r="A17" s="687" t="s">
        <v>101</v>
      </c>
      <c r="B17" s="9" t="s">
        <v>102</v>
      </c>
      <c r="C17" s="36" t="e">
        <f>#REF!</f>
        <v>#REF!</v>
      </c>
      <c r="D17" s="36" t="e">
        <f>#REF!</f>
        <v>#REF!</v>
      </c>
      <c r="E17" s="36" t="e">
        <f>#REF!</f>
        <v>#REF!</v>
      </c>
      <c r="F17" s="36" t="e">
        <f t="shared" si="0"/>
        <v>#REF!</v>
      </c>
      <c r="G17" s="36" t="e">
        <f>#REF!</f>
        <v>#REF!</v>
      </c>
      <c r="H17" s="36" t="e">
        <f>#REF!</f>
        <v>#REF!</v>
      </c>
      <c r="I17" s="36" t="e">
        <f>#REF!</f>
        <v>#REF!</v>
      </c>
      <c r="J17" s="36" t="e">
        <f t="shared" si="1"/>
        <v>#REF!</v>
      </c>
      <c r="K17" s="36" t="e">
        <f>#REF!</f>
        <v>#REF!</v>
      </c>
      <c r="L17" s="36" t="e">
        <f>#REF!</f>
        <v>#REF!</v>
      </c>
      <c r="M17" s="36" t="e">
        <f>#REF!</f>
        <v>#REF!</v>
      </c>
      <c r="N17" s="36" t="e">
        <f t="shared" si="2"/>
        <v>#REF!</v>
      </c>
      <c r="O17" s="36" t="e">
        <f t="shared" si="3"/>
        <v>#REF!</v>
      </c>
      <c r="P17" s="36" t="e">
        <f t="shared" si="4"/>
        <v>#REF!</v>
      </c>
      <c r="Q17" s="36" t="e">
        <f t="shared" si="5"/>
        <v>#REF!</v>
      </c>
      <c r="R17" s="36" t="e">
        <f t="shared" si="6"/>
        <v>#REF!</v>
      </c>
    </row>
    <row r="18" spans="1:18" s="11" customFormat="1" ht="15" customHeight="1" x14ac:dyDescent="0.2">
      <c r="A18" s="688">
        <v>16</v>
      </c>
      <c r="B18" s="10" t="s">
        <v>103</v>
      </c>
      <c r="C18" s="36" t="e">
        <f>#REF!</f>
        <v>#REF!</v>
      </c>
      <c r="D18" s="36" t="e">
        <f>#REF!</f>
        <v>#REF!</v>
      </c>
      <c r="E18" s="36" t="e">
        <f>#REF!</f>
        <v>#REF!</v>
      </c>
      <c r="F18" s="36" t="e">
        <f t="shared" si="0"/>
        <v>#REF!</v>
      </c>
      <c r="G18" s="36" t="e">
        <f>#REF!</f>
        <v>#REF!</v>
      </c>
      <c r="H18" s="36" t="e">
        <f>#REF!</f>
        <v>#REF!</v>
      </c>
      <c r="I18" s="36" t="e">
        <f>#REF!</f>
        <v>#REF!</v>
      </c>
      <c r="J18" s="36" t="e">
        <f t="shared" si="1"/>
        <v>#REF!</v>
      </c>
      <c r="K18" s="36" t="e">
        <f>#REF!</f>
        <v>#REF!</v>
      </c>
      <c r="L18" s="36" t="e">
        <f>#REF!</f>
        <v>#REF!</v>
      </c>
      <c r="M18" s="36" t="e">
        <f>#REF!</f>
        <v>#REF!</v>
      </c>
      <c r="N18" s="36" t="e">
        <f t="shared" si="2"/>
        <v>#REF!</v>
      </c>
      <c r="O18" s="36" t="e">
        <f t="shared" si="3"/>
        <v>#REF!</v>
      </c>
      <c r="P18" s="36" t="e">
        <f t="shared" si="4"/>
        <v>#REF!</v>
      </c>
      <c r="Q18" s="36" t="e">
        <f t="shared" si="5"/>
        <v>#REF!</v>
      </c>
      <c r="R18" s="36" t="e">
        <f t="shared" si="6"/>
        <v>#REF!</v>
      </c>
    </row>
    <row r="19" spans="1:18" ht="15" customHeight="1" x14ac:dyDescent="0.2">
      <c r="A19" s="687" t="s">
        <v>104</v>
      </c>
      <c r="B19" s="9" t="s">
        <v>105</v>
      </c>
      <c r="C19" s="36" t="e">
        <f>#REF!</f>
        <v>#REF!</v>
      </c>
      <c r="D19" s="36" t="e">
        <f>#REF!</f>
        <v>#REF!</v>
      </c>
      <c r="E19" s="36" t="e">
        <f>#REF!</f>
        <v>#REF!</v>
      </c>
      <c r="F19" s="36" t="e">
        <f t="shared" si="0"/>
        <v>#REF!</v>
      </c>
      <c r="G19" s="36" t="e">
        <f>#REF!</f>
        <v>#REF!</v>
      </c>
      <c r="H19" s="36" t="e">
        <f>#REF!</f>
        <v>#REF!</v>
      </c>
      <c r="I19" s="36" t="e">
        <f>#REF!</f>
        <v>#REF!</v>
      </c>
      <c r="J19" s="36" t="e">
        <f t="shared" si="1"/>
        <v>#REF!</v>
      </c>
      <c r="K19" s="36" t="e">
        <f>#REF!</f>
        <v>#REF!</v>
      </c>
      <c r="L19" s="36" t="e">
        <f>#REF!</f>
        <v>#REF!</v>
      </c>
      <c r="M19" s="36" t="e">
        <f>#REF!</f>
        <v>#REF!</v>
      </c>
      <c r="N19" s="36" t="e">
        <f t="shared" si="2"/>
        <v>#REF!</v>
      </c>
      <c r="O19" s="36" t="e">
        <f t="shared" si="3"/>
        <v>#REF!</v>
      </c>
      <c r="P19" s="36" t="e">
        <f t="shared" si="4"/>
        <v>#REF!</v>
      </c>
      <c r="Q19" s="36" t="e">
        <f t="shared" si="5"/>
        <v>#REF!</v>
      </c>
      <c r="R19" s="36" t="e">
        <f t="shared" si="6"/>
        <v>#REF!</v>
      </c>
    </row>
    <row r="20" spans="1:18" ht="15" customHeight="1" x14ac:dyDescent="0.2">
      <c r="A20" s="687" t="s">
        <v>106</v>
      </c>
      <c r="B20" s="9" t="s">
        <v>107</v>
      </c>
      <c r="C20" s="36" t="e">
        <f>#REF!</f>
        <v>#REF!</v>
      </c>
      <c r="D20" s="36" t="e">
        <f>#REF!</f>
        <v>#REF!</v>
      </c>
      <c r="E20" s="36" t="e">
        <f>#REF!</f>
        <v>#REF!</v>
      </c>
      <c r="F20" s="36" t="e">
        <f t="shared" si="0"/>
        <v>#REF!</v>
      </c>
      <c r="G20" s="36" t="e">
        <f>#REF!</f>
        <v>#REF!</v>
      </c>
      <c r="H20" s="36" t="e">
        <f>#REF!</f>
        <v>#REF!</v>
      </c>
      <c r="I20" s="36" t="e">
        <f>#REF!</f>
        <v>#REF!</v>
      </c>
      <c r="J20" s="36" t="e">
        <f t="shared" si="1"/>
        <v>#REF!</v>
      </c>
      <c r="K20" s="36" t="e">
        <f>#REF!</f>
        <v>#REF!</v>
      </c>
      <c r="L20" s="36" t="e">
        <f>#REF!</f>
        <v>#REF!</v>
      </c>
      <c r="M20" s="36" t="e">
        <f>#REF!</f>
        <v>#REF!</v>
      </c>
      <c r="N20" s="36" t="e">
        <f t="shared" si="2"/>
        <v>#REF!</v>
      </c>
      <c r="O20" s="36" t="e">
        <f t="shared" si="3"/>
        <v>#REF!</v>
      </c>
      <c r="P20" s="36" t="e">
        <f t="shared" si="4"/>
        <v>#REF!</v>
      </c>
      <c r="Q20" s="36" t="e">
        <f t="shared" si="5"/>
        <v>#REF!</v>
      </c>
      <c r="R20" s="36" t="e">
        <f t="shared" si="6"/>
        <v>#REF!</v>
      </c>
    </row>
    <row r="21" spans="1:18" ht="15" customHeight="1" x14ac:dyDescent="0.2">
      <c r="A21" s="25">
        <v>19</v>
      </c>
      <c r="B21" s="9" t="s">
        <v>108</v>
      </c>
      <c r="C21" s="36" t="e">
        <f>#REF!</f>
        <v>#REF!</v>
      </c>
      <c r="D21" s="36" t="e">
        <f>#REF!</f>
        <v>#REF!</v>
      </c>
      <c r="E21" s="36" t="e">
        <f>#REF!</f>
        <v>#REF!</v>
      </c>
      <c r="F21" s="36" t="e">
        <f t="shared" si="0"/>
        <v>#REF!</v>
      </c>
      <c r="G21" s="36" t="e">
        <f>#REF!</f>
        <v>#REF!</v>
      </c>
      <c r="H21" s="36" t="e">
        <f>#REF!</f>
        <v>#REF!</v>
      </c>
      <c r="I21" s="36" t="e">
        <f>#REF!</f>
        <v>#REF!</v>
      </c>
      <c r="J21" s="36" t="e">
        <f t="shared" si="1"/>
        <v>#REF!</v>
      </c>
      <c r="K21" s="36" t="e">
        <f>#REF!</f>
        <v>#REF!</v>
      </c>
      <c r="L21" s="36" t="e">
        <f>#REF!</f>
        <v>#REF!</v>
      </c>
      <c r="M21" s="36" t="e">
        <f>#REF!</f>
        <v>#REF!</v>
      </c>
      <c r="N21" s="36" t="e">
        <f t="shared" si="2"/>
        <v>#REF!</v>
      </c>
      <c r="O21" s="36" t="e">
        <f t="shared" si="3"/>
        <v>#REF!</v>
      </c>
      <c r="P21" s="36" t="e">
        <f t="shared" si="4"/>
        <v>#REF!</v>
      </c>
      <c r="Q21" s="36" t="e">
        <f t="shared" si="5"/>
        <v>#REF!</v>
      </c>
      <c r="R21" s="36" t="e">
        <f t="shared" si="6"/>
        <v>#REF!</v>
      </c>
    </row>
    <row r="22" spans="1:18" ht="15" customHeight="1" x14ac:dyDescent="0.2">
      <c r="A22" s="687" t="s">
        <v>109</v>
      </c>
      <c r="B22" s="9" t="s">
        <v>31</v>
      </c>
      <c r="C22" s="36" t="e">
        <f>#REF!</f>
        <v>#REF!</v>
      </c>
      <c r="D22" s="36" t="e">
        <f>#REF!</f>
        <v>#REF!</v>
      </c>
      <c r="E22" s="36" t="e">
        <f>#REF!</f>
        <v>#REF!</v>
      </c>
      <c r="F22" s="36" t="e">
        <f t="shared" si="0"/>
        <v>#REF!</v>
      </c>
      <c r="G22" s="36" t="e">
        <f>#REF!</f>
        <v>#REF!</v>
      </c>
      <c r="H22" s="36" t="e">
        <f>#REF!</f>
        <v>#REF!</v>
      </c>
      <c r="I22" s="36" t="e">
        <f>#REF!</f>
        <v>#REF!</v>
      </c>
      <c r="J22" s="36" t="e">
        <f t="shared" si="1"/>
        <v>#REF!</v>
      </c>
      <c r="K22" s="36" t="e">
        <f>#REF!</f>
        <v>#REF!</v>
      </c>
      <c r="L22" s="36" t="e">
        <f>#REF!</f>
        <v>#REF!</v>
      </c>
      <c r="M22" s="36" t="e">
        <f>#REF!</f>
        <v>#REF!</v>
      </c>
      <c r="N22" s="36" t="e">
        <f t="shared" si="2"/>
        <v>#REF!</v>
      </c>
      <c r="O22" s="36" t="e">
        <f t="shared" si="3"/>
        <v>#REF!</v>
      </c>
      <c r="P22" s="36" t="e">
        <f t="shared" si="4"/>
        <v>#REF!</v>
      </c>
      <c r="Q22" s="36" t="e">
        <f t="shared" si="5"/>
        <v>#REF!</v>
      </c>
      <c r="R22" s="36" t="e">
        <f t="shared" si="6"/>
        <v>#REF!</v>
      </c>
    </row>
    <row r="23" spans="1:18" s="11" customFormat="1" ht="15" customHeight="1" thickBot="1" x14ac:dyDescent="0.25">
      <c r="A23" s="689" t="s">
        <v>110</v>
      </c>
      <c r="B23" s="31" t="s">
        <v>111</v>
      </c>
      <c r="C23" s="155" t="e">
        <f>#REF!</f>
        <v>#REF!</v>
      </c>
      <c r="D23" s="155" t="e">
        <f>#REF!</f>
        <v>#REF!</v>
      </c>
      <c r="E23" s="155" t="e">
        <f>#REF!</f>
        <v>#REF!</v>
      </c>
      <c r="F23" s="155" t="e">
        <f t="shared" si="0"/>
        <v>#REF!</v>
      </c>
      <c r="G23" s="155" t="e">
        <f>#REF!</f>
        <v>#REF!</v>
      </c>
      <c r="H23" s="155" t="e">
        <f>#REF!</f>
        <v>#REF!</v>
      </c>
      <c r="I23" s="155" t="e">
        <f>#REF!</f>
        <v>#REF!</v>
      </c>
      <c r="J23" s="155" t="e">
        <f t="shared" si="1"/>
        <v>#REF!</v>
      </c>
      <c r="K23" s="155" t="e">
        <f>#REF!</f>
        <v>#REF!</v>
      </c>
      <c r="L23" s="155" t="e">
        <f>#REF!</f>
        <v>#REF!</v>
      </c>
      <c r="M23" s="155" t="e">
        <f>#REF!</f>
        <v>#REF!</v>
      </c>
      <c r="N23" s="155" t="e">
        <f t="shared" si="2"/>
        <v>#REF!</v>
      </c>
      <c r="O23" s="155" t="e">
        <f t="shared" si="3"/>
        <v>#REF!</v>
      </c>
      <c r="P23" s="155" t="e">
        <f t="shared" si="4"/>
        <v>#REF!</v>
      </c>
      <c r="Q23" s="155" t="e">
        <f t="shared" si="5"/>
        <v>#REF!</v>
      </c>
      <c r="R23" s="155" t="e">
        <f t="shared" si="6"/>
        <v>#REF!</v>
      </c>
    </row>
    <row r="24" spans="1:18" s="11" customFormat="1" ht="19.899999999999999" customHeight="1" thickBot="1" x14ac:dyDescent="0.25">
      <c r="A24" s="690">
        <v>22</v>
      </c>
      <c r="B24" s="30" t="s">
        <v>112</v>
      </c>
      <c r="C24" s="154" t="e">
        <f>#REF!</f>
        <v>#REF!</v>
      </c>
      <c r="D24" s="154" t="e">
        <f>#REF!</f>
        <v>#REF!</v>
      </c>
      <c r="E24" s="154" t="e">
        <f>#REF!</f>
        <v>#REF!</v>
      </c>
      <c r="F24" s="154" t="e">
        <f t="shared" si="0"/>
        <v>#REF!</v>
      </c>
      <c r="G24" s="154" t="e">
        <f>#REF!</f>
        <v>#REF!</v>
      </c>
      <c r="H24" s="154" t="e">
        <f>#REF!</f>
        <v>#REF!</v>
      </c>
      <c r="I24" s="154" t="e">
        <f>#REF!</f>
        <v>#REF!</v>
      </c>
      <c r="J24" s="154" t="e">
        <f t="shared" si="1"/>
        <v>#REF!</v>
      </c>
      <c r="K24" s="154" t="e">
        <f>#REF!</f>
        <v>#REF!</v>
      </c>
      <c r="L24" s="154" t="e">
        <f>#REF!</f>
        <v>#REF!</v>
      </c>
      <c r="M24" s="154" t="e">
        <f>#REF!</f>
        <v>#REF!</v>
      </c>
      <c r="N24" s="154" t="e">
        <f t="shared" si="2"/>
        <v>#REF!</v>
      </c>
      <c r="O24" s="154" t="e">
        <f t="shared" si="3"/>
        <v>#REF!</v>
      </c>
      <c r="P24" s="154" t="e">
        <f t="shared" si="4"/>
        <v>#REF!</v>
      </c>
      <c r="Q24" s="154" t="e">
        <f t="shared" si="5"/>
        <v>#REF!</v>
      </c>
      <c r="R24" s="154" t="e">
        <f t="shared" si="6"/>
        <v>#REF!</v>
      </c>
    </row>
    <row r="25" spans="1:18" s="11" customFormat="1" ht="15" customHeight="1" x14ac:dyDescent="0.2">
      <c r="A25" s="684" t="s">
        <v>113</v>
      </c>
      <c r="B25" s="29" t="s">
        <v>114</v>
      </c>
      <c r="C25" s="36" t="e">
        <f>#REF!</f>
        <v>#REF!</v>
      </c>
      <c r="D25" s="36" t="e">
        <f>#REF!</f>
        <v>#REF!</v>
      </c>
      <c r="E25" s="36" t="e">
        <f>#REF!</f>
        <v>#REF!</v>
      </c>
      <c r="F25" s="36" t="e">
        <f t="shared" si="0"/>
        <v>#REF!</v>
      </c>
      <c r="G25" s="36" t="e">
        <f>#REF!</f>
        <v>#REF!</v>
      </c>
      <c r="H25" s="36" t="e">
        <f>#REF!</f>
        <v>#REF!</v>
      </c>
      <c r="I25" s="36" t="e">
        <f>#REF!</f>
        <v>#REF!</v>
      </c>
      <c r="J25" s="36" t="e">
        <f t="shared" si="1"/>
        <v>#REF!</v>
      </c>
      <c r="K25" s="36" t="e">
        <f>#REF!</f>
        <v>#REF!</v>
      </c>
      <c r="L25" s="36" t="e">
        <f>#REF!</f>
        <v>#REF!</v>
      </c>
      <c r="M25" s="36" t="e">
        <f>#REF!</f>
        <v>#REF!</v>
      </c>
      <c r="N25" s="36" t="e">
        <f t="shared" si="2"/>
        <v>#REF!</v>
      </c>
      <c r="O25" s="36" t="e">
        <f t="shared" si="3"/>
        <v>#REF!</v>
      </c>
      <c r="P25" s="36" t="e">
        <f t="shared" si="4"/>
        <v>#REF!</v>
      </c>
      <c r="Q25" s="36" t="e">
        <f t="shared" si="5"/>
        <v>#REF!</v>
      </c>
      <c r="R25" s="36" t="e">
        <f t="shared" si="6"/>
        <v>#REF!</v>
      </c>
    </row>
    <row r="26" spans="1:18" s="11" customFormat="1" ht="30" customHeight="1" x14ac:dyDescent="0.2">
      <c r="A26" s="688">
        <v>24</v>
      </c>
      <c r="B26" s="5" t="s">
        <v>115</v>
      </c>
      <c r="C26" s="36" t="e">
        <f>#REF!</f>
        <v>#REF!</v>
      </c>
      <c r="D26" s="36" t="e">
        <f>#REF!</f>
        <v>#REF!</v>
      </c>
      <c r="E26" s="36" t="e">
        <f>#REF!</f>
        <v>#REF!</v>
      </c>
      <c r="F26" s="36" t="e">
        <f t="shared" si="0"/>
        <v>#REF!</v>
      </c>
      <c r="G26" s="36" t="e">
        <f>#REF!</f>
        <v>#REF!</v>
      </c>
      <c r="H26" s="36" t="e">
        <f>#REF!</f>
        <v>#REF!</v>
      </c>
      <c r="I26" s="36" t="e">
        <f>#REF!</f>
        <v>#REF!</v>
      </c>
      <c r="J26" s="36" t="e">
        <f t="shared" si="1"/>
        <v>#REF!</v>
      </c>
      <c r="K26" s="36" t="e">
        <f>#REF!</f>
        <v>#REF!</v>
      </c>
      <c r="L26" s="36" t="e">
        <f>#REF!</f>
        <v>#REF!</v>
      </c>
      <c r="M26" s="36" t="e">
        <f>#REF!</f>
        <v>#REF!</v>
      </c>
      <c r="N26" s="36" t="e">
        <f t="shared" si="2"/>
        <v>#REF!</v>
      </c>
      <c r="O26" s="36" t="e">
        <f t="shared" si="3"/>
        <v>#REF!</v>
      </c>
      <c r="P26" s="36" t="e">
        <f t="shared" si="4"/>
        <v>#REF!</v>
      </c>
      <c r="Q26" s="36" t="e">
        <f t="shared" si="5"/>
        <v>#REF!</v>
      </c>
      <c r="R26" s="36" t="e">
        <f t="shared" si="6"/>
        <v>#REF!</v>
      </c>
    </row>
    <row r="27" spans="1:18" ht="15" customHeight="1" x14ac:dyDescent="0.2">
      <c r="A27" s="687" t="s">
        <v>116</v>
      </c>
      <c r="B27" s="14" t="s">
        <v>117</v>
      </c>
      <c r="C27" s="36" t="e">
        <f>#REF!</f>
        <v>#REF!</v>
      </c>
      <c r="D27" s="36" t="e">
        <f>#REF!</f>
        <v>#REF!</v>
      </c>
      <c r="E27" s="36" t="e">
        <f>#REF!</f>
        <v>#REF!</v>
      </c>
      <c r="F27" s="36" t="e">
        <f t="shared" si="0"/>
        <v>#REF!</v>
      </c>
      <c r="G27" s="36" t="e">
        <f>#REF!</f>
        <v>#REF!</v>
      </c>
      <c r="H27" s="36" t="e">
        <f>#REF!</f>
        <v>#REF!</v>
      </c>
      <c r="I27" s="36" t="e">
        <f>#REF!</f>
        <v>#REF!</v>
      </c>
      <c r="J27" s="36" t="e">
        <f t="shared" si="1"/>
        <v>#REF!</v>
      </c>
      <c r="K27" s="36" t="e">
        <f>#REF!</f>
        <v>#REF!</v>
      </c>
      <c r="L27" s="36" t="e">
        <f>#REF!</f>
        <v>#REF!</v>
      </c>
      <c r="M27" s="36" t="e">
        <f>#REF!</f>
        <v>#REF!</v>
      </c>
      <c r="N27" s="36" t="e">
        <f t="shared" si="2"/>
        <v>#REF!</v>
      </c>
      <c r="O27" s="36" t="e">
        <f t="shared" si="3"/>
        <v>#REF!</v>
      </c>
      <c r="P27" s="36" t="e">
        <f t="shared" si="4"/>
        <v>#REF!</v>
      </c>
      <c r="Q27" s="36" t="e">
        <f t="shared" si="5"/>
        <v>#REF!</v>
      </c>
      <c r="R27" s="36" t="e">
        <f t="shared" si="6"/>
        <v>#REF!</v>
      </c>
    </row>
    <row r="28" spans="1:18" ht="15" customHeight="1" x14ac:dyDescent="0.2">
      <c r="A28" s="25">
        <v>26</v>
      </c>
      <c r="B28" s="14" t="s">
        <v>118</v>
      </c>
      <c r="C28" s="36" t="e">
        <f>#REF!</f>
        <v>#REF!</v>
      </c>
      <c r="D28" s="36" t="e">
        <f>#REF!</f>
        <v>#REF!</v>
      </c>
      <c r="E28" s="36" t="e">
        <f>#REF!</f>
        <v>#REF!</v>
      </c>
      <c r="F28" s="36" t="e">
        <f t="shared" si="0"/>
        <v>#REF!</v>
      </c>
      <c r="G28" s="36" t="e">
        <f>#REF!</f>
        <v>#REF!</v>
      </c>
      <c r="H28" s="36" t="e">
        <f>#REF!</f>
        <v>#REF!</v>
      </c>
      <c r="I28" s="36" t="e">
        <f>#REF!</f>
        <v>#REF!</v>
      </c>
      <c r="J28" s="36" t="e">
        <f t="shared" si="1"/>
        <v>#REF!</v>
      </c>
      <c r="K28" s="36" t="e">
        <f>#REF!</f>
        <v>#REF!</v>
      </c>
      <c r="L28" s="36" t="e">
        <f>#REF!</f>
        <v>#REF!</v>
      </c>
      <c r="M28" s="36" t="e">
        <f>#REF!</f>
        <v>#REF!</v>
      </c>
      <c r="N28" s="36" t="e">
        <f t="shared" si="2"/>
        <v>#REF!</v>
      </c>
      <c r="O28" s="36" t="e">
        <f t="shared" si="3"/>
        <v>#REF!</v>
      </c>
      <c r="P28" s="36" t="e">
        <f t="shared" si="4"/>
        <v>#REF!</v>
      </c>
      <c r="Q28" s="36" t="e">
        <f t="shared" si="5"/>
        <v>#REF!</v>
      </c>
      <c r="R28" s="36" t="e">
        <f t="shared" si="6"/>
        <v>#REF!</v>
      </c>
    </row>
    <row r="29" spans="1:18" ht="15" customHeight="1" x14ac:dyDescent="0.2">
      <c r="A29" s="687" t="s">
        <v>119</v>
      </c>
      <c r="B29" s="14" t="s">
        <v>120</v>
      </c>
      <c r="C29" s="36" t="e">
        <f>#REF!</f>
        <v>#REF!</v>
      </c>
      <c r="D29" s="36" t="e">
        <f>#REF!</f>
        <v>#REF!</v>
      </c>
      <c r="E29" s="36" t="e">
        <f>#REF!</f>
        <v>#REF!</v>
      </c>
      <c r="F29" s="36" t="e">
        <f t="shared" si="0"/>
        <v>#REF!</v>
      </c>
      <c r="G29" s="36" t="e">
        <f>#REF!</f>
        <v>#REF!</v>
      </c>
      <c r="H29" s="36" t="e">
        <f>#REF!</f>
        <v>#REF!</v>
      </c>
      <c r="I29" s="36" t="e">
        <f>#REF!</f>
        <v>#REF!</v>
      </c>
      <c r="J29" s="36" t="e">
        <f t="shared" si="1"/>
        <v>#REF!</v>
      </c>
      <c r="K29" s="36" t="e">
        <f>#REF!</f>
        <v>#REF!</v>
      </c>
      <c r="L29" s="36" t="e">
        <f>#REF!</f>
        <v>#REF!</v>
      </c>
      <c r="M29" s="36" t="e">
        <f>#REF!</f>
        <v>#REF!</v>
      </c>
      <c r="N29" s="36" t="e">
        <f t="shared" si="2"/>
        <v>#REF!</v>
      </c>
      <c r="O29" s="36" t="e">
        <f t="shared" si="3"/>
        <v>#REF!</v>
      </c>
      <c r="P29" s="36" t="e">
        <f t="shared" si="4"/>
        <v>#REF!</v>
      </c>
      <c r="Q29" s="36" t="e">
        <f t="shared" si="5"/>
        <v>#REF!</v>
      </c>
      <c r="R29" s="36" t="e">
        <f t="shared" si="6"/>
        <v>#REF!</v>
      </c>
    </row>
    <row r="30" spans="1:18" ht="15" customHeight="1" x14ac:dyDescent="0.2">
      <c r="A30" s="687" t="s">
        <v>121</v>
      </c>
      <c r="B30" s="14" t="s">
        <v>122</v>
      </c>
      <c r="C30" s="36" t="e">
        <f>#REF!</f>
        <v>#REF!</v>
      </c>
      <c r="D30" s="36" t="e">
        <f>#REF!</f>
        <v>#REF!</v>
      </c>
      <c r="E30" s="36" t="e">
        <f>#REF!</f>
        <v>#REF!</v>
      </c>
      <c r="F30" s="36" t="e">
        <f t="shared" si="0"/>
        <v>#REF!</v>
      </c>
      <c r="G30" s="36" t="e">
        <f>#REF!</f>
        <v>#REF!</v>
      </c>
      <c r="H30" s="36" t="e">
        <f>#REF!</f>
        <v>#REF!</v>
      </c>
      <c r="I30" s="36" t="e">
        <f>#REF!</f>
        <v>#REF!</v>
      </c>
      <c r="J30" s="36" t="e">
        <f t="shared" si="1"/>
        <v>#REF!</v>
      </c>
      <c r="K30" s="36" t="e">
        <f>#REF!</f>
        <v>#REF!</v>
      </c>
      <c r="L30" s="36" t="e">
        <f>#REF!</f>
        <v>#REF!</v>
      </c>
      <c r="M30" s="36" t="e">
        <f>#REF!</f>
        <v>#REF!</v>
      </c>
      <c r="N30" s="36" t="e">
        <f t="shared" si="2"/>
        <v>#REF!</v>
      </c>
      <c r="O30" s="36" t="e">
        <f t="shared" si="3"/>
        <v>#REF!</v>
      </c>
      <c r="P30" s="36" t="e">
        <f t="shared" si="4"/>
        <v>#REF!</v>
      </c>
      <c r="Q30" s="36" t="e">
        <f t="shared" si="5"/>
        <v>#REF!</v>
      </c>
      <c r="R30" s="36" t="e">
        <f t="shared" si="6"/>
        <v>#REF!</v>
      </c>
    </row>
    <row r="31" spans="1:18" ht="15" customHeight="1" x14ac:dyDescent="0.2">
      <c r="A31" s="687" t="s">
        <v>123</v>
      </c>
      <c r="B31" s="14" t="s">
        <v>124</v>
      </c>
      <c r="C31" s="36" t="e">
        <f>#REF!</f>
        <v>#REF!</v>
      </c>
      <c r="D31" s="36" t="e">
        <f>#REF!</f>
        <v>#REF!</v>
      </c>
      <c r="E31" s="36" t="e">
        <f>#REF!</f>
        <v>#REF!</v>
      </c>
      <c r="F31" s="36" t="e">
        <f t="shared" si="0"/>
        <v>#REF!</v>
      </c>
      <c r="G31" s="36" t="e">
        <f>#REF!</f>
        <v>#REF!</v>
      </c>
      <c r="H31" s="36" t="e">
        <f>#REF!</f>
        <v>#REF!</v>
      </c>
      <c r="I31" s="36" t="e">
        <f>#REF!</f>
        <v>#REF!</v>
      </c>
      <c r="J31" s="36" t="e">
        <f t="shared" si="1"/>
        <v>#REF!</v>
      </c>
      <c r="K31" s="36" t="e">
        <f>#REF!</f>
        <v>#REF!</v>
      </c>
      <c r="L31" s="36" t="e">
        <f>#REF!</f>
        <v>#REF!</v>
      </c>
      <c r="M31" s="36" t="e">
        <f>#REF!</f>
        <v>#REF!</v>
      </c>
      <c r="N31" s="36" t="e">
        <f t="shared" si="2"/>
        <v>#REF!</v>
      </c>
      <c r="O31" s="36" t="e">
        <f t="shared" si="3"/>
        <v>#REF!</v>
      </c>
      <c r="P31" s="36" t="e">
        <f t="shared" si="4"/>
        <v>#REF!</v>
      </c>
      <c r="Q31" s="36" t="e">
        <f t="shared" si="5"/>
        <v>#REF!</v>
      </c>
      <c r="R31" s="36" t="e">
        <f t="shared" si="6"/>
        <v>#REF!</v>
      </c>
    </row>
    <row r="32" spans="1:18" ht="15" customHeight="1" x14ac:dyDescent="0.2">
      <c r="A32" s="25">
        <v>30</v>
      </c>
      <c r="B32" s="14" t="s">
        <v>125</v>
      </c>
      <c r="C32" s="36" t="e">
        <f>#REF!</f>
        <v>#REF!</v>
      </c>
      <c r="D32" s="36" t="e">
        <f>#REF!</f>
        <v>#REF!</v>
      </c>
      <c r="E32" s="36" t="e">
        <f>#REF!</f>
        <v>#REF!</v>
      </c>
      <c r="F32" s="36" t="e">
        <f t="shared" si="0"/>
        <v>#REF!</v>
      </c>
      <c r="G32" s="36" t="e">
        <f>#REF!</f>
        <v>#REF!</v>
      </c>
      <c r="H32" s="36" t="e">
        <f>#REF!</f>
        <v>#REF!</v>
      </c>
      <c r="I32" s="36" t="e">
        <f>#REF!</f>
        <v>#REF!</v>
      </c>
      <c r="J32" s="36" t="e">
        <f t="shared" si="1"/>
        <v>#REF!</v>
      </c>
      <c r="K32" s="36" t="e">
        <f>#REF!</f>
        <v>#REF!</v>
      </c>
      <c r="L32" s="36" t="e">
        <f>#REF!</f>
        <v>#REF!</v>
      </c>
      <c r="M32" s="36" t="e">
        <f>#REF!</f>
        <v>#REF!</v>
      </c>
      <c r="N32" s="36" t="e">
        <f t="shared" si="2"/>
        <v>#REF!</v>
      </c>
      <c r="O32" s="36" t="e">
        <f t="shared" si="3"/>
        <v>#REF!</v>
      </c>
      <c r="P32" s="36" t="e">
        <f t="shared" si="4"/>
        <v>#REF!</v>
      </c>
      <c r="Q32" s="36" t="e">
        <f t="shared" si="5"/>
        <v>#REF!</v>
      </c>
      <c r="R32" s="36" t="e">
        <f t="shared" si="6"/>
        <v>#REF!</v>
      </c>
    </row>
    <row r="33" spans="1:18" ht="15" customHeight="1" x14ac:dyDescent="0.2">
      <c r="A33" s="687" t="s">
        <v>126</v>
      </c>
      <c r="B33" s="14" t="s">
        <v>127</v>
      </c>
      <c r="C33" s="36" t="e">
        <f>#REF!</f>
        <v>#REF!</v>
      </c>
      <c r="D33" s="36" t="e">
        <f>#REF!</f>
        <v>#REF!</v>
      </c>
      <c r="E33" s="36" t="e">
        <f>#REF!</f>
        <v>#REF!</v>
      </c>
      <c r="F33" s="36" t="e">
        <f t="shared" si="0"/>
        <v>#REF!</v>
      </c>
      <c r="G33" s="36" t="e">
        <f>#REF!</f>
        <v>#REF!</v>
      </c>
      <c r="H33" s="36" t="e">
        <f>#REF!</f>
        <v>#REF!</v>
      </c>
      <c r="I33" s="36" t="e">
        <f>#REF!</f>
        <v>#REF!</v>
      </c>
      <c r="J33" s="36" t="e">
        <f t="shared" si="1"/>
        <v>#REF!</v>
      </c>
      <c r="K33" s="36" t="e">
        <f>#REF!</f>
        <v>#REF!</v>
      </c>
      <c r="L33" s="36" t="e">
        <f>#REF!</f>
        <v>#REF!</v>
      </c>
      <c r="M33" s="36" t="e">
        <f>#REF!</f>
        <v>#REF!</v>
      </c>
      <c r="N33" s="36" t="e">
        <f t="shared" si="2"/>
        <v>#REF!</v>
      </c>
      <c r="O33" s="36" t="e">
        <f t="shared" si="3"/>
        <v>#REF!</v>
      </c>
      <c r="P33" s="36" t="e">
        <f t="shared" si="4"/>
        <v>#REF!</v>
      </c>
      <c r="Q33" s="36" t="e">
        <f t="shared" si="5"/>
        <v>#REF!</v>
      </c>
      <c r="R33" s="36" t="e">
        <f t="shared" si="6"/>
        <v>#REF!</v>
      </c>
    </row>
    <row r="34" spans="1:18" s="11" customFormat="1" ht="15" customHeight="1" x14ac:dyDescent="0.2">
      <c r="A34" s="688">
        <v>32</v>
      </c>
      <c r="B34" s="5" t="s">
        <v>128</v>
      </c>
      <c r="C34" s="36" t="e">
        <f>#REF!</f>
        <v>#REF!</v>
      </c>
      <c r="D34" s="36" t="e">
        <f>#REF!</f>
        <v>#REF!</v>
      </c>
      <c r="E34" s="36" t="e">
        <f>#REF!</f>
        <v>#REF!</v>
      </c>
      <c r="F34" s="36" t="e">
        <f t="shared" si="0"/>
        <v>#REF!</v>
      </c>
      <c r="G34" s="36" t="e">
        <f>#REF!</f>
        <v>#REF!</v>
      </c>
      <c r="H34" s="36" t="e">
        <f>#REF!</f>
        <v>#REF!</v>
      </c>
      <c r="I34" s="36" t="e">
        <f>#REF!</f>
        <v>#REF!</v>
      </c>
      <c r="J34" s="36" t="e">
        <f t="shared" si="1"/>
        <v>#REF!</v>
      </c>
      <c r="K34" s="36" t="e">
        <f>#REF!</f>
        <v>#REF!</v>
      </c>
      <c r="L34" s="36" t="e">
        <f>#REF!</f>
        <v>#REF!</v>
      </c>
      <c r="M34" s="36" t="e">
        <f>#REF!</f>
        <v>#REF!</v>
      </c>
      <c r="N34" s="36" t="e">
        <f t="shared" si="2"/>
        <v>#REF!</v>
      </c>
      <c r="O34" s="36" t="e">
        <f t="shared" si="3"/>
        <v>#REF!</v>
      </c>
      <c r="P34" s="36" t="e">
        <f t="shared" si="4"/>
        <v>#REF!</v>
      </c>
      <c r="Q34" s="36" t="e">
        <f t="shared" si="5"/>
        <v>#REF!</v>
      </c>
      <c r="R34" s="36" t="e">
        <f t="shared" si="6"/>
        <v>#REF!</v>
      </c>
    </row>
    <row r="35" spans="1:18" ht="15" customHeight="1" x14ac:dyDescent="0.2">
      <c r="A35" s="25">
        <v>33</v>
      </c>
      <c r="B35" s="14" t="s">
        <v>129</v>
      </c>
      <c r="C35" s="36" t="e">
        <f>#REF!</f>
        <v>#REF!</v>
      </c>
      <c r="D35" s="36" t="e">
        <f>#REF!</f>
        <v>#REF!</v>
      </c>
      <c r="E35" s="36" t="e">
        <f>#REF!</f>
        <v>#REF!</v>
      </c>
      <c r="F35" s="36" t="e">
        <f t="shared" si="0"/>
        <v>#REF!</v>
      </c>
      <c r="G35" s="36" t="e">
        <f>#REF!</f>
        <v>#REF!</v>
      </c>
      <c r="H35" s="36" t="e">
        <f>#REF!</f>
        <v>#REF!</v>
      </c>
      <c r="I35" s="36" t="e">
        <f>#REF!</f>
        <v>#REF!</v>
      </c>
      <c r="J35" s="36" t="e">
        <f t="shared" si="1"/>
        <v>#REF!</v>
      </c>
      <c r="K35" s="36" t="e">
        <f>#REF!</f>
        <v>#REF!</v>
      </c>
      <c r="L35" s="36" t="e">
        <f>#REF!</f>
        <v>#REF!</v>
      </c>
      <c r="M35" s="36" t="e">
        <f>#REF!</f>
        <v>#REF!</v>
      </c>
      <c r="N35" s="36" t="e">
        <f t="shared" si="2"/>
        <v>#REF!</v>
      </c>
      <c r="O35" s="36" t="e">
        <f t="shared" si="3"/>
        <v>#REF!</v>
      </c>
      <c r="P35" s="36" t="e">
        <f t="shared" si="4"/>
        <v>#REF!</v>
      </c>
      <c r="Q35" s="36" t="e">
        <f t="shared" si="5"/>
        <v>#REF!</v>
      </c>
      <c r="R35" s="36" t="e">
        <f t="shared" si="6"/>
        <v>#REF!</v>
      </c>
    </row>
    <row r="36" spans="1:18" ht="15" customHeight="1" x14ac:dyDescent="0.2">
      <c r="A36" s="25">
        <v>34</v>
      </c>
      <c r="B36" s="14" t="s">
        <v>130</v>
      </c>
      <c r="C36" s="36" t="e">
        <f>#REF!</f>
        <v>#REF!</v>
      </c>
      <c r="D36" s="36" t="e">
        <f>#REF!</f>
        <v>#REF!</v>
      </c>
      <c r="E36" s="36" t="e">
        <f>#REF!</f>
        <v>#REF!</v>
      </c>
      <c r="F36" s="36" t="e">
        <f t="shared" si="0"/>
        <v>#REF!</v>
      </c>
      <c r="G36" s="36" t="e">
        <f>#REF!</f>
        <v>#REF!</v>
      </c>
      <c r="H36" s="36" t="e">
        <f>#REF!</f>
        <v>#REF!</v>
      </c>
      <c r="I36" s="36" t="e">
        <f>#REF!</f>
        <v>#REF!</v>
      </c>
      <c r="J36" s="36" t="e">
        <f t="shared" si="1"/>
        <v>#REF!</v>
      </c>
      <c r="K36" s="36" t="e">
        <f>#REF!</f>
        <v>#REF!</v>
      </c>
      <c r="L36" s="36" t="e">
        <f>#REF!</f>
        <v>#REF!</v>
      </c>
      <c r="M36" s="36" t="e">
        <f>#REF!</f>
        <v>#REF!</v>
      </c>
      <c r="N36" s="36" t="e">
        <f t="shared" si="2"/>
        <v>#REF!</v>
      </c>
      <c r="O36" s="36" t="e">
        <f t="shared" si="3"/>
        <v>#REF!</v>
      </c>
      <c r="P36" s="36" t="e">
        <f t="shared" si="4"/>
        <v>#REF!</v>
      </c>
      <c r="Q36" s="36" t="e">
        <f t="shared" si="5"/>
        <v>#REF!</v>
      </c>
      <c r="R36" s="36" t="e">
        <f t="shared" si="6"/>
        <v>#REF!</v>
      </c>
    </row>
    <row r="37" spans="1:18" s="11" customFormat="1" ht="15" customHeight="1" x14ac:dyDescent="0.2">
      <c r="A37" s="429">
        <v>35</v>
      </c>
      <c r="B37" s="5" t="s">
        <v>131</v>
      </c>
      <c r="C37" s="36" t="e">
        <f>#REF!</f>
        <v>#REF!</v>
      </c>
      <c r="D37" s="36" t="e">
        <f>#REF!</f>
        <v>#REF!</v>
      </c>
      <c r="E37" s="36" t="e">
        <f>#REF!</f>
        <v>#REF!</v>
      </c>
      <c r="F37" s="36" t="e">
        <f t="shared" si="0"/>
        <v>#REF!</v>
      </c>
      <c r="G37" s="36" t="e">
        <f>#REF!</f>
        <v>#REF!</v>
      </c>
      <c r="H37" s="36" t="e">
        <f>#REF!</f>
        <v>#REF!</v>
      </c>
      <c r="I37" s="36" t="e">
        <f>#REF!</f>
        <v>#REF!</v>
      </c>
      <c r="J37" s="36" t="e">
        <f t="shared" si="1"/>
        <v>#REF!</v>
      </c>
      <c r="K37" s="36" t="e">
        <f>#REF!</f>
        <v>#REF!</v>
      </c>
      <c r="L37" s="36" t="e">
        <f>#REF!</f>
        <v>#REF!</v>
      </c>
      <c r="M37" s="36" t="e">
        <f>#REF!</f>
        <v>#REF!</v>
      </c>
      <c r="N37" s="36" t="e">
        <f t="shared" si="2"/>
        <v>#REF!</v>
      </c>
      <c r="O37" s="36" t="e">
        <f t="shared" si="3"/>
        <v>#REF!</v>
      </c>
      <c r="P37" s="36" t="e">
        <f t="shared" si="4"/>
        <v>#REF!</v>
      </c>
      <c r="Q37" s="36" t="e">
        <f t="shared" si="5"/>
        <v>#REF!</v>
      </c>
      <c r="R37" s="36" t="e">
        <f t="shared" si="6"/>
        <v>#REF!</v>
      </c>
    </row>
    <row r="38" spans="1:18" s="11" customFormat="1" ht="15" customHeight="1" x14ac:dyDescent="0.2">
      <c r="A38" s="691" t="s">
        <v>132</v>
      </c>
      <c r="B38" s="5" t="s">
        <v>133</v>
      </c>
      <c r="C38" s="36" t="e">
        <f>#REF!</f>
        <v>#REF!</v>
      </c>
      <c r="D38" s="36" t="e">
        <f>#REF!</f>
        <v>#REF!</v>
      </c>
      <c r="E38" s="36" t="e">
        <f>#REF!</f>
        <v>#REF!</v>
      </c>
      <c r="F38" s="36" t="e">
        <f t="shared" si="0"/>
        <v>#REF!</v>
      </c>
      <c r="G38" s="36" t="e">
        <f>#REF!</f>
        <v>#REF!</v>
      </c>
      <c r="H38" s="36" t="e">
        <f>#REF!</f>
        <v>#REF!</v>
      </c>
      <c r="I38" s="36" t="e">
        <f>#REF!</f>
        <v>#REF!</v>
      </c>
      <c r="J38" s="36" t="e">
        <f t="shared" si="1"/>
        <v>#REF!</v>
      </c>
      <c r="K38" s="36" t="e">
        <f>#REF!</f>
        <v>#REF!</v>
      </c>
      <c r="L38" s="36" t="e">
        <f>#REF!</f>
        <v>#REF!</v>
      </c>
      <c r="M38" s="36" t="e">
        <f>#REF!</f>
        <v>#REF!</v>
      </c>
      <c r="N38" s="36" t="e">
        <f t="shared" si="2"/>
        <v>#REF!</v>
      </c>
      <c r="O38" s="36" t="e">
        <f t="shared" si="3"/>
        <v>#REF!</v>
      </c>
      <c r="P38" s="36" t="e">
        <f t="shared" si="4"/>
        <v>#REF!</v>
      </c>
      <c r="Q38" s="36" t="e">
        <f t="shared" si="5"/>
        <v>#REF!</v>
      </c>
      <c r="R38" s="36" t="e">
        <f t="shared" si="6"/>
        <v>#REF!</v>
      </c>
    </row>
    <row r="39" spans="1:18" ht="15" customHeight="1" x14ac:dyDescent="0.2">
      <c r="A39" s="25">
        <v>36</v>
      </c>
      <c r="B39" s="14" t="s">
        <v>134</v>
      </c>
      <c r="C39" s="36" t="e">
        <f>#REF!</f>
        <v>#REF!</v>
      </c>
      <c r="D39" s="36" t="e">
        <f>#REF!</f>
        <v>#REF!</v>
      </c>
      <c r="E39" s="36" t="e">
        <f>#REF!</f>
        <v>#REF!</v>
      </c>
      <c r="F39" s="36" t="e">
        <f t="shared" si="0"/>
        <v>#REF!</v>
      </c>
      <c r="G39" s="36" t="e">
        <f>#REF!</f>
        <v>#REF!</v>
      </c>
      <c r="H39" s="36" t="e">
        <f>#REF!</f>
        <v>#REF!</v>
      </c>
      <c r="I39" s="36" t="e">
        <f>#REF!</f>
        <v>#REF!</v>
      </c>
      <c r="J39" s="36" t="e">
        <f t="shared" si="1"/>
        <v>#REF!</v>
      </c>
      <c r="K39" s="36" t="e">
        <f>#REF!</f>
        <v>#REF!</v>
      </c>
      <c r="L39" s="36" t="e">
        <f>#REF!</f>
        <v>#REF!</v>
      </c>
      <c r="M39" s="36" t="e">
        <f>#REF!</f>
        <v>#REF!</v>
      </c>
      <c r="N39" s="36" t="e">
        <f t="shared" si="2"/>
        <v>#REF!</v>
      </c>
      <c r="O39" s="36" t="e">
        <f t="shared" si="3"/>
        <v>#REF!</v>
      </c>
      <c r="P39" s="36" t="e">
        <f t="shared" si="4"/>
        <v>#REF!</v>
      </c>
      <c r="Q39" s="36" t="e">
        <f t="shared" si="5"/>
        <v>#REF!</v>
      </c>
      <c r="R39" s="36" t="e">
        <f t="shared" si="6"/>
        <v>#REF!</v>
      </c>
    </row>
    <row r="40" spans="1:18" ht="15" customHeight="1" x14ac:dyDescent="0.2">
      <c r="A40" s="687" t="s">
        <v>135</v>
      </c>
      <c r="B40" s="14" t="s">
        <v>136</v>
      </c>
      <c r="C40" s="36" t="e">
        <f>#REF!</f>
        <v>#REF!</v>
      </c>
      <c r="D40" s="36" t="e">
        <f>#REF!</f>
        <v>#REF!</v>
      </c>
      <c r="E40" s="36" t="e">
        <f>#REF!</f>
        <v>#REF!</v>
      </c>
      <c r="F40" s="36" t="e">
        <f t="shared" si="0"/>
        <v>#REF!</v>
      </c>
      <c r="G40" s="36" t="e">
        <f>#REF!</f>
        <v>#REF!</v>
      </c>
      <c r="H40" s="36" t="e">
        <f>#REF!</f>
        <v>#REF!</v>
      </c>
      <c r="I40" s="36" t="e">
        <f>#REF!</f>
        <v>#REF!</v>
      </c>
      <c r="J40" s="36" t="e">
        <f t="shared" si="1"/>
        <v>#REF!</v>
      </c>
      <c r="K40" s="36" t="e">
        <f>#REF!</f>
        <v>#REF!</v>
      </c>
      <c r="L40" s="36" t="e">
        <f>#REF!</f>
        <v>#REF!</v>
      </c>
      <c r="M40" s="36" t="e">
        <f>#REF!</f>
        <v>#REF!</v>
      </c>
      <c r="N40" s="36" t="e">
        <f t="shared" si="2"/>
        <v>#REF!</v>
      </c>
      <c r="O40" s="36" t="e">
        <f t="shared" si="3"/>
        <v>#REF!</v>
      </c>
      <c r="P40" s="36" t="e">
        <f t="shared" si="4"/>
        <v>#REF!</v>
      </c>
      <c r="Q40" s="36" t="e">
        <f t="shared" si="5"/>
        <v>#REF!</v>
      </c>
      <c r="R40" s="36" t="e">
        <f t="shared" si="6"/>
        <v>#REF!</v>
      </c>
    </row>
    <row r="41" spans="1:18" ht="15" customHeight="1" x14ac:dyDescent="0.2">
      <c r="A41" s="25">
        <v>38</v>
      </c>
      <c r="B41" s="14" t="s">
        <v>137</v>
      </c>
      <c r="C41" s="36" t="e">
        <f>#REF!</f>
        <v>#REF!</v>
      </c>
      <c r="D41" s="36" t="e">
        <f>#REF!</f>
        <v>#REF!</v>
      </c>
      <c r="E41" s="36" t="e">
        <f>#REF!</f>
        <v>#REF!</v>
      </c>
      <c r="F41" s="36" t="e">
        <f t="shared" si="0"/>
        <v>#REF!</v>
      </c>
      <c r="G41" s="36" t="e">
        <f>#REF!</f>
        <v>#REF!</v>
      </c>
      <c r="H41" s="36" t="e">
        <f>#REF!</f>
        <v>#REF!</v>
      </c>
      <c r="I41" s="36" t="e">
        <f>#REF!</f>
        <v>#REF!</v>
      </c>
      <c r="J41" s="36" t="e">
        <f t="shared" si="1"/>
        <v>#REF!</v>
      </c>
      <c r="K41" s="36" t="e">
        <f>#REF!</f>
        <v>#REF!</v>
      </c>
      <c r="L41" s="36" t="e">
        <f>#REF!</f>
        <v>#REF!</v>
      </c>
      <c r="M41" s="36" t="e">
        <f>#REF!</f>
        <v>#REF!</v>
      </c>
      <c r="N41" s="36" t="e">
        <f t="shared" si="2"/>
        <v>#REF!</v>
      </c>
      <c r="O41" s="36" t="e">
        <f t="shared" si="3"/>
        <v>#REF!</v>
      </c>
      <c r="P41" s="36" t="e">
        <f t="shared" si="4"/>
        <v>#REF!</v>
      </c>
      <c r="Q41" s="36" t="e">
        <f t="shared" si="5"/>
        <v>#REF!</v>
      </c>
      <c r="R41" s="36" t="e">
        <f t="shared" si="6"/>
        <v>#REF!</v>
      </c>
    </row>
    <row r="42" spans="1:18" ht="15" customHeight="1" x14ac:dyDescent="0.2">
      <c r="A42" s="687" t="s">
        <v>138</v>
      </c>
      <c r="B42" s="14" t="s">
        <v>139</v>
      </c>
      <c r="C42" s="36" t="e">
        <f>#REF!</f>
        <v>#REF!</v>
      </c>
      <c r="D42" s="36" t="e">
        <f>#REF!</f>
        <v>#REF!</v>
      </c>
      <c r="E42" s="36" t="e">
        <f>#REF!</f>
        <v>#REF!</v>
      </c>
      <c r="F42" s="36" t="e">
        <f t="shared" si="0"/>
        <v>#REF!</v>
      </c>
      <c r="G42" s="36" t="e">
        <f>#REF!</f>
        <v>#REF!</v>
      </c>
      <c r="H42" s="36" t="e">
        <f>#REF!</f>
        <v>#REF!</v>
      </c>
      <c r="I42" s="36" t="e">
        <f>#REF!</f>
        <v>#REF!</v>
      </c>
      <c r="J42" s="36" t="e">
        <f t="shared" si="1"/>
        <v>#REF!</v>
      </c>
      <c r="K42" s="36" t="e">
        <f>#REF!</f>
        <v>#REF!</v>
      </c>
      <c r="L42" s="36" t="e">
        <f>#REF!</f>
        <v>#REF!</v>
      </c>
      <c r="M42" s="36" t="e">
        <f>#REF!</f>
        <v>#REF!</v>
      </c>
      <c r="N42" s="36" t="e">
        <f t="shared" si="2"/>
        <v>#REF!</v>
      </c>
      <c r="O42" s="36" t="e">
        <f t="shared" si="3"/>
        <v>#REF!</v>
      </c>
      <c r="P42" s="36" t="e">
        <f t="shared" si="4"/>
        <v>#REF!</v>
      </c>
      <c r="Q42" s="36" t="e">
        <f t="shared" si="5"/>
        <v>#REF!</v>
      </c>
      <c r="R42" s="36" t="e">
        <f t="shared" si="6"/>
        <v>#REF!</v>
      </c>
    </row>
    <row r="43" spans="1:18" ht="15" customHeight="1" x14ac:dyDescent="0.2">
      <c r="A43" s="25">
        <v>40</v>
      </c>
      <c r="B43" s="14" t="s">
        <v>140</v>
      </c>
      <c r="C43" s="36" t="e">
        <f>#REF!</f>
        <v>#REF!</v>
      </c>
      <c r="D43" s="36" t="e">
        <f>#REF!</f>
        <v>#REF!</v>
      </c>
      <c r="E43" s="36" t="e">
        <f>#REF!</f>
        <v>#REF!</v>
      </c>
      <c r="F43" s="36" t="e">
        <f t="shared" si="0"/>
        <v>#REF!</v>
      </c>
      <c r="G43" s="36" t="e">
        <f>#REF!</f>
        <v>#REF!</v>
      </c>
      <c r="H43" s="36" t="e">
        <f>#REF!</f>
        <v>#REF!</v>
      </c>
      <c r="I43" s="36" t="e">
        <f>#REF!</f>
        <v>#REF!</v>
      </c>
      <c r="J43" s="36" t="e">
        <f t="shared" si="1"/>
        <v>#REF!</v>
      </c>
      <c r="K43" s="36" t="e">
        <f>#REF!</f>
        <v>#REF!</v>
      </c>
      <c r="L43" s="36" t="e">
        <f>#REF!</f>
        <v>#REF!</v>
      </c>
      <c r="M43" s="36" t="e">
        <f>#REF!</f>
        <v>#REF!</v>
      </c>
      <c r="N43" s="36" t="e">
        <f t="shared" si="2"/>
        <v>#REF!</v>
      </c>
      <c r="O43" s="36" t="e">
        <f t="shared" si="3"/>
        <v>#REF!</v>
      </c>
      <c r="P43" s="36" t="e">
        <f t="shared" si="4"/>
        <v>#REF!</v>
      </c>
      <c r="Q43" s="36" t="e">
        <f t="shared" si="5"/>
        <v>#REF!</v>
      </c>
      <c r="R43" s="36" t="e">
        <f t="shared" si="6"/>
        <v>#REF!</v>
      </c>
    </row>
    <row r="44" spans="1:18" ht="15" customHeight="1" x14ac:dyDescent="0.2">
      <c r="A44" s="687" t="s">
        <v>141</v>
      </c>
      <c r="B44" s="14" t="s">
        <v>142</v>
      </c>
      <c r="C44" s="36" t="e">
        <f>#REF!</f>
        <v>#REF!</v>
      </c>
      <c r="D44" s="36" t="e">
        <f>#REF!</f>
        <v>#REF!</v>
      </c>
      <c r="E44" s="36" t="e">
        <f>#REF!</f>
        <v>#REF!</v>
      </c>
      <c r="F44" s="36" t="e">
        <f t="shared" si="0"/>
        <v>#REF!</v>
      </c>
      <c r="G44" s="36" t="e">
        <f>#REF!</f>
        <v>#REF!</v>
      </c>
      <c r="H44" s="36" t="e">
        <f>#REF!</f>
        <v>#REF!</v>
      </c>
      <c r="I44" s="36" t="e">
        <f>#REF!</f>
        <v>#REF!</v>
      </c>
      <c r="J44" s="36" t="e">
        <f t="shared" si="1"/>
        <v>#REF!</v>
      </c>
      <c r="K44" s="36" t="e">
        <f>#REF!</f>
        <v>#REF!</v>
      </c>
      <c r="L44" s="36" t="e">
        <f>#REF!</f>
        <v>#REF!</v>
      </c>
      <c r="M44" s="36" t="e">
        <f>#REF!</f>
        <v>#REF!</v>
      </c>
      <c r="N44" s="36" t="e">
        <f t="shared" si="2"/>
        <v>#REF!</v>
      </c>
      <c r="O44" s="36" t="e">
        <f t="shared" si="3"/>
        <v>#REF!</v>
      </c>
      <c r="P44" s="36" t="e">
        <f t="shared" si="4"/>
        <v>#REF!</v>
      </c>
      <c r="Q44" s="36" t="e">
        <f t="shared" si="5"/>
        <v>#REF!</v>
      </c>
      <c r="R44" s="36" t="e">
        <f t="shared" si="6"/>
        <v>#REF!</v>
      </c>
    </row>
    <row r="45" spans="1:18" ht="15" customHeight="1" x14ac:dyDescent="0.2">
      <c r="A45" s="25">
        <v>42</v>
      </c>
      <c r="B45" s="14" t="s">
        <v>143</v>
      </c>
      <c r="C45" s="36" t="e">
        <f>#REF!</f>
        <v>#REF!</v>
      </c>
      <c r="D45" s="36" t="e">
        <f>#REF!</f>
        <v>#REF!</v>
      </c>
      <c r="E45" s="36" t="e">
        <f>#REF!</f>
        <v>#REF!</v>
      </c>
      <c r="F45" s="36" t="e">
        <f t="shared" si="0"/>
        <v>#REF!</v>
      </c>
      <c r="G45" s="36" t="e">
        <f>#REF!</f>
        <v>#REF!</v>
      </c>
      <c r="H45" s="36" t="e">
        <f>#REF!</f>
        <v>#REF!</v>
      </c>
      <c r="I45" s="36" t="e">
        <f>#REF!</f>
        <v>#REF!</v>
      </c>
      <c r="J45" s="36" t="e">
        <f t="shared" si="1"/>
        <v>#REF!</v>
      </c>
      <c r="K45" s="36" t="e">
        <f>#REF!</f>
        <v>#REF!</v>
      </c>
      <c r="L45" s="36" t="e">
        <f>#REF!</f>
        <v>#REF!</v>
      </c>
      <c r="M45" s="36" t="e">
        <f>#REF!</f>
        <v>#REF!</v>
      </c>
      <c r="N45" s="36" t="e">
        <f t="shared" si="2"/>
        <v>#REF!</v>
      </c>
      <c r="O45" s="36" t="e">
        <f t="shared" si="3"/>
        <v>#REF!</v>
      </c>
      <c r="P45" s="36" t="e">
        <f t="shared" si="4"/>
        <v>#REF!</v>
      </c>
      <c r="Q45" s="36" t="e">
        <f t="shared" si="5"/>
        <v>#REF!</v>
      </c>
      <c r="R45" s="36" t="e">
        <f t="shared" si="6"/>
        <v>#REF!</v>
      </c>
    </row>
    <row r="46" spans="1:18" s="11" customFormat="1" ht="15" customHeight="1" x14ac:dyDescent="0.2">
      <c r="A46" s="691" t="s">
        <v>144</v>
      </c>
      <c r="B46" s="5" t="s">
        <v>145</v>
      </c>
      <c r="C46" s="36" t="e">
        <f>#REF!</f>
        <v>#REF!</v>
      </c>
      <c r="D46" s="36" t="e">
        <f>#REF!</f>
        <v>#REF!</v>
      </c>
      <c r="E46" s="36" t="e">
        <f>#REF!</f>
        <v>#REF!</v>
      </c>
      <c r="F46" s="36" t="e">
        <f t="shared" si="0"/>
        <v>#REF!</v>
      </c>
      <c r="G46" s="36" t="e">
        <f>#REF!</f>
        <v>#REF!</v>
      </c>
      <c r="H46" s="36" t="e">
        <f>#REF!</f>
        <v>#REF!</v>
      </c>
      <c r="I46" s="36" t="e">
        <f>#REF!</f>
        <v>#REF!</v>
      </c>
      <c r="J46" s="36" t="e">
        <f t="shared" si="1"/>
        <v>#REF!</v>
      </c>
      <c r="K46" s="36" t="e">
        <f>#REF!</f>
        <v>#REF!</v>
      </c>
      <c r="L46" s="36" t="e">
        <f>#REF!</f>
        <v>#REF!</v>
      </c>
      <c r="M46" s="36" t="e">
        <f>#REF!</f>
        <v>#REF!</v>
      </c>
      <c r="N46" s="36" t="e">
        <f t="shared" si="2"/>
        <v>#REF!</v>
      </c>
      <c r="O46" s="36" t="e">
        <f t="shared" si="3"/>
        <v>#REF!</v>
      </c>
      <c r="P46" s="36" t="e">
        <f t="shared" si="4"/>
        <v>#REF!</v>
      </c>
      <c r="Q46" s="36" t="e">
        <f t="shared" si="5"/>
        <v>#REF!</v>
      </c>
      <c r="R46" s="36" t="e">
        <f t="shared" si="6"/>
        <v>#REF!</v>
      </c>
    </row>
    <row r="47" spans="1:18" ht="15" customHeight="1" x14ac:dyDescent="0.2">
      <c r="A47" s="25">
        <v>44</v>
      </c>
      <c r="B47" s="14" t="s">
        <v>146</v>
      </c>
      <c r="C47" s="36" t="e">
        <f>#REF!</f>
        <v>#REF!</v>
      </c>
      <c r="D47" s="36" t="e">
        <f>#REF!</f>
        <v>#REF!</v>
      </c>
      <c r="E47" s="36" t="e">
        <f>#REF!</f>
        <v>#REF!</v>
      </c>
      <c r="F47" s="36" t="e">
        <f t="shared" si="0"/>
        <v>#REF!</v>
      </c>
      <c r="G47" s="36" t="e">
        <f>#REF!</f>
        <v>#REF!</v>
      </c>
      <c r="H47" s="36" t="e">
        <f>#REF!</f>
        <v>#REF!</v>
      </c>
      <c r="I47" s="36" t="e">
        <f>#REF!</f>
        <v>#REF!</v>
      </c>
      <c r="J47" s="36" t="e">
        <f t="shared" si="1"/>
        <v>#REF!</v>
      </c>
      <c r="K47" s="36" t="e">
        <f>#REF!</f>
        <v>#REF!</v>
      </c>
      <c r="L47" s="36" t="e">
        <f>#REF!</f>
        <v>#REF!</v>
      </c>
      <c r="M47" s="36" t="e">
        <f>#REF!</f>
        <v>#REF!</v>
      </c>
      <c r="N47" s="36" t="e">
        <f t="shared" si="2"/>
        <v>#REF!</v>
      </c>
      <c r="O47" s="36" t="e">
        <f t="shared" si="3"/>
        <v>#REF!</v>
      </c>
      <c r="P47" s="36" t="e">
        <f t="shared" si="4"/>
        <v>#REF!</v>
      </c>
      <c r="Q47" s="36" t="e">
        <f t="shared" si="5"/>
        <v>#REF!</v>
      </c>
      <c r="R47" s="36" t="e">
        <f t="shared" si="6"/>
        <v>#REF!</v>
      </c>
    </row>
    <row r="48" spans="1:18" ht="15" customHeight="1" x14ac:dyDescent="0.2">
      <c r="A48" s="687" t="s">
        <v>147</v>
      </c>
      <c r="B48" s="14" t="s">
        <v>148</v>
      </c>
      <c r="C48" s="36" t="e">
        <f>#REF!</f>
        <v>#REF!</v>
      </c>
      <c r="D48" s="36" t="e">
        <f>#REF!</f>
        <v>#REF!</v>
      </c>
      <c r="E48" s="36" t="e">
        <f>#REF!</f>
        <v>#REF!</v>
      </c>
      <c r="F48" s="36" t="e">
        <f t="shared" si="0"/>
        <v>#REF!</v>
      </c>
      <c r="G48" s="36" t="e">
        <f>#REF!</f>
        <v>#REF!</v>
      </c>
      <c r="H48" s="36" t="e">
        <f>#REF!</f>
        <v>#REF!</v>
      </c>
      <c r="I48" s="36" t="e">
        <f>#REF!</f>
        <v>#REF!</v>
      </c>
      <c r="J48" s="36" t="e">
        <f t="shared" si="1"/>
        <v>#REF!</v>
      </c>
      <c r="K48" s="36" t="e">
        <f>#REF!</f>
        <v>#REF!</v>
      </c>
      <c r="L48" s="36" t="e">
        <f>#REF!</f>
        <v>#REF!</v>
      </c>
      <c r="M48" s="36" t="e">
        <f>#REF!</f>
        <v>#REF!</v>
      </c>
      <c r="N48" s="36" t="e">
        <f t="shared" si="2"/>
        <v>#REF!</v>
      </c>
      <c r="O48" s="36" t="e">
        <f t="shared" si="3"/>
        <v>#REF!</v>
      </c>
      <c r="P48" s="36" t="e">
        <f t="shared" si="4"/>
        <v>#REF!</v>
      </c>
      <c r="Q48" s="36" t="e">
        <f t="shared" si="5"/>
        <v>#REF!</v>
      </c>
      <c r="R48" s="36" t="e">
        <f t="shared" si="6"/>
        <v>#REF!</v>
      </c>
    </row>
    <row r="49" spans="1:18" s="11" customFormat="1" ht="15" customHeight="1" x14ac:dyDescent="0.2">
      <c r="A49" s="692" t="s">
        <v>149</v>
      </c>
      <c r="B49" s="5" t="s">
        <v>150</v>
      </c>
      <c r="C49" s="36" t="e">
        <f>#REF!</f>
        <v>#REF!</v>
      </c>
      <c r="D49" s="36" t="e">
        <f>#REF!</f>
        <v>#REF!</v>
      </c>
      <c r="E49" s="36" t="e">
        <f>#REF!</f>
        <v>#REF!</v>
      </c>
      <c r="F49" s="36" t="e">
        <f t="shared" si="0"/>
        <v>#REF!</v>
      </c>
      <c r="G49" s="36" t="e">
        <f>#REF!</f>
        <v>#REF!</v>
      </c>
      <c r="H49" s="36" t="e">
        <f>#REF!</f>
        <v>#REF!</v>
      </c>
      <c r="I49" s="36" t="e">
        <f>#REF!</f>
        <v>#REF!</v>
      </c>
      <c r="J49" s="36" t="e">
        <f t="shared" si="1"/>
        <v>#REF!</v>
      </c>
      <c r="K49" s="36" t="e">
        <f>#REF!</f>
        <v>#REF!</v>
      </c>
      <c r="L49" s="36" t="e">
        <f>#REF!</f>
        <v>#REF!</v>
      </c>
      <c r="M49" s="36" t="e">
        <f>#REF!</f>
        <v>#REF!</v>
      </c>
      <c r="N49" s="36" t="e">
        <f t="shared" si="2"/>
        <v>#REF!</v>
      </c>
      <c r="O49" s="36" t="e">
        <f t="shared" si="3"/>
        <v>#REF!</v>
      </c>
      <c r="P49" s="36" t="e">
        <f t="shared" si="4"/>
        <v>#REF!</v>
      </c>
      <c r="Q49" s="36" t="e">
        <f t="shared" si="5"/>
        <v>#REF!</v>
      </c>
      <c r="R49" s="36" t="e">
        <f t="shared" si="6"/>
        <v>#REF!</v>
      </c>
    </row>
    <row r="50" spans="1:18" s="11" customFormat="1" ht="15" customHeight="1" x14ac:dyDescent="0.2">
      <c r="A50" s="428" t="s">
        <v>151</v>
      </c>
      <c r="B50" s="5" t="s">
        <v>152</v>
      </c>
      <c r="C50" s="36" t="e">
        <f>#REF!</f>
        <v>#REF!</v>
      </c>
      <c r="D50" s="36" t="e">
        <f>#REF!</f>
        <v>#REF!</v>
      </c>
      <c r="E50" s="36" t="e">
        <f>#REF!</f>
        <v>#REF!</v>
      </c>
      <c r="F50" s="36" t="e">
        <f t="shared" si="0"/>
        <v>#REF!</v>
      </c>
      <c r="G50" s="36" t="e">
        <f>#REF!</f>
        <v>#REF!</v>
      </c>
      <c r="H50" s="36" t="e">
        <f>#REF!</f>
        <v>#REF!</v>
      </c>
      <c r="I50" s="36" t="e">
        <f>#REF!</f>
        <v>#REF!</v>
      </c>
      <c r="J50" s="36" t="e">
        <f t="shared" si="1"/>
        <v>#REF!</v>
      </c>
      <c r="K50" s="36" t="e">
        <f>#REF!</f>
        <v>#REF!</v>
      </c>
      <c r="L50" s="36" t="e">
        <f>#REF!</f>
        <v>#REF!</v>
      </c>
      <c r="M50" s="36" t="e">
        <f>#REF!</f>
        <v>#REF!</v>
      </c>
      <c r="N50" s="36" t="e">
        <f t="shared" si="2"/>
        <v>#REF!</v>
      </c>
      <c r="O50" s="36" t="e">
        <f t="shared" si="3"/>
        <v>#REF!</v>
      </c>
      <c r="P50" s="36" t="e">
        <f t="shared" si="4"/>
        <v>#REF!</v>
      </c>
      <c r="Q50" s="36" t="e">
        <f t="shared" si="5"/>
        <v>#REF!</v>
      </c>
      <c r="R50" s="36" t="e">
        <f t="shared" si="6"/>
        <v>#REF!</v>
      </c>
    </row>
    <row r="51" spans="1:18" s="11" customFormat="1" ht="15" customHeight="1" x14ac:dyDescent="0.2">
      <c r="A51" s="688">
        <v>48</v>
      </c>
      <c r="B51" s="5" t="s">
        <v>153</v>
      </c>
      <c r="C51" s="36" t="e">
        <f>#REF!</f>
        <v>#REF!</v>
      </c>
      <c r="D51" s="36" t="e">
        <f>#REF!</f>
        <v>#REF!</v>
      </c>
      <c r="E51" s="36" t="e">
        <f>#REF!</f>
        <v>#REF!</v>
      </c>
      <c r="F51" s="36" t="e">
        <f t="shared" si="0"/>
        <v>#REF!</v>
      </c>
      <c r="G51" s="36" t="e">
        <f>#REF!</f>
        <v>#REF!</v>
      </c>
      <c r="H51" s="36" t="e">
        <f>#REF!</f>
        <v>#REF!</v>
      </c>
      <c r="I51" s="36" t="e">
        <f>#REF!</f>
        <v>#REF!</v>
      </c>
      <c r="J51" s="36" t="e">
        <f t="shared" si="1"/>
        <v>#REF!</v>
      </c>
      <c r="K51" s="36" t="e">
        <f>#REF!</f>
        <v>#REF!</v>
      </c>
      <c r="L51" s="36" t="e">
        <f>#REF!</f>
        <v>#REF!</v>
      </c>
      <c r="M51" s="36" t="e">
        <f>#REF!</f>
        <v>#REF!</v>
      </c>
      <c r="N51" s="36" t="e">
        <f t="shared" si="2"/>
        <v>#REF!</v>
      </c>
      <c r="O51" s="36" t="e">
        <f t="shared" si="3"/>
        <v>#REF!</v>
      </c>
      <c r="P51" s="36" t="e">
        <f t="shared" si="4"/>
        <v>#REF!</v>
      </c>
      <c r="Q51" s="36" t="e">
        <f t="shared" si="5"/>
        <v>#REF!</v>
      </c>
      <c r="R51" s="36" t="e">
        <f t="shared" si="6"/>
        <v>#REF!</v>
      </c>
    </row>
    <row r="52" spans="1:18" s="11" customFormat="1" ht="15" customHeight="1" x14ac:dyDescent="0.2">
      <c r="A52" s="687" t="s">
        <v>154</v>
      </c>
      <c r="B52" s="14" t="s">
        <v>155</v>
      </c>
      <c r="C52" s="36" t="e">
        <f>#REF!</f>
        <v>#REF!</v>
      </c>
      <c r="D52" s="36" t="e">
        <f>#REF!</f>
        <v>#REF!</v>
      </c>
      <c r="E52" s="36" t="e">
        <f>#REF!</f>
        <v>#REF!</v>
      </c>
      <c r="F52" s="36" t="e">
        <f t="shared" si="0"/>
        <v>#REF!</v>
      </c>
      <c r="G52" s="36" t="e">
        <f>#REF!</f>
        <v>#REF!</v>
      </c>
      <c r="H52" s="36" t="e">
        <f>#REF!</f>
        <v>#REF!</v>
      </c>
      <c r="I52" s="36" t="e">
        <f>#REF!</f>
        <v>#REF!</v>
      </c>
      <c r="J52" s="36" t="e">
        <f t="shared" si="1"/>
        <v>#REF!</v>
      </c>
      <c r="K52" s="36" t="e">
        <f>#REF!</f>
        <v>#REF!</v>
      </c>
      <c r="L52" s="36" t="e">
        <f>#REF!</f>
        <v>#REF!</v>
      </c>
      <c r="M52" s="36" t="e">
        <f>#REF!</f>
        <v>#REF!</v>
      </c>
      <c r="N52" s="36" t="e">
        <f t="shared" si="2"/>
        <v>#REF!</v>
      </c>
      <c r="O52" s="36" t="e">
        <f t="shared" si="3"/>
        <v>#REF!</v>
      </c>
      <c r="P52" s="36" t="e">
        <f t="shared" si="4"/>
        <v>#REF!</v>
      </c>
      <c r="Q52" s="36" t="e">
        <f t="shared" si="5"/>
        <v>#REF!</v>
      </c>
      <c r="R52" s="36" t="e">
        <f t="shared" si="6"/>
        <v>#REF!</v>
      </c>
    </row>
    <row r="53" spans="1:18" s="11" customFormat="1" ht="15" customHeight="1" x14ac:dyDescent="0.2">
      <c r="A53" s="25">
        <v>50</v>
      </c>
      <c r="B53" s="14" t="s">
        <v>156</v>
      </c>
      <c r="C53" s="36" t="e">
        <f>#REF!</f>
        <v>#REF!</v>
      </c>
      <c r="D53" s="36" t="e">
        <f>#REF!</f>
        <v>#REF!</v>
      </c>
      <c r="E53" s="36" t="e">
        <f>#REF!</f>
        <v>#REF!</v>
      </c>
      <c r="F53" s="36" t="e">
        <f t="shared" si="0"/>
        <v>#REF!</v>
      </c>
      <c r="G53" s="36" t="e">
        <f>#REF!</f>
        <v>#REF!</v>
      </c>
      <c r="H53" s="36" t="e">
        <f>#REF!</f>
        <v>#REF!</v>
      </c>
      <c r="I53" s="36" t="e">
        <f>#REF!</f>
        <v>#REF!</v>
      </c>
      <c r="J53" s="36" t="e">
        <f t="shared" si="1"/>
        <v>#REF!</v>
      </c>
      <c r="K53" s="36" t="e">
        <f>#REF!</f>
        <v>#REF!</v>
      </c>
      <c r="L53" s="36" t="e">
        <f>#REF!</f>
        <v>#REF!</v>
      </c>
      <c r="M53" s="36" t="e">
        <f>#REF!</f>
        <v>#REF!</v>
      </c>
      <c r="N53" s="36" t="e">
        <f t="shared" si="2"/>
        <v>#REF!</v>
      </c>
      <c r="O53" s="36" t="e">
        <f t="shared" si="3"/>
        <v>#REF!</v>
      </c>
      <c r="P53" s="36" t="e">
        <f t="shared" si="4"/>
        <v>#REF!</v>
      </c>
      <c r="Q53" s="36" t="e">
        <f t="shared" si="5"/>
        <v>#REF!</v>
      </c>
      <c r="R53" s="36" t="e">
        <f t="shared" si="6"/>
        <v>#REF!</v>
      </c>
    </row>
    <row r="54" spans="1:18" ht="15" customHeight="1" x14ac:dyDescent="0.2">
      <c r="A54" s="687" t="s">
        <v>157</v>
      </c>
      <c r="B54" s="16" t="s">
        <v>158</v>
      </c>
      <c r="C54" s="36" t="e">
        <f>#REF!</f>
        <v>#REF!</v>
      </c>
      <c r="D54" s="36" t="e">
        <f>#REF!</f>
        <v>#REF!</v>
      </c>
      <c r="E54" s="36" t="e">
        <f>#REF!</f>
        <v>#REF!</v>
      </c>
      <c r="F54" s="36" t="e">
        <f t="shared" si="0"/>
        <v>#REF!</v>
      </c>
      <c r="G54" s="36" t="e">
        <f>#REF!</f>
        <v>#REF!</v>
      </c>
      <c r="H54" s="36" t="e">
        <f>#REF!</f>
        <v>#REF!</v>
      </c>
      <c r="I54" s="36" t="e">
        <f>#REF!</f>
        <v>#REF!</v>
      </c>
      <c r="J54" s="36" t="e">
        <f t="shared" si="1"/>
        <v>#REF!</v>
      </c>
      <c r="K54" s="36" t="e">
        <f>#REF!</f>
        <v>#REF!</v>
      </c>
      <c r="L54" s="36" t="e">
        <f>#REF!</f>
        <v>#REF!</v>
      </c>
      <c r="M54" s="36" t="e">
        <f>#REF!</f>
        <v>#REF!</v>
      </c>
      <c r="N54" s="36" t="e">
        <f t="shared" si="2"/>
        <v>#REF!</v>
      </c>
      <c r="O54" s="36" t="e">
        <f t="shared" si="3"/>
        <v>#REF!</v>
      </c>
      <c r="P54" s="36" t="e">
        <f t="shared" si="4"/>
        <v>#REF!</v>
      </c>
      <c r="Q54" s="36" t="e">
        <f t="shared" si="5"/>
        <v>#REF!</v>
      </c>
      <c r="R54" s="36" t="e">
        <f t="shared" si="6"/>
        <v>#REF!</v>
      </c>
    </row>
    <row r="55" spans="1:18" s="11" customFormat="1" ht="15" customHeight="1" x14ac:dyDescent="0.2">
      <c r="A55" s="688">
        <v>52</v>
      </c>
      <c r="B55" s="5" t="s">
        <v>159</v>
      </c>
      <c r="C55" s="36" t="e">
        <f>#REF!</f>
        <v>#REF!</v>
      </c>
      <c r="D55" s="36" t="e">
        <f>#REF!</f>
        <v>#REF!</v>
      </c>
      <c r="E55" s="36" t="e">
        <f>#REF!</f>
        <v>#REF!</v>
      </c>
      <c r="F55" s="36" t="e">
        <f t="shared" si="0"/>
        <v>#REF!</v>
      </c>
      <c r="G55" s="36" t="e">
        <f>#REF!</f>
        <v>#REF!</v>
      </c>
      <c r="H55" s="36" t="e">
        <f>#REF!</f>
        <v>#REF!</v>
      </c>
      <c r="I55" s="36" t="e">
        <f>#REF!</f>
        <v>#REF!</v>
      </c>
      <c r="J55" s="36" t="e">
        <f t="shared" si="1"/>
        <v>#REF!</v>
      </c>
      <c r="K55" s="36" t="e">
        <f>#REF!</f>
        <v>#REF!</v>
      </c>
      <c r="L55" s="36" t="e">
        <f>#REF!</f>
        <v>#REF!</v>
      </c>
      <c r="M55" s="36" t="e">
        <f>#REF!</f>
        <v>#REF!</v>
      </c>
      <c r="N55" s="36" t="e">
        <f t="shared" si="2"/>
        <v>#REF!</v>
      </c>
      <c r="O55" s="36" t="e">
        <f t="shared" si="3"/>
        <v>#REF!</v>
      </c>
      <c r="P55" s="36" t="e">
        <f t="shared" si="4"/>
        <v>#REF!</v>
      </c>
      <c r="Q55" s="36" t="e">
        <f t="shared" si="5"/>
        <v>#REF!</v>
      </c>
      <c r="R55" s="36" t="e">
        <f t="shared" si="6"/>
        <v>#REF!</v>
      </c>
    </row>
    <row r="56" spans="1:18" ht="15" customHeight="1" x14ac:dyDescent="0.2">
      <c r="A56" s="687" t="s">
        <v>160</v>
      </c>
      <c r="B56" s="16" t="s">
        <v>161</v>
      </c>
      <c r="C56" s="36" t="e">
        <f>#REF!</f>
        <v>#REF!</v>
      </c>
      <c r="D56" s="36" t="e">
        <f>#REF!</f>
        <v>#REF!</v>
      </c>
      <c r="E56" s="36" t="e">
        <f>#REF!</f>
        <v>#REF!</v>
      </c>
      <c r="F56" s="36" t="e">
        <f t="shared" si="0"/>
        <v>#REF!</v>
      </c>
      <c r="G56" s="36" t="e">
        <f>#REF!</f>
        <v>#REF!</v>
      </c>
      <c r="H56" s="36" t="e">
        <f>#REF!</f>
        <v>#REF!</v>
      </c>
      <c r="I56" s="36" t="e">
        <f>#REF!</f>
        <v>#REF!</v>
      </c>
      <c r="J56" s="36" t="e">
        <f t="shared" si="1"/>
        <v>#REF!</v>
      </c>
      <c r="K56" s="36" t="e">
        <f>#REF!</f>
        <v>#REF!</v>
      </c>
      <c r="L56" s="36" t="e">
        <f>#REF!</f>
        <v>#REF!</v>
      </c>
      <c r="M56" s="36" t="e">
        <f>#REF!</f>
        <v>#REF!</v>
      </c>
      <c r="N56" s="36" t="e">
        <f t="shared" si="2"/>
        <v>#REF!</v>
      </c>
      <c r="O56" s="36" t="e">
        <f t="shared" si="3"/>
        <v>#REF!</v>
      </c>
      <c r="P56" s="36" t="e">
        <f t="shared" si="4"/>
        <v>#REF!</v>
      </c>
      <c r="Q56" s="36" t="e">
        <f t="shared" si="5"/>
        <v>#REF!</v>
      </c>
      <c r="R56" s="36" t="e">
        <f t="shared" si="6"/>
        <v>#REF!</v>
      </c>
    </row>
    <row r="57" spans="1:18" ht="15" customHeight="1" x14ac:dyDescent="0.2">
      <c r="A57" s="25">
        <v>54</v>
      </c>
      <c r="B57" s="14" t="s">
        <v>162</v>
      </c>
      <c r="C57" s="36" t="e">
        <f>#REF!</f>
        <v>#REF!</v>
      </c>
      <c r="D57" s="36" t="e">
        <f>#REF!</f>
        <v>#REF!</v>
      </c>
      <c r="E57" s="36" t="e">
        <f>#REF!</f>
        <v>#REF!</v>
      </c>
      <c r="F57" s="36" t="e">
        <f t="shared" si="0"/>
        <v>#REF!</v>
      </c>
      <c r="G57" s="36" t="e">
        <f>#REF!</f>
        <v>#REF!</v>
      </c>
      <c r="H57" s="36" t="e">
        <f>#REF!</f>
        <v>#REF!</v>
      </c>
      <c r="I57" s="36" t="e">
        <f>#REF!</f>
        <v>#REF!</v>
      </c>
      <c r="J57" s="36" t="e">
        <f t="shared" si="1"/>
        <v>#REF!</v>
      </c>
      <c r="K57" s="36" t="e">
        <f>#REF!</f>
        <v>#REF!</v>
      </c>
      <c r="L57" s="36" t="e">
        <f>#REF!</f>
        <v>#REF!</v>
      </c>
      <c r="M57" s="36" t="e">
        <f>#REF!</f>
        <v>#REF!</v>
      </c>
      <c r="N57" s="36" t="e">
        <f t="shared" si="2"/>
        <v>#REF!</v>
      </c>
      <c r="O57" s="36" t="e">
        <f t="shared" si="3"/>
        <v>#REF!</v>
      </c>
      <c r="P57" s="36" t="e">
        <f t="shared" si="4"/>
        <v>#REF!</v>
      </c>
      <c r="Q57" s="36" t="e">
        <f t="shared" si="5"/>
        <v>#REF!</v>
      </c>
      <c r="R57" s="36" t="e">
        <f t="shared" si="6"/>
        <v>#REF!</v>
      </c>
    </row>
    <row r="58" spans="1:18" s="11" customFormat="1" ht="15" customHeight="1" x14ac:dyDescent="0.2">
      <c r="A58" s="429">
        <v>55</v>
      </c>
      <c r="B58" s="5" t="s">
        <v>163</v>
      </c>
      <c r="C58" s="36" t="e">
        <f>#REF!</f>
        <v>#REF!</v>
      </c>
      <c r="D58" s="36" t="e">
        <f>#REF!</f>
        <v>#REF!</v>
      </c>
      <c r="E58" s="36" t="e">
        <f>#REF!</f>
        <v>#REF!</v>
      </c>
      <c r="F58" s="36" t="e">
        <f t="shared" si="0"/>
        <v>#REF!</v>
      </c>
      <c r="G58" s="36" t="e">
        <f>#REF!</f>
        <v>#REF!</v>
      </c>
      <c r="H58" s="36" t="e">
        <f>#REF!</f>
        <v>#REF!</v>
      </c>
      <c r="I58" s="36" t="e">
        <f>#REF!</f>
        <v>#REF!</v>
      </c>
      <c r="J58" s="36" t="e">
        <f t="shared" si="1"/>
        <v>#REF!</v>
      </c>
      <c r="K58" s="36" t="e">
        <f t="shared" si="1"/>
        <v>#REF!</v>
      </c>
      <c r="L58" s="36" t="e">
        <f>#REF!</f>
        <v>#REF!</v>
      </c>
      <c r="M58" s="36" t="e">
        <f>#REF!</f>
        <v>#REF!</v>
      </c>
      <c r="N58" s="36" t="e">
        <f t="shared" si="2"/>
        <v>#REF!</v>
      </c>
      <c r="O58" s="36" t="e">
        <f t="shared" si="3"/>
        <v>#REF!</v>
      </c>
      <c r="P58" s="36" t="e">
        <f t="shared" si="4"/>
        <v>#REF!</v>
      </c>
      <c r="Q58" s="36" t="e">
        <f t="shared" si="5"/>
        <v>#REF!</v>
      </c>
      <c r="R58" s="36" t="e">
        <f t="shared" si="6"/>
        <v>#REF!</v>
      </c>
    </row>
    <row r="59" spans="1:18" s="11" customFormat="1" ht="15" customHeight="1" x14ac:dyDescent="0.2">
      <c r="A59" s="688">
        <v>56</v>
      </c>
      <c r="B59" s="5" t="s">
        <v>164</v>
      </c>
      <c r="C59" s="36" t="e">
        <f>#REF!</f>
        <v>#REF!</v>
      </c>
      <c r="D59" s="36" t="e">
        <f>#REF!</f>
        <v>#REF!</v>
      </c>
      <c r="E59" s="36" t="e">
        <f>#REF!</f>
        <v>#REF!</v>
      </c>
      <c r="F59" s="36" t="e">
        <f t="shared" si="0"/>
        <v>#REF!</v>
      </c>
      <c r="G59" s="36" t="e">
        <f>#REF!</f>
        <v>#REF!</v>
      </c>
      <c r="H59" s="36" t="e">
        <f>#REF!</f>
        <v>#REF!</v>
      </c>
      <c r="I59" s="36" t="e">
        <f>#REF!</f>
        <v>#REF!</v>
      </c>
      <c r="J59" s="36" t="e">
        <f t="shared" si="1"/>
        <v>#REF!</v>
      </c>
      <c r="K59" s="36" t="e">
        <f>#REF!</f>
        <v>#REF!</v>
      </c>
      <c r="L59" s="36" t="e">
        <f>#REF!</f>
        <v>#REF!</v>
      </c>
      <c r="M59" s="36" t="e">
        <f>#REF!</f>
        <v>#REF!</v>
      </c>
      <c r="N59" s="36" t="e">
        <f t="shared" si="2"/>
        <v>#REF!</v>
      </c>
      <c r="O59" s="36" t="e">
        <f t="shared" si="3"/>
        <v>#REF!</v>
      </c>
      <c r="P59" s="36" t="e">
        <f t="shared" si="4"/>
        <v>#REF!</v>
      </c>
      <c r="Q59" s="36" t="e">
        <f t="shared" si="5"/>
        <v>#REF!</v>
      </c>
      <c r="R59" s="36" t="e">
        <f t="shared" si="6"/>
        <v>#REF!</v>
      </c>
    </row>
    <row r="60" spans="1:18" ht="15" customHeight="1" x14ac:dyDescent="0.2">
      <c r="A60" s="687" t="s">
        <v>165</v>
      </c>
      <c r="B60" s="16" t="s">
        <v>166</v>
      </c>
      <c r="C60" s="36" t="e">
        <f>#REF!</f>
        <v>#REF!</v>
      </c>
      <c r="D60" s="36" t="e">
        <f>#REF!</f>
        <v>#REF!</v>
      </c>
      <c r="E60" s="36" t="e">
        <f>#REF!</f>
        <v>#REF!</v>
      </c>
      <c r="F60" s="36" t="e">
        <f t="shared" si="0"/>
        <v>#REF!</v>
      </c>
      <c r="G60" s="36" t="e">
        <f>#REF!</f>
        <v>#REF!</v>
      </c>
      <c r="H60" s="36" t="e">
        <f>#REF!</f>
        <v>#REF!</v>
      </c>
      <c r="I60" s="36" t="e">
        <f>#REF!</f>
        <v>#REF!</v>
      </c>
      <c r="J60" s="36" t="e">
        <f t="shared" si="1"/>
        <v>#REF!</v>
      </c>
      <c r="K60" s="36" t="e">
        <f>#REF!</f>
        <v>#REF!</v>
      </c>
      <c r="L60" s="36" t="e">
        <f>#REF!</f>
        <v>#REF!</v>
      </c>
      <c r="M60" s="36" t="e">
        <f>#REF!</f>
        <v>#REF!</v>
      </c>
      <c r="N60" s="36" t="e">
        <f t="shared" si="2"/>
        <v>#REF!</v>
      </c>
      <c r="O60" s="36" t="e">
        <f t="shared" si="3"/>
        <v>#REF!</v>
      </c>
      <c r="P60" s="36" t="e">
        <f t="shared" si="4"/>
        <v>#REF!</v>
      </c>
      <c r="Q60" s="36" t="e">
        <f t="shared" si="5"/>
        <v>#REF!</v>
      </c>
      <c r="R60" s="36" t="e">
        <f t="shared" si="6"/>
        <v>#REF!</v>
      </c>
    </row>
    <row r="61" spans="1:18" ht="15" customHeight="1" x14ac:dyDescent="0.2">
      <c r="A61" s="25">
        <v>58</v>
      </c>
      <c r="B61" s="14" t="s">
        <v>167</v>
      </c>
      <c r="C61" s="36" t="e">
        <f>#REF!</f>
        <v>#REF!</v>
      </c>
      <c r="D61" s="36" t="e">
        <f>#REF!</f>
        <v>#REF!</v>
      </c>
      <c r="E61" s="36" t="e">
        <f>#REF!</f>
        <v>#REF!</v>
      </c>
      <c r="F61" s="36" t="e">
        <f t="shared" si="0"/>
        <v>#REF!</v>
      </c>
      <c r="G61" s="36" t="e">
        <f>#REF!</f>
        <v>#REF!</v>
      </c>
      <c r="H61" s="36" t="e">
        <f>#REF!</f>
        <v>#REF!</v>
      </c>
      <c r="I61" s="36" t="e">
        <f>#REF!</f>
        <v>#REF!</v>
      </c>
      <c r="J61" s="36" t="e">
        <f t="shared" si="1"/>
        <v>#REF!</v>
      </c>
      <c r="K61" s="36" t="e">
        <f>#REF!</f>
        <v>#REF!</v>
      </c>
      <c r="L61" s="36" t="e">
        <f>#REF!</f>
        <v>#REF!</v>
      </c>
      <c r="M61" s="36" t="e">
        <f>#REF!</f>
        <v>#REF!</v>
      </c>
      <c r="N61" s="36" t="e">
        <f t="shared" si="2"/>
        <v>#REF!</v>
      </c>
      <c r="O61" s="36" t="e">
        <f t="shared" si="3"/>
        <v>#REF!</v>
      </c>
      <c r="P61" s="36" t="e">
        <f t="shared" si="4"/>
        <v>#REF!</v>
      </c>
      <c r="Q61" s="36" t="e">
        <f t="shared" si="5"/>
        <v>#REF!</v>
      </c>
      <c r="R61" s="36" t="e">
        <f t="shared" si="6"/>
        <v>#REF!</v>
      </c>
    </row>
    <row r="62" spans="1:18" ht="15" customHeight="1" x14ac:dyDescent="0.2">
      <c r="A62" s="687" t="s">
        <v>168</v>
      </c>
      <c r="B62" s="14" t="s">
        <v>169</v>
      </c>
      <c r="C62" s="36" t="e">
        <f>#REF!</f>
        <v>#REF!</v>
      </c>
      <c r="D62" s="36" t="e">
        <f>#REF!</f>
        <v>#REF!</v>
      </c>
      <c r="E62" s="36" t="e">
        <f>#REF!</f>
        <v>#REF!</v>
      </c>
      <c r="F62" s="36" t="e">
        <f t="shared" si="0"/>
        <v>#REF!</v>
      </c>
      <c r="G62" s="36" t="e">
        <f>#REF!</f>
        <v>#REF!</v>
      </c>
      <c r="H62" s="36" t="e">
        <f>#REF!</f>
        <v>#REF!</v>
      </c>
      <c r="I62" s="36" t="e">
        <f>#REF!</f>
        <v>#REF!</v>
      </c>
      <c r="J62" s="36" t="e">
        <f t="shared" si="1"/>
        <v>#REF!</v>
      </c>
      <c r="K62" s="36" t="e">
        <f>#REF!</f>
        <v>#REF!</v>
      </c>
      <c r="L62" s="36" t="e">
        <f>#REF!</f>
        <v>#REF!</v>
      </c>
      <c r="M62" s="36" t="e">
        <f>#REF!</f>
        <v>#REF!</v>
      </c>
      <c r="N62" s="36" t="e">
        <f t="shared" si="2"/>
        <v>#REF!</v>
      </c>
      <c r="O62" s="36" t="e">
        <f t="shared" si="3"/>
        <v>#REF!</v>
      </c>
      <c r="P62" s="36" t="e">
        <f t="shared" si="4"/>
        <v>#REF!</v>
      </c>
      <c r="Q62" s="36" t="e">
        <f t="shared" si="5"/>
        <v>#REF!</v>
      </c>
      <c r="R62" s="36" t="e">
        <f t="shared" si="6"/>
        <v>#REF!</v>
      </c>
    </row>
    <row r="63" spans="1:18" ht="15" customHeight="1" x14ac:dyDescent="0.2">
      <c r="A63" s="25">
        <v>60</v>
      </c>
      <c r="B63" s="14" t="s">
        <v>170</v>
      </c>
      <c r="C63" s="36" t="e">
        <f>#REF!</f>
        <v>#REF!</v>
      </c>
      <c r="D63" s="36" t="e">
        <f>#REF!</f>
        <v>#REF!</v>
      </c>
      <c r="E63" s="36" t="e">
        <f>#REF!</f>
        <v>#REF!</v>
      </c>
      <c r="F63" s="36" t="e">
        <f t="shared" si="0"/>
        <v>#REF!</v>
      </c>
      <c r="G63" s="36" t="e">
        <f>#REF!</f>
        <v>#REF!</v>
      </c>
      <c r="H63" s="36" t="e">
        <f>#REF!</f>
        <v>#REF!</v>
      </c>
      <c r="I63" s="36" t="e">
        <f>#REF!</f>
        <v>#REF!</v>
      </c>
      <c r="J63" s="36" t="e">
        <f t="shared" si="1"/>
        <v>#REF!</v>
      </c>
      <c r="K63" s="36" t="e">
        <f>#REF!</f>
        <v>#REF!</v>
      </c>
      <c r="L63" s="36" t="e">
        <f>#REF!</f>
        <v>#REF!</v>
      </c>
      <c r="M63" s="36" t="e">
        <f>#REF!</f>
        <v>#REF!</v>
      </c>
      <c r="N63" s="36" t="e">
        <f t="shared" si="2"/>
        <v>#REF!</v>
      </c>
      <c r="O63" s="36" t="e">
        <f t="shared" si="3"/>
        <v>#REF!</v>
      </c>
      <c r="P63" s="36" t="e">
        <f t="shared" si="4"/>
        <v>#REF!</v>
      </c>
      <c r="Q63" s="36" t="e">
        <f t="shared" si="5"/>
        <v>#REF!</v>
      </c>
      <c r="R63" s="36" t="e">
        <f t="shared" si="6"/>
        <v>#REF!</v>
      </c>
    </row>
    <row r="64" spans="1:18" s="11" customFormat="1" ht="15" customHeight="1" x14ac:dyDescent="0.2">
      <c r="A64" s="688">
        <v>61</v>
      </c>
      <c r="B64" s="5" t="s">
        <v>171</v>
      </c>
      <c r="C64" s="36" t="e">
        <f>#REF!</f>
        <v>#REF!</v>
      </c>
      <c r="D64" s="36" t="e">
        <f>#REF!</f>
        <v>#REF!</v>
      </c>
      <c r="E64" s="36" t="e">
        <f>#REF!</f>
        <v>#REF!</v>
      </c>
      <c r="F64" s="36" t="e">
        <f t="shared" si="0"/>
        <v>#REF!</v>
      </c>
      <c r="G64" s="36" t="e">
        <f>#REF!</f>
        <v>#REF!</v>
      </c>
      <c r="H64" s="36" t="e">
        <f>#REF!</f>
        <v>#REF!</v>
      </c>
      <c r="I64" s="36" t="e">
        <f>#REF!</f>
        <v>#REF!</v>
      </c>
      <c r="J64" s="36" t="e">
        <f t="shared" si="1"/>
        <v>#REF!</v>
      </c>
      <c r="K64" s="36" t="e">
        <f>#REF!</f>
        <v>#REF!</v>
      </c>
      <c r="L64" s="36" t="e">
        <f>#REF!</f>
        <v>#REF!</v>
      </c>
      <c r="M64" s="36" t="e">
        <f>#REF!</f>
        <v>#REF!</v>
      </c>
      <c r="N64" s="36" t="e">
        <f t="shared" si="2"/>
        <v>#REF!</v>
      </c>
      <c r="O64" s="36" t="e">
        <f t="shared" si="3"/>
        <v>#REF!</v>
      </c>
      <c r="P64" s="36" t="e">
        <f t="shared" si="4"/>
        <v>#REF!</v>
      </c>
      <c r="Q64" s="36" t="e">
        <f t="shared" si="5"/>
        <v>#REF!</v>
      </c>
      <c r="R64" s="36" t="e">
        <f t="shared" si="6"/>
        <v>#REF!</v>
      </c>
    </row>
    <row r="65" spans="1:18" ht="15" customHeight="1" x14ac:dyDescent="0.2">
      <c r="A65" s="687" t="s">
        <v>172</v>
      </c>
      <c r="B65" s="16" t="s">
        <v>166</v>
      </c>
      <c r="C65" s="36" t="e">
        <f>#REF!</f>
        <v>#REF!</v>
      </c>
      <c r="D65" s="36" t="e">
        <f>#REF!</f>
        <v>#REF!</v>
      </c>
      <c r="E65" s="36" t="e">
        <f>#REF!</f>
        <v>#REF!</v>
      </c>
      <c r="F65" s="36" t="e">
        <f t="shared" si="0"/>
        <v>#REF!</v>
      </c>
      <c r="G65" s="36" t="e">
        <f>#REF!</f>
        <v>#REF!</v>
      </c>
      <c r="H65" s="36" t="e">
        <f>#REF!</f>
        <v>#REF!</v>
      </c>
      <c r="I65" s="36" t="e">
        <f>#REF!</f>
        <v>#REF!</v>
      </c>
      <c r="J65" s="36" t="e">
        <f t="shared" si="1"/>
        <v>#REF!</v>
      </c>
      <c r="K65" s="36" t="e">
        <f>#REF!</f>
        <v>#REF!</v>
      </c>
      <c r="L65" s="36" t="e">
        <f>#REF!</f>
        <v>#REF!</v>
      </c>
      <c r="M65" s="36" t="e">
        <f>#REF!</f>
        <v>#REF!</v>
      </c>
      <c r="N65" s="36" t="e">
        <f t="shared" si="2"/>
        <v>#REF!</v>
      </c>
      <c r="O65" s="36" t="e">
        <f t="shared" si="3"/>
        <v>#REF!</v>
      </c>
      <c r="P65" s="36" t="e">
        <f t="shared" si="4"/>
        <v>#REF!</v>
      </c>
      <c r="Q65" s="36" t="e">
        <f t="shared" si="5"/>
        <v>#REF!</v>
      </c>
      <c r="R65" s="36" t="e">
        <f t="shared" si="6"/>
        <v>#REF!</v>
      </c>
    </row>
    <row r="66" spans="1:18" ht="15" customHeight="1" x14ac:dyDescent="0.2">
      <c r="A66" s="25">
        <v>63</v>
      </c>
      <c r="B66" s="14" t="s">
        <v>170</v>
      </c>
      <c r="C66" s="36" t="e">
        <f>#REF!</f>
        <v>#REF!</v>
      </c>
      <c r="D66" s="36" t="e">
        <f>#REF!</f>
        <v>#REF!</v>
      </c>
      <c r="E66" s="36" t="e">
        <f>#REF!</f>
        <v>#REF!</v>
      </c>
      <c r="F66" s="36" t="e">
        <f t="shared" si="0"/>
        <v>#REF!</v>
      </c>
      <c r="G66" s="36" t="e">
        <f>#REF!</f>
        <v>#REF!</v>
      </c>
      <c r="H66" s="36" t="e">
        <f>#REF!</f>
        <v>#REF!</v>
      </c>
      <c r="I66" s="36" t="e">
        <f>#REF!</f>
        <v>#REF!</v>
      </c>
      <c r="J66" s="36" t="e">
        <f t="shared" si="1"/>
        <v>#REF!</v>
      </c>
      <c r="K66" s="36" t="e">
        <f>#REF!</f>
        <v>#REF!</v>
      </c>
      <c r="L66" s="36" t="e">
        <f>#REF!</f>
        <v>#REF!</v>
      </c>
      <c r="M66" s="36" t="e">
        <f>#REF!</f>
        <v>#REF!</v>
      </c>
      <c r="N66" s="36" t="e">
        <f t="shared" si="2"/>
        <v>#REF!</v>
      </c>
      <c r="O66" s="36" t="e">
        <f t="shared" si="3"/>
        <v>#REF!</v>
      </c>
      <c r="P66" s="36" t="e">
        <f t="shared" si="4"/>
        <v>#REF!</v>
      </c>
      <c r="Q66" s="36" t="e">
        <f t="shared" si="5"/>
        <v>#REF!</v>
      </c>
      <c r="R66" s="36" t="e">
        <f t="shared" si="6"/>
        <v>#REF!</v>
      </c>
    </row>
    <row r="78" spans="1:18" s="20" customFormat="1" x14ac:dyDescent="0.2">
      <c r="B78" s="21"/>
    </row>
    <row r="83" spans="2:2" s="20" customFormat="1" x14ac:dyDescent="0.2">
      <c r="B83" s="21"/>
    </row>
    <row r="84" spans="2:2" s="20" customFormat="1" x14ac:dyDescent="0.2">
      <c r="B84" s="21"/>
    </row>
    <row r="94" spans="2:2" s="20" customFormat="1" x14ac:dyDescent="0.2">
      <c r="B94" s="21"/>
    </row>
  </sheetData>
  <mergeCells count="4">
    <mergeCell ref="C1:F1"/>
    <mergeCell ref="G1:J1"/>
    <mergeCell ref="K1:N1"/>
    <mergeCell ref="O1:R1"/>
  </mergeCells>
  <printOptions horizontalCentered="1"/>
  <pageMargins left="0.78740157480314965" right="0.78740157480314965" top="0.98425196850393704" bottom="0.98425196850393704" header="0.51181102362204722" footer="0.51181102362204722"/>
  <pageSetup paperSize="9" scale="65" fitToWidth="0" fitToHeight="0" orientation="landscape" r:id="rId1"/>
  <headerFooter alignWithMargins="0">
    <oddHeader xml:space="preserve">&amp;C&amp;"Times New Roman,Félkövér"&amp;12Budapest VIII. kerületi Önkormányzat 2018. évi költségvetés
 bevételi és kiadási előirányzata 
összesen&amp;R&amp;"Times New Roman,Dőlt"3. melléklet a 46/2017. (XII.20.)
önk.rendelethez
ezer forintban&amp;"MS Sans Serif,Normál"
</oddHeader>
    <oddFooter>&amp;R
&amp;P</oddFooter>
  </headerFooter>
  <colBreaks count="1" manualBreakCount="1">
    <brk id="10" max="6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P94"/>
  <sheetViews>
    <sheetView zoomScaleNormal="100" zoomScaleSheetLayoutView="80" workbookViewId="0">
      <pane xSplit="2" ySplit="2" topLeftCell="C3" activePane="bottomRight" state="frozen"/>
      <selection pane="topRight" activeCell="C1" sqref="C1"/>
      <selection pane="bottomLeft" activeCell="A3" sqref="A3"/>
      <selection pane="bottomRight" activeCell="B2" sqref="B2"/>
    </sheetView>
  </sheetViews>
  <sheetFormatPr defaultColWidth="10.7109375" defaultRowHeight="12.75" x14ac:dyDescent="0.2"/>
  <cols>
    <col min="1" max="1" width="5.140625" style="556" customWidth="1"/>
    <col min="2" max="2" width="52.140625" style="17" customWidth="1"/>
    <col min="3" max="3" width="12.7109375" style="8" customWidth="1"/>
    <col min="4" max="4" width="12.7109375" style="542" customWidth="1"/>
    <col min="5" max="14" width="12.7109375" style="8" customWidth="1"/>
    <col min="15" max="15" width="15.42578125" style="8" customWidth="1"/>
    <col min="16" max="16" width="16.140625" style="8" customWidth="1"/>
    <col min="17" max="16384" width="10.7109375" style="8"/>
  </cols>
  <sheetData>
    <row r="1" spans="1:16" s="1" customFormat="1" ht="19.899999999999999" customHeight="1" x14ac:dyDescent="0.2">
      <c r="A1" s="549"/>
      <c r="B1" s="422" t="s">
        <v>0</v>
      </c>
      <c r="C1" s="742" t="s">
        <v>174</v>
      </c>
      <c r="D1" s="742"/>
      <c r="E1" s="742"/>
      <c r="F1" s="742" t="s">
        <v>175</v>
      </c>
      <c r="G1" s="742"/>
      <c r="H1" s="742"/>
      <c r="I1" s="742" t="s">
        <v>176</v>
      </c>
      <c r="J1" s="742"/>
      <c r="K1" s="742"/>
      <c r="L1" s="742" t="s">
        <v>183</v>
      </c>
      <c r="M1" s="742"/>
      <c r="N1" s="742"/>
      <c r="O1" s="743" t="s">
        <v>1113</v>
      </c>
      <c r="P1" s="743" t="s">
        <v>1112</v>
      </c>
    </row>
    <row r="2" spans="1:16" s="3" customFormat="1" ht="49.9" customHeight="1" x14ac:dyDescent="0.2">
      <c r="A2" s="548" t="s">
        <v>25</v>
      </c>
      <c r="B2" s="423" t="s">
        <v>26</v>
      </c>
      <c r="C2" s="424" t="s">
        <v>1095</v>
      </c>
      <c r="D2" s="541" t="s">
        <v>184</v>
      </c>
      <c r="E2" s="424" t="s">
        <v>185</v>
      </c>
      <c r="F2" s="635" t="s">
        <v>1095</v>
      </c>
      <c r="G2" s="424" t="s">
        <v>184</v>
      </c>
      <c r="H2" s="424" t="s">
        <v>185</v>
      </c>
      <c r="I2" s="635" t="s">
        <v>1095</v>
      </c>
      <c r="J2" s="424" t="s">
        <v>184</v>
      </c>
      <c r="K2" s="424" t="s">
        <v>185</v>
      </c>
      <c r="L2" s="635" t="s">
        <v>1095</v>
      </c>
      <c r="M2" s="424" t="s">
        <v>184</v>
      </c>
      <c r="N2" s="424" t="s">
        <v>185</v>
      </c>
      <c r="O2" s="743"/>
      <c r="P2" s="743"/>
    </row>
    <row r="3" spans="1:16" s="3" customFormat="1" ht="19.899999999999999" customHeight="1" x14ac:dyDescent="0.2">
      <c r="A3" s="552" t="s">
        <v>77</v>
      </c>
      <c r="B3" s="13" t="s">
        <v>1075</v>
      </c>
      <c r="C3" s="558">
        <f>SUM(C23+C50)</f>
        <v>5408356</v>
      </c>
      <c r="D3" s="558">
        <f>SUM(D23+D50)</f>
        <v>5193968</v>
      </c>
      <c r="E3" s="425" t="e">
        <f>címrendösszesen!GY6</f>
        <v>#REF!</v>
      </c>
      <c r="F3" s="425">
        <f>SUM(F23+F50)</f>
        <v>2135397</v>
      </c>
      <c r="G3" s="425">
        <f>SUM(G23+G50)</f>
        <v>2187016</v>
      </c>
      <c r="H3" s="425" t="e">
        <f>címrendösszesen!EW6</f>
        <v>#REF!</v>
      </c>
      <c r="I3" s="425">
        <f>SUM(I23+I50)</f>
        <v>17348515</v>
      </c>
      <c r="J3" s="425">
        <f>SUM(J23+J50)</f>
        <v>14494094</v>
      </c>
      <c r="K3" s="425" t="e">
        <f>címrendösszesen!DS6</f>
        <v>#REF!</v>
      </c>
      <c r="L3" s="426">
        <f>C3+F3+I3</f>
        <v>24892268</v>
      </c>
      <c r="M3" s="426">
        <f>D3+G3+J3</f>
        <v>21875078</v>
      </c>
      <c r="N3" s="426" t="e">
        <f>E3+H3+K3</f>
        <v>#REF!</v>
      </c>
      <c r="O3" s="427" t="e">
        <f>N3/M3*100</f>
        <v>#REF!</v>
      </c>
      <c r="P3" s="427" t="e">
        <f>N3/L3*100</f>
        <v>#REF!</v>
      </c>
    </row>
    <row r="4" spans="1:16" ht="13.9" customHeight="1" x14ac:dyDescent="0.2">
      <c r="A4" s="428" t="s">
        <v>78</v>
      </c>
      <c r="B4" s="5" t="s">
        <v>79</v>
      </c>
      <c r="C4" s="559">
        <f>SUM(C5:C9)</f>
        <v>5327407</v>
      </c>
      <c r="D4" s="559">
        <f>SUM(D5:D9)</f>
        <v>5177889</v>
      </c>
      <c r="E4" s="425" t="e">
        <f>címrendösszesen!GY7</f>
        <v>#REF!</v>
      </c>
      <c r="F4" s="26">
        <f>SUM(F5:F9)</f>
        <v>2113525</v>
      </c>
      <c r="G4" s="26">
        <f>SUM(G5:G9)</f>
        <v>2142310</v>
      </c>
      <c r="H4" s="425" t="e">
        <f>címrendösszesen!EW7</f>
        <v>#REF!</v>
      </c>
      <c r="I4" s="26">
        <f>SUM(I5:I9)</f>
        <v>7782409</v>
      </c>
      <c r="J4" s="26">
        <f>SUM(J5:J9)</f>
        <v>6310550</v>
      </c>
      <c r="K4" s="425" t="e">
        <f>címrendösszesen!DS7</f>
        <v>#REF!</v>
      </c>
      <c r="L4" s="426">
        <f t="shared" ref="L4:L66" si="0">C4+F4+I4</f>
        <v>15223341</v>
      </c>
      <c r="M4" s="426">
        <f t="shared" ref="M4:M66" si="1">D4+G4+J4</f>
        <v>13630749</v>
      </c>
      <c r="N4" s="426" t="e">
        <f t="shared" ref="N4:N66" si="2">E4+H4+K4</f>
        <v>#REF!</v>
      </c>
      <c r="O4" s="427" t="e">
        <f t="shared" ref="O4:O66" si="3">N4/M4*100</f>
        <v>#REF!</v>
      </c>
      <c r="P4" s="427" t="e">
        <f t="shared" ref="P4:P63" si="4">N4/L4*100</f>
        <v>#REF!</v>
      </c>
    </row>
    <row r="5" spans="1:16" ht="13.9" customHeight="1" x14ac:dyDescent="0.2">
      <c r="A5" s="553" t="s">
        <v>80</v>
      </c>
      <c r="B5" s="9" t="s">
        <v>81</v>
      </c>
      <c r="C5" s="425">
        <f>639697+818653+835967+514852</f>
        <v>2809169</v>
      </c>
      <c r="D5" s="559">
        <f>SUM(C5-57444)</f>
        <v>2751725</v>
      </c>
      <c r="E5" s="425" t="e">
        <f>címrendösszesen!GY8</f>
        <v>#REF!</v>
      </c>
      <c r="F5" s="425">
        <v>1075536</v>
      </c>
      <c r="G5" s="26">
        <v>1386817</v>
      </c>
      <c r="H5" s="425" t="e">
        <f>címrendösszesen!EW8</f>
        <v>#REF!</v>
      </c>
      <c r="I5" s="425">
        <v>140643</v>
      </c>
      <c r="J5" s="26">
        <v>157170</v>
      </c>
      <c r="K5" s="425" t="e">
        <f>címrendösszesen!DS8</f>
        <v>#REF!</v>
      </c>
      <c r="L5" s="426">
        <f t="shared" si="0"/>
        <v>4025348</v>
      </c>
      <c r="M5" s="426">
        <f t="shared" si="1"/>
        <v>4295712</v>
      </c>
      <c r="N5" s="426" t="e">
        <f t="shared" si="2"/>
        <v>#REF!</v>
      </c>
      <c r="O5" s="427" t="e">
        <f t="shared" si="3"/>
        <v>#REF!</v>
      </c>
      <c r="P5" s="427" t="e">
        <f t="shared" si="4"/>
        <v>#REF!</v>
      </c>
    </row>
    <row r="6" spans="1:16" ht="13.9" customHeight="1" x14ac:dyDescent="0.2">
      <c r="A6" s="553" t="s">
        <v>82</v>
      </c>
      <c r="B6" s="9" t="s">
        <v>83</v>
      </c>
      <c r="C6" s="425">
        <f>181356+234006+238893+148231</f>
        <v>802486</v>
      </c>
      <c r="D6" s="559">
        <f>SUM(C6-11784)</f>
        <v>790702</v>
      </c>
      <c r="E6" s="425" t="e">
        <f>címrendösszesen!GY9</f>
        <v>#REF!</v>
      </c>
      <c r="F6" s="425">
        <v>299060</v>
      </c>
      <c r="G6" s="26">
        <v>339282</v>
      </c>
      <c r="H6" s="425" t="e">
        <f>címrendösszesen!EW9</f>
        <v>#REF!</v>
      </c>
      <c r="I6" s="425">
        <v>35985</v>
      </c>
      <c r="J6" s="26">
        <v>36040</v>
      </c>
      <c r="K6" s="425" t="e">
        <f>címrendösszesen!DS9</f>
        <v>#REF!</v>
      </c>
      <c r="L6" s="426">
        <f t="shared" si="0"/>
        <v>1137531</v>
      </c>
      <c r="M6" s="426">
        <f t="shared" si="1"/>
        <v>1166024</v>
      </c>
      <c r="N6" s="426" t="e">
        <f t="shared" si="2"/>
        <v>#REF!</v>
      </c>
      <c r="O6" s="427" t="e">
        <f t="shared" si="3"/>
        <v>#REF!</v>
      </c>
      <c r="P6" s="427" t="e">
        <f t="shared" si="4"/>
        <v>#REF!</v>
      </c>
    </row>
    <row r="7" spans="1:16" ht="13.9" customHeight="1" x14ac:dyDescent="0.2">
      <c r="A7" s="553" t="s">
        <v>84</v>
      </c>
      <c r="B7" s="9" t="s">
        <v>85</v>
      </c>
      <c r="C7" s="425">
        <f>1107977+365861+17206+148044</f>
        <v>1639088</v>
      </c>
      <c r="D7" s="559">
        <f>SUM(C7-4000)</f>
        <v>1635088</v>
      </c>
      <c r="E7" s="425" t="e">
        <f>címrendösszesen!GY10</f>
        <v>#REF!</v>
      </c>
      <c r="F7" s="425">
        <v>363707</v>
      </c>
      <c r="G7" s="26">
        <v>416211</v>
      </c>
      <c r="H7" s="425" t="e">
        <f>címrendösszesen!EW10</f>
        <v>#REF!</v>
      </c>
      <c r="I7" s="425">
        <v>4615758</v>
      </c>
      <c r="J7" s="26">
        <v>3470915</v>
      </c>
      <c r="K7" s="425" t="e">
        <f>címrendösszesen!DS10</f>
        <v>#REF!</v>
      </c>
      <c r="L7" s="426">
        <f t="shared" si="0"/>
        <v>6618553</v>
      </c>
      <c r="M7" s="426">
        <f t="shared" si="1"/>
        <v>5522214</v>
      </c>
      <c r="N7" s="426" t="e">
        <f t="shared" si="2"/>
        <v>#REF!</v>
      </c>
      <c r="O7" s="427" t="e">
        <f t="shared" si="3"/>
        <v>#REF!</v>
      </c>
      <c r="P7" s="427" t="e">
        <f t="shared" si="4"/>
        <v>#REF!</v>
      </c>
    </row>
    <row r="8" spans="1:16" ht="13.9" customHeight="1" x14ac:dyDescent="0.2">
      <c r="A8" s="553" t="s">
        <v>86</v>
      </c>
      <c r="B8" s="9" t="s">
        <v>87</v>
      </c>
      <c r="C8" s="425">
        <v>691</v>
      </c>
      <c r="D8" s="559">
        <v>374</v>
      </c>
      <c r="E8" s="425" t="e">
        <f>címrendösszesen!GY11</f>
        <v>#REF!</v>
      </c>
      <c r="F8" s="425">
        <f>címrendösszesen!EV11</f>
        <v>0</v>
      </c>
      <c r="G8" s="26">
        <v>0</v>
      </c>
      <c r="H8" s="425" t="e">
        <f>címrendösszesen!EW11</f>
        <v>#REF!</v>
      </c>
      <c r="I8" s="425">
        <v>156723</v>
      </c>
      <c r="J8" s="26">
        <v>165897</v>
      </c>
      <c r="K8" s="425" t="e">
        <f>címrendösszesen!DS11</f>
        <v>#REF!</v>
      </c>
      <c r="L8" s="426">
        <f t="shared" si="0"/>
        <v>157414</v>
      </c>
      <c r="M8" s="426">
        <f t="shared" si="1"/>
        <v>166271</v>
      </c>
      <c r="N8" s="426" t="e">
        <f t="shared" si="2"/>
        <v>#REF!</v>
      </c>
      <c r="O8" s="427" t="e">
        <f t="shared" si="3"/>
        <v>#REF!</v>
      </c>
      <c r="P8" s="427" t="e">
        <f t="shared" si="4"/>
        <v>#REF!</v>
      </c>
    </row>
    <row r="9" spans="1:16" s="11" customFormat="1" ht="13.9" customHeight="1" x14ac:dyDescent="0.2">
      <c r="A9" s="552" t="s">
        <v>88</v>
      </c>
      <c r="B9" s="10" t="s">
        <v>89</v>
      </c>
      <c r="C9" s="559">
        <f>SUM(C10:C14)</f>
        <v>75973</v>
      </c>
      <c r="D9" s="559">
        <f>SUM(D10:D14)</f>
        <v>0</v>
      </c>
      <c r="E9" s="425" t="e">
        <f>címrendösszesen!GY12</f>
        <v>#REF!</v>
      </c>
      <c r="F9" s="26">
        <f>SUM(F10:F14)</f>
        <v>375222</v>
      </c>
      <c r="G9" s="26">
        <f>SUM(G10:G14)</f>
        <v>0</v>
      </c>
      <c r="H9" s="425" t="e">
        <f>címrendösszesen!EW12</f>
        <v>#REF!</v>
      </c>
      <c r="I9" s="26">
        <f>SUM(I10:I14)</f>
        <v>2833300</v>
      </c>
      <c r="J9" s="26">
        <f>SUM(J10:J14)</f>
        <v>2480528</v>
      </c>
      <c r="K9" s="425" t="e">
        <f>címrendösszesen!DS12</f>
        <v>#REF!</v>
      </c>
      <c r="L9" s="426">
        <f t="shared" si="0"/>
        <v>3284495</v>
      </c>
      <c r="M9" s="426">
        <f t="shared" si="1"/>
        <v>2480528</v>
      </c>
      <c r="N9" s="426" t="e">
        <f t="shared" si="2"/>
        <v>#REF!</v>
      </c>
      <c r="O9" s="427" t="e">
        <f t="shared" si="3"/>
        <v>#REF!</v>
      </c>
      <c r="P9" s="427" t="e">
        <f t="shared" si="4"/>
        <v>#REF!</v>
      </c>
    </row>
    <row r="10" spans="1:16" ht="13.9" customHeight="1" x14ac:dyDescent="0.2">
      <c r="A10" s="553" t="s">
        <v>90</v>
      </c>
      <c r="B10" s="9" t="s">
        <v>91</v>
      </c>
      <c r="C10" s="425">
        <f>55018+139+16510+4306</f>
        <v>75973</v>
      </c>
      <c r="D10" s="559"/>
      <c r="E10" s="425" t="e">
        <f>címrendösszesen!GY13</f>
        <v>#REF!</v>
      </c>
      <c r="F10" s="425">
        <v>375222</v>
      </c>
      <c r="G10" s="26"/>
      <c r="H10" s="425" t="e">
        <f>címrendösszesen!EW13</f>
        <v>#REF!</v>
      </c>
      <c r="I10" s="425">
        <v>397705</v>
      </c>
      <c r="J10" s="26">
        <v>356027</v>
      </c>
      <c r="K10" s="425" t="e">
        <f>címrendösszesen!DS13</f>
        <v>#REF!</v>
      </c>
      <c r="L10" s="426">
        <f t="shared" si="0"/>
        <v>848900</v>
      </c>
      <c r="M10" s="426">
        <f t="shared" si="1"/>
        <v>356027</v>
      </c>
      <c r="N10" s="426" t="e">
        <f t="shared" si="2"/>
        <v>#REF!</v>
      </c>
      <c r="O10" s="427" t="e">
        <f t="shared" si="3"/>
        <v>#REF!</v>
      </c>
      <c r="P10" s="427" t="e">
        <f t="shared" si="4"/>
        <v>#REF!</v>
      </c>
    </row>
    <row r="11" spans="1:16" ht="13.9" customHeight="1" x14ac:dyDescent="0.2">
      <c r="A11" s="554" t="s">
        <v>92</v>
      </c>
      <c r="B11" s="9" t="s">
        <v>93</v>
      </c>
      <c r="C11" s="425">
        <f>címrendösszesen!GX14</f>
        <v>0</v>
      </c>
      <c r="D11" s="559"/>
      <c r="E11" s="425" t="e">
        <f>címrendösszesen!GY14</f>
        <v>#REF!</v>
      </c>
      <c r="F11" s="425">
        <f>címrendösszesen!EV14</f>
        <v>0</v>
      </c>
      <c r="G11" s="26"/>
      <c r="H11" s="425" t="e">
        <f>címrendösszesen!EW14</f>
        <v>#REF!</v>
      </c>
      <c r="I11" s="425">
        <f>címrendösszesen!DR14</f>
        <v>0</v>
      </c>
      <c r="J11" s="26"/>
      <c r="K11" s="425" t="e">
        <f>címrendösszesen!DS14</f>
        <v>#REF!</v>
      </c>
      <c r="L11" s="426">
        <f t="shared" si="0"/>
        <v>0</v>
      </c>
      <c r="M11" s="426">
        <f t="shared" si="1"/>
        <v>0</v>
      </c>
      <c r="N11" s="426" t="e">
        <f t="shared" si="2"/>
        <v>#REF!</v>
      </c>
      <c r="O11" s="427"/>
      <c r="P11" s="427"/>
    </row>
    <row r="12" spans="1:16" ht="13.9" customHeight="1" x14ac:dyDescent="0.2">
      <c r="A12" s="555">
        <v>10</v>
      </c>
      <c r="B12" s="9" t="s">
        <v>94</v>
      </c>
      <c r="C12" s="425">
        <f>címrendösszesen!GX15</f>
        <v>0</v>
      </c>
      <c r="D12" s="559"/>
      <c r="E12" s="425" t="e">
        <f>címrendösszesen!GY15</f>
        <v>#REF!</v>
      </c>
      <c r="F12" s="425">
        <f>címrendösszesen!EV15</f>
        <v>0</v>
      </c>
      <c r="G12" s="26"/>
      <c r="H12" s="425" t="e">
        <f>címrendösszesen!EW15</f>
        <v>#REF!</v>
      </c>
      <c r="I12" s="425">
        <v>126236</v>
      </c>
      <c r="J12" s="26">
        <f>25411+15758+314857</f>
        <v>356026</v>
      </c>
      <c r="K12" s="425" t="e">
        <f>címrendösszesen!DS15</f>
        <v>#REF!</v>
      </c>
      <c r="L12" s="426">
        <f t="shared" si="0"/>
        <v>126236</v>
      </c>
      <c r="M12" s="426">
        <f t="shared" si="1"/>
        <v>356026</v>
      </c>
      <c r="N12" s="426" t="e">
        <f t="shared" si="2"/>
        <v>#REF!</v>
      </c>
      <c r="O12" s="427" t="e">
        <f t="shared" si="3"/>
        <v>#REF!</v>
      </c>
      <c r="P12" s="427" t="e">
        <f t="shared" si="4"/>
        <v>#REF!</v>
      </c>
    </row>
    <row r="13" spans="1:16" ht="13.9" customHeight="1" x14ac:dyDescent="0.2">
      <c r="A13" s="554" t="s">
        <v>95</v>
      </c>
      <c r="B13" s="9" t="s">
        <v>96</v>
      </c>
      <c r="C13" s="425">
        <f>címrendösszesen!GX16</f>
        <v>0</v>
      </c>
      <c r="D13" s="559"/>
      <c r="E13" s="425" t="e">
        <f>címrendösszesen!GY16</f>
        <v>#REF!</v>
      </c>
      <c r="F13" s="425">
        <f>címrendösszesen!EV16</f>
        <v>0</v>
      </c>
      <c r="G13" s="26"/>
      <c r="H13" s="425" t="e">
        <f>címrendösszesen!EW16</f>
        <v>#REF!</v>
      </c>
      <c r="I13" s="425">
        <v>2309359</v>
      </c>
      <c r="J13" s="26">
        <v>1768475</v>
      </c>
      <c r="K13" s="425" t="e">
        <f>címrendösszesen!DS16</f>
        <v>#REF!</v>
      </c>
      <c r="L13" s="426">
        <f t="shared" si="0"/>
        <v>2309359</v>
      </c>
      <c r="M13" s="426">
        <f t="shared" si="1"/>
        <v>1768475</v>
      </c>
      <c r="N13" s="426" t="e">
        <f t="shared" si="2"/>
        <v>#REF!</v>
      </c>
      <c r="O13" s="427" t="e">
        <f t="shared" si="3"/>
        <v>#REF!</v>
      </c>
      <c r="P13" s="427" t="e">
        <f t="shared" si="4"/>
        <v>#REF!</v>
      </c>
    </row>
    <row r="14" spans="1:16" ht="13.9" customHeight="1" x14ac:dyDescent="0.2">
      <c r="A14" s="555">
        <v>12</v>
      </c>
      <c r="B14" s="9" t="s">
        <v>97</v>
      </c>
      <c r="C14" s="425">
        <f>címrendösszesen!GX17</f>
        <v>0</v>
      </c>
      <c r="D14" s="559"/>
      <c r="E14" s="425" t="e">
        <f>címrendösszesen!GY17</f>
        <v>#REF!</v>
      </c>
      <c r="F14" s="425">
        <f>címrendösszesen!EV17</f>
        <v>0</v>
      </c>
      <c r="G14" s="26"/>
      <c r="H14" s="425" t="e">
        <f>címrendösszesen!EW17</f>
        <v>#REF!</v>
      </c>
      <c r="I14" s="425"/>
      <c r="J14" s="26"/>
      <c r="K14" s="425" t="e">
        <f>címrendösszesen!DS17</f>
        <v>#REF!</v>
      </c>
      <c r="L14" s="426">
        <f t="shared" si="0"/>
        <v>0</v>
      </c>
      <c r="M14" s="426">
        <f t="shared" si="1"/>
        <v>0</v>
      </c>
      <c r="N14" s="426" t="e">
        <f t="shared" si="2"/>
        <v>#REF!</v>
      </c>
      <c r="O14" s="427"/>
      <c r="P14" s="427"/>
    </row>
    <row r="15" spans="1:16" s="11" customFormat="1" ht="13.9" customHeight="1" x14ac:dyDescent="0.2">
      <c r="A15" s="428" t="s">
        <v>98</v>
      </c>
      <c r="B15" s="10" t="s">
        <v>99</v>
      </c>
      <c r="C15" s="559">
        <f>SUM(C16:C18)</f>
        <v>80949</v>
      </c>
      <c r="D15" s="559">
        <f>SUM(D16:D18)</f>
        <v>16079</v>
      </c>
      <c r="E15" s="425" t="e">
        <f>címrendösszesen!GY18</f>
        <v>#REF!</v>
      </c>
      <c r="F15" s="26">
        <f>SUM(F16:F18)</f>
        <v>21872</v>
      </c>
      <c r="G15" s="26">
        <f>SUM(G16:G18)</f>
        <v>44706</v>
      </c>
      <c r="H15" s="425" t="e">
        <f>címrendösszesen!EW18</f>
        <v>#REF!</v>
      </c>
      <c r="I15" s="26">
        <f>SUM(I16:I18)</f>
        <v>2644857</v>
      </c>
      <c r="J15" s="26">
        <f>SUM(J16:J18)</f>
        <v>2493470</v>
      </c>
      <c r="K15" s="425" t="e">
        <f>címrendösszesen!DS18</f>
        <v>#REF!</v>
      </c>
      <c r="L15" s="426">
        <f t="shared" si="0"/>
        <v>2747678</v>
      </c>
      <c r="M15" s="426">
        <f t="shared" si="1"/>
        <v>2554255</v>
      </c>
      <c r="N15" s="426" t="e">
        <f t="shared" si="2"/>
        <v>#REF!</v>
      </c>
      <c r="O15" s="427" t="e">
        <f t="shared" si="3"/>
        <v>#REF!</v>
      </c>
      <c r="P15" s="427" t="e">
        <f t="shared" si="4"/>
        <v>#REF!</v>
      </c>
    </row>
    <row r="16" spans="1:16" ht="13.9" customHeight="1" x14ac:dyDescent="0.2">
      <c r="A16" s="555">
        <v>14</v>
      </c>
      <c r="B16" s="9" t="s">
        <v>100</v>
      </c>
      <c r="C16" s="425">
        <f>24855+3350+16018+8529</f>
        <v>52752</v>
      </c>
      <c r="D16" s="559">
        <v>16079</v>
      </c>
      <c r="E16" s="425" t="e">
        <f>címrendösszesen!GY19</f>
        <v>#REF!</v>
      </c>
      <c r="F16" s="425">
        <v>21872</v>
      </c>
      <c r="G16" s="26">
        <v>44706</v>
      </c>
      <c r="H16" s="425" t="e">
        <f>címrendösszesen!EW19</f>
        <v>#REF!</v>
      </c>
      <c r="I16" s="425">
        <v>538456</v>
      </c>
      <c r="J16" s="26">
        <v>1214815</v>
      </c>
      <c r="K16" s="425" t="e">
        <f>címrendösszesen!DS19</f>
        <v>#REF!</v>
      </c>
      <c r="L16" s="426">
        <f t="shared" si="0"/>
        <v>613080</v>
      </c>
      <c r="M16" s="426">
        <f t="shared" si="1"/>
        <v>1275600</v>
      </c>
      <c r="N16" s="426" t="e">
        <f t="shared" si="2"/>
        <v>#REF!</v>
      </c>
      <c r="O16" s="427" t="e">
        <f t="shared" si="3"/>
        <v>#REF!</v>
      </c>
      <c r="P16" s="427" t="e">
        <f t="shared" si="4"/>
        <v>#REF!</v>
      </c>
    </row>
    <row r="17" spans="1:16" ht="13.9" customHeight="1" x14ac:dyDescent="0.2">
      <c r="A17" s="554" t="s">
        <v>101</v>
      </c>
      <c r="B17" s="9" t="s">
        <v>102</v>
      </c>
      <c r="C17" s="425">
        <f>23297+4900</f>
        <v>28197</v>
      </c>
      <c r="D17" s="559"/>
      <c r="E17" s="425" t="e">
        <f>címrendösszesen!GY20</f>
        <v>#REF!</v>
      </c>
      <c r="F17" s="425">
        <f>címrendösszesen!EV20</f>
        <v>0</v>
      </c>
      <c r="G17" s="26"/>
      <c r="H17" s="425" t="e">
        <f>címrendösszesen!EW20</f>
        <v>#REF!</v>
      </c>
      <c r="I17" s="425">
        <v>362863</v>
      </c>
      <c r="J17" s="26">
        <v>481318</v>
      </c>
      <c r="K17" s="425" t="e">
        <f>címrendösszesen!DS20</f>
        <v>#REF!</v>
      </c>
      <c r="L17" s="426">
        <f t="shared" si="0"/>
        <v>391060</v>
      </c>
      <c r="M17" s="426">
        <f t="shared" si="1"/>
        <v>481318</v>
      </c>
      <c r="N17" s="426" t="e">
        <f t="shared" si="2"/>
        <v>#REF!</v>
      </c>
      <c r="O17" s="427" t="e">
        <f t="shared" si="3"/>
        <v>#REF!</v>
      </c>
      <c r="P17" s="427" t="e">
        <f t="shared" si="4"/>
        <v>#REF!</v>
      </c>
    </row>
    <row r="18" spans="1:16" s="11" customFormat="1" ht="13.9" customHeight="1" x14ac:dyDescent="0.2">
      <c r="A18" s="429">
        <v>16</v>
      </c>
      <c r="B18" s="10" t="s">
        <v>103</v>
      </c>
      <c r="C18" s="559">
        <f>SUM(C19:C22)</f>
        <v>0</v>
      </c>
      <c r="D18" s="559">
        <f>SUM(D19:D22)</f>
        <v>0</v>
      </c>
      <c r="E18" s="425" t="e">
        <f>címrendösszesen!GY21</f>
        <v>#REF!</v>
      </c>
      <c r="F18" s="26">
        <f>SUM(F19:F22)</f>
        <v>0</v>
      </c>
      <c r="G18" s="26">
        <f>SUM(G19:G22)</f>
        <v>0</v>
      </c>
      <c r="H18" s="425" t="e">
        <f>címrendösszesen!EW21</f>
        <v>#REF!</v>
      </c>
      <c r="I18" s="26">
        <f>SUM(I19:I22)</f>
        <v>1743538</v>
      </c>
      <c r="J18" s="26">
        <f>SUM(J19:J22)</f>
        <v>797337</v>
      </c>
      <c r="K18" s="425" t="e">
        <f>címrendösszesen!DS21</f>
        <v>#REF!</v>
      </c>
      <c r="L18" s="426">
        <f t="shared" si="0"/>
        <v>1743538</v>
      </c>
      <c r="M18" s="426">
        <f t="shared" si="1"/>
        <v>797337</v>
      </c>
      <c r="N18" s="426" t="e">
        <f t="shared" si="2"/>
        <v>#REF!</v>
      </c>
      <c r="O18" s="427" t="e">
        <f t="shared" si="3"/>
        <v>#REF!</v>
      </c>
      <c r="P18" s="427" t="e">
        <f t="shared" si="4"/>
        <v>#REF!</v>
      </c>
    </row>
    <row r="19" spans="1:16" ht="13.9" customHeight="1" x14ac:dyDescent="0.2">
      <c r="A19" s="554" t="s">
        <v>104</v>
      </c>
      <c r="B19" s="9" t="s">
        <v>105</v>
      </c>
      <c r="C19" s="425">
        <f>címrendösszesen!GX22</f>
        <v>0</v>
      </c>
      <c r="D19" s="559"/>
      <c r="E19" s="425" t="e">
        <f>címrendösszesen!GY22</f>
        <v>#REF!</v>
      </c>
      <c r="F19" s="425">
        <f>címrendösszesen!EV22</f>
        <v>0</v>
      </c>
      <c r="G19" s="26"/>
      <c r="H19" s="425" t="e">
        <f>címrendösszesen!EW22</f>
        <v>#REF!</v>
      </c>
      <c r="I19" s="425">
        <v>304497</v>
      </c>
      <c r="J19" s="26">
        <v>293030</v>
      </c>
      <c r="K19" s="425" t="e">
        <f>címrendösszesen!DS22</f>
        <v>#REF!</v>
      </c>
      <c r="L19" s="426">
        <f t="shared" si="0"/>
        <v>304497</v>
      </c>
      <c r="M19" s="426">
        <f t="shared" si="1"/>
        <v>293030</v>
      </c>
      <c r="N19" s="426" t="e">
        <f t="shared" si="2"/>
        <v>#REF!</v>
      </c>
      <c r="O19" s="427" t="e">
        <f t="shared" si="3"/>
        <v>#REF!</v>
      </c>
      <c r="P19" s="427" t="e">
        <f t="shared" si="4"/>
        <v>#REF!</v>
      </c>
    </row>
    <row r="20" spans="1:16" ht="13.9" customHeight="1" x14ac:dyDescent="0.2">
      <c r="A20" s="554" t="s">
        <v>106</v>
      </c>
      <c r="B20" s="9" t="s">
        <v>107</v>
      </c>
      <c r="C20" s="425">
        <f>címrendösszesen!GX23</f>
        <v>0</v>
      </c>
      <c r="D20" s="559"/>
      <c r="E20" s="425" t="e">
        <f>címrendösszesen!GY23</f>
        <v>#REF!</v>
      </c>
      <c r="F20" s="425">
        <f>címrendösszesen!EV23</f>
        <v>0</v>
      </c>
      <c r="G20" s="26"/>
      <c r="H20" s="425" t="e">
        <f>címrendösszesen!EW23</f>
        <v>#REF!</v>
      </c>
      <c r="I20" s="425">
        <v>147202</v>
      </c>
      <c r="J20" s="26">
        <v>15300</v>
      </c>
      <c r="K20" s="425" t="e">
        <f>címrendösszesen!DS23</f>
        <v>#REF!</v>
      </c>
      <c r="L20" s="426">
        <f t="shared" si="0"/>
        <v>147202</v>
      </c>
      <c r="M20" s="426">
        <f t="shared" si="1"/>
        <v>15300</v>
      </c>
      <c r="N20" s="426" t="e">
        <f t="shared" si="2"/>
        <v>#REF!</v>
      </c>
      <c r="O20" s="427" t="e">
        <f t="shared" si="3"/>
        <v>#REF!</v>
      </c>
      <c r="P20" s="427" t="e">
        <f t="shared" si="4"/>
        <v>#REF!</v>
      </c>
    </row>
    <row r="21" spans="1:16" ht="13.9" customHeight="1" x14ac:dyDescent="0.2">
      <c r="A21" s="555">
        <v>19</v>
      </c>
      <c r="B21" s="9" t="s">
        <v>108</v>
      </c>
      <c r="C21" s="425">
        <f>címrendösszesen!GX24</f>
        <v>0</v>
      </c>
      <c r="D21" s="559"/>
      <c r="E21" s="425" t="e">
        <f>címrendösszesen!GY24</f>
        <v>#REF!</v>
      </c>
      <c r="F21" s="425">
        <f>címrendösszesen!EV24</f>
        <v>0</v>
      </c>
      <c r="G21" s="26"/>
      <c r="H21" s="425" t="e">
        <f>címrendösszesen!EW24</f>
        <v>#REF!</v>
      </c>
      <c r="I21" s="425">
        <v>618217</v>
      </c>
      <c r="J21" s="26">
        <v>489007</v>
      </c>
      <c r="K21" s="425" t="e">
        <f>címrendösszesen!DS24</f>
        <v>#REF!</v>
      </c>
      <c r="L21" s="426">
        <f t="shared" si="0"/>
        <v>618217</v>
      </c>
      <c r="M21" s="426">
        <f t="shared" si="1"/>
        <v>489007</v>
      </c>
      <c r="N21" s="426" t="e">
        <f t="shared" si="2"/>
        <v>#REF!</v>
      </c>
      <c r="O21" s="427" t="e">
        <f t="shared" si="3"/>
        <v>#REF!</v>
      </c>
      <c r="P21" s="427" t="e">
        <f t="shared" si="4"/>
        <v>#REF!</v>
      </c>
    </row>
    <row r="22" spans="1:16" ht="13.9" customHeight="1" x14ac:dyDescent="0.2">
      <c r="A22" s="554" t="s">
        <v>109</v>
      </c>
      <c r="B22" s="9" t="s">
        <v>31</v>
      </c>
      <c r="C22" s="425">
        <f>címrendösszesen!GX25</f>
        <v>0</v>
      </c>
      <c r="D22" s="559"/>
      <c r="E22" s="425" t="e">
        <f>címrendösszesen!GY25</f>
        <v>#REF!</v>
      </c>
      <c r="F22" s="425">
        <f>címrendösszesen!EV25</f>
        <v>0</v>
      </c>
      <c r="G22" s="26"/>
      <c r="H22" s="425" t="e">
        <f>címrendösszesen!EW25</f>
        <v>#REF!</v>
      </c>
      <c r="I22" s="425">
        <f>címrendösszesen!DR25</f>
        <v>673622</v>
      </c>
      <c r="J22" s="26"/>
      <c r="K22" s="425" t="e">
        <f>címrendösszesen!DS25</f>
        <v>#REF!</v>
      </c>
      <c r="L22" s="426">
        <f t="shared" si="0"/>
        <v>673622</v>
      </c>
      <c r="M22" s="426">
        <f t="shared" si="1"/>
        <v>0</v>
      </c>
      <c r="N22" s="426" t="e">
        <f t="shared" si="2"/>
        <v>#REF!</v>
      </c>
      <c r="O22" s="427"/>
      <c r="P22" s="427" t="e">
        <f t="shared" si="4"/>
        <v>#REF!</v>
      </c>
    </row>
    <row r="23" spans="1:16" s="11" customFormat="1" ht="13.9" customHeight="1" x14ac:dyDescent="0.2">
      <c r="A23" s="428" t="s">
        <v>110</v>
      </c>
      <c r="B23" s="5" t="s">
        <v>111</v>
      </c>
      <c r="C23" s="559">
        <f>SUM(C4+C15)</f>
        <v>5408356</v>
      </c>
      <c r="D23" s="559">
        <f>SUM(D4+D15)</f>
        <v>5193968</v>
      </c>
      <c r="E23" s="425" t="e">
        <f>címrendösszesen!GY26</f>
        <v>#REF!</v>
      </c>
      <c r="F23" s="26">
        <f>SUM(F4+F15)</f>
        <v>2135397</v>
      </c>
      <c r="G23" s="26">
        <f>SUM(G4+G15)</f>
        <v>2187016</v>
      </c>
      <c r="H23" s="425" t="e">
        <f>címrendösszesen!EW26</f>
        <v>#REF!</v>
      </c>
      <c r="I23" s="26">
        <f>SUM(I4+I15)</f>
        <v>10427266</v>
      </c>
      <c r="J23" s="26">
        <f>SUM(J4+J15)</f>
        <v>8804020</v>
      </c>
      <c r="K23" s="425" t="e">
        <f>címrendösszesen!DS26</f>
        <v>#REF!</v>
      </c>
      <c r="L23" s="426">
        <f t="shared" si="0"/>
        <v>17971019</v>
      </c>
      <c r="M23" s="426">
        <f t="shared" si="1"/>
        <v>16185004</v>
      </c>
      <c r="N23" s="426" t="e">
        <f t="shared" si="2"/>
        <v>#REF!</v>
      </c>
      <c r="O23" s="427" t="e">
        <f t="shared" si="3"/>
        <v>#REF!</v>
      </c>
      <c r="P23" s="427" t="e">
        <f t="shared" si="4"/>
        <v>#REF!</v>
      </c>
    </row>
    <row r="24" spans="1:16" s="11" customFormat="1" ht="13.9" customHeight="1" x14ac:dyDescent="0.2">
      <c r="A24" s="429">
        <v>22</v>
      </c>
      <c r="B24" s="13" t="s">
        <v>1076</v>
      </c>
      <c r="C24" s="559">
        <f>SUM(C49+C58)</f>
        <v>6549874</v>
      </c>
      <c r="D24" s="559">
        <f>SUM(D49+D58)</f>
        <v>7126688</v>
      </c>
      <c r="E24" s="425" t="e">
        <f>címrendösszesen!GY27</f>
        <v>#REF!</v>
      </c>
      <c r="F24" s="26">
        <f>SUM(F49+F58)</f>
        <v>2425336</v>
      </c>
      <c r="G24" s="26">
        <f>SUM(G49+G58)</f>
        <v>2360334</v>
      </c>
      <c r="H24" s="425" t="e">
        <f>címrendösszesen!EW27</f>
        <v>#REF!</v>
      </c>
      <c r="I24" s="26">
        <f>SUM(I49+I58)</f>
        <v>21371835</v>
      </c>
      <c r="J24" s="26">
        <f>SUM(J49+J58)</f>
        <v>21945849</v>
      </c>
      <c r="K24" s="425" t="e">
        <f>címrendösszesen!DS27</f>
        <v>#REF!</v>
      </c>
      <c r="L24" s="426">
        <f t="shared" si="0"/>
        <v>30347045</v>
      </c>
      <c r="M24" s="426">
        <f t="shared" si="1"/>
        <v>31432871</v>
      </c>
      <c r="N24" s="426" t="e">
        <f t="shared" si="2"/>
        <v>#REF!</v>
      </c>
      <c r="O24" s="427" t="e">
        <f t="shared" si="3"/>
        <v>#REF!</v>
      </c>
      <c r="P24" s="427" t="e">
        <f t="shared" si="4"/>
        <v>#REF!</v>
      </c>
    </row>
    <row r="25" spans="1:16" s="11" customFormat="1" ht="13.9" customHeight="1" x14ac:dyDescent="0.2">
      <c r="A25" s="428" t="s">
        <v>113</v>
      </c>
      <c r="B25" s="5" t="s">
        <v>114</v>
      </c>
      <c r="C25" s="559">
        <f>SUM(C26+C32+C33+C34)</f>
        <v>2771474</v>
      </c>
      <c r="D25" s="559">
        <f>SUM(D26+D32+D33+D34)</f>
        <v>1854969</v>
      </c>
      <c r="E25" s="425" t="e">
        <f>címrendösszesen!GY28</f>
        <v>#REF!</v>
      </c>
      <c r="F25" s="26">
        <f>SUM(F26+F32+F33+F34)</f>
        <v>840655</v>
      </c>
      <c r="G25" s="26">
        <f>SUM(G26+G32+G33+G34)</f>
        <v>399491</v>
      </c>
      <c r="H25" s="425" t="e">
        <f>címrendösszesen!EW28</f>
        <v>#REF!</v>
      </c>
      <c r="I25" s="26">
        <f>SUM(I26+I32+I33+I34)</f>
        <v>13525963</v>
      </c>
      <c r="J25" s="26">
        <f>SUM(J26+J32+J33+J34)</f>
        <v>13384133</v>
      </c>
      <c r="K25" s="425" t="e">
        <f>címrendösszesen!DS28</f>
        <v>#REF!</v>
      </c>
      <c r="L25" s="426">
        <f t="shared" si="0"/>
        <v>17138092</v>
      </c>
      <c r="M25" s="426">
        <f t="shared" si="1"/>
        <v>15638593</v>
      </c>
      <c r="N25" s="426" t="e">
        <f t="shared" si="2"/>
        <v>#REF!</v>
      </c>
      <c r="O25" s="427" t="e">
        <f t="shared" si="3"/>
        <v>#REF!</v>
      </c>
      <c r="P25" s="427" t="e">
        <f t="shared" si="4"/>
        <v>#REF!</v>
      </c>
    </row>
    <row r="26" spans="1:16" s="547" customFormat="1" ht="30" customHeight="1" x14ac:dyDescent="0.2">
      <c r="A26" s="430">
        <v>24</v>
      </c>
      <c r="B26" s="5" t="s">
        <v>115</v>
      </c>
      <c r="C26" s="560">
        <f>SUM(C27:C31)</f>
        <v>1547930</v>
      </c>
      <c r="D26" s="560">
        <f>SUM(D27:D31)</f>
        <v>1587380</v>
      </c>
      <c r="E26" s="512" t="e">
        <f>címrendösszesen!GY29</f>
        <v>#REF!</v>
      </c>
      <c r="F26" s="546">
        <f>SUM(F27:F31)</f>
        <v>257010</v>
      </c>
      <c r="G26" s="546">
        <f>SUM(G27:G31)</f>
        <v>142629</v>
      </c>
      <c r="H26" s="512" t="e">
        <f>címrendösszesen!EW29</f>
        <v>#REF!</v>
      </c>
      <c r="I26" s="546">
        <f>SUM(I27:I31)</f>
        <v>2396179</v>
      </c>
      <c r="J26" s="546">
        <f>SUM(J27:J31)</f>
        <v>1915767</v>
      </c>
      <c r="K26" s="512" t="e">
        <f>címrendösszesen!DS29</f>
        <v>#REF!</v>
      </c>
      <c r="L26" s="544">
        <f t="shared" si="0"/>
        <v>4201119</v>
      </c>
      <c r="M26" s="544">
        <f t="shared" si="1"/>
        <v>3645776</v>
      </c>
      <c r="N26" s="544" t="e">
        <f t="shared" si="2"/>
        <v>#REF!</v>
      </c>
      <c r="O26" s="545" t="e">
        <f t="shared" si="3"/>
        <v>#REF!</v>
      </c>
      <c r="P26" s="545" t="e">
        <f t="shared" si="4"/>
        <v>#REF!</v>
      </c>
    </row>
    <row r="27" spans="1:16" ht="13.9" customHeight="1" x14ac:dyDescent="0.2">
      <c r="A27" s="554" t="s">
        <v>116</v>
      </c>
      <c r="B27" s="14" t="s">
        <v>117</v>
      </c>
      <c r="C27" s="425">
        <f>címrendösszesen!GX30</f>
        <v>0</v>
      </c>
      <c r="D27" s="559"/>
      <c r="E27" s="425" t="e">
        <f>címrendösszesen!GY30</f>
        <v>#REF!</v>
      </c>
      <c r="F27" s="425">
        <f>címrendösszesen!EV30</f>
        <v>0</v>
      </c>
      <c r="G27" s="26"/>
      <c r="H27" s="425" t="e">
        <f>címrendösszesen!EW30</f>
        <v>#REF!</v>
      </c>
      <c r="I27" s="425">
        <v>2369934</v>
      </c>
      <c r="J27" s="26">
        <v>1905344</v>
      </c>
      <c r="K27" s="425" t="e">
        <f>címrendösszesen!DS30</f>
        <v>#REF!</v>
      </c>
      <c r="L27" s="426">
        <f t="shared" si="0"/>
        <v>2369934</v>
      </c>
      <c r="M27" s="426">
        <f t="shared" si="1"/>
        <v>1905344</v>
      </c>
      <c r="N27" s="426" t="e">
        <f t="shared" si="2"/>
        <v>#REF!</v>
      </c>
      <c r="O27" s="427" t="e">
        <f t="shared" si="3"/>
        <v>#REF!</v>
      </c>
      <c r="P27" s="427" t="e">
        <f t="shared" si="4"/>
        <v>#REF!</v>
      </c>
    </row>
    <row r="28" spans="1:16" ht="13.9" customHeight="1" x14ac:dyDescent="0.2">
      <c r="A28" s="555">
        <v>26</v>
      </c>
      <c r="B28" s="14" t="s">
        <v>118</v>
      </c>
      <c r="C28" s="425">
        <f>címrendösszesen!GX31</f>
        <v>0</v>
      </c>
      <c r="D28" s="559"/>
      <c r="E28" s="425" t="e">
        <f>címrendösszesen!GY31</f>
        <v>#REF!</v>
      </c>
      <c r="F28" s="425">
        <f>címrendösszesen!EV31</f>
        <v>0</v>
      </c>
      <c r="G28" s="26"/>
      <c r="H28" s="425" t="e">
        <f>címrendösszesen!EW31</f>
        <v>#REF!</v>
      </c>
      <c r="I28" s="425">
        <f>címrendösszesen!DR31</f>
        <v>0</v>
      </c>
      <c r="J28" s="26"/>
      <c r="K28" s="425" t="e">
        <f>címrendösszesen!DS31</f>
        <v>#REF!</v>
      </c>
      <c r="L28" s="426">
        <f t="shared" si="0"/>
        <v>0</v>
      </c>
      <c r="M28" s="426">
        <f t="shared" si="1"/>
        <v>0</v>
      </c>
      <c r="N28" s="426" t="e">
        <f t="shared" si="2"/>
        <v>#REF!</v>
      </c>
      <c r="O28" s="427"/>
      <c r="P28" s="427"/>
    </row>
    <row r="29" spans="1:16" ht="13.9" customHeight="1" x14ac:dyDescent="0.2">
      <c r="A29" s="554" t="s">
        <v>119</v>
      </c>
      <c r="B29" s="14" t="s">
        <v>120</v>
      </c>
      <c r="C29" s="425">
        <f>címrendösszesen!GX32</f>
        <v>0</v>
      </c>
      <c r="D29" s="559"/>
      <c r="E29" s="425" t="e">
        <f>címrendösszesen!GY32</f>
        <v>#REF!</v>
      </c>
      <c r="F29" s="425">
        <f>címrendösszesen!EV32</f>
        <v>0</v>
      </c>
      <c r="G29" s="26"/>
      <c r="H29" s="425" t="e">
        <f>címrendösszesen!EW32</f>
        <v>#REF!</v>
      </c>
      <c r="I29" s="425">
        <f>címrendösszesen!DR32</f>
        <v>0</v>
      </c>
      <c r="J29" s="26"/>
      <c r="K29" s="425" t="e">
        <f>címrendösszesen!DS32</f>
        <v>#REF!</v>
      </c>
      <c r="L29" s="426">
        <f t="shared" si="0"/>
        <v>0</v>
      </c>
      <c r="M29" s="426">
        <f t="shared" si="1"/>
        <v>0</v>
      </c>
      <c r="N29" s="426" t="e">
        <f t="shared" si="2"/>
        <v>#REF!</v>
      </c>
      <c r="O29" s="427"/>
      <c r="P29" s="427"/>
    </row>
    <row r="30" spans="1:16" ht="13.9" customHeight="1" x14ac:dyDescent="0.2">
      <c r="A30" s="554" t="s">
        <v>121</v>
      </c>
      <c r="B30" s="14" t="s">
        <v>122</v>
      </c>
      <c r="C30" s="425">
        <f>címrendösszesen!GX33</f>
        <v>0</v>
      </c>
      <c r="D30" s="559"/>
      <c r="E30" s="425" t="e">
        <f>címrendösszesen!GY33</f>
        <v>#REF!</v>
      </c>
      <c r="F30" s="425">
        <f>címrendösszesen!EV33</f>
        <v>0</v>
      </c>
      <c r="G30" s="26"/>
      <c r="H30" s="425" t="e">
        <f>címrendösszesen!EW33</f>
        <v>#REF!</v>
      </c>
      <c r="I30" s="425">
        <v>20000</v>
      </c>
      <c r="J30" s="26"/>
      <c r="K30" s="425" t="e">
        <f>címrendösszesen!DS33</f>
        <v>#REF!</v>
      </c>
      <c r="L30" s="426">
        <f t="shared" si="0"/>
        <v>20000</v>
      </c>
      <c r="M30" s="426">
        <f t="shared" si="1"/>
        <v>0</v>
      </c>
      <c r="N30" s="426" t="e">
        <f t="shared" si="2"/>
        <v>#REF!</v>
      </c>
      <c r="O30" s="427"/>
      <c r="P30" s="427"/>
    </row>
    <row r="31" spans="1:16" ht="13.9" customHeight="1" x14ac:dyDescent="0.2">
      <c r="A31" s="554" t="s">
        <v>123</v>
      </c>
      <c r="B31" s="14" t="s">
        <v>124</v>
      </c>
      <c r="C31" s="425">
        <f>137310+1380935+29685</f>
        <v>1547930</v>
      </c>
      <c r="D31" s="559">
        <v>1587380</v>
      </c>
      <c r="E31" s="425" t="e">
        <f>címrendösszesen!GY34</f>
        <v>#REF!</v>
      </c>
      <c r="F31" s="425">
        <v>257010</v>
      </c>
      <c r="G31" s="26">
        <v>142629</v>
      </c>
      <c r="H31" s="425" t="e">
        <f>címrendösszesen!EW34</f>
        <v>#REF!</v>
      </c>
      <c r="I31" s="425">
        <f>címrendösszesen!DR34</f>
        <v>6245</v>
      </c>
      <c r="J31" s="26">
        <v>10423</v>
      </c>
      <c r="K31" s="425" t="e">
        <f>címrendösszesen!DS34</f>
        <v>#REF!</v>
      </c>
      <c r="L31" s="426">
        <f t="shared" si="0"/>
        <v>1811185</v>
      </c>
      <c r="M31" s="426">
        <f t="shared" si="1"/>
        <v>1740432</v>
      </c>
      <c r="N31" s="426" t="e">
        <f t="shared" si="2"/>
        <v>#REF!</v>
      </c>
      <c r="O31" s="427" t="e">
        <f t="shared" si="3"/>
        <v>#REF!</v>
      </c>
      <c r="P31" s="427" t="e">
        <f t="shared" si="4"/>
        <v>#REF!</v>
      </c>
    </row>
    <row r="32" spans="1:16" ht="13.9" customHeight="1" x14ac:dyDescent="0.2">
      <c r="A32" s="555">
        <v>30</v>
      </c>
      <c r="B32" s="14" t="s">
        <v>125</v>
      </c>
      <c r="C32" s="425">
        <f>címrendösszesen!GX35</f>
        <v>0</v>
      </c>
      <c r="D32" s="559"/>
      <c r="E32" s="425" t="e">
        <f>címrendösszesen!GY35</f>
        <v>#REF!</v>
      </c>
      <c r="F32" s="425">
        <v>563066</v>
      </c>
      <c r="G32" s="26">
        <v>242920</v>
      </c>
      <c r="H32" s="425" t="e">
        <f>címrendösszesen!EW35</f>
        <v>#REF!</v>
      </c>
      <c r="I32" s="425">
        <v>7423132</v>
      </c>
      <c r="J32" s="26">
        <v>7702737</v>
      </c>
      <c r="K32" s="425" t="e">
        <f>címrendösszesen!DS35</f>
        <v>#REF!</v>
      </c>
      <c r="L32" s="426">
        <f t="shared" si="0"/>
        <v>7986198</v>
      </c>
      <c r="M32" s="426">
        <f t="shared" si="1"/>
        <v>7945657</v>
      </c>
      <c r="N32" s="426" t="e">
        <f t="shared" si="2"/>
        <v>#REF!</v>
      </c>
      <c r="O32" s="427" t="e">
        <f t="shared" si="3"/>
        <v>#REF!</v>
      </c>
      <c r="P32" s="427" t="e">
        <f t="shared" si="4"/>
        <v>#REF!</v>
      </c>
    </row>
    <row r="33" spans="1:16" ht="13.9" customHeight="1" x14ac:dyDescent="0.2">
      <c r="A33" s="554" t="s">
        <v>126</v>
      </c>
      <c r="B33" s="14" t="s">
        <v>127</v>
      </c>
      <c r="C33" s="425">
        <f>186978+25646+949394+61526</f>
        <v>1223544</v>
      </c>
      <c r="D33" s="559">
        <v>267589</v>
      </c>
      <c r="E33" s="425" t="e">
        <f>címrendösszesen!GY36</f>
        <v>#REF!</v>
      </c>
      <c r="F33" s="425">
        <v>20579</v>
      </c>
      <c r="G33" s="26">
        <v>13942</v>
      </c>
      <c r="H33" s="425" t="e">
        <f>címrendösszesen!EW36</f>
        <v>#REF!</v>
      </c>
      <c r="I33" s="425">
        <v>3501272</v>
      </c>
      <c r="J33" s="26">
        <v>3409611</v>
      </c>
      <c r="K33" s="425" t="e">
        <f>címrendösszesen!DS36</f>
        <v>#REF!</v>
      </c>
      <c r="L33" s="426">
        <f t="shared" si="0"/>
        <v>4745395</v>
      </c>
      <c r="M33" s="426">
        <f t="shared" si="1"/>
        <v>3691142</v>
      </c>
      <c r="N33" s="426" t="e">
        <f t="shared" si="2"/>
        <v>#REF!</v>
      </c>
      <c r="O33" s="427" t="e">
        <f t="shared" si="3"/>
        <v>#REF!</v>
      </c>
      <c r="P33" s="427" t="e">
        <f t="shared" si="4"/>
        <v>#REF!</v>
      </c>
    </row>
    <row r="34" spans="1:16" s="11" customFormat="1" ht="13.9" customHeight="1" x14ac:dyDescent="0.2">
      <c r="A34" s="429">
        <v>32</v>
      </c>
      <c r="B34" s="5" t="s">
        <v>128</v>
      </c>
      <c r="C34" s="559">
        <f>SUM(C35:C36)</f>
        <v>0</v>
      </c>
      <c r="D34" s="559">
        <f>SUM(D35:D36)</f>
        <v>0</v>
      </c>
      <c r="E34" s="425" t="e">
        <f>címrendösszesen!GY37</f>
        <v>#REF!</v>
      </c>
      <c r="F34" s="26">
        <f>SUM(F35:F36)</f>
        <v>0</v>
      </c>
      <c r="G34" s="26">
        <f>SUM(G35:G36)</f>
        <v>0</v>
      </c>
      <c r="H34" s="425" t="e">
        <f>címrendösszesen!EW37</f>
        <v>#REF!</v>
      </c>
      <c r="I34" s="26">
        <f>SUM(I35:I36)</f>
        <v>205380</v>
      </c>
      <c r="J34" s="26">
        <f>SUM(J35:J36)</f>
        <v>356018</v>
      </c>
      <c r="K34" s="425" t="e">
        <f>címrendösszesen!DS37</f>
        <v>#REF!</v>
      </c>
      <c r="L34" s="426">
        <f t="shared" si="0"/>
        <v>205380</v>
      </c>
      <c r="M34" s="426">
        <f t="shared" si="1"/>
        <v>356018</v>
      </c>
      <c r="N34" s="426" t="e">
        <f t="shared" si="2"/>
        <v>#REF!</v>
      </c>
      <c r="O34" s="427" t="e">
        <f t="shared" si="3"/>
        <v>#REF!</v>
      </c>
      <c r="P34" s="427" t="e">
        <f t="shared" si="4"/>
        <v>#REF!</v>
      </c>
    </row>
    <row r="35" spans="1:16" ht="13.9" customHeight="1" x14ac:dyDescent="0.2">
      <c r="A35" s="555">
        <v>33</v>
      </c>
      <c r="B35" s="14" t="s">
        <v>129</v>
      </c>
      <c r="C35" s="425">
        <f>címrendösszesen!GX38</f>
        <v>0</v>
      </c>
      <c r="D35" s="559"/>
      <c r="E35" s="425" t="e">
        <f>címrendösszesen!GY38</f>
        <v>#REF!</v>
      </c>
      <c r="F35" s="425">
        <f>címrendösszesen!EV38</f>
        <v>0</v>
      </c>
      <c r="G35" s="26"/>
      <c r="H35" s="425" t="e">
        <f>címrendösszesen!EW38</f>
        <v>#REF!</v>
      </c>
      <c r="I35" s="425">
        <f>címrendösszesen!DR38</f>
        <v>0</v>
      </c>
      <c r="J35" s="26"/>
      <c r="K35" s="425" t="e">
        <f>címrendösszesen!DS38</f>
        <v>#REF!</v>
      </c>
      <c r="L35" s="426">
        <f t="shared" si="0"/>
        <v>0</v>
      </c>
      <c r="M35" s="426">
        <f t="shared" si="1"/>
        <v>0</v>
      </c>
      <c r="N35" s="426" t="e">
        <f t="shared" si="2"/>
        <v>#REF!</v>
      </c>
      <c r="O35" s="427"/>
      <c r="P35" s="427"/>
    </row>
    <row r="36" spans="1:16" ht="13.9" customHeight="1" x14ac:dyDescent="0.2">
      <c r="A36" s="555">
        <v>34</v>
      </c>
      <c r="B36" s="14" t="s">
        <v>130</v>
      </c>
      <c r="C36" s="425">
        <f>címrendösszesen!GX39</f>
        <v>0</v>
      </c>
      <c r="D36" s="559"/>
      <c r="E36" s="425" t="e">
        <f>címrendösszesen!GY39</f>
        <v>#REF!</v>
      </c>
      <c r="F36" s="425">
        <f>címrendösszesen!EV39</f>
        <v>0</v>
      </c>
      <c r="G36" s="26"/>
      <c r="H36" s="425" t="e">
        <f>címrendösszesen!EW39</f>
        <v>#REF!</v>
      </c>
      <c r="I36" s="425">
        <f>címrendösszesen!DR39</f>
        <v>205380</v>
      </c>
      <c r="J36" s="26">
        <v>356018</v>
      </c>
      <c r="K36" s="425" t="e">
        <f>címrendösszesen!DS39</f>
        <v>#REF!</v>
      </c>
      <c r="L36" s="426">
        <f t="shared" si="0"/>
        <v>205380</v>
      </c>
      <c r="M36" s="426">
        <f t="shared" si="1"/>
        <v>356018</v>
      </c>
      <c r="N36" s="426" t="e">
        <f t="shared" si="2"/>
        <v>#REF!</v>
      </c>
      <c r="O36" s="427" t="e">
        <f t="shared" si="3"/>
        <v>#REF!</v>
      </c>
      <c r="P36" s="427" t="e">
        <f t="shared" si="4"/>
        <v>#REF!</v>
      </c>
    </row>
    <row r="37" spans="1:16" s="11" customFormat="1" ht="13.9" customHeight="1" x14ac:dyDescent="0.2">
      <c r="A37" s="429">
        <v>35</v>
      </c>
      <c r="B37" s="5" t="s">
        <v>1069</v>
      </c>
      <c r="C37" s="559">
        <f>SUM(C38+C43+C44+C45+C46)</f>
        <v>0</v>
      </c>
      <c r="D37" s="559">
        <f>SUM(D38+D43+D44+D45+D46)</f>
        <v>0</v>
      </c>
      <c r="E37" s="425" t="e">
        <f>címrendösszesen!GY40</f>
        <v>#REF!</v>
      </c>
      <c r="F37" s="26">
        <f>SUM(F38+F43+F44+F45+F46)</f>
        <v>0</v>
      </c>
      <c r="G37" s="26">
        <f>SUM(G38+G43+G44+G45+G46)</f>
        <v>14</v>
      </c>
      <c r="H37" s="425" t="e">
        <f>címrendösszesen!EW40</f>
        <v>#REF!</v>
      </c>
      <c r="I37" s="26">
        <f>SUM(I38+I43+I44+I45+I46)</f>
        <v>2574135</v>
      </c>
      <c r="J37" s="26">
        <f>SUM(J38+J43+J44+J45+J46)</f>
        <v>1625240</v>
      </c>
      <c r="K37" s="425" t="e">
        <f>címrendösszesen!DS40</f>
        <v>#REF!</v>
      </c>
      <c r="L37" s="426">
        <f t="shared" si="0"/>
        <v>2574135</v>
      </c>
      <c r="M37" s="426">
        <f t="shared" si="1"/>
        <v>1625254</v>
      </c>
      <c r="N37" s="426" t="e">
        <f t="shared" si="2"/>
        <v>#REF!</v>
      </c>
      <c r="O37" s="427" t="e">
        <f t="shared" si="3"/>
        <v>#REF!</v>
      </c>
      <c r="P37" s="427" t="e">
        <f t="shared" si="4"/>
        <v>#REF!</v>
      </c>
    </row>
    <row r="38" spans="1:16" s="11" customFormat="1" ht="13.9" customHeight="1" x14ac:dyDescent="0.2">
      <c r="A38" s="428" t="s">
        <v>132</v>
      </c>
      <c r="B38" s="5" t="s">
        <v>1061</v>
      </c>
      <c r="C38" s="559">
        <f>SUM(C39:C42)</f>
        <v>0</v>
      </c>
      <c r="D38" s="559">
        <f>SUM(D39:D42)</f>
        <v>0</v>
      </c>
      <c r="E38" s="425" t="e">
        <f>címrendösszesen!GY41</f>
        <v>#REF!</v>
      </c>
      <c r="F38" s="26">
        <f>SUM(F39:F42)</f>
        <v>0</v>
      </c>
      <c r="G38" s="26">
        <f>SUM(G39:G42)</f>
        <v>0</v>
      </c>
      <c r="H38" s="425" t="e">
        <f>címrendösszesen!EW41</f>
        <v>#REF!</v>
      </c>
      <c r="I38" s="26">
        <f>SUM(I39:I42)</f>
        <v>352338</v>
      </c>
      <c r="J38" s="26">
        <f>SUM(J39:J42)</f>
        <v>0</v>
      </c>
      <c r="K38" s="425" t="e">
        <f>címrendösszesen!DS41</f>
        <v>#REF!</v>
      </c>
      <c r="L38" s="426">
        <f t="shared" si="0"/>
        <v>352338</v>
      </c>
      <c r="M38" s="426">
        <f t="shared" si="1"/>
        <v>0</v>
      </c>
      <c r="N38" s="426" t="e">
        <f t="shared" si="2"/>
        <v>#REF!</v>
      </c>
      <c r="O38" s="427"/>
      <c r="P38" s="427"/>
    </row>
    <row r="39" spans="1:16" ht="13.9" customHeight="1" x14ac:dyDescent="0.2">
      <c r="A39" s="555">
        <v>37</v>
      </c>
      <c r="B39" s="14" t="s">
        <v>134</v>
      </c>
      <c r="C39" s="425">
        <f>címrendösszesen!GX42</f>
        <v>0</v>
      </c>
      <c r="D39" s="559"/>
      <c r="E39" s="425" t="e">
        <f>címrendösszesen!GY42</f>
        <v>#REF!</v>
      </c>
      <c r="F39" s="425">
        <f>címrendösszesen!EV42</f>
        <v>0</v>
      </c>
      <c r="G39" s="26"/>
      <c r="H39" s="425" t="e">
        <f>címrendösszesen!EW42</f>
        <v>#REF!</v>
      </c>
      <c r="I39" s="425">
        <f>címrendösszesen!DR42</f>
        <v>0</v>
      </c>
      <c r="J39" s="26"/>
      <c r="K39" s="425" t="e">
        <f>címrendösszesen!DS42</f>
        <v>#REF!</v>
      </c>
      <c r="L39" s="426">
        <f t="shared" si="0"/>
        <v>0</v>
      </c>
      <c r="M39" s="426">
        <f t="shared" si="1"/>
        <v>0</v>
      </c>
      <c r="N39" s="426" t="e">
        <f t="shared" si="2"/>
        <v>#REF!</v>
      </c>
      <c r="O39" s="427"/>
      <c r="P39" s="427"/>
    </row>
    <row r="40" spans="1:16" ht="13.9" customHeight="1" x14ac:dyDescent="0.2">
      <c r="A40" s="554" t="s">
        <v>386</v>
      </c>
      <c r="B40" s="14" t="s">
        <v>136</v>
      </c>
      <c r="C40" s="425">
        <f>címrendösszesen!GX43</f>
        <v>0</v>
      </c>
      <c r="D40" s="559"/>
      <c r="E40" s="425" t="e">
        <f>címrendösszesen!GY43</f>
        <v>#REF!</v>
      </c>
      <c r="F40" s="425">
        <f>címrendösszesen!EV43</f>
        <v>0</v>
      </c>
      <c r="G40" s="26"/>
      <c r="H40" s="425" t="e">
        <f>címrendösszesen!EW43</f>
        <v>#REF!</v>
      </c>
      <c r="I40" s="425">
        <v>352338</v>
      </c>
      <c r="J40" s="26"/>
      <c r="K40" s="425" t="e">
        <f>címrendösszesen!DS43</f>
        <v>#REF!</v>
      </c>
      <c r="L40" s="426">
        <f t="shared" si="0"/>
        <v>352338</v>
      </c>
      <c r="M40" s="426">
        <f t="shared" si="1"/>
        <v>0</v>
      </c>
      <c r="N40" s="426" t="e">
        <f t="shared" si="2"/>
        <v>#REF!</v>
      </c>
      <c r="O40" s="427"/>
      <c r="P40" s="427"/>
    </row>
    <row r="41" spans="1:16" ht="13.9" customHeight="1" x14ac:dyDescent="0.2">
      <c r="A41" s="555">
        <v>39</v>
      </c>
      <c r="B41" s="14" t="s">
        <v>137</v>
      </c>
      <c r="C41" s="425">
        <f>címrendösszesen!GX44</f>
        <v>0</v>
      </c>
      <c r="D41" s="559"/>
      <c r="E41" s="425" t="e">
        <f>címrendösszesen!GY44</f>
        <v>#REF!</v>
      </c>
      <c r="F41" s="425">
        <f>címrendösszesen!EV44</f>
        <v>0</v>
      </c>
      <c r="G41" s="26"/>
      <c r="H41" s="425" t="e">
        <f>címrendösszesen!EW44</f>
        <v>#REF!</v>
      </c>
      <c r="I41" s="425">
        <f>címrendösszesen!DR44</f>
        <v>0</v>
      </c>
      <c r="J41" s="26"/>
      <c r="K41" s="425" t="e">
        <f>címrendösszesen!DS44</f>
        <v>#REF!</v>
      </c>
      <c r="L41" s="426">
        <f t="shared" si="0"/>
        <v>0</v>
      </c>
      <c r="M41" s="426">
        <f t="shared" si="1"/>
        <v>0</v>
      </c>
      <c r="N41" s="426" t="e">
        <f t="shared" si="2"/>
        <v>#REF!</v>
      </c>
      <c r="O41" s="427"/>
      <c r="P41" s="427"/>
    </row>
    <row r="42" spans="1:16" ht="13.9" customHeight="1" x14ac:dyDescent="0.2">
      <c r="A42" s="554" t="s">
        <v>387</v>
      </c>
      <c r="B42" s="14" t="s">
        <v>139</v>
      </c>
      <c r="C42" s="425">
        <f>címrendösszesen!GX45</f>
        <v>0</v>
      </c>
      <c r="D42" s="559"/>
      <c r="E42" s="425" t="e">
        <f>címrendösszesen!GY45</f>
        <v>#REF!</v>
      </c>
      <c r="F42" s="425">
        <f>címrendösszesen!EV45</f>
        <v>0</v>
      </c>
      <c r="G42" s="26"/>
      <c r="H42" s="425" t="e">
        <f>címrendösszesen!EW45</f>
        <v>#REF!</v>
      </c>
      <c r="I42" s="425"/>
      <c r="J42" s="26"/>
      <c r="K42" s="425" t="e">
        <f>címrendösszesen!DS45</f>
        <v>#REF!</v>
      </c>
      <c r="L42" s="426">
        <f t="shared" si="0"/>
        <v>0</v>
      </c>
      <c r="M42" s="426">
        <f t="shared" si="1"/>
        <v>0</v>
      </c>
      <c r="N42" s="426" t="e">
        <f t="shared" si="2"/>
        <v>#REF!</v>
      </c>
      <c r="O42" s="427"/>
      <c r="P42" s="427"/>
    </row>
    <row r="43" spans="1:16" ht="13.9" customHeight="1" x14ac:dyDescent="0.2">
      <c r="A43" s="555">
        <v>41</v>
      </c>
      <c r="B43" s="14" t="s">
        <v>140</v>
      </c>
      <c r="C43" s="425">
        <f>címrendösszesen!GX46</f>
        <v>0</v>
      </c>
      <c r="D43" s="559"/>
      <c r="E43" s="425" t="e">
        <f>címrendösszesen!GY46</f>
        <v>#REF!</v>
      </c>
      <c r="F43" s="425">
        <f>címrendösszesen!EV46</f>
        <v>0</v>
      </c>
      <c r="G43" s="26"/>
      <c r="H43" s="425" t="e">
        <f>címrendösszesen!EW46</f>
        <v>#REF!</v>
      </c>
      <c r="I43" s="425">
        <v>2079315</v>
      </c>
      <c r="J43" s="26">
        <v>1481135</v>
      </c>
      <c r="K43" s="425" t="e">
        <f>címrendösszesen!DS46</f>
        <v>#REF!</v>
      </c>
      <c r="L43" s="426">
        <f t="shared" si="0"/>
        <v>2079315</v>
      </c>
      <c r="M43" s="426">
        <f t="shared" si="1"/>
        <v>1481135</v>
      </c>
      <c r="N43" s="426" t="e">
        <f t="shared" si="2"/>
        <v>#REF!</v>
      </c>
      <c r="O43" s="427" t="e">
        <f t="shared" si="3"/>
        <v>#REF!</v>
      </c>
      <c r="P43" s="427" t="e">
        <f t="shared" si="4"/>
        <v>#REF!</v>
      </c>
    </row>
    <row r="44" spans="1:16" ht="13.9" customHeight="1" x14ac:dyDescent="0.2">
      <c r="A44" s="554" t="s">
        <v>388</v>
      </c>
      <c r="B44" s="14" t="s">
        <v>142</v>
      </c>
      <c r="C44" s="425">
        <f>címrendösszesen!GX47</f>
        <v>0</v>
      </c>
      <c r="D44" s="559"/>
      <c r="E44" s="425" t="e">
        <f>címrendösszesen!GY47</f>
        <v>#REF!</v>
      </c>
      <c r="F44" s="425">
        <f>címrendösszesen!EV47</f>
        <v>0</v>
      </c>
      <c r="G44" s="26">
        <v>14</v>
      </c>
      <c r="H44" s="425" t="e">
        <f>címrendösszesen!EW47</f>
        <v>#REF!</v>
      </c>
      <c r="I44" s="425">
        <v>1193</v>
      </c>
      <c r="J44" s="26">
        <v>6036</v>
      </c>
      <c r="K44" s="425" t="e">
        <f>címrendösszesen!DS47</f>
        <v>#REF!</v>
      </c>
      <c r="L44" s="426">
        <f t="shared" si="0"/>
        <v>1193</v>
      </c>
      <c r="M44" s="426">
        <f t="shared" si="1"/>
        <v>6050</v>
      </c>
      <c r="N44" s="426" t="e">
        <f t="shared" si="2"/>
        <v>#REF!</v>
      </c>
      <c r="O44" s="427" t="e">
        <f t="shared" si="3"/>
        <v>#REF!</v>
      </c>
      <c r="P44" s="427"/>
    </row>
    <row r="45" spans="1:16" ht="13.9" customHeight="1" x14ac:dyDescent="0.2">
      <c r="A45" s="555">
        <v>43</v>
      </c>
      <c r="B45" s="14" t="s">
        <v>143</v>
      </c>
      <c r="C45" s="425">
        <f>címrendösszesen!GX48</f>
        <v>0</v>
      </c>
      <c r="D45" s="559"/>
      <c r="E45" s="425" t="e">
        <f>címrendösszesen!GY48</f>
        <v>#REF!</v>
      </c>
      <c r="F45" s="425">
        <f>címrendösszesen!EV48</f>
        <v>0</v>
      </c>
      <c r="G45" s="26"/>
      <c r="H45" s="425" t="e">
        <f>címrendösszesen!EW48</f>
        <v>#REF!</v>
      </c>
      <c r="I45" s="425">
        <v>1377</v>
      </c>
      <c r="J45" s="26"/>
      <c r="K45" s="425" t="e">
        <f>címrendösszesen!DS48</f>
        <v>#REF!</v>
      </c>
      <c r="L45" s="426">
        <f t="shared" si="0"/>
        <v>1377</v>
      </c>
      <c r="M45" s="426">
        <f t="shared" si="1"/>
        <v>0</v>
      </c>
      <c r="N45" s="426" t="e">
        <f t="shared" si="2"/>
        <v>#REF!</v>
      </c>
      <c r="O45" s="427"/>
      <c r="P45" s="427"/>
    </row>
    <row r="46" spans="1:16" s="11" customFormat="1" ht="13.9" customHeight="1" x14ac:dyDescent="0.2">
      <c r="A46" s="428" t="s">
        <v>389</v>
      </c>
      <c r="B46" s="5" t="s">
        <v>1062</v>
      </c>
      <c r="C46" s="559">
        <f>SUM(C47:C48)</f>
        <v>0</v>
      </c>
      <c r="D46" s="559">
        <f>SUM(D47:D48)</f>
        <v>0</v>
      </c>
      <c r="E46" s="425" t="e">
        <f>címrendösszesen!GY49</f>
        <v>#REF!</v>
      </c>
      <c r="F46" s="26">
        <f>SUM(F47:F48)</f>
        <v>0</v>
      </c>
      <c r="G46" s="26">
        <f>SUM(G47:G48)</f>
        <v>0</v>
      </c>
      <c r="H46" s="425" t="e">
        <f>címrendösszesen!EW49</f>
        <v>#REF!</v>
      </c>
      <c r="I46" s="26">
        <f>SUM(I47:I48)</f>
        <v>139912</v>
      </c>
      <c r="J46" s="26">
        <f>SUM(J47:J48)</f>
        <v>138069</v>
      </c>
      <c r="K46" s="425" t="e">
        <f>címrendösszesen!DS49</f>
        <v>#REF!</v>
      </c>
      <c r="L46" s="426">
        <f t="shared" si="0"/>
        <v>139912</v>
      </c>
      <c r="M46" s="426">
        <f t="shared" si="1"/>
        <v>138069</v>
      </c>
      <c r="N46" s="426" t="e">
        <f t="shared" si="2"/>
        <v>#REF!</v>
      </c>
      <c r="O46" s="427" t="e">
        <f t="shared" si="3"/>
        <v>#REF!</v>
      </c>
      <c r="P46" s="427" t="e">
        <f t="shared" si="4"/>
        <v>#REF!</v>
      </c>
    </row>
    <row r="47" spans="1:16" ht="13.9" customHeight="1" x14ac:dyDescent="0.2">
      <c r="A47" s="555">
        <v>45</v>
      </c>
      <c r="B47" s="14" t="s">
        <v>146</v>
      </c>
      <c r="C47" s="425">
        <f>címrendösszesen!GX50</f>
        <v>0</v>
      </c>
      <c r="D47" s="559"/>
      <c r="E47" s="425" t="e">
        <f>címrendösszesen!GY50</f>
        <v>#REF!</v>
      </c>
      <c r="F47" s="425">
        <f>címrendösszesen!EV50</f>
        <v>0</v>
      </c>
      <c r="G47" s="26"/>
      <c r="H47" s="425" t="e">
        <f>címrendösszesen!EW50</f>
        <v>#REF!</v>
      </c>
      <c r="I47" s="425">
        <v>96763</v>
      </c>
      <c r="J47" s="26">
        <v>138069</v>
      </c>
      <c r="K47" s="425" t="e">
        <f>címrendösszesen!DS50</f>
        <v>#REF!</v>
      </c>
      <c r="L47" s="426">
        <f t="shared" si="0"/>
        <v>96763</v>
      </c>
      <c r="M47" s="426">
        <f t="shared" si="1"/>
        <v>138069</v>
      </c>
      <c r="N47" s="426" t="e">
        <f t="shared" si="2"/>
        <v>#REF!</v>
      </c>
      <c r="O47" s="427" t="e">
        <f t="shared" si="3"/>
        <v>#REF!</v>
      </c>
      <c r="P47" s="427" t="e">
        <f t="shared" si="4"/>
        <v>#REF!</v>
      </c>
    </row>
    <row r="48" spans="1:16" ht="13.9" customHeight="1" x14ac:dyDescent="0.2">
      <c r="A48" s="554" t="s">
        <v>149</v>
      </c>
      <c r="B48" s="14" t="s">
        <v>148</v>
      </c>
      <c r="C48" s="425">
        <f>címrendösszesen!GX51</f>
        <v>0</v>
      </c>
      <c r="D48" s="559"/>
      <c r="E48" s="425" t="e">
        <f>címrendösszesen!GY51</f>
        <v>#REF!</v>
      </c>
      <c r="F48" s="425">
        <f>címrendösszesen!EV51</f>
        <v>0</v>
      </c>
      <c r="G48" s="26"/>
      <c r="H48" s="425" t="e">
        <f>címrendösszesen!EW51</f>
        <v>#REF!</v>
      </c>
      <c r="I48" s="425">
        <v>43149</v>
      </c>
      <c r="J48" s="26"/>
      <c r="K48" s="425" t="e">
        <f>címrendösszesen!DS51</f>
        <v>#REF!</v>
      </c>
      <c r="L48" s="426">
        <f t="shared" si="0"/>
        <v>43149</v>
      </c>
      <c r="M48" s="426">
        <f t="shared" si="1"/>
        <v>0</v>
      </c>
      <c r="N48" s="426" t="e">
        <f t="shared" si="2"/>
        <v>#REF!</v>
      </c>
      <c r="O48" s="427"/>
      <c r="P48" s="427"/>
    </row>
    <row r="49" spans="1:16" s="11" customFormat="1" ht="13.9" customHeight="1" x14ac:dyDescent="0.2">
      <c r="A49" s="428" t="s">
        <v>390</v>
      </c>
      <c r="B49" s="5" t="s">
        <v>150</v>
      </c>
      <c r="C49" s="561">
        <f>SUM(C25+C37)</f>
        <v>2771474</v>
      </c>
      <c r="D49" s="561">
        <f>SUM(D25+D37)</f>
        <v>1854969</v>
      </c>
      <c r="E49" s="425" t="e">
        <f>címrendösszesen!GY52</f>
        <v>#REF!</v>
      </c>
      <c r="F49" s="26">
        <f>SUM(F25+F37)</f>
        <v>840655</v>
      </c>
      <c r="G49" s="26">
        <f>SUM(G25+G37)</f>
        <v>399505</v>
      </c>
      <c r="H49" s="425" t="e">
        <f>címrendösszesen!EW52</f>
        <v>#REF!</v>
      </c>
      <c r="I49" s="26">
        <f>SUM(I25+I37)</f>
        <v>16100098</v>
      </c>
      <c r="J49" s="26">
        <f>SUM(J25+J37)</f>
        <v>15009373</v>
      </c>
      <c r="K49" s="425" t="e">
        <f>címrendösszesen!DS52</f>
        <v>#REF!</v>
      </c>
      <c r="L49" s="426">
        <f t="shared" si="0"/>
        <v>19712227</v>
      </c>
      <c r="M49" s="426">
        <f t="shared" si="1"/>
        <v>17263847</v>
      </c>
      <c r="N49" s="426" t="e">
        <f t="shared" si="2"/>
        <v>#REF!</v>
      </c>
      <c r="O49" s="427" t="e">
        <f t="shared" si="3"/>
        <v>#REF!</v>
      </c>
      <c r="P49" s="427" t="e">
        <f t="shared" si="4"/>
        <v>#REF!</v>
      </c>
    </row>
    <row r="50" spans="1:16" s="11" customFormat="1" ht="13.9" customHeight="1" x14ac:dyDescent="0.2">
      <c r="A50" s="428" t="s">
        <v>1060</v>
      </c>
      <c r="B50" s="5" t="s">
        <v>1063</v>
      </c>
      <c r="C50" s="559">
        <f>SUM(C51+C55)</f>
        <v>0</v>
      </c>
      <c r="D50" s="559">
        <f>SUM(D51+D55)</f>
        <v>0</v>
      </c>
      <c r="E50" s="425" t="e">
        <f>címrendösszesen!GY53</f>
        <v>#REF!</v>
      </c>
      <c r="F50" s="26">
        <f>SUM(F51+F55)</f>
        <v>0</v>
      </c>
      <c r="G50" s="26">
        <f>SUM(G51+G55)</f>
        <v>0</v>
      </c>
      <c r="H50" s="425" t="e">
        <f>címrendösszesen!EW53</f>
        <v>#REF!</v>
      </c>
      <c r="I50" s="26">
        <f>SUM(I51+I55)</f>
        <v>6921249</v>
      </c>
      <c r="J50" s="26">
        <f>SUM(J51+J55)</f>
        <v>5690074</v>
      </c>
      <c r="K50" s="425" t="e">
        <f>címrendösszesen!DS53</f>
        <v>#REF!</v>
      </c>
      <c r="L50" s="426">
        <f t="shared" si="0"/>
        <v>6921249</v>
      </c>
      <c r="M50" s="426">
        <f t="shared" si="1"/>
        <v>5690074</v>
      </c>
      <c r="N50" s="426" t="e">
        <f t="shared" si="2"/>
        <v>#REF!</v>
      </c>
      <c r="O50" s="427" t="e">
        <f t="shared" si="3"/>
        <v>#REF!</v>
      </c>
      <c r="P50" s="427" t="e">
        <f t="shared" si="4"/>
        <v>#REF!</v>
      </c>
    </row>
    <row r="51" spans="1:16" s="11" customFormat="1" ht="13.9" customHeight="1" x14ac:dyDescent="0.2">
      <c r="A51" s="429">
        <v>49</v>
      </c>
      <c r="B51" s="5" t="s">
        <v>1064</v>
      </c>
      <c r="C51" s="559">
        <f>SUM(C52:C54)</f>
        <v>0</v>
      </c>
      <c r="D51" s="559">
        <f>SUM(D52:D54)</f>
        <v>0</v>
      </c>
      <c r="E51" s="425" t="e">
        <f>címrendösszesen!GY54</f>
        <v>#REF!</v>
      </c>
      <c r="F51" s="26">
        <f>SUM(F52:F54)</f>
        <v>0</v>
      </c>
      <c r="G51" s="26">
        <f>SUM(G52:G54)</f>
        <v>0</v>
      </c>
      <c r="H51" s="425" t="e">
        <f>címrendösszesen!EW54</f>
        <v>#REF!</v>
      </c>
      <c r="I51" s="26">
        <f>SUM(I52:I54)</f>
        <v>6921249</v>
      </c>
      <c r="J51" s="26">
        <f>SUM(J52:J54)</f>
        <v>5690074</v>
      </c>
      <c r="K51" s="425" t="e">
        <f>címrendösszesen!DS54</f>
        <v>#REF!</v>
      </c>
      <c r="L51" s="426">
        <f t="shared" si="0"/>
        <v>6921249</v>
      </c>
      <c r="M51" s="426">
        <f t="shared" si="1"/>
        <v>5690074</v>
      </c>
      <c r="N51" s="426" t="e">
        <f t="shared" si="2"/>
        <v>#REF!</v>
      </c>
      <c r="O51" s="427" t="e">
        <f t="shared" si="3"/>
        <v>#REF!</v>
      </c>
      <c r="P51" s="427" t="e">
        <f t="shared" si="4"/>
        <v>#REF!</v>
      </c>
    </row>
    <row r="52" spans="1:16" s="11" customFormat="1" ht="13.9" customHeight="1" x14ac:dyDescent="0.2">
      <c r="A52" s="554" t="s">
        <v>391</v>
      </c>
      <c r="B52" s="14" t="s">
        <v>155</v>
      </c>
      <c r="C52" s="425">
        <f>címrendösszesen!GX55</f>
        <v>0</v>
      </c>
      <c r="D52" s="559"/>
      <c r="E52" s="425" t="e">
        <f>címrendösszesen!GY55</f>
        <v>#REF!</v>
      </c>
      <c r="F52" s="425">
        <f>címrendösszesen!EV55</f>
        <v>0</v>
      </c>
      <c r="G52" s="26"/>
      <c r="H52" s="425" t="e">
        <f>címrendösszesen!EW55</f>
        <v>#REF!</v>
      </c>
      <c r="I52" s="425">
        <v>57117</v>
      </c>
      <c r="J52" s="26"/>
      <c r="K52" s="425" t="e">
        <f>címrendösszesen!DS55</f>
        <v>#REF!</v>
      </c>
      <c r="L52" s="426">
        <f t="shared" si="0"/>
        <v>57117</v>
      </c>
      <c r="M52" s="426">
        <f t="shared" si="1"/>
        <v>0</v>
      </c>
      <c r="N52" s="426" t="e">
        <f t="shared" si="2"/>
        <v>#REF!</v>
      </c>
      <c r="O52" s="427"/>
      <c r="P52" s="427"/>
    </row>
    <row r="53" spans="1:16" s="11" customFormat="1" ht="13.9" customHeight="1" x14ac:dyDescent="0.2">
      <c r="A53" s="555">
        <v>51</v>
      </c>
      <c r="B53" s="14" t="s">
        <v>156</v>
      </c>
      <c r="C53" s="425">
        <f>címrendösszesen!GX56</f>
        <v>0</v>
      </c>
      <c r="D53" s="559"/>
      <c r="E53" s="425" t="e">
        <f>címrendösszesen!GY56</f>
        <v>#REF!</v>
      </c>
      <c r="F53" s="425">
        <f>címrendösszesen!EV56</f>
        <v>0</v>
      </c>
      <c r="G53" s="26"/>
      <c r="H53" s="425" t="e">
        <f>címrendösszesen!EW56</f>
        <v>#REF!</v>
      </c>
      <c r="I53" s="425">
        <v>2000000</v>
      </c>
      <c r="J53" s="26"/>
      <c r="K53" s="425" t="e">
        <f>címrendösszesen!DS56</f>
        <v>#REF!</v>
      </c>
      <c r="L53" s="426">
        <f t="shared" si="0"/>
        <v>2000000</v>
      </c>
      <c r="M53" s="426">
        <f t="shared" si="1"/>
        <v>0</v>
      </c>
      <c r="N53" s="426" t="e">
        <f t="shared" si="2"/>
        <v>#REF!</v>
      </c>
      <c r="O53" s="427"/>
      <c r="P53" s="427"/>
    </row>
    <row r="54" spans="1:16" ht="13.9" customHeight="1" x14ac:dyDescent="0.2">
      <c r="A54" s="554" t="s">
        <v>392</v>
      </c>
      <c r="B54" s="16" t="s">
        <v>158</v>
      </c>
      <c r="C54" s="425">
        <f>címrendösszesen!GX57</f>
        <v>0</v>
      </c>
      <c r="D54" s="559"/>
      <c r="E54" s="425" t="e">
        <f>címrendösszesen!GY57</f>
        <v>#REF!</v>
      </c>
      <c r="F54" s="425">
        <f>címrendösszesen!EV57</f>
        <v>0</v>
      </c>
      <c r="G54" s="26"/>
      <c r="H54" s="425" t="e">
        <f>címrendösszesen!EW57</f>
        <v>#REF!</v>
      </c>
      <c r="I54" s="425">
        <v>4864132</v>
      </c>
      <c r="J54" s="26">
        <v>5690074</v>
      </c>
      <c r="K54" s="425" t="e">
        <f>címrendösszesen!DS57</f>
        <v>#REF!</v>
      </c>
      <c r="L54" s="426">
        <f t="shared" si="0"/>
        <v>4864132</v>
      </c>
      <c r="M54" s="426">
        <f t="shared" si="1"/>
        <v>5690074</v>
      </c>
      <c r="N54" s="426" t="e">
        <f t="shared" si="2"/>
        <v>#REF!</v>
      </c>
      <c r="O54" s="427" t="e">
        <f t="shared" si="3"/>
        <v>#REF!</v>
      </c>
      <c r="P54" s="427" t="e">
        <f t="shared" si="4"/>
        <v>#REF!</v>
      </c>
    </row>
    <row r="55" spans="1:16" s="11" customFormat="1" ht="13.9" customHeight="1" x14ac:dyDescent="0.2">
      <c r="A55" s="429">
        <v>53</v>
      </c>
      <c r="B55" s="5" t="s">
        <v>1065</v>
      </c>
      <c r="C55" s="425">
        <f>címrendösszesen!GX58</f>
        <v>0</v>
      </c>
      <c r="D55" s="559">
        <f>SUM(D56:D57)</f>
        <v>0</v>
      </c>
      <c r="E55" s="425" t="e">
        <f>címrendösszesen!GY58</f>
        <v>#REF!</v>
      </c>
      <c r="F55" s="26">
        <f>SUM(F56:F57)</f>
        <v>0</v>
      </c>
      <c r="G55" s="26">
        <f>SUM(G56:G57)</f>
        <v>0</v>
      </c>
      <c r="H55" s="425" t="e">
        <f>címrendösszesen!EW58</f>
        <v>#REF!</v>
      </c>
      <c r="I55" s="26">
        <f>SUM(I56:I57)</f>
        <v>0</v>
      </c>
      <c r="J55" s="26">
        <f>SUM(J56:J57)</f>
        <v>0</v>
      </c>
      <c r="K55" s="425" t="e">
        <f>címrendösszesen!DS58</f>
        <v>#REF!</v>
      </c>
      <c r="L55" s="426">
        <f t="shared" si="0"/>
        <v>0</v>
      </c>
      <c r="M55" s="426">
        <f t="shared" si="1"/>
        <v>0</v>
      </c>
      <c r="N55" s="426" t="e">
        <f t="shared" si="2"/>
        <v>#REF!</v>
      </c>
      <c r="O55" s="427"/>
      <c r="P55" s="427"/>
    </row>
    <row r="56" spans="1:16" ht="13.9" customHeight="1" x14ac:dyDescent="0.2">
      <c r="A56" s="554" t="s">
        <v>393</v>
      </c>
      <c r="B56" s="16" t="s">
        <v>161</v>
      </c>
      <c r="C56" s="425">
        <f>címrendösszesen!GX59</f>
        <v>0</v>
      </c>
      <c r="D56" s="559"/>
      <c r="E56" s="425" t="e">
        <f>címrendösszesen!GY59</f>
        <v>#REF!</v>
      </c>
      <c r="F56" s="425">
        <f>címrendösszesen!EV59</f>
        <v>0</v>
      </c>
      <c r="G56" s="26"/>
      <c r="H56" s="425" t="e">
        <f>címrendösszesen!EW59</f>
        <v>#REF!</v>
      </c>
      <c r="I56" s="425"/>
      <c r="J56" s="26"/>
      <c r="K56" s="425" t="e">
        <f>címrendösszesen!DS59</f>
        <v>#REF!</v>
      </c>
      <c r="L56" s="426">
        <f t="shared" si="0"/>
        <v>0</v>
      </c>
      <c r="M56" s="426">
        <f t="shared" si="1"/>
        <v>0</v>
      </c>
      <c r="N56" s="426" t="e">
        <f t="shared" si="2"/>
        <v>#REF!</v>
      </c>
      <c r="O56" s="427"/>
      <c r="P56" s="427"/>
    </row>
    <row r="57" spans="1:16" ht="13.9" customHeight="1" x14ac:dyDescent="0.2">
      <c r="A57" s="555">
        <v>55</v>
      </c>
      <c r="B57" s="14" t="s">
        <v>162</v>
      </c>
      <c r="C57" s="425">
        <f>címrendösszesen!GX60</f>
        <v>0</v>
      </c>
      <c r="D57" s="559"/>
      <c r="E57" s="425" t="e">
        <f>címrendösszesen!GY60</f>
        <v>#REF!</v>
      </c>
      <c r="F57" s="425">
        <f>címrendösszesen!EV60</f>
        <v>0</v>
      </c>
      <c r="G57" s="26"/>
      <c r="H57" s="425" t="e">
        <f>címrendösszesen!EW60</f>
        <v>#REF!</v>
      </c>
      <c r="I57" s="425"/>
      <c r="J57" s="26"/>
      <c r="K57" s="425" t="e">
        <f>címrendösszesen!DS60</f>
        <v>#REF!</v>
      </c>
      <c r="L57" s="426">
        <f t="shared" si="0"/>
        <v>0</v>
      </c>
      <c r="M57" s="426">
        <f t="shared" si="1"/>
        <v>0</v>
      </c>
      <c r="N57" s="426" t="e">
        <f t="shared" si="2"/>
        <v>#REF!</v>
      </c>
      <c r="O57" s="427"/>
      <c r="P57" s="427"/>
    </row>
    <row r="58" spans="1:16" s="11" customFormat="1" ht="13.9" customHeight="1" x14ac:dyDescent="0.2">
      <c r="A58" s="429">
        <v>56</v>
      </c>
      <c r="B58" s="5" t="s">
        <v>1066</v>
      </c>
      <c r="C58" s="559">
        <f>SUM(C59+C64)</f>
        <v>3778400</v>
      </c>
      <c r="D58" s="559">
        <f>SUM(D59+D64)</f>
        <v>5271719</v>
      </c>
      <c r="E58" s="425" t="e">
        <f>címrendösszesen!GY61</f>
        <v>#REF!</v>
      </c>
      <c r="F58" s="26">
        <f>SUM(F59+F64)</f>
        <v>1584681</v>
      </c>
      <c r="G58" s="26">
        <f>SUM(G59+G64)</f>
        <v>1960829</v>
      </c>
      <c r="H58" s="425" t="e">
        <f>címrendösszesen!EW61</f>
        <v>#REF!</v>
      </c>
      <c r="I58" s="26">
        <f>SUM(I59+I64)</f>
        <v>5271737</v>
      </c>
      <c r="J58" s="26">
        <f>SUM(J59+J64)</f>
        <v>6936476</v>
      </c>
      <c r="K58" s="425" t="e">
        <f>címrendösszesen!DS61</f>
        <v>#REF!</v>
      </c>
      <c r="L58" s="426">
        <f t="shared" si="0"/>
        <v>10634818</v>
      </c>
      <c r="M58" s="426">
        <f t="shared" si="1"/>
        <v>14169024</v>
      </c>
      <c r="N58" s="426" t="e">
        <f t="shared" si="2"/>
        <v>#REF!</v>
      </c>
      <c r="O58" s="427" t="e">
        <f t="shared" si="3"/>
        <v>#REF!</v>
      </c>
      <c r="P58" s="427" t="e">
        <f t="shared" si="4"/>
        <v>#REF!</v>
      </c>
    </row>
    <row r="59" spans="1:16" s="11" customFormat="1" ht="13.9" customHeight="1" x14ac:dyDescent="0.2">
      <c r="A59" s="429">
        <v>57</v>
      </c>
      <c r="B59" s="5" t="s">
        <v>1067</v>
      </c>
      <c r="C59" s="559">
        <f>SUM(C60:C63)</f>
        <v>3778400</v>
      </c>
      <c r="D59" s="559">
        <f>SUM(D60:D63)</f>
        <v>5271719</v>
      </c>
      <c r="E59" s="425" t="e">
        <f>címrendösszesen!GY62</f>
        <v>#REF!</v>
      </c>
      <c r="F59" s="26">
        <f>SUM(F60:F63)</f>
        <v>1584681</v>
      </c>
      <c r="G59" s="26">
        <f>SUM(G60:G63)</f>
        <v>1960829</v>
      </c>
      <c r="H59" s="425" t="e">
        <f>címrendösszesen!EW62</f>
        <v>#REF!</v>
      </c>
      <c r="I59" s="26">
        <f>SUM(I60:I63)</f>
        <v>5271737</v>
      </c>
      <c r="J59" s="26">
        <f>SUM(J60:J63)</f>
        <v>2013452</v>
      </c>
      <c r="K59" s="425" t="e">
        <f>címrendösszesen!DS62</f>
        <v>#REF!</v>
      </c>
      <c r="L59" s="426">
        <f t="shared" si="0"/>
        <v>10634818</v>
      </c>
      <c r="M59" s="426">
        <f t="shared" si="1"/>
        <v>9246000</v>
      </c>
      <c r="N59" s="426" t="e">
        <f t="shared" si="2"/>
        <v>#REF!</v>
      </c>
      <c r="O59" s="427" t="e">
        <f t="shared" si="3"/>
        <v>#REF!</v>
      </c>
      <c r="P59" s="427" t="e">
        <f t="shared" si="4"/>
        <v>#REF!</v>
      </c>
    </row>
    <row r="60" spans="1:16" ht="13.9" customHeight="1" x14ac:dyDescent="0.2">
      <c r="A60" s="554" t="s">
        <v>394</v>
      </c>
      <c r="B60" s="16" t="s">
        <v>166</v>
      </c>
      <c r="C60" s="425">
        <f>1696076+3139+1092062+735680</f>
        <v>3526957</v>
      </c>
      <c r="D60" s="559">
        <f>-7079+5085724</f>
        <v>5078645</v>
      </c>
      <c r="E60" s="425" t="e">
        <f>címrendösszesen!GY63</f>
        <v>#REF!</v>
      </c>
      <c r="F60" s="425">
        <v>1337174</v>
      </c>
      <c r="G60" s="26">
        <v>1670891</v>
      </c>
      <c r="H60" s="425" t="e">
        <f>címrendösszesen!EW63</f>
        <v>#REF!</v>
      </c>
      <c r="I60" s="425">
        <f>címrendösszesen!DR63</f>
        <v>0</v>
      </c>
      <c r="J60" s="26">
        <v>1670891</v>
      </c>
      <c r="K60" s="425" t="e">
        <f>címrendösszesen!DS63</f>
        <v>#REF!</v>
      </c>
      <c r="L60" s="426">
        <f t="shared" si="0"/>
        <v>4864131</v>
      </c>
      <c r="M60" s="426">
        <f t="shared" si="1"/>
        <v>8420427</v>
      </c>
      <c r="N60" s="426" t="e">
        <f t="shared" si="2"/>
        <v>#REF!</v>
      </c>
      <c r="O60" s="427" t="e">
        <f t="shared" si="3"/>
        <v>#REF!</v>
      </c>
      <c r="P60" s="427" t="e">
        <f t="shared" si="4"/>
        <v>#REF!</v>
      </c>
    </row>
    <row r="61" spans="1:16" ht="13.9" customHeight="1" x14ac:dyDescent="0.2">
      <c r="A61" s="555">
        <v>59</v>
      </c>
      <c r="B61" s="14" t="s">
        <v>167</v>
      </c>
      <c r="C61" s="425">
        <f>címrendösszesen!GX64</f>
        <v>0</v>
      </c>
      <c r="D61" s="559"/>
      <c r="E61" s="425" t="e">
        <f>címrendösszesen!GY64</f>
        <v>#REF!</v>
      </c>
      <c r="F61" s="425">
        <f>címrendösszesen!EV64</f>
        <v>0</v>
      </c>
      <c r="G61" s="26"/>
      <c r="H61" s="425" t="e">
        <f>címrendösszesen!EW64</f>
        <v>#REF!</v>
      </c>
      <c r="I61" s="425">
        <v>52623</v>
      </c>
      <c r="J61" s="26">
        <v>52623</v>
      </c>
      <c r="K61" s="425" t="e">
        <f>címrendösszesen!DS64</f>
        <v>#REF!</v>
      </c>
      <c r="L61" s="426">
        <f t="shared" si="0"/>
        <v>52623</v>
      </c>
      <c r="M61" s="426">
        <f t="shared" si="1"/>
        <v>52623</v>
      </c>
      <c r="N61" s="426" t="e">
        <f t="shared" si="2"/>
        <v>#REF!</v>
      </c>
      <c r="O61" s="427" t="e">
        <f t="shared" si="3"/>
        <v>#REF!</v>
      </c>
      <c r="P61" s="427"/>
    </row>
    <row r="62" spans="1:16" ht="13.9" customHeight="1" x14ac:dyDescent="0.2">
      <c r="A62" s="554" t="s">
        <v>395</v>
      </c>
      <c r="B62" s="14" t="s">
        <v>169</v>
      </c>
      <c r="C62" s="425">
        <f>címrendösszesen!GX65</f>
        <v>0</v>
      </c>
      <c r="D62" s="559"/>
      <c r="E62" s="425" t="e">
        <f>címrendösszesen!GY65</f>
        <v>#REF!</v>
      </c>
      <c r="F62" s="425">
        <f>címrendösszesen!EV65</f>
        <v>0</v>
      </c>
      <c r="G62" s="26"/>
      <c r="H62" s="425" t="e">
        <f>címrendösszesen!EW65</f>
        <v>#REF!</v>
      </c>
      <c r="I62" s="425">
        <f>címrendösszesen!DR65</f>
        <v>0</v>
      </c>
      <c r="J62" s="26"/>
      <c r="K62" s="425" t="e">
        <f>címrendösszesen!DS65</f>
        <v>#REF!</v>
      </c>
      <c r="L62" s="426">
        <f t="shared" si="0"/>
        <v>0</v>
      </c>
      <c r="M62" s="426">
        <f t="shared" si="1"/>
        <v>0</v>
      </c>
      <c r="N62" s="426" t="e">
        <f t="shared" si="2"/>
        <v>#REF!</v>
      </c>
      <c r="O62" s="427"/>
      <c r="P62" s="427"/>
    </row>
    <row r="63" spans="1:16" ht="13.9" customHeight="1" x14ac:dyDescent="0.2">
      <c r="A63" s="555">
        <v>61</v>
      </c>
      <c r="B63" s="14" t="s">
        <v>170</v>
      </c>
      <c r="C63" s="425">
        <f>30721+121653+51768+47301</f>
        <v>251443</v>
      </c>
      <c r="D63" s="559">
        <v>193074</v>
      </c>
      <c r="E63" s="425" t="e">
        <f>címrendösszesen!GY66</f>
        <v>#REF!</v>
      </c>
      <c r="F63" s="425">
        <v>247507</v>
      </c>
      <c r="G63" s="26">
        <v>289938</v>
      </c>
      <c r="H63" s="425" t="e">
        <f>címrendösszesen!EW66</f>
        <v>#REF!</v>
      </c>
      <c r="I63" s="425">
        <v>5219114</v>
      </c>
      <c r="J63" s="26">
        <v>289938</v>
      </c>
      <c r="K63" s="425" t="e">
        <f>címrendösszesen!DS66</f>
        <v>#REF!</v>
      </c>
      <c r="L63" s="426">
        <f t="shared" si="0"/>
        <v>5718064</v>
      </c>
      <c r="M63" s="426">
        <f t="shared" si="1"/>
        <v>772950</v>
      </c>
      <c r="N63" s="426" t="e">
        <f t="shared" si="2"/>
        <v>#REF!</v>
      </c>
      <c r="O63" s="427" t="e">
        <f t="shared" si="3"/>
        <v>#REF!</v>
      </c>
      <c r="P63" s="427" t="e">
        <f t="shared" si="4"/>
        <v>#REF!</v>
      </c>
    </row>
    <row r="64" spans="1:16" s="11" customFormat="1" ht="13.9" customHeight="1" x14ac:dyDescent="0.2">
      <c r="A64" s="429">
        <v>62</v>
      </c>
      <c r="B64" s="5" t="s">
        <v>1068</v>
      </c>
      <c r="C64" s="559">
        <f>SUM(C65:C66)</f>
        <v>0</v>
      </c>
      <c r="D64" s="559">
        <f>SUM(D65:D66)</f>
        <v>0</v>
      </c>
      <c r="E64" s="425" t="e">
        <f>címrendösszesen!GY67</f>
        <v>#REF!</v>
      </c>
      <c r="F64" s="26">
        <f>SUM(F65:F66)</f>
        <v>0</v>
      </c>
      <c r="G64" s="26">
        <f>SUM(G65:G66)</f>
        <v>0</v>
      </c>
      <c r="H64" s="425" t="e">
        <f>címrendösszesen!EW67</f>
        <v>#REF!</v>
      </c>
      <c r="I64" s="26">
        <f>SUM(I65:I66)</f>
        <v>0</v>
      </c>
      <c r="J64" s="26">
        <f>SUM(J65:J66)</f>
        <v>4923024</v>
      </c>
      <c r="K64" s="425" t="e">
        <f>címrendösszesen!DS67</f>
        <v>#REF!</v>
      </c>
      <c r="L64" s="426">
        <f t="shared" si="0"/>
        <v>0</v>
      </c>
      <c r="M64" s="426">
        <f t="shared" si="1"/>
        <v>4923024</v>
      </c>
      <c r="N64" s="426" t="e">
        <f t="shared" si="2"/>
        <v>#REF!</v>
      </c>
      <c r="O64" s="427" t="e">
        <f t="shared" si="3"/>
        <v>#REF!</v>
      </c>
      <c r="P64" s="427"/>
    </row>
    <row r="65" spans="1:16" ht="13.9" customHeight="1" x14ac:dyDescent="0.2">
      <c r="A65" s="554" t="s">
        <v>396</v>
      </c>
      <c r="B65" s="16" t="s">
        <v>166</v>
      </c>
      <c r="C65" s="425">
        <v>0</v>
      </c>
      <c r="D65" s="559"/>
      <c r="E65" s="425" t="e">
        <f>címrendösszesen!GY68</f>
        <v>#REF!</v>
      </c>
      <c r="F65" s="425">
        <v>0</v>
      </c>
      <c r="G65" s="26"/>
      <c r="H65" s="425" t="e">
        <f>címrendösszesen!EW68</f>
        <v>#REF!</v>
      </c>
      <c r="I65" s="425">
        <f>címrendösszesen!DR68</f>
        <v>0</v>
      </c>
      <c r="J65" s="26"/>
      <c r="K65" s="425" t="e">
        <f>címrendösszesen!DS68</f>
        <v>#REF!</v>
      </c>
      <c r="L65" s="426">
        <f t="shared" si="0"/>
        <v>0</v>
      </c>
      <c r="M65" s="426">
        <f t="shared" si="1"/>
        <v>0</v>
      </c>
      <c r="N65" s="426" t="e">
        <f t="shared" si="2"/>
        <v>#REF!</v>
      </c>
      <c r="O65" s="427"/>
      <c r="P65" s="427"/>
    </row>
    <row r="66" spans="1:16" ht="13.9" customHeight="1" x14ac:dyDescent="0.2">
      <c r="A66" s="555">
        <v>64</v>
      </c>
      <c r="B66" s="14" t="s">
        <v>170</v>
      </c>
      <c r="C66" s="425">
        <f>címrendösszesen!GX69</f>
        <v>0</v>
      </c>
      <c r="D66" s="559"/>
      <c r="E66" s="425" t="e">
        <f>címrendösszesen!GY69</f>
        <v>#REF!</v>
      </c>
      <c r="F66" s="425">
        <f>címrendösszesen!EV69</f>
        <v>0</v>
      </c>
      <c r="G66" s="26"/>
      <c r="H66" s="425" t="e">
        <f>címrendösszesen!EW69</f>
        <v>#REF!</v>
      </c>
      <c r="I66" s="425"/>
      <c r="J66" s="26">
        <v>4923024</v>
      </c>
      <c r="K66" s="425" t="e">
        <f>címrendösszesen!DS69</f>
        <v>#REF!</v>
      </c>
      <c r="L66" s="426">
        <f t="shared" si="0"/>
        <v>0</v>
      </c>
      <c r="M66" s="426">
        <f t="shared" si="1"/>
        <v>4923024</v>
      </c>
      <c r="N66" s="426" t="e">
        <f t="shared" si="2"/>
        <v>#REF!</v>
      </c>
      <c r="O66" s="427" t="e">
        <f t="shared" si="3"/>
        <v>#REF!</v>
      </c>
      <c r="P66" s="427"/>
    </row>
    <row r="67" spans="1:16" ht="13.9" customHeight="1" x14ac:dyDescent="0.2">
      <c r="A67" s="555">
        <v>65</v>
      </c>
      <c r="B67" s="14" t="s">
        <v>186</v>
      </c>
      <c r="C67" s="25"/>
      <c r="D67" s="559"/>
      <c r="E67" s="26"/>
      <c r="F67" s="26"/>
      <c r="G67" s="26"/>
      <c r="H67" s="26"/>
      <c r="I67" s="26"/>
      <c r="J67" s="26"/>
      <c r="K67" s="26"/>
      <c r="L67" s="26">
        <f>L60+L65</f>
        <v>4864131</v>
      </c>
      <c r="M67" s="26"/>
      <c r="N67" s="26" t="e">
        <f>N60+N65</f>
        <v>#REF!</v>
      </c>
      <c r="O67" s="427"/>
      <c r="P67" s="427"/>
    </row>
    <row r="68" spans="1:16" s="11" customFormat="1" ht="13.9" customHeight="1" x14ac:dyDescent="0.2">
      <c r="A68" s="429">
        <v>66</v>
      </c>
      <c r="B68" s="5" t="s">
        <v>187</v>
      </c>
      <c r="C68" s="559">
        <f t="shared" ref="C68" si="5">C24-C67</f>
        <v>6549874</v>
      </c>
      <c r="D68" s="559">
        <f t="shared" ref="D68:N68" si="6">D24-D67</f>
        <v>7126688</v>
      </c>
      <c r="E68" s="26" t="e">
        <f t="shared" si="6"/>
        <v>#REF!</v>
      </c>
      <c r="F68" s="26">
        <f t="shared" ref="F68:G68" si="7">F24-F67</f>
        <v>2425336</v>
      </c>
      <c r="G68" s="26">
        <f t="shared" si="7"/>
        <v>2360334</v>
      </c>
      <c r="H68" s="26" t="e">
        <f t="shared" si="6"/>
        <v>#REF!</v>
      </c>
      <c r="I68" s="26">
        <f t="shared" ref="I68" si="8">I24-I67</f>
        <v>21371835</v>
      </c>
      <c r="J68" s="26">
        <f t="shared" si="6"/>
        <v>21945849</v>
      </c>
      <c r="K68" s="26" t="e">
        <f t="shared" si="6"/>
        <v>#REF!</v>
      </c>
      <c r="L68" s="120">
        <f t="shared" si="6"/>
        <v>25482914</v>
      </c>
      <c r="M68" s="120">
        <f t="shared" si="6"/>
        <v>31432871</v>
      </c>
      <c r="N68" s="120" t="e">
        <f t="shared" si="6"/>
        <v>#REF!</v>
      </c>
      <c r="O68" s="427" t="e">
        <f t="shared" ref="O68:O74" si="9">N68/M68*100</f>
        <v>#REF!</v>
      </c>
      <c r="P68" s="427" t="e">
        <f t="shared" ref="P68:P71" si="10">N68/L68*100</f>
        <v>#REF!</v>
      </c>
    </row>
    <row r="69" spans="1:16" ht="13.9" customHeight="1" x14ac:dyDescent="0.2">
      <c r="A69" s="555">
        <v>67</v>
      </c>
      <c r="B69" s="14" t="s">
        <v>188</v>
      </c>
      <c r="C69" s="559">
        <f t="shared" ref="C69" si="11">C25-C4</f>
        <v>-2555933</v>
      </c>
      <c r="D69" s="559">
        <f t="shared" ref="D69:N69" si="12">D25-D4</f>
        <v>-3322920</v>
      </c>
      <c r="E69" s="26" t="e">
        <f t="shared" si="12"/>
        <v>#REF!</v>
      </c>
      <c r="F69" s="26">
        <f t="shared" ref="F69:G69" si="13">F25-F4</f>
        <v>-1272870</v>
      </c>
      <c r="G69" s="26">
        <f t="shared" si="13"/>
        <v>-1742819</v>
      </c>
      <c r="H69" s="26" t="e">
        <f t="shared" si="12"/>
        <v>#REF!</v>
      </c>
      <c r="I69" s="26">
        <f t="shared" ref="I69" si="14">I25-I4</f>
        <v>5743554</v>
      </c>
      <c r="J69" s="26">
        <f t="shared" si="12"/>
        <v>7073583</v>
      </c>
      <c r="K69" s="26" t="e">
        <f t="shared" si="12"/>
        <v>#REF!</v>
      </c>
      <c r="L69" s="26">
        <f t="shared" si="12"/>
        <v>1914751</v>
      </c>
      <c r="M69" s="26">
        <f t="shared" si="12"/>
        <v>2007844</v>
      </c>
      <c r="N69" s="26" t="e">
        <f t="shared" si="12"/>
        <v>#REF!</v>
      </c>
      <c r="O69" s="427" t="e">
        <f t="shared" si="9"/>
        <v>#REF!</v>
      </c>
      <c r="P69" s="427" t="e">
        <f t="shared" si="10"/>
        <v>#REF!</v>
      </c>
    </row>
    <row r="70" spans="1:16" ht="13.9" customHeight="1" x14ac:dyDescent="0.2">
      <c r="A70" s="555">
        <v>68</v>
      </c>
      <c r="B70" s="14" t="s">
        <v>189</v>
      </c>
      <c r="C70" s="559">
        <f t="shared" ref="C70" si="15">C37-C15</f>
        <v>-80949</v>
      </c>
      <c r="D70" s="559">
        <f t="shared" ref="D70:N70" si="16">D37-D15</f>
        <v>-16079</v>
      </c>
      <c r="E70" s="26" t="e">
        <f t="shared" si="16"/>
        <v>#REF!</v>
      </c>
      <c r="F70" s="26">
        <f t="shared" ref="F70:G70" si="17">F37-F15</f>
        <v>-21872</v>
      </c>
      <c r="G70" s="26">
        <f t="shared" si="17"/>
        <v>-44692</v>
      </c>
      <c r="H70" s="26" t="e">
        <f t="shared" si="16"/>
        <v>#REF!</v>
      </c>
      <c r="I70" s="26">
        <f t="shared" ref="I70" si="18">I37-I15</f>
        <v>-70722</v>
      </c>
      <c r="J70" s="26">
        <f t="shared" si="16"/>
        <v>-868230</v>
      </c>
      <c r="K70" s="26" t="e">
        <f t="shared" si="16"/>
        <v>#REF!</v>
      </c>
      <c r="L70" s="26">
        <f t="shared" si="16"/>
        <v>-173543</v>
      </c>
      <c r="M70" s="26">
        <f t="shared" si="16"/>
        <v>-929001</v>
      </c>
      <c r="N70" s="26" t="e">
        <f t="shared" si="16"/>
        <v>#REF!</v>
      </c>
      <c r="O70" s="427" t="e">
        <f t="shared" si="9"/>
        <v>#REF!</v>
      </c>
      <c r="P70" s="427" t="e">
        <f t="shared" si="10"/>
        <v>#REF!</v>
      </c>
    </row>
    <row r="71" spans="1:16" s="11" customFormat="1" ht="13.9" customHeight="1" x14ac:dyDescent="0.2">
      <c r="A71" s="430">
        <v>69</v>
      </c>
      <c r="B71" s="5" t="s">
        <v>190</v>
      </c>
      <c r="C71" s="559">
        <f t="shared" ref="C71" si="19">C69+C70</f>
        <v>-2636882</v>
      </c>
      <c r="D71" s="559">
        <f t="shared" ref="D71:N71" si="20">D69+D70</f>
        <v>-3338999</v>
      </c>
      <c r="E71" s="26" t="e">
        <f t="shared" si="20"/>
        <v>#REF!</v>
      </c>
      <c r="F71" s="26">
        <f t="shared" ref="F71:G71" si="21">F69+F70</f>
        <v>-1294742</v>
      </c>
      <c r="G71" s="26">
        <f t="shared" si="21"/>
        <v>-1787511</v>
      </c>
      <c r="H71" s="26" t="e">
        <f t="shared" si="20"/>
        <v>#REF!</v>
      </c>
      <c r="I71" s="26">
        <f t="shared" ref="I71" si="22">I69+I70</f>
        <v>5672832</v>
      </c>
      <c r="J71" s="26">
        <f t="shared" si="20"/>
        <v>6205353</v>
      </c>
      <c r="K71" s="26" t="e">
        <f t="shared" si="20"/>
        <v>#REF!</v>
      </c>
      <c r="L71" s="120">
        <f t="shared" si="20"/>
        <v>1741208</v>
      </c>
      <c r="M71" s="120">
        <f t="shared" si="20"/>
        <v>1078843</v>
      </c>
      <c r="N71" s="120" t="e">
        <f t="shared" si="20"/>
        <v>#REF!</v>
      </c>
      <c r="O71" s="427" t="e">
        <f t="shared" si="9"/>
        <v>#REF!</v>
      </c>
      <c r="P71" s="427" t="e">
        <f t="shared" si="10"/>
        <v>#REF!</v>
      </c>
    </row>
    <row r="72" spans="1:16" ht="13.9" customHeight="1" x14ac:dyDescent="0.2">
      <c r="A72" s="555">
        <v>70</v>
      </c>
      <c r="B72" s="14" t="s">
        <v>191</v>
      </c>
      <c r="C72" s="559">
        <f t="shared" ref="C72" si="23">C59-C51+C69</f>
        <v>1222467</v>
      </c>
      <c r="D72" s="559">
        <f t="shared" ref="D72:N72" si="24">D59-D51+D69</f>
        <v>1948799</v>
      </c>
      <c r="E72" s="26" t="e">
        <f t="shared" si="24"/>
        <v>#REF!</v>
      </c>
      <c r="F72" s="26">
        <f t="shared" ref="F72:G72" si="25">F59-F51+F69</f>
        <v>311811</v>
      </c>
      <c r="G72" s="26">
        <f t="shared" si="25"/>
        <v>218010</v>
      </c>
      <c r="H72" s="26" t="e">
        <f t="shared" si="24"/>
        <v>#REF!</v>
      </c>
      <c r="I72" s="26">
        <f t="shared" ref="I72" si="26">I59-I51+I69</f>
        <v>4094042</v>
      </c>
      <c r="J72" s="26">
        <f t="shared" si="24"/>
        <v>3396961</v>
      </c>
      <c r="K72" s="26" t="e">
        <f t="shared" si="24"/>
        <v>#REF!</v>
      </c>
      <c r="L72" s="26">
        <f t="shared" si="24"/>
        <v>5628320</v>
      </c>
      <c r="M72" s="26">
        <f t="shared" si="24"/>
        <v>5563770</v>
      </c>
      <c r="N72" s="26" t="e">
        <f t="shared" si="24"/>
        <v>#REF!</v>
      </c>
      <c r="O72" s="427" t="e">
        <f t="shared" si="9"/>
        <v>#REF!</v>
      </c>
      <c r="P72" s="427"/>
    </row>
    <row r="73" spans="1:16" ht="13.9" customHeight="1" x14ac:dyDescent="0.2">
      <c r="A73" s="555">
        <v>71</v>
      </c>
      <c r="B73" s="14" t="s">
        <v>192</v>
      </c>
      <c r="C73" s="559">
        <f t="shared" ref="C73" si="27">C64-C55+C70</f>
        <v>-80949</v>
      </c>
      <c r="D73" s="559">
        <f t="shared" ref="D73:N73" si="28">D64-D55+D70</f>
        <v>-16079</v>
      </c>
      <c r="E73" s="26" t="e">
        <f t="shared" si="28"/>
        <v>#REF!</v>
      </c>
      <c r="F73" s="26">
        <f t="shared" ref="F73:G73" si="29">F64-F55+F70</f>
        <v>-21872</v>
      </c>
      <c r="G73" s="26">
        <f t="shared" si="29"/>
        <v>-44692</v>
      </c>
      <c r="H73" s="26" t="e">
        <f t="shared" si="28"/>
        <v>#REF!</v>
      </c>
      <c r="I73" s="26">
        <f t="shared" ref="I73" si="30">I64-I55+I70</f>
        <v>-70722</v>
      </c>
      <c r="J73" s="26">
        <f t="shared" si="28"/>
        <v>4054794</v>
      </c>
      <c r="K73" s="26" t="e">
        <f t="shared" si="28"/>
        <v>#REF!</v>
      </c>
      <c r="L73" s="26">
        <f t="shared" si="28"/>
        <v>-173543</v>
      </c>
      <c r="M73" s="26">
        <f t="shared" si="28"/>
        <v>3994023</v>
      </c>
      <c r="N73" s="26" t="e">
        <f t="shared" si="28"/>
        <v>#REF!</v>
      </c>
      <c r="O73" s="427" t="e">
        <f t="shared" si="9"/>
        <v>#REF!</v>
      </c>
      <c r="P73" s="427"/>
    </row>
    <row r="74" spans="1:16" ht="13.9" customHeight="1" x14ac:dyDescent="0.2">
      <c r="A74" s="555">
        <v>72</v>
      </c>
      <c r="B74" s="14" t="s">
        <v>193</v>
      </c>
      <c r="C74" s="559">
        <f t="shared" ref="C74" si="31">C72+C73</f>
        <v>1141518</v>
      </c>
      <c r="D74" s="559">
        <f t="shared" ref="D74:N74" si="32">D72+D73</f>
        <v>1932720</v>
      </c>
      <c r="E74" s="26" t="e">
        <f t="shared" si="32"/>
        <v>#REF!</v>
      </c>
      <c r="F74" s="26">
        <f t="shared" ref="F74:G74" si="33">F72+F73</f>
        <v>289939</v>
      </c>
      <c r="G74" s="26">
        <f t="shared" si="33"/>
        <v>173318</v>
      </c>
      <c r="H74" s="26" t="e">
        <f t="shared" si="32"/>
        <v>#REF!</v>
      </c>
      <c r="I74" s="26">
        <f t="shared" ref="I74" si="34">I72+I73</f>
        <v>4023320</v>
      </c>
      <c r="J74" s="26">
        <f t="shared" si="32"/>
        <v>7451755</v>
      </c>
      <c r="K74" s="26" t="e">
        <f t="shared" si="32"/>
        <v>#REF!</v>
      </c>
      <c r="L74" s="26">
        <f t="shared" si="32"/>
        <v>5454777</v>
      </c>
      <c r="M74" s="26">
        <f t="shared" si="32"/>
        <v>9557793</v>
      </c>
      <c r="N74" s="26" t="e">
        <f t="shared" si="32"/>
        <v>#REF!</v>
      </c>
      <c r="O74" s="427" t="e">
        <f t="shared" si="9"/>
        <v>#REF!</v>
      </c>
      <c r="P74" s="427"/>
    </row>
    <row r="77" spans="1:16" ht="25.5" x14ac:dyDescent="0.2">
      <c r="B77" s="17" t="s">
        <v>866</v>
      </c>
      <c r="M77" s="307" t="s">
        <v>868</v>
      </c>
      <c r="N77" s="26"/>
    </row>
    <row r="78" spans="1:16" s="20" customFormat="1" ht="25.5" x14ac:dyDescent="0.2">
      <c r="A78" s="557"/>
      <c r="B78" s="21"/>
      <c r="D78" s="543"/>
      <c r="M78" s="307" t="s">
        <v>869</v>
      </c>
      <c r="N78" s="26"/>
    </row>
    <row r="79" spans="1:16" x14ac:dyDescent="0.2">
      <c r="M79" s="25"/>
      <c r="N79" s="26"/>
    </row>
    <row r="80" spans="1:16" ht="25.5" x14ac:dyDescent="0.2">
      <c r="B80" s="17" t="s">
        <v>867</v>
      </c>
      <c r="M80" s="307" t="s">
        <v>870</v>
      </c>
      <c r="N80" s="26" t="e">
        <f>N72+N77</f>
        <v>#REF!</v>
      </c>
    </row>
    <row r="81" spans="1:14" ht="25.5" x14ac:dyDescent="0.2">
      <c r="M81" s="307" t="s">
        <v>871</v>
      </c>
      <c r="N81" s="26" t="e">
        <f>N73+N78</f>
        <v>#REF!</v>
      </c>
    </row>
    <row r="82" spans="1:14" x14ac:dyDescent="0.2">
      <c r="N82" s="15"/>
    </row>
    <row r="83" spans="1:14" s="20" customFormat="1" x14ac:dyDescent="0.2">
      <c r="A83" s="557"/>
      <c r="B83" s="21"/>
      <c r="D83" s="543"/>
      <c r="N83" s="331"/>
    </row>
    <row r="84" spans="1:14" s="20" customFormat="1" x14ac:dyDescent="0.2">
      <c r="A84" s="557"/>
      <c r="B84" s="21"/>
      <c r="D84" s="543"/>
      <c r="N84" s="331"/>
    </row>
    <row r="94" spans="1:14" s="20" customFormat="1" x14ac:dyDescent="0.2">
      <c r="A94" s="557"/>
      <c r="B94" s="21"/>
      <c r="D94" s="543"/>
    </row>
  </sheetData>
  <mergeCells count="6">
    <mergeCell ref="O1:O2"/>
    <mergeCell ref="P1:P2"/>
    <mergeCell ref="C1:E1"/>
    <mergeCell ref="F1:H1"/>
    <mergeCell ref="I1:K1"/>
    <mergeCell ref="L1:N1"/>
  </mergeCells>
  <pageMargins left="0.98425196850393704" right="0.78740157480314965" top="1.1811023622047245" bottom="0.98425196850393704" header="0.51181102362204722" footer="0.51181102362204722"/>
  <pageSetup paperSize="9" scale="75" fitToWidth="0" fitToHeight="0" orientation="landscape" r:id="rId1"/>
  <headerFooter alignWithMargins="0">
    <oddHeader xml:space="preserve">&amp;C&amp;"Times New Roman,Félkövér"&amp;12Budapest VIII. kerületi Önkormányzat 2018. évi költségvetés
működési és felhalmozási előirányzatának mérlegszerű kimutatása&amp;R&amp;"Times New Roman,Félkövér dőlt"4.mell. a 46/2014. (XII.20.) 
önk. rendelethez
ezer forintban
</oddHeader>
    <oddFooter>&amp;R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M61"/>
  <sheetViews>
    <sheetView zoomScaleNormal="100" workbookViewId="0">
      <pane xSplit="3" ySplit="2" topLeftCell="F21" activePane="bottomRight" state="frozen"/>
      <selection pane="topRight" activeCell="B1" sqref="B1"/>
      <selection pane="bottomLeft" activeCell="A3" sqref="A3"/>
      <selection pane="bottomRight" activeCell="F20" sqref="F20"/>
    </sheetView>
  </sheetViews>
  <sheetFormatPr defaultColWidth="9.140625" defaultRowHeight="12" customHeight="1" x14ac:dyDescent="0.2"/>
  <cols>
    <col min="1" max="1" width="15.7109375" style="111" customWidth="1"/>
    <col min="2" max="2" width="12.7109375" style="111" customWidth="1"/>
    <col min="3" max="3" width="36.5703125" style="93" customWidth="1"/>
    <col min="4" max="4" width="15.7109375" style="107" customWidth="1"/>
    <col min="5" max="5" width="15.7109375" style="328" customWidth="1"/>
    <col min="6" max="7" width="15.7109375" style="322" customWidth="1"/>
    <col min="8" max="8" width="15.7109375" style="323" customWidth="1"/>
    <col min="9" max="10" width="15.7109375" style="322" customWidth="1"/>
    <col min="11" max="11" width="15.7109375" style="323" customWidth="1"/>
    <col min="12" max="12" width="15.7109375" style="107" customWidth="1"/>
    <col min="13" max="16384" width="9.140625" style="111"/>
  </cols>
  <sheetData>
    <row r="1" spans="1:12" ht="19.899999999999999" customHeight="1" x14ac:dyDescent="0.2">
      <c r="A1" s="752" t="s">
        <v>700</v>
      </c>
      <c r="B1" s="754" t="s">
        <v>0</v>
      </c>
      <c r="C1" s="287" t="s">
        <v>852</v>
      </c>
      <c r="D1" s="756" t="s">
        <v>853</v>
      </c>
      <c r="E1" s="756"/>
      <c r="F1" s="756"/>
      <c r="G1" s="744" t="s">
        <v>854</v>
      </c>
      <c r="H1" s="744"/>
      <c r="I1" s="744"/>
      <c r="J1" s="744" t="s">
        <v>677</v>
      </c>
      <c r="K1" s="744"/>
      <c r="L1" s="745"/>
    </row>
    <row r="2" spans="1:12" s="288" customFormat="1" ht="19.899999999999999" customHeight="1" thickBot="1" x14ac:dyDescent="0.25">
      <c r="A2" s="753"/>
      <c r="B2" s="755"/>
      <c r="C2" s="28" t="s">
        <v>855</v>
      </c>
      <c r="D2" s="680" t="s">
        <v>856</v>
      </c>
      <c r="E2" s="680" t="s">
        <v>857</v>
      </c>
      <c r="F2" s="680" t="s">
        <v>858</v>
      </c>
      <c r="G2" s="680" t="s">
        <v>856</v>
      </c>
      <c r="H2" s="680" t="s">
        <v>857</v>
      </c>
      <c r="I2" s="680" t="s">
        <v>858</v>
      </c>
      <c r="J2" s="680" t="s">
        <v>856</v>
      </c>
      <c r="K2" s="680" t="s">
        <v>857</v>
      </c>
      <c r="L2" s="681" t="s">
        <v>858</v>
      </c>
    </row>
    <row r="3" spans="1:12" s="288" customFormat="1" ht="15" customHeight="1" x14ac:dyDescent="0.2">
      <c r="A3" s="431" t="s">
        <v>708</v>
      </c>
      <c r="B3" s="289" t="s">
        <v>1</v>
      </c>
      <c r="C3" s="290" t="s">
        <v>691</v>
      </c>
      <c r="D3" s="679"/>
      <c r="E3" s="679"/>
      <c r="F3" s="367">
        <f t="shared" ref="F3:F4" si="0">SUM(D3:E3)</f>
        <v>0</v>
      </c>
      <c r="G3" s="291">
        <v>66323</v>
      </c>
      <c r="H3" s="679"/>
      <c r="I3" s="348">
        <f t="shared" ref="I3:I4" si="1">SUM(G3:H3)</f>
        <v>66323</v>
      </c>
      <c r="J3" s="291">
        <f t="shared" ref="J3:J4" si="2">D3+G3</f>
        <v>66323</v>
      </c>
      <c r="K3" s="291">
        <f t="shared" ref="K3:K4" si="3">E3+H3</f>
        <v>0</v>
      </c>
      <c r="L3" s="329">
        <f t="shared" ref="L3:L4" si="4">SUM(J3:K3)</f>
        <v>66323</v>
      </c>
    </row>
    <row r="4" spans="1:12" s="288" customFormat="1" ht="15" customHeight="1" x14ac:dyDescent="0.2">
      <c r="A4" s="432" t="s">
        <v>708</v>
      </c>
      <c r="B4" s="292" t="s">
        <v>1</v>
      </c>
      <c r="C4" s="293" t="s">
        <v>859</v>
      </c>
      <c r="D4" s="294">
        <v>40000</v>
      </c>
      <c r="E4" s="295"/>
      <c r="F4" s="346">
        <f t="shared" si="0"/>
        <v>40000</v>
      </c>
      <c r="G4" s="294"/>
      <c r="H4" s="295"/>
      <c r="I4" s="347">
        <f t="shared" si="1"/>
        <v>0</v>
      </c>
      <c r="J4" s="294">
        <f t="shared" si="2"/>
        <v>40000</v>
      </c>
      <c r="K4" s="294">
        <f t="shared" si="3"/>
        <v>0</v>
      </c>
      <c r="L4" s="330">
        <f t="shared" si="4"/>
        <v>40000</v>
      </c>
    </row>
    <row r="5" spans="1:12" s="112" customFormat="1" ht="15" customHeight="1" x14ac:dyDescent="0.2">
      <c r="A5" s="296" t="s">
        <v>711</v>
      </c>
      <c r="B5" s="297" t="s">
        <v>2</v>
      </c>
      <c r="C5" s="298" t="s">
        <v>860</v>
      </c>
      <c r="D5" s="299"/>
      <c r="E5" s="272"/>
      <c r="F5" s="228">
        <f>SUM(D5:E5)</f>
        <v>0</v>
      </c>
      <c r="G5" s="300"/>
      <c r="H5" s="272">
        <v>389647</v>
      </c>
      <c r="I5" s="228">
        <f>SUM(G5:H5)</f>
        <v>389647</v>
      </c>
      <c r="J5" s="272">
        <f t="shared" ref="J5:K27" si="5">D5+G5</f>
        <v>0</v>
      </c>
      <c r="K5" s="272">
        <f t="shared" si="5"/>
        <v>389647</v>
      </c>
      <c r="L5" s="301">
        <f t="shared" ref="L5:L27" si="6">SUM(J5:K5)</f>
        <v>389647</v>
      </c>
    </row>
    <row r="6" spans="1:12" s="112" customFormat="1" ht="60" customHeight="1" x14ac:dyDescent="0.2">
      <c r="A6" s="296" t="s">
        <v>711</v>
      </c>
      <c r="B6" s="302" t="s">
        <v>2</v>
      </c>
      <c r="C6" s="303" t="s">
        <v>861</v>
      </c>
      <c r="D6" s="192"/>
      <c r="E6" s="230"/>
      <c r="F6" s="229">
        <f t="shared" ref="F6:F28" si="7">SUM(D6:E6)</f>
        <v>0</v>
      </c>
      <c r="G6" s="192"/>
      <c r="H6" s="230">
        <v>33400</v>
      </c>
      <c r="I6" s="229">
        <f t="shared" ref="I6:I28" si="8">SUM(G6:H6)</f>
        <v>33400</v>
      </c>
      <c r="J6" s="230">
        <f t="shared" si="5"/>
        <v>0</v>
      </c>
      <c r="K6" s="230">
        <f t="shared" si="5"/>
        <v>33400</v>
      </c>
      <c r="L6" s="304">
        <f t="shared" si="6"/>
        <v>33400</v>
      </c>
    </row>
    <row r="7" spans="1:12" s="112" customFormat="1" ht="30" customHeight="1" x14ac:dyDescent="0.2">
      <c r="A7" s="296" t="s">
        <v>711</v>
      </c>
      <c r="B7" s="305">
        <v>11502</v>
      </c>
      <c r="C7" s="303" t="s">
        <v>863</v>
      </c>
      <c r="D7" s="192"/>
      <c r="E7" s="230">
        <v>16000</v>
      </c>
      <c r="F7" s="229">
        <f t="shared" si="7"/>
        <v>16000</v>
      </c>
      <c r="G7" s="192"/>
      <c r="H7" s="230"/>
      <c r="I7" s="229">
        <f t="shared" si="8"/>
        <v>0</v>
      </c>
      <c r="J7" s="230">
        <f t="shared" si="5"/>
        <v>0</v>
      </c>
      <c r="K7" s="230">
        <f t="shared" si="5"/>
        <v>16000</v>
      </c>
      <c r="L7" s="304">
        <f t="shared" si="6"/>
        <v>16000</v>
      </c>
    </row>
    <row r="8" spans="1:12" s="112" customFormat="1" ht="30" customHeight="1" x14ac:dyDescent="0.2">
      <c r="A8" s="296" t="s">
        <v>711</v>
      </c>
      <c r="B8" s="305">
        <v>11601</v>
      </c>
      <c r="C8" s="303" t="s">
        <v>887</v>
      </c>
      <c r="D8" s="192"/>
      <c r="E8" s="230">
        <v>114637</v>
      </c>
      <c r="F8" s="229">
        <f t="shared" si="7"/>
        <v>114637</v>
      </c>
      <c r="G8" s="192"/>
      <c r="H8" s="230"/>
      <c r="I8" s="229">
        <f t="shared" si="8"/>
        <v>0</v>
      </c>
      <c r="J8" s="230">
        <f t="shared" si="5"/>
        <v>0</v>
      </c>
      <c r="K8" s="230">
        <f t="shared" si="5"/>
        <v>114637</v>
      </c>
      <c r="L8" s="304">
        <f t="shared" si="6"/>
        <v>114637</v>
      </c>
    </row>
    <row r="9" spans="1:12" s="112" customFormat="1" ht="15" customHeight="1" x14ac:dyDescent="0.2">
      <c r="A9" s="296" t="s">
        <v>711</v>
      </c>
      <c r="B9" s="305">
        <v>11601</v>
      </c>
      <c r="C9" s="303" t="s">
        <v>922</v>
      </c>
      <c r="D9" s="192"/>
      <c r="E9" s="230">
        <v>15035</v>
      </c>
      <c r="F9" s="229">
        <f t="shared" si="7"/>
        <v>15035</v>
      </c>
      <c r="G9" s="192"/>
      <c r="H9" s="230"/>
      <c r="I9" s="229">
        <f t="shared" si="8"/>
        <v>0</v>
      </c>
      <c r="J9" s="230">
        <f t="shared" si="5"/>
        <v>0</v>
      </c>
      <c r="K9" s="230">
        <f t="shared" si="5"/>
        <v>15035</v>
      </c>
      <c r="L9" s="304">
        <f t="shared" si="6"/>
        <v>15035</v>
      </c>
    </row>
    <row r="10" spans="1:12" s="112" customFormat="1" ht="30" customHeight="1" x14ac:dyDescent="0.2">
      <c r="A10" s="296" t="s">
        <v>711</v>
      </c>
      <c r="B10" s="305">
        <v>11601</v>
      </c>
      <c r="C10" s="303" t="s">
        <v>916</v>
      </c>
      <c r="D10" s="192">
        <v>20989</v>
      </c>
      <c r="E10" s="230"/>
      <c r="F10" s="229">
        <f t="shared" si="7"/>
        <v>20989</v>
      </c>
      <c r="G10" s="192"/>
      <c r="H10" s="230"/>
      <c r="I10" s="229">
        <f t="shared" si="8"/>
        <v>0</v>
      </c>
      <c r="J10" s="230">
        <f t="shared" si="5"/>
        <v>20989</v>
      </c>
      <c r="K10" s="230">
        <f t="shared" si="5"/>
        <v>0</v>
      </c>
      <c r="L10" s="304">
        <f t="shared" si="6"/>
        <v>20989</v>
      </c>
    </row>
    <row r="11" spans="1:12" s="112" customFormat="1" ht="30" customHeight="1" x14ac:dyDescent="0.2">
      <c r="A11" s="296" t="s">
        <v>711</v>
      </c>
      <c r="B11" s="305">
        <v>11601</v>
      </c>
      <c r="C11" s="303" t="s">
        <v>917</v>
      </c>
      <c r="D11" s="192">
        <v>1135</v>
      </c>
      <c r="E11" s="230"/>
      <c r="F11" s="229">
        <f t="shared" si="7"/>
        <v>1135</v>
      </c>
      <c r="G11" s="192"/>
      <c r="H11" s="230"/>
      <c r="I11" s="229">
        <f t="shared" si="8"/>
        <v>0</v>
      </c>
      <c r="J11" s="230">
        <f t="shared" si="5"/>
        <v>1135</v>
      </c>
      <c r="K11" s="230">
        <f t="shared" si="5"/>
        <v>0</v>
      </c>
      <c r="L11" s="304">
        <f t="shared" si="6"/>
        <v>1135</v>
      </c>
    </row>
    <row r="12" spans="1:12" s="112" customFormat="1" ht="30" customHeight="1" x14ac:dyDescent="0.2">
      <c r="A12" s="296" t="s">
        <v>711</v>
      </c>
      <c r="B12" s="305">
        <v>11601</v>
      </c>
      <c r="C12" s="303" t="s">
        <v>921</v>
      </c>
      <c r="D12" s="192"/>
      <c r="E12" s="230">
        <v>5500</v>
      </c>
      <c r="F12" s="229">
        <f t="shared" si="7"/>
        <v>5500</v>
      </c>
      <c r="G12" s="192"/>
      <c r="H12" s="230"/>
      <c r="I12" s="229">
        <f t="shared" si="8"/>
        <v>0</v>
      </c>
      <c r="J12" s="230">
        <f t="shared" si="5"/>
        <v>0</v>
      </c>
      <c r="K12" s="230">
        <f t="shared" si="5"/>
        <v>5500</v>
      </c>
      <c r="L12" s="304">
        <f t="shared" si="6"/>
        <v>5500</v>
      </c>
    </row>
    <row r="13" spans="1:12" s="112" customFormat="1" ht="45" customHeight="1" x14ac:dyDescent="0.2">
      <c r="A13" s="296" t="s">
        <v>711</v>
      </c>
      <c r="B13" s="305">
        <v>11601</v>
      </c>
      <c r="C13" s="303" t="s">
        <v>923</v>
      </c>
      <c r="D13" s="192"/>
      <c r="E13" s="230"/>
      <c r="F13" s="229">
        <f t="shared" si="7"/>
        <v>0</v>
      </c>
      <c r="G13" s="192"/>
      <c r="H13" s="230">
        <v>56903</v>
      </c>
      <c r="I13" s="229">
        <f t="shared" si="8"/>
        <v>56903</v>
      </c>
      <c r="J13" s="230">
        <f t="shared" si="5"/>
        <v>0</v>
      </c>
      <c r="K13" s="230">
        <f t="shared" si="5"/>
        <v>56903</v>
      </c>
      <c r="L13" s="304">
        <f t="shared" si="6"/>
        <v>56903</v>
      </c>
    </row>
    <row r="14" spans="1:12" s="112" customFormat="1" ht="15" customHeight="1" x14ac:dyDescent="0.2">
      <c r="A14" s="296" t="s">
        <v>711</v>
      </c>
      <c r="B14" s="305">
        <v>11603</v>
      </c>
      <c r="C14" s="303" t="s">
        <v>891</v>
      </c>
      <c r="D14" s="192"/>
      <c r="E14" s="230">
        <v>294947</v>
      </c>
      <c r="F14" s="229">
        <f t="shared" si="7"/>
        <v>294947</v>
      </c>
      <c r="G14" s="192"/>
      <c r="H14" s="230"/>
      <c r="I14" s="229">
        <f t="shared" si="8"/>
        <v>0</v>
      </c>
      <c r="J14" s="230">
        <f t="shared" si="5"/>
        <v>0</v>
      </c>
      <c r="K14" s="230">
        <f t="shared" si="5"/>
        <v>294947</v>
      </c>
      <c r="L14" s="304">
        <f t="shared" si="6"/>
        <v>294947</v>
      </c>
    </row>
    <row r="15" spans="1:12" s="112" customFormat="1" ht="15" customHeight="1" x14ac:dyDescent="0.2">
      <c r="A15" s="296" t="s">
        <v>711</v>
      </c>
      <c r="B15" s="305">
        <v>11603</v>
      </c>
      <c r="C15" s="303" t="s">
        <v>892</v>
      </c>
      <c r="D15" s="192"/>
      <c r="E15" s="230">
        <v>59047</v>
      </c>
      <c r="F15" s="229">
        <f t="shared" si="7"/>
        <v>59047</v>
      </c>
      <c r="G15" s="192"/>
      <c r="H15" s="230"/>
      <c r="I15" s="229">
        <f t="shared" si="8"/>
        <v>0</v>
      </c>
      <c r="J15" s="230">
        <f t="shared" si="5"/>
        <v>0</v>
      </c>
      <c r="K15" s="230">
        <f t="shared" si="5"/>
        <v>59047</v>
      </c>
      <c r="L15" s="304">
        <f t="shared" si="6"/>
        <v>59047</v>
      </c>
    </row>
    <row r="16" spans="1:12" s="112" customFormat="1" ht="15" customHeight="1" x14ac:dyDescent="0.2">
      <c r="A16" s="296" t="s">
        <v>711</v>
      </c>
      <c r="B16" s="305">
        <v>11603</v>
      </c>
      <c r="C16" s="303" t="s">
        <v>893</v>
      </c>
      <c r="D16" s="192"/>
      <c r="E16" s="230">
        <v>156634</v>
      </c>
      <c r="F16" s="229">
        <f t="shared" si="7"/>
        <v>156634</v>
      </c>
      <c r="G16" s="192"/>
      <c r="H16" s="230"/>
      <c r="I16" s="229">
        <f t="shared" si="8"/>
        <v>0</v>
      </c>
      <c r="J16" s="230">
        <f t="shared" si="5"/>
        <v>0</v>
      </c>
      <c r="K16" s="230">
        <f t="shared" si="5"/>
        <v>156634</v>
      </c>
      <c r="L16" s="304">
        <f t="shared" si="6"/>
        <v>156634</v>
      </c>
    </row>
    <row r="17" spans="1:13" s="112" customFormat="1" ht="15" customHeight="1" x14ac:dyDescent="0.2">
      <c r="A17" s="296" t="s">
        <v>711</v>
      </c>
      <c r="B17" s="305">
        <v>11602</v>
      </c>
      <c r="C17" s="303" t="s">
        <v>914</v>
      </c>
      <c r="D17" s="192"/>
      <c r="E17" s="230">
        <v>80343</v>
      </c>
      <c r="F17" s="229">
        <f t="shared" si="7"/>
        <v>80343</v>
      </c>
      <c r="G17" s="192"/>
      <c r="H17" s="230"/>
      <c r="I17" s="229">
        <f t="shared" si="8"/>
        <v>0</v>
      </c>
      <c r="J17" s="230">
        <f t="shared" si="5"/>
        <v>0</v>
      </c>
      <c r="K17" s="230">
        <f t="shared" si="5"/>
        <v>80343</v>
      </c>
      <c r="L17" s="304">
        <f t="shared" si="6"/>
        <v>80343</v>
      </c>
    </row>
    <row r="18" spans="1:13" s="112" customFormat="1" ht="15" customHeight="1" x14ac:dyDescent="0.2">
      <c r="A18" s="296" t="s">
        <v>711</v>
      </c>
      <c r="B18" s="305">
        <v>11602</v>
      </c>
      <c r="C18" s="303" t="s">
        <v>915</v>
      </c>
      <c r="D18" s="192"/>
      <c r="E18" s="230"/>
      <c r="F18" s="229">
        <f t="shared" si="7"/>
        <v>0</v>
      </c>
      <c r="G18" s="192"/>
      <c r="H18" s="230">
        <v>400000</v>
      </c>
      <c r="I18" s="229">
        <f t="shared" si="8"/>
        <v>400000</v>
      </c>
      <c r="J18" s="230">
        <f t="shared" si="5"/>
        <v>0</v>
      </c>
      <c r="K18" s="230">
        <f t="shared" si="5"/>
        <v>400000</v>
      </c>
      <c r="L18" s="304">
        <f t="shared" si="6"/>
        <v>400000</v>
      </c>
    </row>
    <row r="19" spans="1:13" s="112" customFormat="1" ht="15" customHeight="1" x14ac:dyDescent="0.2">
      <c r="A19" s="296" t="s">
        <v>711</v>
      </c>
      <c r="B19" s="305">
        <v>11602</v>
      </c>
      <c r="C19" s="303" t="s">
        <v>843</v>
      </c>
      <c r="D19" s="192">
        <v>102000</v>
      </c>
      <c r="E19" s="230"/>
      <c r="F19" s="229">
        <f t="shared" si="7"/>
        <v>102000</v>
      </c>
      <c r="G19" s="192"/>
      <c r="H19" s="230"/>
      <c r="I19" s="229">
        <f t="shared" si="8"/>
        <v>0</v>
      </c>
      <c r="J19" s="230">
        <f t="shared" si="5"/>
        <v>102000</v>
      </c>
      <c r="K19" s="230">
        <f t="shared" si="5"/>
        <v>0</v>
      </c>
      <c r="L19" s="304">
        <f t="shared" si="6"/>
        <v>102000</v>
      </c>
    </row>
    <row r="20" spans="1:13" s="112" customFormat="1" ht="15" customHeight="1" x14ac:dyDescent="0.2">
      <c r="A20" s="296" t="s">
        <v>708</v>
      </c>
      <c r="B20" s="305">
        <v>11602</v>
      </c>
      <c r="C20" s="303" t="s">
        <v>1059</v>
      </c>
      <c r="D20" s="192"/>
      <c r="E20" s="230"/>
      <c r="F20" s="229"/>
      <c r="G20" s="192">
        <v>50000</v>
      </c>
      <c r="H20" s="230"/>
      <c r="I20" s="229">
        <f t="shared" si="8"/>
        <v>50000</v>
      </c>
      <c r="J20" s="230">
        <f t="shared" si="5"/>
        <v>50000</v>
      </c>
      <c r="K20" s="230">
        <f t="shared" si="5"/>
        <v>0</v>
      </c>
      <c r="L20" s="304">
        <f t="shared" si="6"/>
        <v>50000</v>
      </c>
    </row>
    <row r="21" spans="1:13" s="112" customFormat="1" ht="15" customHeight="1" x14ac:dyDescent="0.2">
      <c r="A21" s="296" t="s">
        <v>711</v>
      </c>
      <c r="B21" s="305">
        <v>11604</v>
      </c>
      <c r="C21" s="303" t="s">
        <v>862</v>
      </c>
      <c r="D21" s="192"/>
      <c r="E21" s="230"/>
      <c r="F21" s="229">
        <f t="shared" si="7"/>
        <v>0</v>
      </c>
      <c r="G21" s="192">
        <v>2500</v>
      </c>
      <c r="H21" s="230">
        <v>65000</v>
      </c>
      <c r="I21" s="229">
        <f t="shared" si="8"/>
        <v>67500</v>
      </c>
      <c r="J21" s="230">
        <f t="shared" si="5"/>
        <v>2500</v>
      </c>
      <c r="K21" s="230">
        <f t="shared" si="5"/>
        <v>65000</v>
      </c>
      <c r="L21" s="304">
        <f t="shared" si="6"/>
        <v>67500</v>
      </c>
    </row>
    <row r="22" spans="1:13" s="112" customFormat="1" ht="15" customHeight="1" x14ac:dyDescent="0.2">
      <c r="A22" s="296" t="s">
        <v>711</v>
      </c>
      <c r="B22" s="305">
        <v>11605</v>
      </c>
      <c r="C22" s="303" t="s">
        <v>911</v>
      </c>
      <c r="D22" s="192"/>
      <c r="E22" s="230"/>
      <c r="F22" s="229"/>
      <c r="G22" s="192">
        <f>2875+8350</f>
        <v>11225</v>
      </c>
      <c r="H22" s="230">
        <f>24525+221194</f>
        <v>245719</v>
      </c>
      <c r="I22" s="229">
        <f t="shared" si="8"/>
        <v>256944</v>
      </c>
      <c r="J22" s="230">
        <f t="shared" si="5"/>
        <v>11225</v>
      </c>
      <c r="K22" s="230">
        <f t="shared" si="5"/>
        <v>245719</v>
      </c>
      <c r="L22" s="304">
        <f t="shared" si="6"/>
        <v>256944</v>
      </c>
    </row>
    <row r="23" spans="1:13" s="112" customFormat="1" ht="15" customHeight="1" x14ac:dyDescent="0.2">
      <c r="A23" s="296" t="s">
        <v>711</v>
      </c>
      <c r="B23" s="305">
        <v>11703</v>
      </c>
      <c r="C23" s="303" t="s">
        <v>913</v>
      </c>
      <c r="D23" s="192">
        <v>22000</v>
      </c>
      <c r="E23" s="230"/>
      <c r="F23" s="229">
        <f t="shared" si="7"/>
        <v>22000</v>
      </c>
      <c r="G23" s="192"/>
      <c r="H23" s="230"/>
      <c r="I23" s="229">
        <f t="shared" si="8"/>
        <v>0</v>
      </c>
      <c r="J23" s="230">
        <f t="shared" si="5"/>
        <v>22000</v>
      </c>
      <c r="K23" s="230">
        <f t="shared" si="5"/>
        <v>0</v>
      </c>
      <c r="L23" s="304">
        <f t="shared" si="6"/>
        <v>22000</v>
      </c>
    </row>
    <row r="24" spans="1:13" s="112" customFormat="1" ht="30" customHeight="1" x14ac:dyDescent="0.2">
      <c r="A24" s="306" t="s">
        <v>711</v>
      </c>
      <c r="B24" s="305"/>
      <c r="C24" s="303" t="s">
        <v>950</v>
      </c>
      <c r="D24" s="192"/>
      <c r="E24" s="230">
        <v>26206</v>
      </c>
      <c r="F24" s="229">
        <f t="shared" si="7"/>
        <v>26206</v>
      </c>
      <c r="G24" s="192"/>
      <c r="H24" s="230"/>
      <c r="I24" s="229">
        <f t="shared" si="8"/>
        <v>0</v>
      </c>
      <c r="J24" s="230">
        <f t="shared" si="5"/>
        <v>0</v>
      </c>
      <c r="K24" s="230">
        <f t="shared" si="5"/>
        <v>26206</v>
      </c>
      <c r="L24" s="304">
        <f t="shared" si="6"/>
        <v>26206</v>
      </c>
    </row>
    <row r="25" spans="1:13" s="112" customFormat="1" ht="30" customHeight="1" x14ac:dyDescent="0.2">
      <c r="A25" s="306" t="s">
        <v>708</v>
      </c>
      <c r="B25" s="305"/>
      <c r="C25" s="303" t="s">
        <v>950</v>
      </c>
      <c r="D25" s="192"/>
      <c r="E25" s="230">
        <v>35126</v>
      </c>
      <c r="F25" s="229">
        <f t="shared" si="7"/>
        <v>35126</v>
      </c>
      <c r="G25" s="192"/>
      <c r="H25" s="230"/>
      <c r="I25" s="229">
        <f t="shared" si="8"/>
        <v>0</v>
      </c>
      <c r="J25" s="230">
        <f t="shared" si="5"/>
        <v>0</v>
      </c>
      <c r="K25" s="230">
        <f t="shared" si="5"/>
        <v>35126</v>
      </c>
      <c r="L25" s="304">
        <f>SUM(J25:K25)</f>
        <v>35126</v>
      </c>
    </row>
    <row r="26" spans="1:13" s="93" customFormat="1" ht="30" customHeight="1" x14ac:dyDescent="0.2">
      <c r="A26" s="308" t="s">
        <v>708</v>
      </c>
      <c r="B26" s="309"/>
      <c r="C26" s="307" t="s">
        <v>950</v>
      </c>
      <c r="D26" s="230">
        <v>19660</v>
      </c>
      <c r="E26" s="230"/>
      <c r="F26" s="229">
        <f t="shared" si="7"/>
        <v>19660</v>
      </c>
      <c r="G26" s="192"/>
      <c r="H26" s="230"/>
      <c r="I26" s="229">
        <f t="shared" si="8"/>
        <v>0</v>
      </c>
      <c r="J26" s="230">
        <f t="shared" si="5"/>
        <v>19660</v>
      </c>
      <c r="K26" s="230">
        <f t="shared" si="5"/>
        <v>0</v>
      </c>
      <c r="L26" s="304">
        <f t="shared" si="6"/>
        <v>19660</v>
      </c>
    </row>
    <row r="27" spans="1:13" s="93" customFormat="1" ht="30" customHeight="1" x14ac:dyDescent="0.2">
      <c r="A27" s="308" t="s">
        <v>708</v>
      </c>
      <c r="B27" s="309"/>
      <c r="C27" s="307" t="s">
        <v>954</v>
      </c>
      <c r="D27" s="230">
        <v>600000</v>
      </c>
      <c r="E27" s="230"/>
      <c r="F27" s="229">
        <f t="shared" si="7"/>
        <v>600000</v>
      </c>
      <c r="G27" s="192"/>
      <c r="H27" s="230"/>
      <c r="I27" s="229">
        <f t="shared" si="8"/>
        <v>0</v>
      </c>
      <c r="J27" s="230">
        <f t="shared" si="5"/>
        <v>600000</v>
      </c>
      <c r="K27" s="230">
        <f t="shared" si="5"/>
        <v>0</v>
      </c>
      <c r="L27" s="304">
        <f t="shared" si="6"/>
        <v>600000</v>
      </c>
    </row>
    <row r="28" spans="1:13" s="314" customFormat="1" ht="19.899999999999999" customHeight="1" x14ac:dyDescent="0.2">
      <c r="A28" s="746" t="s">
        <v>677</v>
      </c>
      <c r="B28" s="747"/>
      <c r="C28" s="748"/>
      <c r="D28" s="310">
        <f>SUM(D3:D27)</f>
        <v>805784</v>
      </c>
      <c r="E28" s="310">
        <f>SUM(E3:E27)</f>
        <v>803475</v>
      </c>
      <c r="F28" s="311">
        <f t="shared" si="7"/>
        <v>1609259</v>
      </c>
      <c r="G28" s="310">
        <f>SUM(G3:G27)</f>
        <v>130048</v>
      </c>
      <c r="H28" s="310">
        <f>SUM(H3:H27)</f>
        <v>1190669</v>
      </c>
      <c r="I28" s="311">
        <f t="shared" si="8"/>
        <v>1320717</v>
      </c>
      <c r="J28" s="311">
        <f>SUM(J3:J27)</f>
        <v>935832</v>
      </c>
      <c r="K28" s="311">
        <f>SUM(K3:K27)</f>
        <v>1994144</v>
      </c>
      <c r="L28" s="312">
        <f>SUM(J28:K28)</f>
        <v>2929976</v>
      </c>
      <c r="M28" s="313"/>
    </row>
    <row r="29" spans="1:13" s="314" customFormat="1" ht="19.899999999999999" customHeight="1" x14ac:dyDescent="0.2">
      <c r="A29" s="746" t="s">
        <v>864</v>
      </c>
      <c r="B29" s="747"/>
      <c r="C29" s="748"/>
      <c r="D29" s="310">
        <f>D3+D20+D4+D25+D26+D27</f>
        <v>659660</v>
      </c>
      <c r="E29" s="310">
        <f t="shared" ref="E29:L29" si="9">E3+E20+E4+E25+E26+E27</f>
        <v>35126</v>
      </c>
      <c r="F29" s="310">
        <f t="shared" si="9"/>
        <v>694786</v>
      </c>
      <c r="G29" s="310">
        <f t="shared" si="9"/>
        <v>116323</v>
      </c>
      <c r="H29" s="310">
        <f t="shared" si="9"/>
        <v>0</v>
      </c>
      <c r="I29" s="310">
        <f t="shared" si="9"/>
        <v>116323</v>
      </c>
      <c r="J29" s="310">
        <f t="shared" si="9"/>
        <v>775983</v>
      </c>
      <c r="K29" s="310">
        <f t="shared" si="9"/>
        <v>35126</v>
      </c>
      <c r="L29" s="433">
        <f t="shared" si="9"/>
        <v>811109</v>
      </c>
    </row>
    <row r="30" spans="1:13" s="314" customFormat="1" ht="19.899999999999999" customHeight="1" thickBot="1" x14ac:dyDescent="0.25">
      <c r="A30" s="749" t="s">
        <v>865</v>
      </c>
      <c r="B30" s="750"/>
      <c r="C30" s="751"/>
      <c r="D30" s="315">
        <f>D28-D29</f>
        <v>146124</v>
      </c>
      <c r="E30" s="315">
        <f t="shared" ref="E30:L30" si="10">E28-E29</f>
        <v>768349</v>
      </c>
      <c r="F30" s="315">
        <f t="shared" si="10"/>
        <v>914473</v>
      </c>
      <c r="G30" s="315">
        <f t="shared" si="10"/>
        <v>13725</v>
      </c>
      <c r="H30" s="315">
        <f t="shared" si="10"/>
        <v>1190669</v>
      </c>
      <c r="I30" s="315">
        <f t="shared" si="10"/>
        <v>1204394</v>
      </c>
      <c r="J30" s="315">
        <f t="shared" si="10"/>
        <v>159849</v>
      </c>
      <c r="K30" s="315">
        <f t="shared" si="10"/>
        <v>1959018</v>
      </c>
      <c r="L30" s="434">
        <f t="shared" si="10"/>
        <v>2118867</v>
      </c>
    </row>
    <row r="31" spans="1:13" ht="12" customHeight="1" x14ac:dyDescent="0.2">
      <c r="C31" s="2"/>
      <c r="D31" s="15"/>
      <c r="E31" s="316"/>
      <c r="F31" s="317"/>
      <c r="G31" s="317"/>
      <c r="H31" s="249"/>
      <c r="I31" s="317"/>
      <c r="J31" s="317"/>
      <c r="K31" s="249"/>
      <c r="L31" s="15"/>
    </row>
    <row r="32" spans="1:13" ht="12" customHeight="1" x14ac:dyDescent="0.2">
      <c r="E32" s="316"/>
      <c r="F32" s="317"/>
      <c r="G32" s="317"/>
      <c r="H32" s="249"/>
      <c r="I32" s="317"/>
      <c r="J32" s="317"/>
      <c r="K32" s="249"/>
    </row>
    <row r="33" spans="3:12" ht="12" customHeight="1" x14ac:dyDescent="0.2">
      <c r="E33" s="316"/>
      <c r="F33" s="317"/>
      <c r="G33" s="317"/>
      <c r="H33" s="249"/>
      <c r="I33" s="317"/>
      <c r="J33" s="317"/>
      <c r="K33" s="249"/>
    </row>
    <row r="34" spans="3:12" ht="12" customHeight="1" x14ac:dyDescent="0.2">
      <c r="E34" s="316"/>
      <c r="F34" s="317"/>
      <c r="G34" s="317"/>
      <c r="H34" s="249"/>
      <c r="I34" s="317"/>
      <c r="J34" s="317"/>
      <c r="K34" s="249"/>
    </row>
    <row r="35" spans="3:12" ht="12" customHeight="1" x14ac:dyDescent="0.2">
      <c r="E35" s="316"/>
      <c r="F35" s="317"/>
      <c r="G35" s="317"/>
      <c r="H35" s="249"/>
      <c r="I35" s="317"/>
      <c r="J35" s="317"/>
      <c r="K35" s="249"/>
    </row>
    <row r="36" spans="3:12" ht="12" customHeight="1" x14ac:dyDescent="0.2">
      <c r="E36" s="316"/>
      <c r="F36" s="317"/>
      <c r="G36" s="317"/>
      <c r="H36" s="249"/>
      <c r="I36" s="317"/>
      <c r="J36" s="317"/>
      <c r="K36" s="249"/>
    </row>
    <row r="37" spans="3:12" ht="12" customHeight="1" x14ac:dyDescent="0.2">
      <c r="E37" s="316"/>
      <c r="F37" s="317"/>
      <c r="G37" s="317"/>
      <c r="H37" s="249"/>
      <c r="I37" s="317"/>
      <c r="J37" s="317"/>
      <c r="K37" s="249"/>
    </row>
    <row r="38" spans="3:12" ht="12" customHeight="1" x14ac:dyDescent="0.2">
      <c r="E38" s="316"/>
      <c r="F38" s="317"/>
      <c r="G38" s="317"/>
      <c r="H38" s="249"/>
      <c r="I38" s="317"/>
      <c r="J38" s="317"/>
      <c r="K38" s="249"/>
    </row>
    <row r="39" spans="3:12" ht="12" customHeight="1" x14ac:dyDescent="0.2">
      <c r="E39" s="316"/>
      <c r="F39" s="317"/>
      <c r="G39" s="317"/>
      <c r="H39" s="249"/>
      <c r="I39" s="317"/>
      <c r="J39" s="317"/>
      <c r="K39" s="249"/>
    </row>
    <row r="40" spans="3:12" ht="12" customHeight="1" x14ac:dyDescent="0.2">
      <c r="E40" s="316"/>
      <c r="F40" s="317"/>
      <c r="G40" s="317"/>
      <c r="H40" s="249"/>
      <c r="I40" s="317"/>
      <c r="J40" s="317"/>
      <c r="K40" s="249"/>
    </row>
    <row r="41" spans="3:12" ht="12" customHeight="1" x14ac:dyDescent="0.2">
      <c r="E41" s="316"/>
      <c r="F41" s="317"/>
      <c r="G41" s="317"/>
      <c r="H41" s="249"/>
      <c r="I41" s="317"/>
      <c r="J41" s="317"/>
      <c r="K41" s="249"/>
    </row>
    <row r="42" spans="3:12" ht="12" customHeight="1" x14ac:dyDescent="0.2">
      <c r="E42" s="316"/>
      <c r="F42" s="317"/>
      <c r="G42" s="317"/>
      <c r="H42" s="249"/>
      <c r="I42" s="317"/>
      <c r="J42" s="317"/>
      <c r="K42" s="249"/>
    </row>
    <row r="43" spans="3:12" ht="12" customHeight="1" x14ac:dyDescent="0.2">
      <c r="E43" s="316"/>
      <c r="F43" s="317"/>
      <c r="G43" s="317"/>
      <c r="H43" s="249"/>
      <c r="I43" s="317"/>
      <c r="J43" s="317"/>
      <c r="K43" s="249"/>
    </row>
    <row r="44" spans="3:12" ht="12" customHeight="1" x14ac:dyDescent="0.2">
      <c r="E44" s="316"/>
      <c r="F44" s="317"/>
      <c r="G44" s="317"/>
      <c r="H44" s="249"/>
      <c r="I44" s="317"/>
      <c r="J44" s="317"/>
      <c r="K44" s="249"/>
    </row>
    <row r="45" spans="3:12" ht="12" customHeight="1" x14ac:dyDescent="0.2">
      <c r="E45" s="316"/>
      <c r="F45" s="317"/>
      <c r="G45" s="317"/>
      <c r="H45" s="249"/>
      <c r="I45" s="317"/>
      <c r="J45" s="317"/>
      <c r="K45" s="249"/>
    </row>
    <row r="46" spans="3:12" s="112" customFormat="1" ht="12" customHeight="1" x14ac:dyDescent="0.2">
      <c r="C46" s="318"/>
      <c r="D46" s="108"/>
      <c r="E46" s="149"/>
      <c r="F46" s="319"/>
      <c r="G46" s="319"/>
      <c r="H46" s="319"/>
      <c r="I46" s="319"/>
      <c r="J46" s="319"/>
      <c r="K46" s="319"/>
      <c r="L46" s="108"/>
    </row>
    <row r="47" spans="3:12" ht="12" customHeight="1" x14ac:dyDescent="0.2">
      <c r="E47" s="149"/>
      <c r="F47" s="319"/>
      <c r="G47" s="319"/>
      <c r="H47" s="319"/>
      <c r="I47" s="319"/>
      <c r="J47" s="319"/>
      <c r="K47" s="319"/>
    </row>
    <row r="53" spans="3:12" ht="12" customHeight="1" x14ac:dyDescent="0.2">
      <c r="E53" s="320"/>
      <c r="F53" s="321"/>
      <c r="I53" s="321"/>
    </row>
    <row r="60" spans="3:12" s="327" customFormat="1" ht="12" customHeight="1" x14ac:dyDescent="0.2">
      <c r="C60" s="324"/>
      <c r="D60" s="325"/>
      <c r="E60" s="320"/>
      <c r="F60" s="321"/>
      <c r="G60" s="321"/>
      <c r="H60" s="326"/>
      <c r="I60" s="321"/>
      <c r="J60" s="321"/>
      <c r="K60" s="326"/>
      <c r="L60" s="325"/>
    </row>
    <row r="61" spans="3:12" s="327" customFormat="1" ht="12" customHeight="1" x14ac:dyDescent="0.2">
      <c r="C61" s="324"/>
      <c r="D61" s="325"/>
      <c r="E61" s="320"/>
      <c r="F61" s="321"/>
      <c r="G61" s="321"/>
      <c r="H61" s="326"/>
      <c r="I61" s="321"/>
      <c r="J61" s="321"/>
      <c r="K61" s="326"/>
      <c r="L61" s="325"/>
    </row>
  </sheetData>
  <mergeCells count="8">
    <mergeCell ref="J1:L1"/>
    <mergeCell ref="A28:C28"/>
    <mergeCell ref="A29:C29"/>
    <mergeCell ref="A30:C30"/>
    <mergeCell ref="A1:A2"/>
    <mergeCell ref="B1:B2"/>
    <mergeCell ref="D1:F1"/>
    <mergeCell ref="G1:I1"/>
  </mergeCells>
  <printOptions horizontalCentered="1"/>
  <pageMargins left="0.23622047244094491" right="0.23622047244094491" top="0.94488188976377963" bottom="0.98425196850393704" header="0.19685039370078741" footer="0.19685039370078741"/>
  <pageSetup paperSize="9" scale="64" orientation="landscape" r:id="rId1"/>
  <headerFooter alignWithMargins="0">
    <oddHeader>&amp;C&amp;"Times New Roman,Félkövér"
Budapest VIII. kerületi Önkormányzat 
 előző évi költségvetési maradványa feladatonként&amp;R
&amp;"Times New Roman,Félkövér dőlt"5. melléklet a 46/207. (XII.20.) 
önkormányzati rendelethez
ezer forintban</oddHeader>
    <oddFooter>&amp;R&amp;"Times New Roman,Normál"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E36"/>
  <sheetViews>
    <sheetView topLeftCell="A16" zoomScaleNormal="100" workbookViewId="0">
      <selection activeCell="B14" sqref="B14"/>
    </sheetView>
  </sheetViews>
  <sheetFormatPr defaultColWidth="9.140625" defaultRowHeight="12.75" x14ac:dyDescent="0.2"/>
  <cols>
    <col min="1" max="1" width="35.140625" style="176" customWidth="1"/>
    <col min="2" max="2" width="15.7109375" style="179" customWidth="1"/>
    <col min="3" max="4" width="15.7109375" style="180" customWidth="1"/>
    <col min="5" max="5" width="30.85546875" style="181" customWidth="1"/>
    <col min="6" max="16384" width="9.140625" style="165"/>
  </cols>
  <sheetData>
    <row r="1" spans="1:5" s="156" customFormat="1" ht="38.25" customHeight="1" thickBot="1" x14ac:dyDescent="0.25">
      <c r="A1" s="757" t="s">
        <v>673</v>
      </c>
      <c r="B1" s="758"/>
      <c r="C1" s="758"/>
      <c r="D1" s="758"/>
      <c r="E1" s="759"/>
    </row>
    <row r="2" spans="1:5" s="369" customFormat="1" ht="40.15" customHeight="1" thickBot="1" x14ac:dyDescent="0.25">
      <c r="A2" s="440" t="s">
        <v>674</v>
      </c>
      <c r="B2" s="157" t="s">
        <v>675</v>
      </c>
      <c r="C2" s="157" t="s">
        <v>676</v>
      </c>
      <c r="D2" s="158" t="s">
        <v>677</v>
      </c>
      <c r="E2" s="159" t="s">
        <v>1013</v>
      </c>
    </row>
    <row r="3" spans="1:5" s="369" customFormat="1" ht="19.899999999999999" customHeight="1" x14ac:dyDescent="0.2">
      <c r="A3" s="441" t="s">
        <v>678</v>
      </c>
      <c r="B3" s="160"/>
      <c r="C3" s="160"/>
      <c r="D3" s="161"/>
      <c r="E3" s="162"/>
    </row>
    <row r="4" spans="1:5" s="156" customFormat="1" ht="19.899999999999999" customHeight="1" x14ac:dyDescent="0.2">
      <c r="A4" s="442" t="s">
        <v>679</v>
      </c>
      <c r="B4" s="163">
        <v>0</v>
      </c>
      <c r="C4" s="163">
        <v>19469</v>
      </c>
      <c r="D4" s="163">
        <f>SUM(B4:C4)</f>
        <v>19469</v>
      </c>
      <c r="E4" s="164" t="s">
        <v>680</v>
      </c>
    </row>
    <row r="5" spans="1:5" ht="30" customHeight="1" x14ac:dyDescent="0.2">
      <c r="A5" s="443" t="s">
        <v>681</v>
      </c>
      <c r="B5" s="163">
        <v>0</v>
      </c>
      <c r="C5" s="163">
        <v>7476</v>
      </c>
      <c r="D5" s="163">
        <f t="shared" ref="D5:D16" si="0">SUM(B5:C5)</f>
        <v>7476</v>
      </c>
      <c r="E5" s="164" t="s">
        <v>682</v>
      </c>
    </row>
    <row r="6" spans="1:5" ht="30" customHeight="1" x14ac:dyDescent="0.2">
      <c r="A6" s="443" t="s">
        <v>683</v>
      </c>
      <c r="B6" s="163">
        <v>0</v>
      </c>
      <c r="C6" s="163">
        <v>7476</v>
      </c>
      <c r="D6" s="163">
        <f t="shared" si="0"/>
        <v>7476</v>
      </c>
      <c r="E6" s="164" t="s">
        <v>682</v>
      </c>
    </row>
    <row r="7" spans="1:5" ht="30" customHeight="1" x14ac:dyDescent="0.2">
      <c r="A7" s="443" t="s">
        <v>684</v>
      </c>
      <c r="B7" s="163">
        <v>0</v>
      </c>
      <c r="C7" s="163">
        <v>9600</v>
      </c>
      <c r="D7" s="163">
        <f t="shared" si="0"/>
        <v>9600</v>
      </c>
      <c r="E7" s="164" t="s">
        <v>682</v>
      </c>
    </row>
    <row r="8" spans="1:5" ht="30" customHeight="1" x14ac:dyDescent="0.2">
      <c r="A8" s="443" t="s">
        <v>872</v>
      </c>
      <c r="B8" s="163">
        <f>2030+30000</f>
        <v>32030</v>
      </c>
      <c r="C8" s="163"/>
      <c r="D8" s="163">
        <f t="shared" si="0"/>
        <v>32030</v>
      </c>
      <c r="E8" s="164" t="s">
        <v>680</v>
      </c>
    </row>
    <row r="9" spans="1:5" ht="30" customHeight="1" x14ac:dyDescent="0.2">
      <c r="A9" s="443" t="s">
        <v>881</v>
      </c>
      <c r="B9" s="163">
        <v>0</v>
      </c>
      <c r="C9" s="163">
        <v>5807</v>
      </c>
      <c r="D9" s="163">
        <f t="shared" si="0"/>
        <v>5807</v>
      </c>
      <c r="E9" s="164" t="s">
        <v>685</v>
      </c>
    </row>
    <row r="10" spans="1:5" ht="30" customHeight="1" x14ac:dyDescent="0.2">
      <c r="A10" s="443" t="s">
        <v>686</v>
      </c>
      <c r="B10" s="163">
        <v>0</v>
      </c>
      <c r="C10" s="163">
        <v>5000</v>
      </c>
      <c r="D10" s="163">
        <f t="shared" si="0"/>
        <v>5000</v>
      </c>
      <c r="E10" s="164" t="s">
        <v>687</v>
      </c>
    </row>
    <row r="11" spans="1:5" ht="30" customHeight="1" x14ac:dyDescent="0.2">
      <c r="A11" s="443" t="s">
        <v>688</v>
      </c>
      <c r="B11" s="163">
        <v>0</v>
      </c>
      <c r="C11" s="163">
        <v>5000</v>
      </c>
      <c r="D11" s="163">
        <f t="shared" si="0"/>
        <v>5000</v>
      </c>
      <c r="E11" s="164" t="s">
        <v>685</v>
      </c>
    </row>
    <row r="12" spans="1:5" ht="30" customHeight="1" x14ac:dyDescent="0.2">
      <c r="A12" s="443" t="s">
        <v>689</v>
      </c>
      <c r="B12" s="163">
        <v>0</v>
      </c>
      <c r="C12" s="163">
        <v>1000</v>
      </c>
      <c r="D12" s="163">
        <f t="shared" si="0"/>
        <v>1000</v>
      </c>
      <c r="E12" s="164" t="s">
        <v>685</v>
      </c>
    </row>
    <row r="13" spans="1:5" ht="30" customHeight="1" x14ac:dyDescent="0.2">
      <c r="A13" s="443" t="s">
        <v>882</v>
      </c>
      <c r="B13" s="163"/>
      <c r="C13" s="163">
        <v>5000</v>
      </c>
      <c r="D13" s="163">
        <f t="shared" si="0"/>
        <v>5000</v>
      </c>
      <c r="E13" s="164" t="s">
        <v>348</v>
      </c>
    </row>
    <row r="14" spans="1:5" ht="19.899999999999999" customHeight="1" x14ac:dyDescent="0.2">
      <c r="A14" s="444" t="s">
        <v>690</v>
      </c>
      <c r="B14" s="163">
        <f>40000+22946+38009</f>
        <v>100955</v>
      </c>
      <c r="C14" s="163">
        <v>0</v>
      </c>
      <c r="D14" s="163">
        <f t="shared" si="0"/>
        <v>100955</v>
      </c>
      <c r="E14" s="164" t="s">
        <v>348</v>
      </c>
    </row>
    <row r="15" spans="1:5" ht="19.899999999999999" customHeight="1" x14ac:dyDescent="0.2">
      <c r="A15" s="444" t="s">
        <v>880</v>
      </c>
      <c r="B15" s="163"/>
      <c r="C15" s="163">
        <v>50000</v>
      </c>
      <c r="D15" s="163">
        <f t="shared" si="0"/>
        <v>50000</v>
      </c>
      <c r="E15" s="164" t="s">
        <v>692</v>
      </c>
    </row>
    <row r="16" spans="1:5" ht="19.899999999999999" customHeight="1" thickBot="1" x14ac:dyDescent="0.25">
      <c r="A16" s="445" t="s">
        <v>691</v>
      </c>
      <c r="B16" s="435">
        <f>66323-5000</f>
        <v>61323</v>
      </c>
      <c r="C16" s="435"/>
      <c r="D16" s="435">
        <f t="shared" si="0"/>
        <v>61323</v>
      </c>
      <c r="E16" s="436" t="s">
        <v>692</v>
      </c>
    </row>
    <row r="17" spans="1:5" s="166" customFormat="1" ht="19.899999999999999" customHeight="1" thickBot="1" x14ac:dyDescent="0.25">
      <c r="A17" s="446" t="s">
        <v>693</v>
      </c>
      <c r="B17" s="172">
        <f>SUM(B4:B16)</f>
        <v>194308</v>
      </c>
      <c r="C17" s="172">
        <f>SUM(C4:C16)</f>
        <v>115828</v>
      </c>
      <c r="D17" s="172">
        <f>SUM(D4:D16)</f>
        <v>310136</v>
      </c>
      <c r="E17" s="407"/>
    </row>
    <row r="18" spans="1:5" s="166" customFormat="1" ht="19.899999999999999" customHeight="1" thickBot="1" x14ac:dyDescent="0.25">
      <c r="A18" s="447" t="s">
        <v>694</v>
      </c>
      <c r="B18" s="408">
        <v>100000</v>
      </c>
      <c r="C18" s="408"/>
      <c r="D18" s="408">
        <f>SUM(B18:C18)</f>
        <v>100000</v>
      </c>
      <c r="E18" s="409" t="s">
        <v>1055</v>
      </c>
    </row>
    <row r="19" spans="1:5" s="166" customFormat="1" ht="30" customHeight="1" thickBot="1" x14ac:dyDescent="0.25">
      <c r="A19" s="446" t="s">
        <v>695</v>
      </c>
      <c r="B19" s="172">
        <f>B18+B17</f>
        <v>294308</v>
      </c>
      <c r="C19" s="172">
        <f>C18+C17</f>
        <v>115828</v>
      </c>
      <c r="D19" s="172">
        <f>D18+D17</f>
        <v>410136</v>
      </c>
      <c r="E19" s="173"/>
    </row>
    <row r="20" spans="1:5" s="169" customFormat="1" ht="26.1" customHeight="1" x14ac:dyDescent="0.2">
      <c r="A20" s="167"/>
      <c r="B20" s="168"/>
      <c r="C20" s="168"/>
      <c r="D20" s="168"/>
      <c r="E20" s="167"/>
    </row>
    <row r="21" spans="1:5" ht="25.5" customHeight="1" thickBot="1" x14ac:dyDescent="0.25">
      <c r="A21" s="760" t="s">
        <v>696</v>
      </c>
      <c r="B21" s="760"/>
      <c r="C21" s="760"/>
      <c r="D21" s="760"/>
      <c r="E21" s="760"/>
    </row>
    <row r="22" spans="1:5" ht="40.15" customHeight="1" thickBot="1" x14ac:dyDescent="0.25">
      <c r="A22" s="440" t="s">
        <v>674</v>
      </c>
      <c r="B22" s="158" t="s">
        <v>675</v>
      </c>
      <c r="C22" s="158" t="s">
        <v>676</v>
      </c>
      <c r="D22" s="158" t="s">
        <v>677</v>
      </c>
      <c r="E22" s="159" t="s">
        <v>1013</v>
      </c>
    </row>
    <row r="23" spans="1:5" ht="19.899999999999999" customHeight="1" x14ac:dyDescent="0.2">
      <c r="A23" s="448" t="s">
        <v>697</v>
      </c>
      <c r="B23" s="437">
        <v>0</v>
      </c>
      <c r="C23" s="437">
        <v>389647</v>
      </c>
      <c r="D23" s="437">
        <f>SUM(B23:C23)</f>
        <v>389647</v>
      </c>
      <c r="E23" s="438" t="s">
        <v>692</v>
      </c>
    </row>
    <row r="24" spans="1:5" ht="30" customHeight="1" x14ac:dyDescent="0.2">
      <c r="A24" s="439" t="s">
        <v>1016</v>
      </c>
      <c r="B24" s="170"/>
      <c r="C24" s="170">
        <v>17500</v>
      </c>
      <c r="D24" s="170">
        <f t="shared" ref="D24:D25" si="1">SUM(B24:C24)</f>
        <v>17500</v>
      </c>
      <c r="E24" s="171" t="s">
        <v>685</v>
      </c>
    </row>
    <row r="25" spans="1:5" ht="19.899999999999999" customHeight="1" thickBot="1" x14ac:dyDescent="0.25">
      <c r="A25" s="449" t="s">
        <v>698</v>
      </c>
      <c r="B25" s="163"/>
      <c r="C25" s="163">
        <f>479590+33400-2000</f>
        <v>510990</v>
      </c>
      <c r="D25" s="170">
        <f t="shared" si="1"/>
        <v>510990</v>
      </c>
      <c r="E25" s="164" t="s">
        <v>1055</v>
      </c>
    </row>
    <row r="26" spans="1:5" ht="19.899999999999999" customHeight="1" thickBot="1" x14ac:dyDescent="0.25">
      <c r="A26" s="446" t="s">
        <v>699</v>
      </c>
      <c r="B26" s="172">
        <f>SUM(B23:B25)</f>
        <v>0</v>
      </c>
      <c r="C26" s="172">
        <f>SUM(C23:C25)</f>
        <v>918137</v>
      </c>
      <c r="D26" s="172">
        <f>SUM(D23:D25)</f>
        <v>918137</v>
      </c>
      <c r="E26" s="173"/>
    </row>
    <row r="27" spans="1:5" x14ac:dyDescent="0.2">
      <c r="A27" s="174"/>
      <c r="B27" s="175"/>
      <c r="C27" s="175"/>
      <c r="D27" s="175"/>
      <c r="E27" s="176"/>
    </row>
    <row r="28" spans="1:5" ht="12.75" customHeight="1" x14ac:dyDescent="0.2">
      <c r="A28" s="174"/>
      <c r="B28" s="175"/>
      <c r="C28" s="175"/>
      <c r="D28" s="175"/>
      <c r="E28" s="176"/>
    </row>
    <row r="29" spans="1:5" x14ac:dyDescent="0.2">
      <c r="A29" s="177"/>
      <c r="B29" s="175"/>
      <c r="C29" s="175"/>
      <c r="D29" s="175"/>
      <c r="E29" s="176"/>
    </row>
    <row r="30" spans="1:5" x14ac:dyDescent="0.2">
      <c r="A30" s="174"/>
      <c r="B30" s="175"/>
      <c r="C30" s="175"/>
      <c r="D30" s="175"/>
      <c r="E30" s="176"/>
    </row>
    <row r="31" spans="1:5" x14ac:dyDescent="0.2">
      <c r="A31" s="178"/>
    </row>
    <row r="32" spans="1:5" x14ac:dyDescent="0.2">
      <c r="A32" s="178"/>
    </row>
    <row r="33" spans="1:1" x14ac:dyDescent="0.2">
      <c r="A33" s="178"/>
    </row>
    <row r="34" spans="1:1" x14ac:dyDescent="0.2">
      <c r="A34" s="178"/>
    </row>
    <row r="35" spans="1:1" x14ac:dyDescent="0.2">
      <c r="A35" s="178"/>
    </row>
    <row r="36" spans="1:1" x14ac:dyDescent="0.2">
      <c r="A36" s="178"/>
    </row>
  </sheetData>
  <mergeCells count="2">
    <mergeCell ref="A1:E1"/>
    <mergeCell ref="A21:E21"/>
  </mergeCells>
  <printOptions horizontalCentered="1"/>
  <pageMargins left="0.78740157480314965" right="0.62992125984251968" top="0.6692913385826772" bottom="0.31496062992125984" header="0.19685039370078741" footer="0.11811023622047245"/>
  <pageSetup paperSize="9" scale="78" orientation="portrait" r:id="rId1"/>
  <headerFooter alignWithMargins="0">
    <oddHeader>&amp;C&amp;"Times New Roman,Félkövér"Budapest VIII. kerületi Önkormányzat 
 2018. évi költségvetés működési cél és általános,
 és felhalmozási céltartalék  előirányzata&amp;R&amp;"Times New Roman,Félkövér dőlt"6. mell. a 46/2017. (XII.20.) 
önk.rendelethez
ezer forintban</oddHeader>
    <oddFooter>&amp;R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C1202"/>
  <sheetViews>
    <sheetView zoomScaleNormal="100" workbookViewId="0">
      <pane xSplit="3" ySplit="1" topLeftCell="D32" activePane="bottomRight" state="frozen"/>
      <selection pane="topRight" activeCell="B1" sqref="B1"/>
      <selection pane="bottomLeft" activeCell="A3" sqref="A3"/>
      <selection pane="bottomRight" activeCell="D127" sqref="D127"/>
    </sheetView>
  </sheetViews>
  <sheetFormatPr defaultRowHeight="12.75" x14ac:dyDescent="0.2"/>
  <cols>
    <col min="1" max="1" width="15.7109375" style="217" customWidth="1"/>
    <col min="2" max="2" width="12.7109375" style="217" customWidth="1"/>
    <col min="3" max="3" width="50.7109375" style="17" customWidth="1"/>
    <col min="4" max="4" width="16.7109375" style="218" customWidth="1"/>
    <col min="5" max="5" width="16.7109375" style="219" customWidth="1"/>
    <col min="6" max="9" width="16.7109375" style="220" customWidth="1"/>
    <col min="10" max="10" width="16.28515625" style="212" customWidth="1"/>
    <col min="11" max="11" width="9.140625" style="212"/>
    <col min="12" max="240" width="9.140625" style="213"/>
    <col min="241" max="241" width="34.7109375" style="213" customWidth="1"/>
    <col min="242" max="265" width="12.7109375" style="213" customWidth="1"/>
    <col min="266" max="266" width="10.140625" style="213" bestFit="1" customWidth="1"/>
    <col min="267" max="496" width="9.140625" style="213"/>
    <col min="497" max="497" width="34.7109375" style="213" customWidth="1"/>
    <col min="498" max="521" width="12.7109375" style="213" customWidth="1"/>
    <col min="522" max="522" width="10.140625" style="213" bestFit="1" customWidth="1"/>
    <col min="523" max="752" width="9.140625" style="213"/>
    <col min="753" max="753" width="34.7109375" style="213" customWidth="1"/>
    <col min="754" max="777" width="12.7109375" style="213" customWidth="1"/>
    <col min="778" max="778" width="10.140625" style="213" bestFit="1" customWidth="1"/>
    <col min="779" max="1008" width="9.140625" style="213"/>
    <col min="1009" max="1009" width="34.7109375" style="213" customWidth="1"/>
    <col min="1010" max="1033" width="12.7109375" style="213" customWidth="1"/>
    <col min="1034" max="1034" width="10.140625" style="213" bestFit="1" customWidth="1"/>
    <col min="1035" max="1264" width="9.140625" style="213"/>
    <col min="1265" max="1265" width="34.7109375" style="213" customWidth="1"/>
    <col min="1266" max="1289" width="12.7109375" style="213" customWidth="1"/>
    <col min="1290" max="1290" width="10.140625" style="213" bestFit="1" customWidth="1"/>
    <col min="1291" max="1520" width="9.140625" style="213"/>
    <col min="1521" max="1521" width="34.7109375" style="213" customWidth="1"/>
    <col min="1522" max="1545" width="12.7109375" style="213" customWidth="1"/>
    <col min="1546" max="1546" width="10.140625" style="213" bestFit="1" customWidth="1"/>
    <col min="1547" max="1776" width="9.140625" style="213"/>
    <col min="1777" max="1777" width="34.7109375" style="213" customWidth="1"/>
    <col min="1778" max="1801" width="12.7109375" style="213" customWidth="1"/>
    <col min="1802" max="1802" width="10.140625" style="213" bestFit="1" customWidth="1"/>
    <col min="1803" max="2032" width="9.140625" style="213"/>
    <col min="2033" max="2033" width="34.7109375" style="213" customWidth="1"/>
    <col min="2034" max="2057" width="12.7109375" style="213" customWidth="1"/>
    <col min="2058" max="2058" width="10.140625" style="213" bestFit="1" customWidth="1"/>
    <col min="2059" max="2288" width="9.140625" style="213"/>
    <col min="2289" max="2289" width="34.7109375" style="213" customWidth="1"/>
    <col min="2290" max="2313" width="12.7109375" style="213" customWidth="1"/>
    <col min="2314" max="2314" width="10.140625" style="213" bestFit="1" customWidth="1"/>
    <col min="2315" max="2544" width="9.140625" style="213"/>
    <col min="2545" max="2545" width="34.7109375" style="213" customWidth="1"/>
    <col min="2546" max="2569" width="12.7109375" style="213" customWidth="1"/>
    <col min="2570" max="2570" width="10.140625" style="213" bestFit="1" customWidth="1"/>
    <col min="2571" max="2800" width="9.140625" style="213"/>
    <col min="2801" max="2801" width="34.7109375" style="213" customWidth="1"/>
    <col min="2802" max="2825" width="12.7109375" style="213" customWidth="1"/>
    <col min="2826" max="2826" width="10.140625" style="213" bestFit="1" customWidth="1"/>
    <col min="2827" max="3056" width="9.140625" style="213"/>
    <col min="3057" max="3057" width="34.7109375" style="213" customWidth="1"/>
    <col min="3058" max="3081" width="12.7109375" style="213" customWidth="1"/>
    <col min="3082" max="3082" width="10.140625" style="213" bestFit="1" customWidth="1"/>
    <col min="3083" max="3312" width="9.140625" style="213"/>
    <col min="3313" max="3313" width="34.7109375" style="213" customWidth="1"/>
    <col min="3314" max="3337" width="12.7109375" style="213" customWidth="1"/>
    <col min="3338" max="3338" width="10.140625" style="213" bestFit="1" customWidth="1"/>
    <col min="3339" max="3568" width="9.140625" style="213"/>
    <col min="3569" max="3569" width="34.7109375" style="213" customWidth="1"/>
    <col min="3570" max="3593" width="12.7109375" style="213" customWidth="1"/>
    <col min="3594" max="3594" width="10.140625" style="213" bestFit="1" customWidth="1"/>
    <col min="3595" max="3824" width="9.140625" style="213"/>
    <col min="3825" max="3825" width="34.7109375" style="213" customWidth="1"/>
    <col min="3826" max="3849" width="12.7109375" style="213" customWidth="1"/>
    <col min="3850" max="3850" width="10.140625" style="213" bestFit="1" customWidth="1"/>
    <col min="3851" max="4080" width="9.140625" style="213"/>
    <col min="4081" max="4081" width="34.7109375" style="213" customWidth="1"/>
    <col min="4082" max="4105" width="12.7109375" style="213" customWidth="1"/>
    <col min="4106" max="4106" width="10.140625" style="213" bestFit="1" customWidth="1"/>
    <col min="4107" max="4336" width="9.140625" style="213"/>
    <col min="4337" max="4337" width="34.7109375" style="213" customWidth="1"/>
    <col min="4338" max="4361" width="12.7109375" style="213" customWidth="1"/>
    <col min="4362" max="4362" width="10.140625" style="213" bestFit="1" customWidth="1"/>
    <col min="4363" max="4592" width="9.140625" style="213"/>
    <col min="4593" max="4593" width="34.7109375" style="213" customWidth="1"/>
    <col min="4594" max="4617" width="12.7109375" style="213" customWidth="1"/>
    <col min="4618" max="4618" width="10.140625" style="213" bestFit="1" customWidth="1"/>
    <col min="4619" max="4848" width="9.140625" style="213"/>
    <col min="4849" max="4849" width="34.7109375" style="213" customWidth="1"/>
    <col min="4850" max="4873" width="12.7109375" style="213" customWidth="1"/>
    <col min="4874" max="4874" width="10.140625" style="213" bestFit="1" customWidth="1"/>
    <col min="4875" max="5104" width="9.140625" style="213"/>
    <col min="5105" max="5105" width="34.7109375" style="213" customWidth="1"/>
    <col min="5106" max="5129" width="12.7109375" style="213" customWidth="1"/>
    <col min="5130" max="5130" width="10.140625" style="213" bestFit="1" customWidth="1"/>
    <col min="5131" max="5360" width="9.140625" style="213"/>
    <col min="5361" max="5361" width="34.7109375" style="213" customWidth="1"/>
    <col min="5362" max="5385" width="12.7109375" style="213" customWidth="1"/>
    <col min="5386" max="5386" width="10.140625" style="213" bestFit="1" customWidth="1"/>
    <col min="5387" max="5616" width="9.140625" style="213"/>
    <col min="5617" max="5617" width="34.7109375" style="213" customWidth="1"/>
    <col min="5618" max="5641" width="12.7109375" style="213" customWidth="1"/>
    <col min="5642" max="5642" width="10.140625" style="213" bestFit="1" customWidth="1"/>
    <col min="5643" max="5872" width="9.140625" style="213"/>
    <col min="5873" max="5873" width="34.7109375" style="213" customWidth="1"/>
    <col min="5874" max="5897" width="12.7109375" style="213" customWidth="1"/>
    <col min="5898" max="5898" width="10.140625" style="213" bestFit="1" customWidth="1"/>
    <col min="5899" max="6128" width="9.140625" style="213"/>
    <col min="6129" max="6129" width="34.7109375" style="213" customWidth="1"/>
    <col min="6130" max="6153" width="12.7109375" style="213" customWidth="1"/>
    <col min="6154" max="6154" width="10.140625" style="213" bestFit="1" customWidth="1"/>
    <col min="6155" max="6384" width="9.140625" style="213"/>
    <col min="6385" max="6385" width="34.7109375" style="213" customWidth="1"/>
    <col min="6386" max="6409" width="12.7109375" style="213" customWidth="1"/>
    <col min="6410" max="6410" width="10.140625" style="213" bestFit="1" customWidth="1"/>
    <col min="6411" max="6640" width="9.140625" style="213"/>
    <col min="6641" max="6641" width="34.7109375" style="213" customWidth="1"/>
    <col min="6642" max="6665" width="12.7109375" style="213" customWidth="1"/>
    <col min="6666" max="6666" width="10.140625" style="213" bestFit="1" customWidth="1"/>
    <col min="6667" max="6896" width="9.140625" style="213"/>
    <col min="6897" max="6897" width="34.7109375" style="213" customWidth="1"/>
    <col min="6898" max="6921" width="12.7109375" style="213" customWidth="1"/>
    <col min="6922" max="6922" width="10.140625" style="213" bestFit="1" customWidth="1"/>
    <col min="6923" max="7152" width="9.140625" style="213"/>
    <col min="7153" max="7153" width="34.7109375" style="213" customWidth="1"/>
    <col min="7154" max="7177" width="12.7109375" style="213" customWidth="1"/>
    <col min="7178" max="7178" width="10.140625" style="213" bestFit="1" customWidth="1"/>
    <col min="7179" max="7408" width="9.140625" style="213"/>
    <col min="7409" max="7409" width="34.7109375" style="213" customWidth="1"/>
    <col min="7410" max="7433" width="12.7109375" style="213" customWidth="1"/>
    <col min="7434" max="7434" width="10.140625" style="213" bestFit="1" customWidth="1"/>
    <col min="7435" max="7664" width="9.140625" style="213"/>
    <col min="7665" max="7665" width="34.7109375" style="213" customWidth="1"/>
    <col min="7666" max="7689" width="12.7109375" style="213" customWidth="1"/>
    <col min="7690" max="7690" width="10.140625" style="213" bestFit="1" customWidth="1"/>
    <col min="7691" max="7920" width="9.140625" style="213"/>
    <col min="7921" max="7921" width="34.7109375" style="213" customWidth="1"/>
    <col min="7922" max="7945" width="12.7109375" style="213" customWidth="1"/>
    <col min="7946" max="7946" width="10.140625" style="213" bestFit="1" customWidth="1"/>
    <col min="7947" max="8176" width="9.140625" style="213"/>
    <col min="8177" max="8177" width="34.7109375" style="213" customWidth="1"/>
    <col min="8178" max="8201" width="12.7109375" style="213" customWidth="1"/>
    <col min="8202" max="8202" width="10.140625" style="213" bestFit="1" customWidth="1"/>
    <col min="8203" max="8432" width="9.140625" style="213"/>
    <col min="8433" max="8433" width="34.7109375" style="213" customWidth="1"/>
    <col min="8434" max="8457" width="12.7109375" style="213" customWidth="1"/>
    <col min="8458" max="8458" width="10.140625" style="213" bestFit="1" customWidth="1"/>
    <col min="8459" max="8688" width="9.140625" style="213"/>
    <col min="8689" max="8689" width="34.7109375" style="213" customWidth="1"/>
    <col min="8690" max="8713" width="12.7109375" style="213" customWidth="1"/>
    <col min="8714" max="8714" width="10.140625" style="213" bestFit="1" customWidth="1"/>
    <col min="8715" max="8944" width="9.140625" style="213"/>
    <col min="8945" max="8945" width="34.7109375" style="213" customWidth="1"/>
    <col min="8946" max="8969" width="12.7109375" style="213" customWidth="1"/>
    <col min="8970" max="8970" width="10.140625" style="213" bestFit="1" customWidth="1"/>
    <col min="8971" max="9200" width="9.140625" style="213"/>
    <col min="9201" max="9201" width="34.7109375" style="213" customWidth="1"/>
    <col min="9202" max="9225" width="12.7109375" style="213" customWidth="1"/>
    <col min="9226" max="9226" width="10.140625" style="213" bestFit="1" customWidth="1"/>
    <col min="9227" max="9456" width="9.140625" style="213"/>
    <col min="9457" max="9457" width="34.7109375" style="213" customWidth="1"/>
    <col min="9458" max="9481" width="12.7109375" style="213" customWidth="1"/>
    <col min="9482" max="9482" width="10.140625" style="213" bestFit="1" customWidth="1"/>
    <col min="9483" max="9712" width="9.140625" style="213"/>
    <col min="9713" max="9713" width="34.7109375" style="213" customWidth="1"/>
    <col min="9714" max="9737" width="12.7109375" style="213" customWidth="1"/>
    <col min="9738" max="9738" width="10.140625" style="213" bestFit="1" customWidth="1"/>
    <col min="9739" max="9968" width="9.140625" style="213"/>
    <col min="9969" max="9969" width="34.7109375" style="213" customWidth="1"/>
    <col min="9970" max="9993" width="12.7109375" style="213" customWidth="1"/>
    <col min="9994" max="9994" width="10.140625" style="213" bestFit="1" customWidth="1"/>
    <col min="9995" max="10224" width="9.140625" style="213"/>
    <col min="10225" max="10225" width="34.7109375" style="213" customWidth="1"/>
    <col min="10226" max="10249" width="12.7109375" style="213" customWidth="1"/>
    <col min="10250" max="10250" width="10.140625" style="213" bestFit="1" customWidth="1"/>
    <col min="10251" max="10480" width="9.140625" style="213"/>
    <col min="10481" max="10481" width="34.7109375" style="213" customWidth="1"/>
    <col min="10482" max="10505" width="12.7109375" style="213" customWidth="1"/>
    <col min="10506" max="10506" width="10.140625" style="213" bestFit="1" customWidth="1"/>
    <col min="10507" max="10736" width="9.140625" style="213"/>
    <col min="10737" max="10737" width="34.7109375" style="213" customWidth="1"/>
    <col min="10738" max="10761" width="12.7109375" style="213" customWidth="1"/>
    <col min="10762" max="10762" width="10.140625" style="213" bestFit="1" customWidth="1"/>
    <col min="10763" max="10992" width="9.140625" style="213"/>
    <col min="10993" max="10993" width="34.7109375" style="213" customWidth="1"/>
    <col min="10994" max="11017" width="12.7109375" style="213" customWidth="1"/>
    <col min="11018" max="11018" width="10.140625" style="213" bestFit="1" customWidth="1"/>
    <col min="11019" max="11248" width="9.140625" style="213"/>
    <col min="11249" max="11249" width="34.7109375" style="213" customWidth="1"/>
    <col min="11250" max="11273" width="12.7109375" style="213" customWidth="1"/>
    <col min="11274" max="11274" width="10.140625" style="213" bestFit="1" customWidth="1"/>
    <col min="11275" max="11504" width="9.140625" style="213"/>
    <col min="11505" max="11505" width="34.7109375" style="213" customWidth="1"/>
    <col min="11506" max="11529" width="12.7109375" style="213" customWidth="1"/>
    <col min="11530" max="11530" width="10.140625" style="213" bestFit="1" customWidth="1"/>
    <col min="11531" max="11760" width="9.140625" style="213"/>
    <col min="11761" max="11761" width="34.7109375" style="213" customWidth="1"/>
    <col min="11762" max="11785" width="12.7109375" style="213" customWidth="1"/>
    <col min="11786" max="11786" width="10.140625" style="213" bestFit="1" customWidth="1"/>
    <col min="11787" max="12016" width="9.140625" style="213"/>
    <col min="12017" max="12017" width="34.7109375" style="213" customWidth="1"/>
    <col min="12018" max="12041" width="12.7109375" style="213" customWidth="1"/>
    <col min="12042" max="12042" width="10.140625" style="213" bestFit="1" customWidth="1"/>
    <col min="12043" max="12272" width="9.140625" style="213"/>
    <col min="12273" max="12273" width="34.7109375" style="213" customWidth="1"/>
    <col min="12274" max="12297" width="12.7109375" style="213" customWidth="1"/>
    <col min="12298" max="12298" width="10.140625" style="213" bestFit="1" customWidth="1"/>
    <col min="12299" max="12528" width="9.140625" style="213"/>
    <col min="12529" max="12529" width="34.7109375" style="213" customWidth="1"/>
    <col min="12530" max="12553" width="12.7109375" style="213" customWidth="1"/>
    <col min="12554" max="12554" width="10.140625" style="213" bestFit="1" customWidth="1"/>
    <col min="12555" max="12784" width="9.140625" style="213"/>
    <col min="12785" max="12785" width="34.7109375" style="213" customWidth="1"/>
    <col min="12786" max="12809" width="12.7109375" style="213" customWidth="1"/>
    <col min="12810" max="12810" width="10.140625" style="213" bestFit="1" customWidth="1"/>
    <col min="12811" max="13040" width="9.140625" style="213"/>
    <col min="13041" max="13041" width="34.7109375" style="213" customWidth="1"/>
    <col min="13042" max="13065" width="12.7109375" style="213" customWidth="1"/>
    <col min="13066" max="13066" width="10.140625" style="213" bestFit="1" customWidth="1"/>
    <col min="13067" max="13296" width="9.140625" style="213"/>
    <col min="13297" max="13297" width="34.7109375" style="213" customWidth="1"/>
    <col min="13298" max="13321" width="12.7109375" style="213" customWidth="1"/>
    <col min="13322" max="13322" width="10.140625" style="213" bestFit="1" customWidth="1"/>
    <col min="13323" max="13552" width="9.140625" style="213"/>
    <col min="13553" max="13553" width="34.7109375" style="213" customWidth="1"/>
    <col min="13554" max="13577" width="12.7109375" style="213" customWidth="1"/>
    <col min="13578" max="13578" width="10.140625" style="213" bestFit="1" customWidth="1"/>
    <col min="13579" max="13808" width="9.140625" style="213"/>
    <col min="13809" max="13809" width="34.7109375" style="213" customWidth="1"/>
    <col min="13810" max="13833" width="12.7109375" style="213" customWidth="1"/>
    <col min="13834" max="13834" width="10.140625" style="213" bestFit="1" customWidth="1"/>
    <col min="13835" max="14064" width="9.140625" style="213"/>
    <col min="14065" max="14065" width="34.7109375" style="213" customWidth="1"/>
    <col min="14066" max="14089" width="12.7109375" style="213" customWidth="1"/>
    <col min="14090" max="14090" width="10.140625" style="213" bestFit="1" customWidth="1"/>
    <col min="14091" max="14320" width="9.140625" style="213"/>
    <col min="14321" max="14321" width="34.7109375" style="213" customWidth="1"/>
    <col min="14322" max="14345" width="12.7109375" style="213" customWidth="1"/>
    <col min="14346" max="14346" width="10.140625" style="213" bestFit="1" customWidth="1"/>
    <col min="14347" max="14576" width="9.140625" style="213"/>
    <col min="14577" max="14577" width="34.7109375" style="213" customWidth="1"/>
    <col min="14578" max="14601" width="12.7109375" style="213" customWidth="1"/>
    <col min="14602" max="14602" width="10.140625" style="213" bestFit="1" customWidth="1"/>
    <col min="14603" max="14832" width="9.140625" style="213"/>
    <col min="14833" max="14833" width="34.7109375" style="213" customWidth="1"/>
    <col min="14834" max="14857" width="12.7109375" style="213" customWidth="1"/>
    <col min="14858" max="14858" width="10.140625" style="213" bestFit="1" customWidth="1"/>
    <col min="14859" max="15088" width="9.140625" style="213"/>
    <col min="15089" max="15089" width="34.7109375" style="213" customWidth="1"/>
    <col min="15090" max="15113" width="12.7109375" style="213" customWidth="1"/>
    <col min="15114" max="15114" width="10.140625" style="213" bestFit="1" customWidth="1"/>
    <col min="15115" max="15344" width="9.140625" style="213"/>
    <col min="15345" max="15345" width="34.7109375" style="213" customWidth="1"/>
    <col min="15346" max="15369" width="12.7109375" style="213" customWidth="1"/>
    <col min="15370" max="15370" width="10.140625" style="213" bestFit="1" customWidth="1"/>
    <col min="15371" max="15600" width="9.140625" style="213"/>
    <col min="15601" max="15601" width="34.7109375" style="213" customWidth="1"/>
    <col min="15602" max="15625" width="12.7109375" style="213" customWidth="1"/>
    <col min="15626" max="15626" width="10.140625" style="213" bestFit="1" customWidth="1"/>
    <col min="15627" max="15856" width="9.140625" style="213"/>
    <col min="15857" max="15857" width="34.7109375" style="213" customWidth="1"/>
    <col min="15858" max="15881" width="12.7109375" style="213" customWidth="1"/>
    <col min="15882" max="15882" width="10.140625" style="213" bestFit="1" customWidth="1"/>
    <col min="15883" max="16112" width="9.140625" style="213"/>
    <col min="16113" max="16113" width="34.7109375" style="213" customWidth="1"/>
    <col min="16114" max="16137" width="12.7109375" style="213" customWidth="1"/>
    <col min="16138" max="16138" width="10.140625" style="213" bestFit="1" customWidth="1"/>
    <col min="16139" max="16384" width="9.140625" style="213"/>
  </cols>
  <sheetData>
    <row r="1" spans="1:11" s="374" customFormat="1" ht="64.5" thickBot="1" x14ac:dyDescent="0.25">
      <c r="A1" s="182" t="s">
        <v>700</v>
      </c>
      <c r="B1" s="183" t="s">
        <v>0</v>
      </c>
      <c r="C1" s="454" t="s">
        <v>701</v>
      </c>
      <c r="D1" s="121" t="s">
        <v>100</v>
      </c>
      <c r="E1" s="121" t="s">
        <v>702</v>
      </c>
      <c r="F1" s="121" t="s">
        <v>105</v>
      </c>
      <c r="G1" s="121" t="s">
        <v>107</v>
      </c>
      <c r="H1" s="121" t="s">
        <v>703</v>
      </c>
      <c r="I1" s="465" t="s">
        <v>704</v>
      </c>
      <c r="J1" s="184"/>
      <c r="K1" s="184"/>
    </row>
    <row r="2" spans="1:11" s="189" customFormat="1" ht="14.25" x14ac:dyDescent="0.2">
      <c r="A2" s="185"/>
      <c r="B2" s="186"/>
      <c r="C2" s="455" t="s">
        <v>705</v>
      </c>
      <c r="D2" s="187"/>
      <c r="E2" s="187"/>
      <c r="F2" s="187"/>
      <c r="G2" s="187"/>
      <c r="H2" s="228"/>
      <c r="I2" s="466"/>
      <c r="J2" s="188"/>
      <c r="K2" s="188"/>
    </row>
    <row r="3" spans="1:11" s="194" customFormat="1" x14ac:dyDescent="0.2">
      <c r="A3" s="12"/>
      <c r="B3" s="190">
        <v>11105</v>
      </c>
      <c r="C3" s="456" t="s">
        <v>706</v>
      </c>
      <c r="D3" s="192"/>
      <c r="E3" s="192"/>
      <c r="F3" s="192"/>
      <c r="G3" s="192"/>
      <c r="H3" s="230"/>
      <c r="I3" s="467"/>
      <c r="J3" s="193"/>
      <c r="K3" s="193"/>
    </row>
    <row r="4" spans="1:11" s="194" customFormat="1" x14ac:dyDescent="0.2">
      <c r="A4" s="195" t="s">
        <v>711</v>
      </c>
      <c r="B4" s="190"/>
      <c r="C4" s="457" t="s">
        <v>707</v>
      </c>
      <c r="D4" s="192"/>
      <c r="E4" s="192"/>
      <c r="F4" s="192"/>
      <c r="G4" s="192"/>
      <c r="H4" s="230">
        <v>5100</v>
      </c>
      <c r="I4" s="467">
        <f t="shared" ref="I4:I120" si="0">D4+E4+F4+G4+H4</f>
        <v>5100</v>
      </c>
      <c r="J4" s="193"/>
      <c r="K4" s="193"/>
    </row>
    <row r="5" spans="1:11" s="194" customFormat="1" x14ac:dyDescent="0.2">
      <c r="A5" s="12"/>
      <c r="B5" s="190">
        <v>11401</v>
      </c>
      <c r="C5" s="456" t="s">
        <v>984</v>
      </c>
      <c r="D5" s="192"/>
      <c r="E5" s="192"/>
      <c r="F5" s="192"/>
      <c r="G5" s="192"/>
      <c r="H5" s="230"/>
      <c r="I5" s="467">
        <f t="shared" si="0"/>
        <v>0</v>
      </c>
      <c r="J5" s="193"/>
      <c r="K5" s="193"/>
    </row>
    <row r="6" spans="1:11" s="194" customFormat="1" x14ac:dyDescent="0.2">
      <c r="A6" s="12"/>
      <c r="B6" s="190"/>
      <c r="C6" s="457" t="s">
        <v>1051</v>
      </c>
      <c r="D6" s="192">
        <v>2000</v>
      </c>
      <c r="E6" s="192"/>
      <c r="F6" s="192"/>
      <c r="G6" s="192"/>
      <c r="H6" s="230"/>
      <c r="I6" s="467">
        <f t="shared" si="0"/>
        <v>2000</v>
      </c>
      <c r="J6" s="193"/>
      <c r="K6" s="193"/>
    </row>
    <row r="7" spans="1:11" s="194" customFormat="1" x14ac:dyDescent="0.2">
      <c r="A7" s="12"/>
      <c r="B7" s="190"/>
      <c r="C7" s="457" t="s">
        <v>1052</v>
      </c>
      <c r="D7" s="192">
        <v>1000</v>
      </c>
      <c r="E7" s="192"/>
      <c r="F7" s="192"/>
      <c r="G7" s="192"/>
      <c r="H7" s="230"/>
      <c r="I7" s="467">
        <f t="shared" si="0"/>
        <v>1000</v>
      </c>
      <c r="J7" s="193"/>
      <c r="K7" s="193"/>
    </row>
    <row r="8" spans="1:11" s="194" customFormat="1" x14ac:dyDescent="0.2">
      <c r="A8" s="195" t="s">
        <v>711</v>
      </c>
      <c r="B8" s="190"/>
      <c r="C8" s="457" t="s">
        <v>985</v>
      </c>
      <c r="D8" s="192">
        <v>2800</v>
      </c>
      <c r="E8" s="192"/>
      <c r="F8" s="192"/>
      <c r="G8" s="192"/>
      <c r="H8" s="230"/>
      <c r="I8" s="467">
        <f t="shared" si="0"/>
        <v>2800</v>
      </c>
      <c r="J8" s="193"/>
      <c r="K8" s="193"/>
    </row>
    <row r="9" spans="1:11" s="194" customFormat="1" x14ac:dyDescent="0.2">
      <c r="A9" s="12"/>
      <c r="B9" s="190" t="s">
        <v>6</v>
      </c>
      <c r="C9" s="456" t="s">
        <v>319</v>
      </c>
      <c r="D9" s="192"/>
      <c r="E9" s="192"/>
      <c r="F9" s="192"/>
      <c r="G9" s="192"/>
      <c r="H9" s="230"/>
      <c r="I9" s="467">
        <f t="shared" si="0"/>
        <v>0</v>
      </c>
      <c r="J9" s="193"/>
      <c r="K9" s="193"/>
    </row>
    <row r="10" spans="1:11" s="194" customFormat="1" x14ac:dyDescent="0.2">
      <c r="A10" s="195" t="s">
        <v>708</v>
      </c>
      <c r="B10" s="190"/>
      <c r="C10" s="457" t="s">
        <v>709</v>
      </c>
      <c r="D10" s="192">
        <v>300</v>
      </c>
      <c r="E10" s="192"/>
      <c r="F10" s="192"/>
      <c r="G10" s="192"/>
      <c r="H10" s="230"/>
      <c r="I10" s="467">
        <f t="shared" si="0"/>
        <v>300</v>
      </c>
      <c r="J10" s="193"/>
      <c r="K10" s="193"/>
    </row>
    <row r="11" spans="1:11" s="194" customFormat="1" x14ac:dyDescent="0.2">
      <c r="A11" s="195" t="s">
        <v>708</v>
      </c>
      <c r="B11" s="190"/>
      <c r="C11" s="457" t="s">
        <v>710</v>
      </c>
      <c r="D11" s="192">
        <v>3000</v>
      </c>
      <c r="E11" s="192"/>
      <c r="F11" s="192"/>
      <c r="G11" s="192"/>
      <c r="H11" s="230"/>
      <c r="I11" s="467">
        <f t="shared" si="0"/>
        <v>3000</v>
      </c>
      <c r="J11" s="193"/>
      <c r="K11" s="193"/>
    </row>
    <row r="12" spans="1:11" s="194" customFormat="1" x14ac:dyDescent="0.2">
      <c r="A12" s="195" t="s">
        <v>711</v>
      </c>
      <c r="B12" s="190"/>
      <c r="C12" s="457" t="s">
        <v>712</v>
      </c>
      <c r="D12" s="192">
        <v>2000</v>
      </c>
      <c r="E12" s="192"/>
      <c r="F12" s="192"/>
      <c r="G12" s="192"/>
      <c r="H12" s="230"/>
      <c r="I12" s="467">
        <f t="shared" si="0"/>
        <v>2000</v>
      </c>
      <c r="J12" s="193"/>
      <c r="K12" s="193"/>
    </row>
    <row r="13" spans="1:11" s="194" customFormat="1" x14ac:dyDescent="0.2">
      <c r="A13" s="195"/>
      <c r="B13" s="190" t="s">
        <v>7</v>
      </c>
      <c r="C13" s="456" t="s">
        <v>713</v>
      </c>
      <c r="D13" s="192"/>
      <c r="E13" s="192"/>
      <c r="F13" s="192"/>
      <c r="G13" s="192"/>
      <c r="H13" s="230"/>
      <c r="I13" s="467">
        <f t="shared" si="0"/>
        <v>0</v>
      </c>
      <c r="J13" s="193"/>
      <c r="K13" s="193"/>
    </row>
    <row r="14" spans="1:11" s="194" customFormat="1" ht="25.5" x14ac:dyDescent="0.2">
      <c r="A14" s="195" t="s">
        <v>711</v>
      </c>
      <c r="B14" s="190"/>
      <c r="C14" s="457" t="s">
        <v>714</v>
      </c>
      <c r="D14" s="192"/>
      <c r="E14" s="192"/>
      <c r="F14" s="192"/>
      <c r="G14" s="192"/>
      <c r="H14" s="230">
        <v>1500</v>
      </c>
      <c r="I14" s="467">
        <f t="shared" si="0"/>
        <v>1500</v>
      </c>
      <c r="J14" s="193"/>
      <c r="K14" s="193"/>
    </row>
    <row r="15" spans="1:11" s="194" customFormat="1" x14ac:dyDescent="0.2">
      <c r="A15" s="195"/>
      <c r="B15" s="190">
        <v>11502</v>
      </c>
      <c r="C15" s="456" t="s">
        <v>715</v>
      </c>
      <c r="D15" s="192"/>
      <c r="E15" s="192"/>
      <c r="F15" s="192"/>
      <c r="G15" s="192"/>
      <c r="H15" s="230"/>
      <c r="I15" s="467">
        <f t="shared" si="0"/>
        <v>0</v>
      </c>
      <c r="J15" s="193"/>
      <c r="K15" s="193"/>
    </row>
    <row r="16" spans="1:11" s="194" customFormat="1" ht="25.5" x14ac:dyDescent="0.2">
      <c r="A16" s="195" t="s">
        <v>711</v>
      </c>
      <c r="B16" s="190"/>
      <c r="C16" s="457" t="s">
        <v>716</v>
      </c>
      <c r="D16" s="192">
        <v>16000</v>
      </c>
      <c r="E16" s="192"/>
      <c r="F16" s="192"/>
      <c r="G16" s="192"/>
      <c r="H16" s="230"/>
      <c r="I16" s="467">
        <f t="shared" si="0"/>
        <v>16000</v>
      </c>
      <c r="J16" s="193"/>
      <c r="K16" s="193"/>
    </row>
    <row r="17" spans="1:11" s="194" customFormat="1" x14ac:dyDescent="0.2">
      <c r="A17" s="195"/>
      <c r="B17" s="190">
        <v>11601</v>
      </c>
      <c r="C17" s="456" t="s">
        <v>717</v>
      </c>
      <c r="D17" s="192"/>
      <c r="E17" s="192"/>
      <c r="F17" s="192"/>
      <c r="G17" s="192"/>
      <c r="H17" s="230"/>
      <c r="I17" s="467">
        <f t="shared" si="0"/>
        <v>0</v>
      </c>
      <c r="J17" s="193"/>
      <c r="K17" s="193"/>
    </row>
    <row r="18" spans="1:11" s="194" customFormat="1" x14ac:dyDescent="0.2">
      <c r="A18" s="195" t="s">
        <v>708</v>
      </c>
      <c r="B18" s="190"/>
      <c r="C18" s="457" t="s">
        <v>718</v>
      </c>
      <c r="D18" s="192">
        <f>'kiadás 11601'!D7</f>
        <v>0</v>
      </c>
      <c r="E18" s="192">
        <f>'kiadás 11601'!E7</f>
        <v>0</v>
      </c>
      <c r="F18" s="192">
        <v>0</v>
      </c>
      <c r="G18" s="192">
        <f>'kiadás 11601'!F7</f>
        <v>0</v>
      </c>
      <c r="H18" s="192">
        <f>'kiadás 11601'!G7</f>
        <v>0</v>
      </c>
      <c r="I18" s="467">
        <f t="shared" si="0"/>
        <v>0</v>
      </c>
      <c r="J18" s="193"/>
      <c r="K18" s="193"/>
    </row>
    <row r="19" spans="1:11" s="194" customFormat="1" x14ac:dyDescent="0.2">
      <c r="A19" s="195" t="s">
        <v>711</v>
      </c>
      <c r="B19" s="190"/>
      <c r="C19" s="457" t="s">
        <v>718</v>
      </c>
      <c r="D19" s="192">
        <f>'kiadás 11601'!D60</f>
        <v>245550</v>
      </c>
      <c r="E19" s="191">
        <f>'kiadás 11601'!E60</f>
        <v>700237</v>
      </c>
      <c r="F19" s="191">
        <v>0</v>
      </c>
      <c r="G19" s="191">
        <f>'kiadás 11601'!F60</f>
        <v>0</v>
      </c>
      <c r="H19" s="191">
        <f>'kiadás 11601'!G60</f>
        <v>20000</v>
      </c>
      <c r="I19" s="467">
        <f t="shared" si="0"/>
        <v>965787</v>
      </c>
      <c r="J19" s="193"/>
      <c r="K19" s="193"/>
    </row>
    <row r="20" spans="1:11" s="194" customFormat="1" ht="25.5" x14ac:dyDescent="0.2">
      <c r="A20" s="195"/>
      <c r="B20" s="190" t="s">
        <v>10</v>
      </c>
      <c r="C20" s="456" t="s">
        <v>719</v>
      </c>
      <c r="D20" s="192"/>
      <c r="E20" s="192"/>
      <c r="F20" s="192"/>
      <c r="G20" s="192"/>
      <c r="H20" s="230"/>
      <c r="I20" s="467">
        <f t="shared" si="0"/>
        <v>0</v>
      </c>
      <c r="J20" s="193"/>
      <c r="K20" s="193"/>
    </row>
    <row r="21" spans="1:11" s="194" customFormat="1" x14ac:dyDescent="0.2">
      <c r="A21" s="195" t="s">
        <v>711</v>
      </c>
      <c r="B21" s="190"/>
      <c r="C21" s="457" t="s">
        <v>1017</v>
      </c>
      <c r="D21" s="192"/>
      <c r="E21" s="192"/>
      <c r="F21" s="192"/>
      <c r="G21" s="192"/>
      <c r="H21" s="230">
        <f>10000+480</f>
        <v>10480</v>
      </c>
      <c r="I21" s="467">
        <f t="shared" si="0"/>
        <v>10480</v>
      </c>
      <c r="J21" s="193"/>
      <c r="K21" s="193"/>
    </row>
    <row r="22" spans="1:11" s="194" customFormat="1" x14ac:dyDescent="0.2">
      <c r="A22" s="195" t="s">
        <v>711</v>
      </c>
      <c r="B22" s="190"/>
      <c r="C22" s="457" t="s">
        <v>951</v>
      </c>
      <c r="D22" s="192">
        <v>60000</v>
      </c>
      <c r="E22" s="192"/>
      <c r="F22" s="192"/>
      <c r="G22" s="192"/>
      <c r="H22" s="230"/>
      <c r="I22" s="467">
        <f t="shared" si="0"/>
        <v>60000</v>
      </c>
      <c r="J22" s="193"/>
      <c r="K22" s="193"/>
    </row>
    <row r="23" spans="1:11" s="194" customFormat="1" ht="25.5" x14ac:dyDescent="0.2">
      <c r="A23" s="195"/>
      <c r="B23" s="190">
        <v>11602</v>
      </c>
      <c r="C23" s="456" t="s">
        <v>720</v>
      </c>
      <c r="D23" s="192"/>
      <c r="E23" s="192"/>
      <c r="F23" s="192"/>
      <c r="G23" s="192"/>
      <c r="H23" s="230"/>
      <c r="I23" s="467">
        <f t="shared" si="0"/>
        <v>0</v>
      </c>
      <c r="J23" s="193"/>
      <c r="K23" s="193"/>
    </row>
    <row r="24" spans="1:11" s="194" customFormat="1" x14ac:dyDescent="0.2">
      <c r="A24" s="195" t="s">
        <v>708</v>
      </c>
      <c r="B24" s="190"/>
      <c r="C24" s="457" t="s">
        <v>718</v>
      </c>
      <c r="D24" s="192">
        <f>kiadás11602!E20</f>
        <v>0</v>
      </c>
      <c r="E24" s="191">
        <f>kiadás11602!F20</f>
        <v>0</v>
      </c>
      <c r="F24" s="192"/>
      <c r="G24" s="192">
        <f>kiadás11602!G20</f>
        <v>15300</v>
      </c>
      <c r="H24" s="192">
        <f>kiadás11602!H20</f>
        <v>142000</v>
      </c>
      <c r="I24" s="467">
        <f t="shared" si="0"/>
        <v>157300</v>
      </c>
      <c r="J24" s="193"/>
      <c r="K24" s="193"/>
    </row>
    <row r="25" spans="1:11" s="194" customFormat="1" x14ac:dyDescent="0.2">
      <c r="A25" s="195" t="s">
        <v>711</v>
      </c>
      <c r="B25" s="190"/>
      <c r="C25" s="457" t="s">
        <v>718</v>
      </c>
      <c r="D25" s="192">
        <f>kiadás11602!E36</f>
        <v>7500</v>
      </c>
      <c r="E25" s="191">
        <f>kiadás11602!F36</f>
        <v>402600</v>
      </c>
      <c r="F25" s="192"/>
      <c r="G25" s="192">
        <f>kiadás11602!G36</f>
        <v>0</v>
      </c>
      <c r="H25" s="192">
        <f>kiadás11602!H36</f>
        <v>18570</v>
      </c>
      <c r="I25" s="467">
        <f t="shared" si="0"/>
        <v>428670</v>
      </c>
      <c r="J25" s="193"/>
      <c r="K25" s="193"/>
    </row>
    <row r="26" spans="1:11" s="194" customFormat="1" x14ac:dyDescent="0.2">
      <c r="A26" s="195"/>
      <c r="B26" s="190">
        <v>11603</v>
      </c>
      <c r="C26" s="456" t="s">
        <v>721</v>
      </c>
      <c r="D26" s="192"/>
      <c r="E26" s="192"/>
      <c r="F26" s="192"/>
      <c r="G26" s="192"/>
      <c r="H26" s="230"/>
      <c r="I26" s="467">
        <f t="shared" si="0"/>
        <v>0</v>
      </c>
      <c r="J26" s="193"/>
      <c r="K26" s="193"/>
    </row>
    <row r="27" spans="1:11" s="194" customFormat="1" x14ac:dyDescent="0.2">
      <c r="A27" s="195" t="s">
        <v>708</v>
      </c>
      <c r="B27" s="190"/>
      <c r="C27" s="457" t="s">
        <v>718</v>
      </c>
      <c r="D27" s="192"/>
      <c r="E27" s="192"/>
      <c r="F27" s="192"/>
      <c r="G27" s="192"/>
      <c r="H27" s="230"/>
      <c r="I27" s="467">
        <f t="shared" si="0"/>
        <v>0</v>
      </c>
      <c r="J27" s="193"/>
      <c r="K27" s="193"/>
    </row>
    <row r="28" spans="1:11" s="194" customFormat="1" x14ac:dyDescent="0.2">
      <c r="A28" s="195" t="s">
        <v>711</v>
      </c>
      <c r="B28" s="190"/>
      <c r="C28" s="457" t="s">
        <v>718</v>
      </c>
      <c r="D28" s="192">
        <f>'kiadás 11603'!D10</f>
        <v>0</v>
      </c>
      <c r="E28" s="191">
        <f>'kiadás 11603'!E10</f>
        <v>548293</v>
      </c>
      <c r="F28" s="192"/>
      <c r="G28" s="192">
        <f>'kiadás 11603'!F10</f>
        <v>0</v>
      </c>
      <c r="H28" s="192">
        <f>'kiadás 11603'!G10</f>
        <v>0</v>
      </c>
      <c r="I28" s="467">
        <f t="shared" si="0"/>
        <v>548293</v>
      </c>
      <c r="J28" s="193"/>
      <c r="K28" s="193"/>
    </row>
    <row r="29" spans="1:11" s="194" customFormat="1" x14ac:dyDescent="0.2">
      <c r="A29" s="195"/>
      <c r="B29" s="190">
        <v>11604</v>
      </c>
      <c r="C29" s="456" t="s">
        <v>722</v>
      </c>
      <c r="D29" s="192"/>
      <c r="E29" s="192"/>
      <c r="F29" s="192"/>
      <c r="G29" s="192"/>
      <c r="H29" s="230"/>
      <c r="I29" s="467">
        <f t="shared" si="0"/>
        <v>0</v>
      </c>
      <c r="J29" s="193"/>
      <c r="K29" s="193"/>
    </row>
    <row r="30" spans="1:11" s="194" customFormat="1" x14ac:dyDescent="0.2">
      <c r="A30" s="195" t="s">
        <v>708</v>
      </c>
      <c r="B30" s="190"/>
      <c r="C30" s="457" t="s">
        <v>718</v>
      </c>
      <c r="D30" s="192"/>
      <c r="E30" s="192"/>
      <c r="F30" s="192"/>
      <c r="G30" s="192"/>
      <c r="H30" s="230"/>
      <c r="I30" s="467">
        <f t="shared" si="0"/>
        <v>0</v>
      </c>
      <c r="J30" s="193"/>
      <c r="K30" s="193"/>
    </row>
    <row r="31" spans="1:11" s="194" customFormat="1" x14ac:dyDescent="0.2">
      <c r="A31" s="195" t="s">
        <v>711</v>
      </c>
      <c r="B31" s="190"/>
      <c r="C31" s="457" t="s">
        <v>718</v>
      </c>
      <c r="D31" s="192">
        <f>'kiadás 11604 '!F58</f>
        <v>79500</v>
      </c>
      <c r="E31" s="192">
        <f>'kiadás 11604 '!G58</f>
        <v>43725</v>
      </c>
      <c r="F31" s="192"/>
      <c r="G31" s="192"/>
      <c r="H31" s="230"/>
      <c r="I31" s="467">
        <f t="shared" si="0"/>
        <v>123225</v>
      </c>
      <c r="J31" s="193"/>
      <c r="K31" s="193"/>
    </row>
    <row r="32" spans="1:11" s="194" customFormat="1" x14ac:dyDescent="0.2">
      <c r="A32" s="195"/>
      <c r="B32" s="190">
        <v>11605</v>
      </c>
      <c r="C32" s="456" t="s">
        <v>723</v>
      </c>
      <c r="D32" s="192"/>
      <c r="E32" s="192"/>
      <c r="F32" s="192"/>
      <c r="G32" s="192"/>
      <c r="H32" s="230"/>
      <c r="I32" s="467">
        <f t="shared" si="0"/>
        <v>0</v>
      </c>
      <c r="J32" s="193"/>
      <c r="K32" s="193"/>
    </row>
    <row r="33" spans="1:11" s="194" customFormat="1" x14ac:dyDescent="0.2">
      <c r="A33" s="195" t="s">
        <v>708</v>
      </c>
      <c r="B33" s="190"/>
      <c r="C33" s="457" t="s">
        <v>718</v>
      </c>
      <c r="D33" s="192"/>
      <c r="E33" s="192"/>
      <c r="F33" s="192"/>
      <c r="G33" s="192"/>
      <c r="H33" s="230"/>
      <c r="I33" s="467">
        <f t="shared" si="0"/>
        <v>0</v>
      </c>
      <c r="J33" s="193"/>
      <c r="K33" s="193"/>
    </row>
    <row r="34" spans="1:11" s="194" customFormat="1" x14ac:dyDescent="0.2">
      <c r="A34" s="195" t="s">
        <v>711</v>
      </c>
      <c r="B34" s="190"/>
      <c r="C34" s="457" t="s">
        <v>718</v>
      </c>
      <c r="D34" s="192">
        <f>kiadás11605projektek!G42</f>
        <v>25000</v>
      </c>
      <c r="E34" s="191">
        <f>kiadás11605projektek!H42</f>
        <v>481204</v>
      </c>
      <c r="F34" s="192"/>
      <c r="G34" s="192"/>
      <c r="H34" s="230">
        <f>kiadás11605projektek!I42</f>
        <v>164585</v>
      </c>
      <c r="I34" s="467">
        <f t="shared" si="0"/>
        <v>670789</v>
      </c>
      <c r="J34" s="193"/>
      <c r="K34" s="193"/>
    </row>
    <row r="35" spans="1:11" s="194" customFormat="1" x14ac:dyDescent="0.2">
      <c r="A35" s="12"/>
      <c r="B35" s="190">
        <v>11703</v>
      </c>
      <c r="C35" s="458" t="s">
        <v>724</v>
      </c>
      <c r="D35" s="192"/>
      <c r="E35" s="192"/>
      <c r="F35" s="192"/>
      <c r="G35" s="192"/>
      <c r="H35" s="230"/>
      <c r="I35" s="467">
        <f t="shared" si="0"/>
        <v>0</v>
      </c>
      <c r="J35" s="193"/>
      <c r="K35" s="193"/>
    </row>
    <row r="36" spans="1:11" s="194" customFormat="1" x14ac:dyDescent="0.2">
      <c r="A36" s="12" t="s">
        <v>711</v>
      </c>
      <c r="B36" s="190"/>
      <c r="C36" s="459" t="s">
        <v>877</v>
      </c>
      <c r="D36" s="192">
        <v>200</v>
      </c>
      <c r="E36" s="192"/>
      <c r="F36" s="192"/>
      <c r="G36" s="192"/>
      <c r="H36" s="230"/>
      <c r="I36" s="467">
        <f t="shared" si="0"/>
        <v>200</v>
      </c>
      <c r="J36" s="193"/>
      <c r="K36" s="193"/>
    </row>
    <row r="37" spans="1:11" s="194" customFormat="1" x14ac:dyDescent="0.2">
      <c r="A37" s="12" t="s">
        <v>711</v>
      </c>
      <c r="B37" s="190"/>
      <c r="C37" s="459" t="s">
        <v>878</v>
      </c>
      <c r="D37" s="192">
        <v>1500</v>
      </c>
      <c r="E37" s="192"/>
      <c r="F37" s="192"/>
      <c r="G37" s="192"/>
      <c r="H37" s="230"/>
      <c r="I37" s="467">
        <f t="shared" si="0"/>
        <v>1500</v>
      </c>
      <c r="J37" s="193"/>
      <c r="K37" s="193"/>
    </row>
    <row r="38" spans="1:11" s="194" customFormat="1" x14ac:dyDescent="0.2">
      <c r="A38" s="12"/>
      <c r="B38" s="190">
        <v>11704</v>
      </c>
      <c r="C38" s="458" t="s">
        <v>875</v>
      </c>
      <c r="D38" s="192"/>
      <c r="E38" s="192"/>
      <c r="F38" s="192"/>
      <c r="G38" s="192"/>
      <c r="H38" s="230"/>
      <c r="I38" s="467">
        <f t="shared" si="0"/>
        <v>0</v>
      </c>
      <c r="J38" s="193"/>
      <c r="K38" s="193"/>
    </row>
    <row r="39" spans="1:11" s="194" customFormat="1" x14ac:dyDescent="0.2">
      <c r="A39" s="12" t="s">
        <v>711</v>
      </c>
      <c r="B39" s="190"/>
      <c r="C39" s="410" t="s">
        <v>1014</v>
      </c>
      <c r="D39" s="192">
        <v>1000</v>
      </c>
      <c r="E39" s="192"/>
      <c r="F39" s="192"/>
      <c r="G39" s="192"/>
      <c r="H39" s="230"/>
      <c r="I39" s="467">
        <f t="shared" si="0"/>
        <v>1000</v>
      </c>
      <c r="J39" s="193"/>
      <c r="K39" s="193"/>
    </row>
    <row r="40" spans="1:11" s="194" customFormat="1" x14ac:dyDescent="0.2">
      <c r="A40" s="12" t="s">
        <v>711</v>
      </c>
      <c r="B40" s="190"/>
      <c r="C40" s="8" t="s">
        <v>1015</v>
      </c>
      <c r="D40" s="192">
        <v>4000</v>
      </c>
      <c r="E40" s="192"/>
      <c r="F40" s="192"/>
      <c r="G40" s="192"/>
      <c r="H40" s="230"/>
      <c r="I40" s="467">
        <f t="shared" si="0"/>
        <v>4000</v>
      </c>
      <c r="J40" s="193"/>
      <c r="K40" s="193"/>
    </row>
    <row r="41" spans="1:11" s="194" customFormat="1" x14ac:dyDescent="0.2">
      <c r="A41" s="12" t="s">
        <v>711</v>
      </c>
      <c r="B41" s="190"/>
      <c r="C41" s="459" t="s">
        <v>876</v>
      </c>
      <c r="D41" s="192">
        <v>5000</v>
      </c>
      <c r="E41" s="192"/>
      <c r="F41" s="192"/>
      <c r="G41" s="192"/>
      <c r="H41" s="230"/>
      <c r="I41" s="467">
        <f t="shared" si="0"/>
        <v>5000</v>
      </c>
      <c r="J41" s="193"/>
      <c r="K41" s="193"/>
    </row>
    <row r="42" spans="1:11" s="194" customFormat="1" x14ac:dyDescent="0.2">
      <c r="A42" s="12"/>
      <c r="B42" s="190">
        <v>11705</v>
      </c>
      <c r="C42" s="458" t="s">
        <v>725</v>
      </c>
      <c r="D42" s="192"/>
      <c r="E42" s="192"/>
      <c r="F42" s="192"/>
      <c r="G42" s="192"/>
      <c r="H42" s="230"/>
      <c r="I42" s="467">
        <f t="shared" si="0"/>
        <v>0</v>
      </c>
      <c r="J42" s="193"/>
      <c r="K42" s="193"/>
    </row>
    <row r="43" spans="1:11" s="194" customFormat="1" ht="26.25" thickBot="1" x14ac:dyDescent="0.25">
      <c r="A43" s="195" t="s">
        <v>711</v>
      </c>
      <c r="B43" s="190"/>
      <c r="C43" s="457" t="s">
        <v>726</v>
      </c>
      <c r="D43" s="192"/>
      <c r="E43" s="192"/>
      <c r="F43" s="192">
        <v>500000</v>
      </c>
      <c r="G43" s="192"/>
      <c r="H43" s="230">
        <v>500000</v>
      </c>
      <c r="I43" s="467">
        <f t="shared" si="0"/>
        <v>1000000</v>
      </c>
      <c r="J43" s="193"/>
      <c r="K43" s="193"/>
    </row>
    <row r="44" spans="1:11" s="203" customFormat="1" ht="15" thickBot="1" x14ac:dyDescent="0.25">
      <c r="A44" s="198"/>
      <c r="B44" s="199"/>
      <c r="C44" s="460" t="s">
        <v>727</v>
      </c>
      <c r="D44" s="471">
        <f t="shared" ref="D44:I44" si="1">SUM(D3:D43)</f>
        <v>456350</v>
      </c>
      <c r="E44" s="201">
        <f t="shared" si="1"/>
        <v>2176059</v>
      </c>
      <c r="F44" s="201">
        <f t="shared" si="1"/>
        <v>500000</v>
      </c>
      <c r="G44" s="201">
        <f t="shared" si="1"/>
        <v>15300</v>
      </c>
      <c r="H44" s="201">
        <f t="shared" si="1"/>
        <v>862235</v>
      </c>
      <c r="I44" s="450">
        <f t="shared" si="1"/>
        <v>4009944</v>
      </c>
      <c r="J44" s="202"/>
      <c r="K44" s="202"/>
    </row>
    <row r="45" spans="1:11" s="203" customFormat="1" ht="14.25" x14ac:dyDescent="0.2">
      <c r="A45" s="204"/>
      <c r="B45" s="205"/>
      <c r="C45" s="455" t="s">
        <v>728</v>
      </c>
      <c r="D45" s="206"/>
      <c r="E45" s="206"/>
      <c r="F45" s="206"/>
      <c r="G45" s="206"/>
      <c r="H45" s="472"/>
      <c r="I45" s="468">
        <f t="shared" si="0"/>
        <v>0</v>
      </c>
      <c r="J45" s="202"/>
      <c r="K45" s="202"/>
    </row>
    <row r="46" spans="1:11" s="211" customFormat="1" x14ac:dyDescent="0.2">
      <c r="A46" s="207"/>
      <c r="B46" s="208">
        <v>12200</v>
      </c>
      <c r="C46" s="461" t="s">
        <v>175</v>
      </c>
      <c r="D46" s="209"/>
      <c r="E46" s="209"/>
      <c r="F46" s="209"/>
      <c r="G46" s="209"/>
      <c r="H46" s="473"/>
      <c r="I46" s="469">
        <f t="shared" si="0"/>
        <v>0</v>
      </c>
      <c r="J46" s="210"/>
      <c r="K46" s="210"/>
    </row>
    <row r="47" spans="1:11" x14ac:dyDescent="0.2">
      <c r="A47" s="195"/>
      <c r="B47" s="190" t="s">
        <v>14</v>
      </c>
      <c r="C47" s="456" t="s">
        <v>729</v>
      </c>
      <c r="D47" s="192"/>
      <c r="E47" s="192"/>
      <c r="F47" s="192"/>
      <c r="G47" s="192"/>
      <c r="H47" s="230"/>
      <c r="I47" s="467">
        <f t="shared" si="0"/>
        <v>0</v>
      </c>
    </row>
    <row r="48" spans="1:11" x14ac:dyDescent="0.2">
      <c r="A48" s="195" t="s">
        <v>708</v>
      </c>
      <c r="B48" s="190"/>
      <c r="C48" s="457" t="s">
        <v>730</v>
      </c>
      <c r="D48" s="192">
        <v>10000</v>
      </c>
      <c r="E48" s="192"/>
      <c r="F48" s="192"/>
      <c r="G48" s="192"/>
      <c r="H48" s="230"/>
      <c r="I48" s="467">
        <f t="shared" si="0"/>
        <v>10000</v>
      </c>
    </row>
    <row r="49" spans="1:29" x14ac:dyDescent="0.2">
      <c r="A49" s="195" t="s">
        <v>708</v>
      </c>
      <c r="B49" s="190"/>
      <c r="C49" s="457" t="s">
        <v>731</v>
      </c>
      <c r="D49" s="192">
        <v>3500</v>
      </c>
      <c r="E49" s="192"/>
      <c r="F49" s="192"/>
      <c r="G49" s="192"/>
      <c r="H49" s="230"/>
      <c r="I49" s="467">
        <f t="shared" si="0"/>
        <v>3500</v>
      </c>
    </row>
    <row r="50" spans="1:29" s="215" customFormat="1" x14ac:dyDescent="0.2">
      <c r="A50" s="195" t="s">
        <v>708</v>
      </c>
      <c r="B50" s="190"/>
      <c r="C50" s="457" t="s">
        <v>732</v>
      </c>
      <c r="D50" s="192"/>
      <c r="E50" s="192">
        <v>2900</v>
      </c>
      <c r="F50" s="192"/>
      <c r="G50" s="192"/>
      <c r="H50" s="230"/>
      <c r="I50" s="467">
        <f t="shared" si="0"/>
        <v>2900</v>
      </c>
      <c r="J50" s="214"/>
      <c r="K50" s="214"/>
    </row>
    <row r="51" spans="1:29" x14ac:dyDescent="0.2">
      <c r="A51" s="195"/>
      <c r="B51" s="190" t="s">
        <v>15</v>
      </c>
      <c r="C51" s="461" t="s">
        <v>733</v>
      </c>
      <c r="D51" s="192"/>
      <c r="E51" s="192"/>
      <c r="F51" s="192"/>
      <c r="G51" s="192"/>
      <c r="H51" s="230"/>
      <c r="I51" s="467">
        <f t="shared" si="0"/>
        <v>0</v>
      </c>
    </row>
    <row r="52" spans="1:29" s="212" customFormat="1" x14ac:dyDescent="0.2">
      <c r="A52" s="195" t="s">
        <v>708</v>
      </c>
      <c r="B52" s="190"/>
      <c r="C52" s="462" t="s">
        <v>734</v>
      </c>
      <c r="D52" s="192">
        <v>700</v>
      </c>
      <c r="E52" s="192"/>
      <c r="F52" s="192"/>
      <c r="G52" s="192"/>
      <c r="H52" s="230"/>
      <c r="I52" s="467">
        <f t="shared" si="0"/>
        <v>700</v>
      </c>
      <c r="L52" s="213"/>
      <c r="M52" s="213"/>
      <c r="N52" s="213"/>
      <c r="O52" s="213"/>
      <c r="P52" s="213"/>
      <c r="Q52" s="213"/>
      <c r="R52" s="213"/>
      <c r="S52" s="213"/>
      <c r="T52" s="213"/>
      <c r="U52" s="213"/>
      <c r="V52" s="213"/>
      <c r="W52" s="213"/>
      <c r="X52" s="213"/>
      <c r="Y52" s="213"/>
      <c r="Z52" s="213"/>
      <c r="AA52" s="213"/>
      <c r="AB52" s="213"/>
      <c r="AC52" s="213"/>
    </row>
    <row r="53" spans="1:29" s="212" customFormat="1" x14ac:dyDescent="0.2">
      <c r="A53" s="195" t="s">
        <v>708</v>
      </c>
      <c r="B53" s="190"/>
      <c r="C53" s="462" t="s">
        <v>735</v>
      </c>
      <c r="D53" s="192">
        <v>500</v>
      </c>
      <c r="E53" s="192"/>
      <c r="F53" s="192"/>
      <c r="G53" s="192"/>
      <c r="H53" s="230"/>
      <c r="I53" s="467">
        <f t="shared" si="0"/>
        <v>500</v>
      </c>
      <c r="L53" s="213"/>
      <c r="M53" s="213"/>
      <c r="N53" s="213"/>
      <c r="O53" s="213"/>
      <c r="P53" s="213"/>
      <c r="Q53" s="213"/>
      <c r="R53" s="213"/>
      <c r="S53" s="213"/>
      <c r="T53" s="213"/>
      <c r="U53" s="213"/>
      <c r="V53" s="213"/>
      <c r="W53" s="213"/>
      <c r="X53" s="213"/>
      <c r="Y53" s="213"/>
      <c r="Z53" s="213"/>
      <c r="AA53" s="213"/>
      <c r="AB53" s="213"/>
      <c r="AC53" s="213"/>
    </row>
    <row r="54" spans="1:29" s="212" customFormat="1" x14ac:dyDescent="0.2">
      <c r="A54" s="195" t="s">
        <v>708</v>
      </c>
      <c r="B54" s="190"/>
      <c r="C54" s="462" t="s">
        <v>736</v>
      </c>
      <c r="D54" s="192">
        <v>2000</v>
      </c>
      <c r="E54" s="192"/>
      <c r="F54" s="192"/>
      <c r="G54" s="192"/>
      <c r="H54" s="230"/>
      <c r="I54" s="467">
        <f t="shared" si="0"/>
        <v>2000</v>
      </c>
      <c r="L54" s="213"/>
      <c r="M54" s="213"/>
      <c r="N54" s="213"/>
      <c r="O54" s="213"/>
      <c r="P54" s="213"/>
      <c r="Q54" s="213"/>
      <c r="R54" s="213"/>
      <c r="S54" s="213"/>
      <c r="T54" s="213"/>
      <c r="U54" s="213"/>
      <c r="V54" s="213"/>
      <c r="W54" s="213"/>
      <c r="X54" s="213"/>
      <c r="Y54" s="213"/>
      <c r="Z54" s="213"/>
      <c r="AA54" s="213"/>
      <c r="AB54" s="213"/>
      <c r="AC54" s="213"/>
    </row>
    <row r="55" spans="1:29" s="212" customFormat="1" x14ac:dyDescent="0.2">
      <c r="A55" s="195" t="s">
        <v>708</v>
      </c>
      <c r="B55" s="190"/>
      <c r="C55" s="462" t="s">
        <v>737</v>
      </c>
      <c r="D55" s="192">
        <v>1500</v>
      </c>
      <c r="E55" s="192"/>
      <c r="F55" s="192"/>
      <c r="G55" s="192"/>
      <c r="H55" s="230"/>
      <c r="I55" s="467">
        <f t="shared" si="0"/>
        <v>1500</v>
      </c>
      <c r="L55" s="213"/>
      <c r="M55" s="213"/>
      <c r="N55" s="213"/>
      <c r="O55" s="213"/>
      <c r="P55" s="213"/>
      <c r="Q55" s="213"/>
      <c r="R55" s="213"/>
      <c r="S55" s="213"/>
      <c r="T55" s="213"/>
      <c r="U55" s="213"/>
      <c r="V55" s="213"/>
      <c r="W55" s="213"/>
      <c r="X55" s="213"/>
      <c r="Y55" s="213"/>
      <c r="Z55" s="213"/>
      <c r="AA55" s="213"/>
      <c r="AB55" s="213"/>
      <c r="AC55" s="213"/>
    </row>
    <row r="56" spans="1:29" s="212" customFormat="1" x14ac:dyDescent="0.2">
      <c r="A56" s="195" t="s">
        <v>708</v>
      </c>
      <c r="B56" s="190"/>
      <c r="C56" s="462" t="s">
        <v>738</v>
      </c>
      <c r="D56" s="192">
        <v>200</v>
      </c>
      <c r="E56" s="192"/>
      <c r="F56" s="192"/>
      <c r="G56" s="192"/>
      <c r="H56" s="230"/>
      <c r="I56" s="467">
        <f t="shared" si="0"/>
        <v>200</v>
      </c>
      <c r="L56" s="213"/>
      <c r="M56" s="213"/>
      <c r="N56" s="213"/>
      <c r="O56" s="213"/>
      <c r="P56" s="213"/>
      <c r="Q56" s="213"/>
      <c r="R56" s="213"/>
      <c r="S56" s="213"/>
      <c r="T56" s="213"/>
      <c r="U56" s="213"/>
      <c r="V56" s="213"/>
      <c r="W56" s="213"/>
      <c r="X56" s="213"/>
      <c r="Y56" s="213"/>
      <c r="Z56" s="213"/>
      <c r="AA56" s="213"/>
      <c r="AB56" s="213"/>
      <c r="AC56" s="213"/>
    </row>
    <row r="57" spans="1:29" s="212" customFormat="1" x14ac:dyDescent="0.2">
      <c r="A57" s="195" t="s">
        <v>708</v>
      </c>
      <c r="B57" s="190"/>
      <c r="C57" s="462" t="s">
        <v>739</v>
      </c>
      <c r="D57" s="192">
        <v>4000</v>
      </c>
      <c r="E57" s="192"/>
      <c r="F57" s="192"/>
      <c r="G57" s="192"/>
      <c r="H57" s="230"/>
      <c r="I57" s="467">
        <f t="shared" si="0"/>
        <v>4000</v>
      </c>
      <c r="L57" s="213"/>
      <c r="M57" s="213"/>
      <c r="N57" s="213"/>
      <c r="O57" s="213"/>
      <c r="P57" s="213"/>
      <c r="Q57" s="213"/>
      <c r="R57" s="213"/>
      <c r="S57" s="213"/>
      <c r="T57" s="213"/>
      <c r="U57" s="213"/>
      <c r="V57" s="213"/>
      <c r="W57" s="213"/>
      <c r="X57" s="213"/>
      <c r="Y57" s="213"/>
      <c r="Z57" s="213"/>
      <c r="AA57" s="213"/>
      <c r="AB57" s="213"/>
      <c r="AC57" s="213"/>
    </row>
    <row r="58" spans="1:29" s="212" customFormat="1" x14ac:dyDescent="0.2">
      <c r="A58" s="195" t="s">
        <v>708</v>
      </c>
      <c r="B58" s="190"/>
      <c r="C58" s="462" t="s">
        <v>740</v>
      </c>
      <c r="D58" s="192">
        <v>1500</v>
      </c>
      <c r="E58" s="192"/>
      <c r="F58" s="192"/>
      <c r="G58" s="192"/>
      <c r="H58" s="230"/>
      <c r="I58" s="467">
        <f t="shared" si="0"/>
        <v>1500</v>
      </c>
      <c r="L58" s="213"/>
      <c r="M58" s="213"/>
      <c r="N58" s="213"/>
      <c r="O58" s="213"/>
      <c r="P58" s="213"/>
      <c r="Q58" s="213"/>
      <c r="R58" s="213"/>
      <c r="S58" s="213"/>
      <c r="T58" s="213"/>
      <c r="U58" s="213"/>
      <c r="V58" s="213"/>
      <c r="W58" s="213"/>
      <c r="X58" s="213"/>
      <c r="Y58" s="213"/>
      <c r="Z58" s="213"/>
      <c r="AA58" s="213"/>
      <c r="AB58" s="213"/>
      <c r="AC58" s="213"/>
    </row>
    <row r="59" spans="1:29" s="212" customFormat="1" x14ac:dyDescent="0.2">
      <c r="A59" s="195"/>
      <c r="B59" s="190" t="s">
        <v>16</v>
      </c>
      <c r="C59" s="461" t="s">
        <v>741</v>
      </c>
      <c r="D59" s="192"/>
      <c r="E59" s="192"/>
      <c r="F59" s="192"/>
      <c r="G59" s="192"/>
      <c r="H59" s="230"/>
      <c r="I59" s="467">
        <f t="shared" si="0"/>
        <v>0</v>
      </c>
      <c r="L59" s="213"/>
      <c r="M59" s="213"/>
      <c r="N59" s="213"/>
      <c r="O59" s="213"/>
      <c r="P59" s="213"/>
      <c r="Q59" s="213"/>
      <c r="R59" s="213"/>
      <c r="S59" s="213"/>
      <c r="T59" s="213"/>
      <c r="U59" s="213"/>
      <c r="V59" s="213"/>
      <c r="W59" s="213"/>
      <c r="X59" s="213"/>
      <c r="Y59" s="213"/>
      <c r="Z59" s="213"/>
      <c r="AA59" s="213"/>
      <c r="AB59" s="213"/>
      <c r="AC59" s="213"/>
    </row>
    <row r="60" spans="1:29" s="212" customFormat="1" x14ac:dyDescent="0.2">
      <c r="A60" s="195" t="s">
        <v>708</v>
      </c>
      <c r="B60" s="190"/>
      <c r="C60" s="461" t="s">
        <v>742</v>
      </c>
      <c r="D60" s="192">
        <v>800</v>
      </c>
      <c r="E60" s="192"/>
      <c r="F60" s="192"/>
      <c r="G60" s="192"/>
      <c r="H60" s="230"/>
      <c r="I60" s="467">
        <f t="shared" si="0"/>
        <v>800</v>
      </c>
      <c r="L60" s="213"/>
      <c r="M60" s="213"/>
      <c r="N60" s="213"/>
      <c r="O60" s="213"/>
      <c r="P60" s="213"/>
      <c r="Q60" s="213"/>
      <c r="R60" s="213"/>
      <c r="S60" s="213"/>
      <c r="T60" s="213"/>
      <c r="U60" s="213"/>
      <c r="V60" s="213"/>
      <c r="W60" s="213"/>
      <c r="X60" s="213"/>
      <c r="Y60" s="213"/>
      <c r="Z60" s="213"/>
      <c r="AA60" s="213"/>
      <c r="AB60" s="213"/>
      <c r="AC60" s="213"/>
    </row>
    <row r="61" spans="1:29" s="212" customFormat="1" x14ac:dyDescent="0.2">
      <c r="A61" s="195"/>
      <c r="B61" s="190" t="s">
        <v>17</v>
      </c>
      <c r="C61" s="461" t="s">
        <v>743</v>
      </c>
      <c r="D61" s="192"/>
      <c r="E61" s="192"/>
      <c r="F61" s="192"/>
      <c r="G61" s="192"/>
      <c r="H61" s="230"/>
      <c r="I61" s="467">
        <f t="shared" si="0"/>
        <v>0</v>
      </c>
      <c r="L61" s="213"/>
      <c r="M61" s="213"/>
      <c r="N61" s="213"/>
      <c r="O61" s="213"/>
      <c r="P61" s="213"/>
      <c r="Q61" s="213"/>
      <c r="R61" s="213"/>
      <c r="S61" s="213"/>
      <c r="T61" s="213"/>
      <c r="U61" s="213"/>
      <c r="V61" s="213"/>
      <c r="W61" s="213"/>
      <c r="X61" s="213"/>
      <c r="Y61" s="213"/>
      <c r="Z61" s="213"/>
      <c r="AA61" s="213"/>
      <c r="AB61" s="213"/>
      <c r="AC61" s="213"/>
    </row>
    <row r="62" spans="1:29" s="212" customFormat="1" x14ac:dyDescent="0.2">
      <c r="A62" s="195" t="s">
        <v>708</v>
      </c>
      <c r="B62" s="190"/>
      <c r="C62" s="462" t="s">
        <v>744</v>
      </c>
      <c r="D62" s="192"/>
      <c r="E62" s="192">
        <v>2600</v>
      </c>
      <c r="F62" s="192"/>
      <c r="G62" s="192"/>
      <c r="H62" s="230"/>
      <c r="I62" s="467">
        <f t="shared" si="0"/>
        <v>2600</v>
      </c>
      <c r="L62" s="213"/>
      <c r="M62" s="213"/>
      <c r="N62" s="213"/>
      <c r="O62" s="213"/>
      <c r="P62" s="213"/>
      <c r="Q62" s="213"/>
      <c r="R62" s="213"/>
      <c r="S62" s="213"/>
      <c r="T62" s="213"/>
      <c r="U62" s="213"/>
      <c r="V62" s="213"/>
      <c r="W62" s="213"/>
      <c r="X62" s="213"/>
      <c r="Y62" s="213"/>
      <c r="Z62" s="213"/>
      <c r="AA62" s="213"/>
      <c r="AB62" s="213"/>
      <c r="AC62" s="213"/>
    </row>
    <row r="63" spans="1:29" s="212" customFormat="1" x14ac:dyDescent="0.2">
      <c r="A63" s="195" t="s">
        <v>708</v>
      </c>
      <c r="B63" s="190"/>
      <c r="C63" s="462" t="s">
        <v>745</v>
      </c>
      <c r="D63" s="192">
        <v>2500</v>
      </c>
      <c r="E63" s="192"/>
      <c r="F63" s="192"/>
      <c r="G63" s="192"/>
      <c r="H63" s="230"/>
      <c r="I63" s="467">
        <f t="shared" si="0"/>
        <v>2500</v>
      </c>
      <c r="L63" s="213"/>
      <c r="M63" s="213"/>
      <c r="N63" s="213"/>
      <c r="O63" s="213"/>
      <c r="P63" s="213"/>
      <c r="Q63" s="213"/>
      <c r="R63" s="213"/>
      <c r="S63" s="213"/>
      <c r="T63" s="213"/>
      <c r="U63" s="213"/>
      <c r="V63" s="213"/>
      <c r="W63" s="213"/>
      <c r="X63" s="213"/>
      <c r="Y63" s="213"/>
      <c r="Z63" s="213"/>
      <c r="AA63" s="213"/>
      <c r="AB63" s="213"/>
      <c r="AC63" s="213"/>
    </row>
    <row r="64" spans="1:29" s="212" customFormat="1" x14ac:dyDescent="0.2">
      <c r="A64" s="195"/>
      <c r="B64" s="190">
        <v>12203</v>
      </c>
      <c r="C64" s="461" t="s">
        <v>746</v>
      </c>
      <c r="D64" s="192"/>
      <c r="E64" s="192"/>
      <c r="F64" s="192"/>
      <c r="G64" s="192"/>
      <c r="H64" s="230"/>
      <c r="I64" s="467">
        <f t="shared" si="0"/>
        <v>0</v>
      </c>
      <c r="L64" s="213"/>
      <c r="M64" s="213"/>
      <c r="N64" s="213"/>
      <c r="O64" s="213"/>
      <c r="P64" s="213"/>
      <c r="Q64" s="213"/>
      <c r="R64" s="213"/>
      <c r="S64" s="213"/>
      <c r="T64" s="213"/>
      <c r="U64" s="213"/>
      <c r="V64" s="213"/>
      <c r="W64" s="213"/>
      <c r="X64" s="213"/>
      <c r="Y64" s="213"/>
      <c r="Z64" s="213"/>
      <c r="AA64" s="213"/>
      <c r="AB64" s="213"/>
      <c r="AC64" s="213"/>
    </row>
    <row r="65" spans="1:29" s="212" customFormat="1" x14ac:dyDescent="0.2">
      <c r="A65" s="195" t="s">
        <v>708</v>
      </c>
      <c r="B65" s="190"/>
      <c r="C65" s="457" t="s">
        <v>747</v>
      </c>
      <c r="D65" s="192">
        <v>2000</v>
      </c>
      <c r="E65" s="192"/>
      <c r="F65" s="192"/>
      <c r="G65" s="192"/>
      <c r="H65" s="230"/>
      <c r="I65" s="467">
        <f t="shared" si="0"/>
        <v>2000</v>
      </c>
      <c r="L65" s="213"/>
      <c r="M65" s="213"/>
      <c r="N65" s="213"/>
      <c r="O65" s="213"/>
      <c r="P65" s="213"/>
      <c r="Q65" s="213"/>
      <c r="R65" s="213"/>
      <c r="S65" s="213"/>
      <c r="T65" s="213"/>
      <c r="U65" s="213"/>
      <c r="V65" s="213"/>
      <c r="W65" s="213"/>
      <c r="X65" s="213"/>
      <c r="Y65" s="213"/>
      <c r="Z65" s="213"/>
      <c r="AA65" s="213"/>
      <c r="AB65" s="213"/>
      <c r="AC65" s="213"/>
    </row>
    <row r="66" spans="1:29" s="212" customFormat="1" x14ac:dyDescent="0.2">
      <c r="A66" s="195" t="s">
        <v>708</v>
      </c>
      <c r="B66" s="190"/>
      <c r="C66" s="461" t="s">
        <v>231</v>
      </c>
      <c r="D66" s="192"/>
      <c r="E66" s="192"/>
      <c r="F66" s="192"/>
      <c r="G66" s="192"/>
      <c r="H66" s="230"/>
      <c r="I66" s="467">
        <f t="shared" si="0"/>
        <v>0</v>
      </c>
      <c r="L66" s="213"/>
      <c r="M66" s="213"/>
      <c r="N66" s="213"/>
      <c r="O66" s="213"/>
      <c r="P66" s="213"/>
      <c r="Q66" s="213"/>
      <c r="R66" s="213"/>
      <c r="S66" s="213"/>
      <c r="T66" s="213"/>
      <c r="U66" s="213"/>
      <c r="V66" s="213"/>
      <c r="W66" s="213"/>
      <c r="X66" s="213"/>
      <c r="Y66" s="213"/>
      <c r="Z66" s="213"/>
      <c r="AA66" s="213"/>
      <c r="AB66" s="213"/>
      <c r="AC66" s="213"/>
    </row>
    <row r="67" spans="1:29" s="212" customFormat="1" x14ac:dyDescent="0.2">
      <c r="A67" s="195"/>
      <c r="B67" s="190" t="s">
        <v>18</v>
      </c>
      <c r="C67" s="461" t="s">
        <v>230</v>
      </c>
      <c r="D67" s="192"/>
      <c r="E67" s="192"/>
      <c r="F67" s="192"/>
      <c r="G67" s="192"/>
      <c r="H67" s="230"/>
      <c r="I67" s="467">
        <f t="shared" si="0"/>
        <v>0</v>
      </c>
      <c r="L67" s="213"/>
      <c r="M67" s="213"/>
      <c r="N67" s="213"/>
      <c r="O67" s="213"/>
      <c r="P67" s="213"/>
      <c r="Q67" s="213"/>
      <c r="R67" s="213"/>
      <c r="S67" s="213"/>
      <c r="T67" s="213"/>
      <c r="U67" s="213"/>
      <c r="V67" s="213"/>
      <c r="W67" s="213"/>
      <c r="X67" s="213"/>
      <c r="Y67" s="213"/>
      <c r="Z67" s="213"/>
      <c r="AA67" s="213"/>
      <c r="AB67" s="213"/>
      <c r="AC67" s="213"/>
    </row>
    <row r="68" spans="1:29" s="212" customFormat="1" x14ac:dyDescent="0.2">
      <c r="A68" s="195" t="s">
        <v>708</v>
      </c>
      <c r="B68" s="190"/>
      <c r="C68" s="462" t="s">
        <v>745</v>
      </c>
      <c r="D68" s="192">
        <v>1000</v>
      </c>
      <c r="E68" s="192"/>
      <c r="F68" s="192"/>
      <c r="G68" s="192"/>
      <c r="H68" s="230"/>
      <c r="I68" s="467">
        <f t="shared" si="0"/>
        <v>1000</v>
      </c>
      <c r="L68" s="213"/>
      <c r="M68" s="213"/>
      <c r="N68" s="213"/>
      <c r="O68" s="213"/>
      <c r="P68" s="213"/>
      <c r="Q68" s="213"/>
      <c r="R68" s="213"/>
      <c r="S68" s="213"/>
      <c r="T68" s="213"/>
      <c r="U68" s="213"/>
      <c r="V68" s="213"/>
      <c r="W68" s="213"/>
      <c r="X68" s="213"/>
      <c r="Y68" s="213"/>
      <c r="Z68" s="213"/>
      <c r="AA68" s="213"/>
      <c r="AB68" s="213"/>
      <c r="AC68" s="213"/>
    </row>
    <row r="69" spans="1:29" s="212" customFormat="1" x14ac:dyDescent="0.2">
      <c r="A69" s="195"/>
      <c r="B69" s="190" t="s">
        <v>19</v>
      </c>
      <c r="C69" s="461" t="s">
        <v>987</v>
      </c>
      <c r="D69" s="192"/>
      <c r="E69" s="192"/>
      <c r="F69" s="192"/>
      <c r="G69" s="192"/>
      <c r="H69" s="230"/>
      <c r="I69" s="467">
        <f t="shared" si="0"/>
        <v>0</v>
      </c>
      <c r="L69" s="213"/>
      <c r="M69" s="213"/>
      <c r="N69" s="213"/>
      <c r="O69" s="213"/>
      <c r="P69" s="213"/>
      <c r="Q69" s="213"/>
      <c r="R69" s="213"/>
      <c r="S69" s="213"/>
      <c r="T69" s="213"/>
      <c r="U69" s="213"/>
      <c r="V69" s="213"/>
      <c r="W69" s="213"/>
      <c r="X69" s="213"/>
      <c r="Y69" s="213"/>
      <c r="Z69" s="213"/>
      <c r="AA69" s="213"/>
      <c r="AB69" s="213"/>
      <c r="AC69" s="213"/>
    </row>
    <row r="70" spans="1:29" s="212" customFormat="1" x14ac:dyDescent="0.2">
      <c r="A70" s="195" t="s">
        <v>708</v>
      </c>
      <c r="B70" s="190"/>
      <c r="C70" s="462" t="s">
        <v>745</v>
      </c>
      <c r="D70" s="192">
        <v>1000</v>
      </c>
      <c r="E70" s="192"/>
      <c r="F70" s="192"/>
      <c r="G70" s="192"/>
      <c r="H70" s="230"/>
      <c r="I70" s="467">
        <f t="shared" si="0"/>
        <v>1000</v>
      </c>
      <c r="L70" s="213"/>
      <c r="M70" s="213"/>
      <c r="N70" s="213"/>
      <c r="O70" s="213"/>
      <c r="P70" s="213"/>
      <c r="Q70" s="213"/>
      <c r="R70" s="213"/>
      <c r="S70" s="213"/>
      <c r="T70" s="213"/>
      <c r="U70" s="213"/>
      <c r="V70" s="213"/>
      <c r="W70" s="213"/>
      <c r="X70" s="213"/>
      <c r="Y70" s="213"/>
      <c r="Z70" s="213"/>
      <c r="AA70" s="213"/>
      <c r="AB70" s="213"/>
      <c r="AC70" s="213"/>
    </row>
    <row r="71" spans="1:29" s="212" customFormat="1" x14ac:dyDescent="0.2">
      <c r="A71" s="195"/>
      <c r="B71" s="190" t="s">
        <v>20</v>
      </c>
      <c r="C71" s="461" t="s">
        <v>952</v>
      </c>
      <c r="D71" s="192"/>
      <c r="E71" s="192"/>
      <c r="F71" s="192"/>
      <c r="G71" s="192"/>
      <c r="H71" s="230"/>
      <c r="I71" s="467">
        <f t="shared" si="0"/>
        <v>0</v>
      </c>
      <c r="L71" s="213"/>
      <c r="M71" s="213"/>
      <c r="N71" s="213"/>
      <c r="O71" s="213"/>
      <c r="P71" s="213"/>
      <c r="Q71" s="213"/>
      <c r="R71" s="213"/>
      <c r="S71" s="213"/>
      <c r="T71" s="213"/>
      <c r="U71" s="213"/>
      <c r="V71" s="213"/>
      <c r="W71" s="213"/>
      <c r="X71" s="213"/>
      <c r="Y71" s="213"/>
      <c r="Z71" s="213"/>
      <c r="AA71" s="213"/>
      <c r="AB71" s="213"/>
      <c r="AC71" s="213"/>
    </row>
    <row r="72" spans="1:29" s="212" customFormat="1" x14ac:dyDescent="0.2">
      <c r="A72" s="195" t="s">
        <v>711</v>
      </c>
      <c r="B72" s="190"/>
      <c r="C72" s="462" t="s">
        <v>986</v>
      </c>
      <c r="D72" s="192">
        <v>14686</v>
      </c>
      <c r="E72" s="192"/>
      <c r="F72" s="192"/>
      <c r="G72" s="192"/>
      <c r="H72" s="230"/>
      <c r="I72" s="467">
        <f t="shared" si="0"/>
        <v>14686</v>
      </c>
      <c r="L72" s="213"/>
      <c r="M72" s="213"/>
      <c r="N72" s="213"/>
      <c r="O72" s="213"/>
      <c r="P72" s="213"/>
      <c r="Q72" s="213"/>
      <c r="R72" s="213"/>
      <c r="S72" s="213"/>
      <c r="T72" s="213"/>
      <c r="U72" s="213"/>
      <c r="V72" s="213"/>
      <c r="W72" s="213"/>
      <c r="X72" s="213"/>
      <c r="Y72" s="213"/>
      <c r="Z72" s="213"/>
      <c r="AA72" s="213"/>
      <c r="AB72" s="213"/>
      <c r="AC72" s="213"/>
    </row>
    <row r="73" spans="1:29" s="212" customFormat="1" ht="25.5" x14ac:dyDescent="0.2">
      <c r="A73" s="195" t="s">
        <v>711</v>
      </c>
      <c r="B73" s="190"/>
      <c r="C73" s="462" t="s">
        <v>953</v>
      </c>
      <c r="D73" s="192">
        <v>1400</v>
      </c>
      <c r="E73" s="192"/>
      <c r="F73" s="192"/>
      <c r="G73" s="192"/>
      <c r="H73" s="230"/>
      <c r="I73" s="467">
        <f t="shared" si="0"/>
        <v>1400</v>
      </c>
      <c r="L73" s="213"/>
      <c r="M73" s="213"/>
      <c r="N73" s="213"/>
      <c r="O73" s="213"/>
      <c r="P73" s="213"/>
      <c r="Q73" s="213"/>
      <c r="R73" s="213"/>
      <c r="S73" s="213"/>
      <c r="T73" s="213"/>
      <c r="U73" s="213"/>
      <c r="V73" s="213"/>
      <c r="W73" s="213"/>
      <c r="X73" s="213"/>
      <c r="Y73" s="213"/>
      <c r="Z73" s="213"/>
      <c r="AA73" s="213"/>
      <c r="AB73" s="213"/>
      <c r="AC73" s="213"/>
    </row>
    <row r="74" spans="1:29" s="212" customFormat="1" x14ac:dyDescent="0.2">
      <c r="A74" s="195"/>
      <c r="B74" s="190">
        <v>40103</v>
      </c>
      <c r="C74" s="461" t="s">
        <v>988</v>
      </c>
      <c r="D74" s="192"/>
      <c r="E74" s="192"/>
      <c r="F74" s="192"/>
      <c r="G74" s="192"/>
      <c r="H74" s="230"/>
      <c r="I74" s="467">
        <f t="shared" si="0"/>
        <v>0</v>
      </c>
      <c r="L74" s="213"/>
      <c r="M74" s="213"/>
      <c r="N74" s="213"/>
      <c r="O74" s="213"/>
      <c r="P74" s="213"/>
      <c r="Q74" s="213"/>
      <c r="R74" s="213"/>
      <c r="S74" s="213"/>
      <c r="T74" s="213"/>
      <c r="U74" s="213"/>
      <c r="V74" s="213"/>
      <c r="W74" s="213"/>
      <c r="X74" s="213"/>
      <c r="Y74" s="213"/>
      <c r="Z74" s="213"/>
      <c r="AA74" s="213"/>
      <c r="AB74" s="213"/>
      <c r="AC74" s="213"/>
    </row>
    <row r="75" spans="1:29" s="212" customFormat="1" x14ac:dyDescent="0.2">
      <c r="A75" s="195" t="s">
        <v>708</v>
      </c>
      <c r="B75" s="190"/>
      <c r="C75" s="462" t="s">
        <v>745</v>
      </c>
      <c r="D75" s="192">
        <v>1000</v>
      </c>
      <c r="E75" s="192"/>
      <c r="F75" s="192"/>
      <c r="G75" s="192"/>
      <c r="H75" s="230"/>
      <c r="I75" s="467">
        <f t="shared" si="0"/>
        <v>1000</v>
      </c>
      <c r="L75" s="213"/>
      <c r="M75" s="213"/>
      <c r="N75" s="213"/>
      <c r="O75" s="213"/>
      <c r="P75" s="213"/>
      <c r="Q75" s="213"/>
      <c r="R75" s="213"/>
      <c r="S75" s="213"/>
      <c r="T75" s="213"/>
      <c r="U75" s="213"/>
      <c r="V75" s="213"/>
      <c r="W75" s="213"/>
      <c r="X75" s="213"/>
      <c r="Y75" s="213"/>
      <c r="Z75" s="213"/>
      <c r="AA75" s="213"/>
      <c r="AB75" s="213"/>
      <c r="AC75" s="213"/>
    </row>
    <row r="76" spans="1:29" s="212" customFormat="1" x14ac:dyDescent="0.2">
      <c r="A76" s="195"/>
      <c r="B76" s="190" t="s">
        <v>21</v>
      </c>
      <c r="C76" s="461" t="s">
        <v>989</v>
      </c>
      <c r="D76" s="192"/>
      <c r="E76" s="192"/>
      <c r="F76" s="192"/>
      <c r="G76" s="192"/>
      <c r="H76" s="230"/>
      <c r="I76" s="467">
        <f t="shared" si="0"/>
        <v>0</v>
      </c>
      <c r="L76" s="213"/>
      <c r="M76" s="213"/>
      <c r="N76" s="213"/>
      <c r="O76" s="213"/>
      <c r="P76" s="213"/>
      <c r="Q76" s="213"/>
      <c r="R76" s="213"/>
      <c r="S76" s="213"/>
      <c r="T76" s="213"/>
      <c r="U76" s="213"/>
      <c r="V76" s="213"/>
      <c r="W76" s="213"/>
      <c r="X76" s="213"/>
      <c r="Y76" s="213"/>
      <c r="Z76" s="213"/>
      <c r="AA76" s="213"/>
      <c r="AB76" s="213"/>
      <c r="AC76" s="213"/>
    </row>
    <row r="77" spans="1:29" s="212" customFormat="1" x14ac:dyDescent="0.2">
      <c r="A77" s="195" t="s">
        <v>708</v>
      </c>
      <c r="B77" s="190"/>
      <c r="C77" s="462" t="s">
        <v>745</v>
      </c>
      <c r="D77" s="192">
        <v>500</v>
      </c>
      <c r="E77" s="192"/>
      <c r="F77" s="192"/>
      <c r="G77" s="192"/>
      <c r="H77" s="230"/>
      <c r="I77" s="467">
        <f t="shared" si="0"/>
        <v>500</v>
      </c>
      <c r="L77" s="213"/>
      <c r="M77" s="213"/>
      <c r="N77" s="213"/>
      <c r="O77" s="213"/>
      <c r="P77" s="213"/>
      <c r="Q77" s="213"/>
      <c r="R77" s="213"/>
      <c r="S77" s="213"/>
      <c r="T77" s="213"/>
      <c r="U77" s="213"/>
      <c r="V77" s="213"/>
      <c r="W77" s="213"/>
      <c r="X77" s="213"/>
      <c r="Y77" s="213"/>
      <c r="Z77" s="213"/>
      <c r="AA77" s="213"/>
      <c r="AB77" s="213"/>
      <c r="AC77" s="213"/>
    </row>
    <row r="78" spans="1:29" s="212" customFormat="1" x14ac:dyDescent="0.2">
      <c r="A78" s="195"/>
      <c r="B78" s="190" t="s">
        <v>22</v>
      </c>
      <c r="C78" s="461" t="s">
        <v>990</v>
      </c>
      <c r="D78" s="192"/>
      <c r="E78" s="192"/>
      <c r="F78" s="192"/>
      <c r="G78" s="192"/>
      <c r="H78" s="230"/>
      <c r="I78" s="467">
        <f t="shared" si="0"/>
        <v>0</v>
      </c>
      <c r="L78" s="213"/>
      <c r="M78" s="213"/>
      <c r="N78" s="213"/>
      <c r="O78" s="213"/>
      <c r="P78" s="213"/>
      <c r="Q78" s="213"/>
      <c r="R78" s="213"/>
      <c r="S78" s="213"/>
      <c r="T78" s="213"/>
      <c r="U78" s="213"/>
      <c r="V78" s="213"/>
      <c r="W78" s="213"/>
      <c r="X78" s="213"/>
      <c r="Y78" s="213"/>
      <c r="Z78" s="213"/>
      <c r="AA78" s="213"/>
      <c r="AB78" s="213"/>
      <c r="AC78" s="213"/>
    </row>
    <row r="79" spans="1:29" s="212" customFormat="1" x14ac:dyDescent="0.2">
      <c r="A79" s="195" t="s">
        <v>708</v>
      </c>
      <c r="B79" s="190"/>
      <c r="C79" s="462" t="s">
        <v>745</v>
      </c>
      <c r="D79" s="192">
        <v>500</v>
      </c>
      <c r="E79" s="192"/>
      <c r="F79" s="192"/>
      <c r="G79" s="192"/>
      <c r="H79" s="230"/>
      <c r="I79" s="467">
        <f t="shared" si="0"/>
        <v>500</v>
      </c>
      <c r="L79" s="213"/>
      <c r="M79" s="213"/>
      <c r="N79" s="213"/>
      <c r="O79" s="213"/>
      <c r="P79" s="213"/>
      <c r="Q79" s="213"/>
      <c r="R79" s="213"/>
      <c r="S79" s="213"/>
      <c r="T79" s="213"/>
      <c r="U79" s="213"/>
      <c r="V79" s="213"/>
      <c r="W79" s="213"/>
      <c r="X79" s="213"/>
      <c r="Y79" s="213"/>
      <c r="Z79" s="213"/>
      <c r="AA79" s="213"/>
      <c r="AB79" s="213"/>
      <c r="AC79" s="213"/>
    </row>
    <row r="80" spans="1:29" s="212" customFormat="1" x14ac:dyDescent="0.2">
      <c r="A80" s="195"/>
      <c r="B80" s="190">
        <v>40105</v>
      </c>
      <c r="C80" s="461" t="s">
        <v>748</v>
      </c>
      <c r="D80" s="192"/>
      <c r="E80" s="192"/>
      <c r="F80" s="192"/>
      <c r="G80" s="192"/>
      <c r="H80" s="230"/>
      <c r="I80" s="467">
        <f t="shared" si="0"/>
        <v>0</v>
      </c>
      <c r="L80" s="213"/>
      <c r="M80" s="213"/>
      <c r="N80" s="213"/>
      <c r="O80" s="213"/>
      <c r="P80" s="213"/>
      <c r="Q80" s="213"/>
      <c r="R80" s="213"/>
      <c r="S80" s="213"/>
      <c r="T80" s="213"/>
      <c r="U80" s="213"/>
      <c r="V80" s="213"/>
      <c r="W80" s="213"/>
      <c r="X80" s="213"/>
      <c r="Y80" s="213"/>
      <c r="Z80" s="213"/>
      <c r="AA80" s="213"/>
      <c r="AB80" s="213"/>
      <c r="AC80" s="213"/>
    </row>
    <row r="81" spans="1:29" s="212" customFormat="1" x14ac:dyDescent="0.2">
      <c r="A81" s="195" t="s">
        <v>708</v>
      </c>
      <c r="B81" s="190"/>
      <c r="C81" s="462" t="s">
        <v>745</v>
      </c>
      <c r="D81" s="192">
        <v>500</v>
      </c>
      <c r="E81" s="192"/>
      <c r="F81" s="192"/>
      <c r="G81" s="192"/>
      <c r="H81" s="230"/>
      <c r="I81" s="467">
        <f t="shared" si="0"/>
        <v>500</v>
      </c>
      <c r="L81" s="213"/>
      <c r="M81" s="213"/>
      <c r="N81" s="213"/>
      <c r="O81" s="213"/>
      <c r="P81" s="213"/>
      <c r="Q81" s="213"/>
      <c r="R81" s="213"/>
      <c r="S81" s="213"/>
      <c r="T81" s="213"/>
      <c r="U81" s="213"/>
      <c r="V81" s="213"/>
      <c r="W81" s="213"/>
      <c r="X81" s="213"/>
      <c r="Y81" s="213"/>
      <c r="Z81" s="213"/>
      <c r="AA81" s="213"/>
      <c r="AB81" s="213"/>
      <c r="AC81" s="213"/>
    </row>
    <row r="82" spans="1:29" s="212" customFormat="1" x14ac:dyDescent="0.2">
      <c r="A82" s="195" t="s">
        <v>708</v>
      </c>
      <c r="B82" s="190"/>
      <c r="C82" s="462" t="s">
        <v>934</v>
      </c>
      <c r="D82" s="192">
        <v>2500</v>
      </c>
      <c r="E82" s="192"/>
      <c r="F82" s="192"/>
      <c r="G82" s="192"/>
      <c r="H82" s="230"/>
      <c r="I82" s="467">
        <f t="shared" si="0"/>
        <v>2500</v>
      </c>
      <c r="L82" s="213"/>
      <c r="M82" s="213"/>
      <c r="N82" s="213"/>
      <c r="O82" s="213"/>
      <c r="P82" s="213"/>
      <c r="Q82" s="213"/>
      <c r="R82" s="213"/>
      <c r="S82" s="213"/>
      <c r="T82" s="213"/>
      <c r="U82" s="213"/>
      <c r="V82" s="213"/>
      <c r="W82" s="213"/>
      <c r="X82" s="213"/>
      <c r="Y82" s="213"/>
      <c r="Z82" s="213"/>
      <c r="AA82" s="213"/>
      <c r="AB82" s="213"/>
      <c r="AC82" s="213"/>
    </row>
    <row r="83" spans="1:29" s="212" customFormat="1" x14ac:dyDescent="0.2">
      <c r="A83" s="195"/>
      <c r="B83" s="190">
        <v>40106</v>
      </c>
      <c r="C83" s="461" t="s">
        <v>749</v>
      </c>
      <c r="D83" s="192"/>
      <c r="E83" s="192"/>
      <c r="F83" s="192"/>
      <c r="G83" s="192"/>
      <c r="H83" s="230"/>
      <c r="I83" s="467">
        <f t="shared" si="0"/>
        <v>0</v>
      </c>
      <c r="L83" s="213"/>
      <c r="M83" s="213"/>
      <c r="N83" s="213"/>
      <c r="O83" s="213"/>
      <c r="P83" s="213"/>
      <c r="Q83" s="213"/>
      <c r="R83" s="213"/>
      <c r="S83" s="213"/>
      <c r="T83" s="213"/>
      <c r="U83" s="213"/>
      <c r="V83" s="213"/>
      <c r="W83" s="213"/>
      <c r="X83" s="213"/>
      <c r="Y83" s="213"/>
      <c r="Z83" s="213"/>
      <c r="AA83" s="213"/>
      <c r="AB83" s="213"/>
      <c r="AC83" s="213"/>
    </row>
    <row r="84" spans="1:29" s="212" customFormat="1" x14ac:dyDescent="0.2">
      <c r="A84" s="195" t="s">
        <v>708</v>
      </c>
      <c r="B84" s="190"/>
      <c r="C84" s="462" t="s">
        <v>745</v>
      </c>
      <c r="D84" s="192">
        <v>500</v>
      </c>
      <c r="E84" s="192"/>
      <c r="F84" s="192"/>
      <c r="G84" s="192"/>
      <c r="H84" s="230"/>
      <c r="I84" s="467">
        <f t="shared" si="0"/>
        <v>500</v>
      </c>
      <c r="L84" s="213"/>
      <c r="M84" s="213"/>
      <c r="N84" s="213"/>
      <c r="O84" s="213"/>
      <c r="P84" s="213"/>
      <c r="Q84" s="213"/>
      <c r="R84" s="213"/>
      <c r="S84" s="213"/>
      <c r="T84" s="213"/>
      <c r="U84" s="213"/>
      <c r="V84" s="213"/>
      <c r="W84" s="213"/>
      <c r="X84" s="213"/>
      <c r="Y84" s="213"/>
      <c r="Z84" s="213"/>
      <c r="AA84" s="213"/>
      <c r="AB84" s="213"/>
      <c r="AC84" s="213"/>
    </row>
    <row r="85" spans="1:29" s="212" customFormat="1" x14ac:dyDescent="0.2">
      <c r="A85" s="195" t="s">
        <v>711</v>
      </c>
      <c r="B85" s="190"/>
      <c r="C85" s="462" t="s">
        <v>935</v>
      </c>
      <c r="D85" s="192"/>
      <c r="E85" s="192">
        <v>1600</v>
      </c>
      <c r="F85" s="192"/>
      <c r="G85" s="192"/>
      <c r="H85" s="230"/>
      <c r="I85" s="467">
        <f t="shared" si="0"/>
        <v>1600</v>
      </c>
      <c r="L85" s="213"/>
      <c r="M85" s="213"/>
      <c r="N85" s="213"/>
      <c r="O85" s="213"/>
      <c r="P85" s="213"/>
      <c r="Q85" s="213"/>
      <c r="R85" s="213"/>
      <c r="S85" s="213"/>
      <c r="T85" s="213"/>
      <c r="U85" s="213"/>
      <c r="V85" s="213"/>
      <c r="W85" s="213"/>
      <c r="X85" s="213"/>
      <c r="Y85" s="213"/>
      <c r="Z85" s="213"/>
      <c r="AA85" s="213"/>
      <c r="AB85" s="213"/>
      <c r="AC85" s="213"/>
    </row>
    <row r="86" spans="1:29" s="212" customFormat="1" x14ac:dyDescent="0.2">
      <c r="A86" s="195"/>
      <c r="B86" s="190">
        <v>40108</v>
      </c>
      <c r="C86" s="461" t="s">
        <v>221</v>
      </c>
      <c r="D86" s="192"/>
      <c r="E86" s="192"/>
      <c r="F86" s="192"/>
      <c r="G86" s="192"/>
      <c r="H86" s="230"/>
      <c r="I86" s="467">
        <f t="shared" si="0"/>
        <v>0</v>
      </c>
      <c r="L86" s="213"/>
      <c r="M86" s="213"/>
      <c r="N86" s="213"/>
      <c r="O86" s="213"/>
      <c r="P86" s="213"/>
      <c r="Q86" s="213"/>
      <c r="R86" s="213"/>
      <c r="S86" s="213"/>
      <c r="T86" s="213"/>
      <c r="U86" s="213"/>
      <c r="V86" s="213"/>
      <c r="W86" s="213"/>
      <c r="X86" s="213"/>
      <c r="Y86" s="213"/>
      <c r="Z86" s="213"/>
      <c r="AA86" s="213"/>
      <c r="AB86" s="213"/>
      <c r="AC86" s="213"/>
    </row>
    <row r="87" spans="1:29" s="212" customFormat="1" x14ac:dyDescent="0.2">
      <c r="A87" s="195" t="s">
        <v>708</v>
      </c>
      <c r="B87" s="190"/>
      <c r="C87" s="462" t="s">
        <v>745</v>
      </c>
      <c r="D87" s="192">
        <v>500</v>
      </c>
      <c r="E87" s="192"/>
      <c r="F87" s="192"/>
      <c r="G87" s="192"/>
      <c r="H87" s="230"/>
      <c r="I87" s="467">
        <f t="shared" si="0"/>
        <v>500</v>
      </c>
      <c r="L87" s="213"/>
      <c r="M87" s="213"/>
      <c r="N87" s="213"/>
      <c r="O87" s="213"/>
      <c r="P87" s="213"/>
      <c r="Q87" s="213"/>
      <c r="R87" s="213"/>
      <c r="S87" s="213"/>
      <c r="T87" s="213"/>
      <c r="U87" s="213"/>
      <c r="V87" s="213"/>
      <c r="W87" s="213"/>
      <c r="X87" s="213"/>
      <c r="Y87" s="213"/>
      <c r="Z87" s="213"/>
      <c r="AA87" s="213"/>
      <c r="AB87" s="213"/>
      <c r="AC87" s="213"/>
    </row>
    <row r="88" spans="1:29" s="212" customFormat="1" x14ac:dyDescent="0.2">
      <c r="A88" s="195"/>
      <c r="B88" s="190">
        <v>40109</v>
      </c>
      <c r="C88" s="461" t="s">
        <v>750</v>
      </c>
      <c r="D88" s="192"/>
      <c r="E88" s="192"/>
      <c r="F88" s="192"/>
      <c r="G88" s="192"/>
      <c r="H88" s="230"/>
      <c r="I88" s="467">
        <f t="shared" si="0"/>
        <v>0</v>
      </c>
      <c r="L88" s="213"/>
      <c r="M88" s="213"/>
      <c r="N88" s="213"/>
      <c r="O88" s="213"/>
      <c r="P88" s="213"/>
      <c r="Q88" s="213"/>
      <c r="R88" s="213"/>
      <c r="S88" s="213"/>
      <c r="T88" s="213"/>
      <c r="U88" s="213"/>
      <c r="V88" s="213"/>
      <c r="W88" s="213"/>
      <c r="X88" s="213"/>
      <c r="Y88" s="213"/>
      <c r="Z88" s="213"/>
      <c r="AA88" s="213"/>
      <c r="AB88" s="213"/>
      <c r="AC88" s="213"/>
    </row>
    <row r="89" spans="1:29" s="212" customFormat="1" x14ac:dyDescent="0.2">
      <c r="A89" s="195" t="s">
        <v>708</v>
      </c>
      <c r="B89" s="190"/>
      <c r="C89" s="462" t="s">
        <v>745</v>
      </c>
      <c r="D89" s="192">
        <v>500</v>
      </c>
      <c r="E89" s="192"/>
      <c r="F89" s="192"/>
      <c r="G89" s="192"/>
      <c r="H89" s="230"/>
      <c r="I89" s="467">
        <f t="shared" si="0"/>
        <v>500</v>
      </c>
      <c r="L89" s="213"/>
      <c r="M89" s="213"/>
      <c r="N89" s="213"/>
      <c r="O89" s="213"/>
      <c r="P89" s="213"/>
      <c r="Q89" s="213"/>
      <c r="R89" s="213"/>
      <c r="S89" s="213"/>
      <c r="T89" s="213"/>
      <c r="U89" s="213"/>
      <c r="V89" s="213"/>
      <c r="W89" s="213"/>
      <c r="X89" s="213"/>
      <c r="Y89" s="213"/>
      <c r="Z89" s="213"/>
      <c r="AA89" s="213"/>
      <c r="AB89" s="213"/>
      <c r="AC89" s="213"/>
    </row>
    <row r="90" spans="1:29" s="212" customFormat="1" x14ac:dyDescent="0.2">
      <c r="A90" s="195"/>
      <c r="B90" s="190" t="s">
        <v>23</v>
      </c>
      <c r="C90" s="461" t="s">
        <v>751</v>
      </c>
      <c r="D90" s="192"/>
      <c r="E90" s="192"/>
      <c r="F90" s="192"/>
      <c r="G90" s="192"/>
      <c r="H90" s="230"/>
      <c r="I90" s="467">
        <f t="shared" si="0"/>
        <v>0</v>
      </c>
      <c r="L90" s="213"/>
      <c r="M90" s="213"/>
      <c r="N90" s="213"/>
      <c r="O90" s="213"/>
      <c r="P90" s="213"/>
      <c r="Q90" s="213"/>
      <c r="R90" s="213"/>
      <c r="S90" s="213"/>
      <c r="T90" s="213"/>
      <c r="U90" s="213"/>
      <c r="V90" s="213"/>
      <c r="W90" s="213"/>
      <c r="X90" s="213"/>
      <c r="Y90" s="213"/>
      <c r="Z90" s="213"/>
      <c r="AA90" s="213"/>
      <c r="AB90" s="213"/>
      <c r="AC90" s="213"/>
    </row>
    <row r="91" spans="1:29" s="212" customFormat="1" x14ac:dyDescent="0.2">
      <c r="A91" s="195" t="s">
        <v>708</v>
      </c>
      <c r="B91" s="190"/>
      <c r="C91" s="462" t="s">
        <v>745</v>
      </c>
      <c r="D91" s="192">
        <v>9368</v>
      </c>
      <c r="E91" s="192"/>
      <c r="F91" s="192"/>
      <c r="G91" s="192"/>
      <c r="H91" s="230"/>
      <c r="I91" s="467">
        <f t="shared" si="0"/>
        <v>9368</v>
      </c>
      <c r="L91" s="213"/>
      <c r="M91" s="213"/>
      <c r="N91" s="213"/>
      <c r="O91" s="213"/>
      <c r="P91" s="213"/>
      <c r="Q91" s="213"/>
      <c r="R91" s="213"/>
      <c r="S91" s="213"/>
      <c r="T91" s="213"/>
      <c r="U91" s="213"/>
      <c r="V91" s="213"/>
      <c r="W91" s="213"/>
      <c r="X91" s="213"/>
      <c r="Y91" s="213"/>
      <c r="Z91" s="213"/>
      <c r="AA91" s="213"/>
      <c r="AB91" s="213"/>
      <c r="AC91" s="213"/>
    </row>
    <row r="92" spans="1:29" s="212" customFormat="1" x14ac:dyDescent="0.2">
      <c r="A92" s="195" t="s">
        <v>711</v>
      </c>
      <c r="B92" s="190"/>
      <c r="C92" s="462" t="s">
        <v>745</v>
      </c>
      <c r="D92" s="192">
        <v>2419</v>
      </c>
      <c r="E92" s="192"/>
      <c r="F92" s="192"/>
      <c r="G92" s="192"/>
      <c r="H92" s="230"/>
      <c r="I92" s="467">
        <f t="shared" si="0"/>
        <v>2419</v>
      </c>
      <c r="L92" s="213"/>
      <c r="M92" s="213"/>
      <c r="N92" s="213"/>
      <c r="O92" s="213"/>
      <c r="P92" s="213"/>
      <c r="Q92" s="213"/>
      <c r="R92" s="213"/>
      <c r="S92" s="213"/>
      <c r="T92" s="213"/>
      <c r="U92" s="213"/>
      <c r="V92" s="213"/>
      <c r="W92" s="213"/>
      <c r="X92" s="213"/>
      <c r="Y92" s="213"/>
      <c r="Z92" s="213"/>
      <c r="AA92" s="213"/>
      <c r="AB92" s="213"/>
      <c r="AC92" s="213"/>
    </row>
    <row r="93" spans="1:29" s="212" customFormat="1" x14ac:dyDescent="0.2">
      <c r="A93" s="195" t="s">
        <v>708</v>
      </c>
      <c r="B93" s="190"/>
      <c r="C93" s="462" t="s">
        <v>924</v>
      </c>
      <c r="D93" s="192"/>
      <c r="E93" s="192">
        <v>3700</v>
      </c>
      <c r="F93" s="192"/>
      <c r="G93" s="192"/>
      <c r="H93" s="230"/>
      <c r="I93" s="467">
        <f t="shared" si="0"/>
        <v>3700</v>
      </c>
      <c r="L93" s="213"/>
      <c r="M93" s="213"/>
      <c r="N93" s="213"/>
      <c r="O93" s="213"/>
      <c r="P93" s="213"/>
      <c r="Q93" s="213"/>
      <c r="R93" s="213"/>
      <c r="S93" s="213"/>
      <c r="T93" s="213"/>
      <c r="U93" s="213"/>
      <c r="V93" s="213"/>
      <c r="W93" s="213"/>
      <c r="X93" s="213"/>
      <c r="Y93" s="213"/>
      <c r="Z93" s="213"/>
      <c r="AA93" s="213"/>
      <c r="AB93" s="213"/>
      <c r="AC93" s="213"/>
    </row>
    <row r="94" spans="1:29" s="212" customFormat="1" x14ac:dyDescent="0.2">
      <c r="A94" s="195" t="s">
        <v>708</v>
      </c>
      <c r="B94" s="190"/>
      <c r="C94" s="462" t="s">
        <v>926</v>
      </c>
      <c r="D94" s="192"/>
      <c r="E94" s="192">
        <v>3000</v>
      </c>
      <c r="F94" s="192"/>
      <c r="G94" s="192"/>
      <c r="H94" s="230"/>
      <c r="I94" s="467">
        <f t="shared" si="0"/>
        <v>3000</v>
      </c>
      <c r="L94" s="213"/>
      <c r="M94" s="213"/>
      <c r="N94" s="213"/>
      <c r="O94" s="213"/>
      <c r="P94" s="213"/>
      <c r="Q94" s="213"/>
      <c r="R94" s="213"/>
      <c r="S94" s="213"/>
      <c r="T94" s="213"/>
      <c r="U94" s="213"/>
      <c r="V94" s="213"/>
      <c r="W94" s="213"/>
      <c r="X94" s="213"/>
      <c r="Y94" s="213"/>
      <c r="Z94" s="213"/>
      <c r="AA94" s="213"/>
      <c r="AB94" s="213"/>
      <c r="AC94" s="213"/>
    </row>
    <row r="95" spans="1:29" s="212" customFormat="1" x14ac:dyDescent="0.2">
      <c r="A95" s="195" t="s">
        <v>708</v>
      </c>
      <c r="B95" s="190"/>
      <c r="C95" s="462" t="s">
        <v>927</v>
      </c>
      <c r="D95" s="192"/>
      <c r="E95" s="192">
        <v>3000</v>
      </c>
      <c r="F95" s="192"/>
      <c r="G95" s="192"/>
      <c r="H95" s="230"/>
      <c r="I95" s="467">
        <f t="shared" si="0"/>
        <v>3000</v>
      </c>
      <c r="L95" s="213"/>
      <c r="M95" s="213"/>
      <c r="N95" s="213"/>
      <c r="O95" s="213"/>
      <c r="P95" s="213"/>
      <c r="Q95" s="213"/>
      <c r="R95" s="213"/>
      <c r="S95" s="213"/>
      <c r="T95" s="213"/>
      <c r="U95" s="213"/>
      <c r="V95" s="213"/>
      <c r="W95" s="213"/>
      <c r="X95" s="213"/>
      <c r="Y95" s="213"/>
      <c r="Z95" s="213"/>
      <c r="AA95" s="213"/>
      <c r="AB95" s="213"/>
      <c r="AC95" s="213"/>
    </row>
    <row r="96" spans="1:29" s="212" customFormat="1" x14ac:dyDescent="0.2">
      <c r="A96" s="195" t="s">
        <v>708</v>
      </c>
      <c r="B96" s="190"/>
      <c r="C96" s="462" t="s">
        <v>928</v>
      </c>
      <c r="D96" s="192">
        <v>600</v>
      </c>
      <c r="E96" s="192"/>
      <c r="F96" s="192"/>
      <c r="G96" s="192"/>
      <c r="H96" s="230"/>
      <c r="I96" s="467">
        <f t="shared" si="0"/>
        <v>600</v>
      </c>
      <c r="L96" s="213"/>
      <c r="M96" s="213"/>
      <c r="N96" s="213"/>
      <c r="O96" s="213"/>
      <c r="P96" s="213"/>
      <c r="Q96" s="213"/>
      <c r="R96" s="213"/>
      <c r="S96" s="213"/>
      <c r="T96" s="213"/>
      <c r="U96" s="213"/>
      <c r="V96" s="213"/>
      <c r="W96" s="213"/>
      <c r="X96" s="213"/>
      <c r="Y96" s="213"/>
      <c r="Z96" s="213"/>
      <c r="AA96" s="213"/>
      <c r="AB96" s="213"/>
      <c r="AC96" s="213"/>
    </row>
    <row r="97" spans="1:29" s="212" customFormat="1" x14ac:dyDescent="0.2">
      <c r="A97" s="195" t="s">
        <v>708</v>
      </c>
      <c r="B97" s="190"/>
      <c r="C97" s="462" t="s">
        <v>929</v>
      </c>
      <c r="D97" s="192">
        <v>900</v>
      </c>
      <c r="E97" s="192"/>
      <c r="F97" s="192"/>
      <c r="G97" s="192"/>
      <c r="H97" s="230"/>
      <c r="I97" s="467">
        <f t="shared" si="0"/>
        <v>900</v>
      </c>
      <c r="L97" s="213"/>
      <c r="M97" s="213"/>
      <c r="N97" s="213"/>
      <c r="O97" s="213"/>
      <c r="P97" s="213"/>
      <c r="Q97" s="213"/>
      <c r="R97" s="213"/>
      <c r="S97" s="213"/>
      <c r="T97" s="213"/>
      <c r="U97" s="213"/>
      <c r="V97" s="213"/>
      <c r="W97" s="213"/>
      <c r="X97" s="213"/>
      <c r="Y97" s="213"/>
      <c r="Z97" s="213"/>
      <c r="AA97" s="213"/>
      <c r="AB97" s="213"/>
      <c r="AC97" s="213"/>
    </row>
    <row r="98" spans="1:29" s="212" customFormat="1" ht="25.5" x14ac:dyDescent="0.2">
      <c r="A98" s="195" t="s">
        <v>708</v>
      </c>
      <c r="B98" s="190"/>
      <c r="C98" s="462" t="s">
        <v>930</v>
      </c>
      <c r="D98" s="192">
        <v>700</v>
      </c>
      <c r="E98" s="192"/>
      <c r="F98" s="192"/>
      <c r="G98" s="192"/>
      <c r="H98" s="230"/>
      <c r="I98" s="467">
        <f t="shared" si="0"/>
        <v>700</v>
      </c>
      <c r="L98" s="213"/>
      <c r="M98" s="213"/>
      <c r="N98" s="213"/>
      <c r="O98" s="213"/>
      <c r="P98" s="213"/>
      <c r="Q98" s="213"/>
      <c r="R98" s="213"/>
      <c r="S98" s="213"/>
      <c r="T98" s="213"/>
      <c r="U98" s="213"/>
      <c r="V98" s="213"/>
      <c r="W98" s="213"/>
      <c r="X98" s="213"/>
      <c r="Y98" s="213"/>
      <c r="Z98" s="213"/>
      <c r="AA98" s="213"/>
      <c r="AB98" s="213"/>
      <c r="AC98" s="213"/>
    </row>
    <row r="99" spans="1:29" s="212" customFormat="1" ht="38.25" x14ac:dyDescent="0.2">
      <c r="A99" s="195" t="s">
        <v>708</v>
      </c>
      <c r="B99" s="190"/>
      <c r="C99" s="462" t="s">
        <v>931</v>
      </c>
      <c r="D99" s="192">
        <v>11300</v>
      </c>
      <c r="E99" s="192"/>
      <c r="F99" s="192"/>
      <c r="G99" s="192"/>
      <c r="H99" s="230"/>
      <c r="I99" s="467">
        <f t="shared" si="0"/>
        <v>11300</v>
      </c>
      <c r="L99" s="213"/>
      <c r="M99" s="213"/>
      <c r="N99" s="213"/>
      <c r="O99" s="213"/>
      <c r="P99" s="213"/>
      <c r="Q99" s="213"/>
      <c r="R99" s="213"/>
      <c r="S99" s="213"/>
      <c r="T99" s="213"/>
      <c r="U99" s="213"/>
      <c r="V99" s="213"/>
      <c r="W99" s="213"/>
      <c r="X99" s="213"/>
      <c r="Y99" s="213"/>
      <c r="Z99" s="213"/>
      <c r="AA99" s="213"/>
      <c r="AB99" s="213"/>
      <c r="AC99" s="213"/>
    </row>
    <row r="100" spans="1:29" s="212" customFormat="1" x14ac:dyDescent="0.2">
      <c r="A100" s="195" t="s">
        <v>708</v>
      </c>
      <c r="B100" s="190"/>
      <c r="C100" s="462" t="s">
        <v>932</v>
      </c>
      <c r="D100" s="192"/>
      <c r="E100" s="192">
        <f>400+450</f>
        <v>850</v>
      </c>
      <c r="F100" s="192"/>
      <c r="G100" s="192"/>
      <c r="H100" s="230"/>
      <c r="I100" s="467">
        <f t="shared" si="0"/>
        <v>850</v>
      </c>
      <c r="L100" s="213"/>
      <c r="M100" s="213"/>
      <c r="N100" s="213"/>
      <c r="O100" s="213"/>
      <c r="P100" s="213"/>
      <c r="Q100" s="213"/>
      <c r="R100" s="213"/>
      <c r="S100" s="213"/>
      <c r="T100" s="213"/>
      <c r="U100" s="213"/>
      <c r="V100" s="213"/>
      <c r="W100" s="213"/>
      <c r="X100" s="213"/>
      <c r="Y100" s="213"/>
      <c r="Z100" s="213"/>
      <c r="AA100" s="213"/>
      <c r="AB100" s="213"/>
      <c r="AC100" s="213"/>
    </row>
    <row r="101" spans="1:29" s="212" customFormat="1" x14ac:dyDescent="0.2">
      <c r="A101" s="195" t="s">
        <v>708</v>
      </c>
      <c r="B101" s="190"/>
      <c r="C101" s="462" t="s">
        <v>933</v>
      </c>
      <c r="D101" s="192"/>
      <c r="E101" s="192">
        <v>2400</v>
      </c>
      <c r="F101" s="192"/>
      <c r="G101" s="192"/>
      <c r="H101" s="230"/>
      <c r="I101" s="467">
        <f t="shared" si="0"/>
        <v>2400</v>
      </c>
      <c r="L101" s="213"/>
      <c r="M101" s="213"/>
      <c r="N101" s="213"/>
      <c r="O101" s="213"/>
      <c r="P101" s="213"/>
      <c r="Q101" s="213"/>
      <c r="R101" s="213"/>
      <c r="S101" s="213"/>
      <c r="T101" s="213"/>
      <c r="U101" s="213"/>
      <c r="V101" s="213"/>
      <c r="W101" s="213"/>
      <c r="X101" s="213"/>
      <c r="Y101" s="213"/>
      <c r="Z101" s="213"/>
      <c r="AA101" s="213"/>
      <c r="AB101" s="213"/>
      <c r="AC101" s="213"/>
    </row>
    <row r="102" spans="1:29" s="212" customFormat="1" x14ac:dyDescent="0.2">
      <c r="A102" s="195" t="s">
        <v>708</v>
      </c>
      <c r="B102" s="190"/>
      <c r="C102" s="462" t="s">
        <v>925</v>
      </c>
      <c r="D102" s="192"/>
      <c r="E102" s="192">
        <v>2000</v>
      </c>
      <c r="F102" s="192"/>
      <c r="G102" s="192"/>
      <c r="H102" s="230"/>
      <c r="I102" s="467">
        <f t="shared" si="0"/>
        <v>2000</v>
      </c>
      <c r="L102" s="213"/>
      <c r="M102" s="213"/>
      <c r="N102" s="213"/>
      <c r="O102" s="213"/>
      <c r="P102" s="213"/>
      <c r="Q102" s="213"/>
      <c r="R102" s="213"/>
      <c r="S102" s="213"/>
      <c r="T102" s="213"/>
      <c r="U102" s="213"/>
      <c r="V102" s="213"/>
      <c r="W102" s="213"/>
      <c r="X102" s="213"/>
      <c r="Y102" s="213"/>
      <c r="Z102" s="213"/>
      <c r="AA102" s="213"/>
      <c r="AB102" s="213"/>
      <c r="AC102" s="213"/>
    </row>
    <row r="103" spans="1:29" s="212" customFormat="1" x14ac:dyDescent="0.2">
      <c r="A103" s="195"/>
      <c r="B103" s="190">
        <v>50100</v>
      </c>
      <c r="C103" s="461" t="s">
        <v>752</v>
      </c>
      <c r="D103" s="192"/>
      <c r="E103" s="192"/>
      <c r="F103" s="192"/>
      <c r="G103" s="192"/>
      <c r="H103" s="230"/>
      <c r="I103" s="467">
        <f t="shared" si="0"/>
        <v>0</v>
      </c>
      <c r="L103" s="213"/>
      <c r="M103" s="213"/>
      <c r="N103" s="213"/>
      <c r="O103" s="213"/>
      <c r="P103" s="213"/>
      <c r="Q103" s="213"/>
      <c r="R103" s="213"/>
      <c r="S103" s="213"/>
      <c r="T103" s="213"/>
      <c r="U103" s="213"/>
      <c r="V103" s="213"/>
      <c r="W103" s="213"/>
      <c r="X103" s="213"/>
      <c r="Y103" s="213"/>
      <c r="Z103" s="213"/>
      <c r="AA103" s="213"/>
      <c r="AB103" s="213"/>
      <c r="AC103" s="213"/>
    </row>
    <row r="104" spans="1:29" x14ac:dyDescent="0.2">
      <c r="A104" s="195" t="s">
        <v>708</v>
      </c>
      <c r="B104" s="190"/>
      <c r="C104" s="462" t="s">
        <v>745</v>
      </c>
      <c r="D104" s="192">
        <v>4000</v>
      </c>
      <c r="E104" s="192"/>
      <c r="F104" s="192"/>
      <c r="G104" s="192"/>
      <c r="H104" s="230"/>
      <c r="I104" s="467">
        <f t="shared" si="0"/>
        <v>4000</v>
      </c>
    </row>
    <row r="105" spans="1:29" x14ac:dyDescent="0.2">
      <c r="A105" s="195"/>
      <c r="B105" s="190" t="s">
        <v>24</v>
      </c>
      <c r="C105" s="461" t="s">
        <v>382</v>
      </c>
      <c r="D105" s="192"/>
      <c r="E105" s="192"/>
      <c r="F105" s="192"/>
      <c r="G105" s="192"/>
      <c r="H105" s="230"/>
      <c r="I105" s="467">
        <f t="shared" si="0"/>
        <v>0</v>
      </c>
    </row>
    <row r="106" spans="1:29" ht="25.5" x14ac:dyDescent="0.2">
      <c r="A106" s="196" t="s">
        <v>711</v>
      </c>
      <c r="B106" s="197"/>
      <c r="C106" s="463" t="s">
        <v>936</v>
      </c>
      <c r="D106" s="216"/>
      <c r="E106" s="216">
        <v>2921</v>
      </c>
      <c r="F106" s="216"/>
      <c r="G106" s="216"/>
      <c r="H106" s="233"/>
      <c r="I106" s="467">
        <f t="shared" si="0"/>
        <v>2921</v>
      </c>
    </row>
    <row r="107" spans="1:29" x14ac:dyDescent="0.2">
      <c r="A107" s="196" t="s">
        <v>711</v>
      </c>
      <c r="B107" s="197"/>
      <c r="C107" s="463" t="s">
        <v>937</v>
      </c>
      <c r="D107" s="216">
        <v>4832</v>
      </c>
      <c r="E107" s="216"/>
      <c r="F107" s="216"/>
      <c r="G107" s="216"/>
      <c r="H107" s="233"/>
      <c r="I107" s="467">
        <f t="shared" si="0"/>
        <v>4832</v>
      </c>
    </row>
    <row r="108" spans="1:29" x14ac:dyDescent="0.2">
      <c r="A108" s="196" t="s">
        <v>708</v>
      </c>
      <c r="B108" s="197"/>
      <c r="C108" s="463" t="s">
        <v>938</v>
      </c>
      <c r="D108" s="216"/>
      <c r="E108" s="216">
        <v>4200</v>
      </c>
      <c r="F108" s="216"/>
      <c r="G108" s="216"/>
      <c r="H108" s="233"/>
      <c r="I108" s="467">
        <f t="shared" si="0"/>
        <v>4200</v>
      </c>
    </row>
    <row r="109" spans="1:29" x14ac:dyDescent="0.2">
      <c r="A109" s="196" t="s">
        <v>708</v>
      </c>
      <c r="B109" s="197"/>
      <c r="C109" s="463" t="s">
        <v>939</v>
      </c>
      <c r="D109" s="216">
        <v>1408</v>
      </c>
      <c r="E109" s="216"/>
      <c r="F109" s="216"/>
      <c r="G109" s="216"/>
      <c r="H109" s="233"/>
      <c r="I109" s="467">
        <f t="shared" si="0"/>
        <v>1408</v>
      </c>
    </row>
    <row r="110" spans="1:29" ht="25.5" x14ac:dyDescent="0.2">
      <c r="A110" s="196" t="s">
        <v>711</v>
      </c>
      <c r="B110" s="197"/>
      <c r="C110" s="463" t="s">
        <v>940</v>
      </c>
      <c r="D110" s="216"/>
      <c r="E110" s="216">
        <v>621</v>
      </c>
      <c r="F110" s="216"/>
      <c r="G110" s="216"/>
      <c r="H110" s="233"/>
      <c r="I110" s="467">
        <f t="shared" si="0"/>
        <v>621</v>
      </c>
    </row>
    <row r="111" spans="1:29" ht="25.5" x14ac:dyDescent="0.2">
      <c r="A111" s="196" t="s">
        <v>711</v>
      </c>
      <c r="B111" s="197"/>
      <c r="C111" s="463" t="s">
        <v>941</v>
      </c>
      <c r="D111" s="216"/>
      <c r="E111" s="216">
        <v>16875</v>
      </c>
      <c r="F111" s="216"/>
      <c r="G111" s="216"/>
      <c r="H111" s="233"/>
      <c r="I111" s="467">
        <f t="shared" si="0"/>
        <v>16875</v>
      </c>
    </row>
    <row r="112" spans="1:29" x14ac:dyDescent="0.2">
      <c r="A112" s="196" t="s">
        <v>711</v>
      </c>
      <c r="B112" s="197"/>
      <c r="C112" s="463" t="s">
        <v>942</v>
      </c>
      <c r="D112" s="216"/>
      <c r="E112" s="216">
        <v>399</v>
      </c>
      <c r="F112" s="216"/>
      <c r="G112" s="216"/>
      <c r="H112" s="233"/>
      <c r="I112" s="467">
        <f t="shared" si="0"/>
        <v>399</v>
      </c>
    </row>
    <row r="113" spans="1:11" ht="25.5" x14ac:dyDescent="0.2">
      <c r="A113" s="196" t="s">
        <v>708</v>
      </c>
      <c r="B113" s="197"/>
      <c r="C113" s="463" t="s">
        <v>943</v>
      </c>
      <c r="D113" s="216"/>
      <c r="E113" s="216">
        <v>588</v>
      </c>
      <c r="F113" s="216"/>
      <c r="G113" s="216"/>
      <c r="H113" s="233"/>
      <c r="I113" s="467">
        <f t="shared" si="0"/>
        <v>588</v>
      </c>
    </row>
    <row r="114" spans="1:11" x14ac:dyDescent="0.2">
      <c r="A114" s="196" t="s">
        <v>708</v>
      </c>
      <c r="B114" s="197"/>
      <c r="C114" s="463" t="s">
        <v>944</v>
      </c>
      <c r="D114" s="216"/>
      <c r="E114" s="216">
        <v>1245</v>
      </c>
      <c r="F114" s="216"/>
      <c r="G114" s="216"/>
      <c r="H114" s="233"/>
      <c r="I114" s="467">
        <f t="shared" si="0"/>
        <v>1245</v>
      </c>
    </row>
    <row r="115" spans="1:11" x14ac:dyDescent="0.2">
      <c r="A115" s="196" t="s">
        <v>711</v>
      </c>
      <c r="B115" s="197"/>
      <c r="C115" s="463" t="s">
        <v>945</v>
      </c>
      <c r="D115" s="216">
        <v>1318</v>
      </c>
      <c r="E115" s="216"/>
      <c r="F115" s="216"/>
      <c r="G115" s="216"/>
      <c r="H115" s="233"/>
      <c r="I115" s="467">
        <f t="shared" si="0"/>
        <v>1318</v>
      </c>
    </row>
    <row r="116" spans="1:11" ht="25.5" x14ac:dyDescent="0.2">
      <c r="A116" s="196" t="s">
        <v>708</v>
      </c>
      <c r="B116" s="197"/>
      <c r="C116" s="463" t="s">
        <v>946</v>
      </c>
      <c r="D116" s="216">
        <v>292</v>
      </c>
      <c r="E116" s="216"/>
      <c r="F116" s="216"/>
      <c r="G116" s="216"/>
      <c r="H116" s="233"/>
      <c r="I116" s="467">
        <f t="shared" si="0"/>
        <v>292</v>
      </c>
    </row>
    <row r="117" spans="1:11" ht="25.5" x14ac:dyDescent="0.2">
      <c r="A117" s="196" t="s">
        <v>708</v>
      </c>
      <c r="B117" s="197"/>
      <c r="C117" s="463" t="s">
        <v>947</v>
      </c>
      <c r="D117" s="216">
        <v>66</v>
      </c>
      <c r="E117" s="216"/>
      <c r="F117" s="216"/>
      <c r="G117" s="216"/>
      <c r="H117" s="233"/>
      <c r="I117" s="467">
        <f t="shared" si="0"/>
        <v>66</v>
      </c>
    </row>
    <row r="118" spans="1:11" ht="25.5" x14ac:dyDescent="0.2">
      <c r="A118" s="196" t="s">
        <v>711</v>
      </c>
      <c r="B118" s="197"/>
      <c r="C118" s="463" t="s">
        <v>948</v>
      </c>
      <c r="D118" s="216"/>
      <c r="E118" s="216">
        <v>621</v>
      </c>
      <c r="F118" s="216"/>
      <c r="G118" s="216"/>
      <c r="H118" s="233"/>
      <c r="I118" s="467">
        <f t="shared" si="0"/>
        <v>621</v>
      </c>
    </row>
    <row r="119" spans="1:11" ht="25.5" x14ac:dyDescent="0.2">
      <c r="A119" s="196" t="s">
        <v>711</v>
      </c>
      <c r="B119" s="197"/>
      <c r="C119" s="463" t="s">
        <v>949</v>
      </c>
      <c r="D119" s="216">
        <v>567</v>
      </c>
      <c r="E119" s="216"/>
      <c r="F119" s="216"/>
      <c r="G119" s="216"/>
      <c r="H119" s="233"/>
      <c r="I119" s="467">
        <f t="shared" si="0"/>
        <v>567</v>
      </c>
    </row>
    <row r="120" spans="1:11" ht="13.5" thickBot="1" x14ac:dyDescent="0.25">
      <c r="A120" s="451" t="s">
        <v>708</v>
      </c>
      <c r="B120" s="452"/>
      <c r="C120" s="464" t="s">
        <v>745</v>
      </c>
      <c r="D120" s="453">
        <v>5887</v>
      </c>
      <c r="E120" s="453"/>
      <c r="F120" s="453"/>
      <c r="G120" s="453"/>
      <c r="H120" s="246"/>
      <c r="I120" s="470">
        <f t="shared" si="0"/>
        <v>5887</v>
      </c>
    </row>
    <row r="121" spans="1:11" s="203" customFormat="1" ht="15" thickBot="1" x14ac:dyDescent="0.25">
      <c r="A121" s="198"/>
      <c r="B121" s="199"/>
      <c r="C121" s="200" t="s">
        <v>380</v>
      </c>
      <c r="D121" s="201">
        <f t="shared" ref="D121:I121" si="2">SUM(D48:D120)</f>
        <v>97443</v>
      </c>
      <c r="E121" s="201">
        <f t="shared" si="2"/>
        <v>49520</v>
      </c>
      <c r="F121" s="201">
        <f t="shared" si="2"/>
        <v>0</v>
      </c>
      <c r="G121" s="201">
        <f t="shared" si="2"/>
        <v>0</v>
      </c>
      <c r="H121" s="201">
        <f t="shared" si="2"/>
        <v>0</v>
      </c>
      <c r="I121" s="450">
        <f t="shared" si="2"/>
        <v>146963</v>
      </c>
      <c r="J121" s="202"/>
      <c r="K121" s="202"/>
    </row>
    <row r="122" spans="1:11" s="203" customFormat="1" ht="15" thickBot="1" x14ac:dyDescent="0.25">
      <c r="A122" s="198"/>
      <c r="B122" s="199"/>
      <c r="C122" s="200" t="s">
        <v>704</v>
      </c>
      <c r="D122" s="201">
        <f t="shared" ref="D122:I122" si="3">D121+D44</f>
        <v>553793</v>
      </c>
      <c r="E122" s="201">
        <f t="shared" si="3"/>
        <v>2225579</v>
      </c>
      <c r="F122" s="201">
        <f t="shared" si="3"/>
        <v>500000</v>
      </c>
      <c r="G122" s="201">
        <f t="shared" si="3"/>
        <v>15300</v>
      </c>
      <c r="H122" s="201">
        <f t="shared" si="3"/>
        <v>862235</v>
      </c>
      <c r="I122" s="450">
        <f t="shared" si="3"/>
        <v>4156907</v>
      </c>
      <c r="J122" s="202">
        <f>SUM(J44:J121)</f>
        <v>0</v>
      </c>
      <c r="K122" s="202"/>
    </row>
    <row r="123" spans="1:11" x14ac:dyDescent="0.2">
      <c r="H123" s="219"/>
    </row>
    <row r="124" spans="1:11" x14ac:dyDescent="0.2">
      <c r="H124" s="219"/>
    </row>
    <row r="125" spans="1:11" ht="13.5" x14ac:dyDescent="0.2">
      <c r="C125" s="221"/>
      <c r="D125" s="222"/>
      <c r="H125" s="219"/>
    </row>
    <row r="126" spans="1:11" x14ac:dyDescent="0.2">
      <c r="C126" s="21"/>
      <c r="H126" s="219"/>
    </row>
    <row r="127" spans="1:11" x14ac:dyDescent="0.2">
      <c r="H127" s="219"/>
    </row>
    <row r="128" spans="1:11" x14ac:dyDescent="0.2">
      <c r="H128" s="219"/>
    </row>
    <row r="129" spans="3:11" x14ac:dyDescent="0.2">
      <c r="H129" s="219"/>
    </row>
    <row r="130" spans="3:11" x14ac:dyDescent="0.2">
      <c r="C130" s="223"/>
      <c r="D130" s="222"/>
      <c r="H130" s="219"/>
    </row>
    <row r="131" spans="3:11" ht="13.5" x14ac:dyDescent="0.2">
      <c r="C131" s="221"/>
      <c r="H131" s="219"/>
    </row>
    <row r="132" spans="3:11" x14ac:dyDescent="0.2">
      <c r="H132" s="219"/>
    </row>
    <row r="133" spans="3:11" x14ac:dyDescent="0.2">
      <c r="H133" s="219"/>
    </row>
    <row r="134" spans="3:11" x14ac:dyDescent="0.2">
      <c r="H134" s="219"/>
    </row>
    <row r="135" spans="3:11" x14ac:dyDescent="0.2">
      <c r="H135" s="219"/>
      <c r="K135" s="213"/>
    </row>
    <row r="136" spans="3:11" x14ac:dyDescent="0.2">
      <c r="H136" s="219"/>
      <c r="K136" s="213"/>
    </row>
    <row r="137" spans="3:11" x14ac:dyDescent="0.2">
      <c r="H137" s="219"/>
      <c r="K137" s="213"/>
    </row>
    <row r="138" spans="3:11" x14ac:dyDescent="0.2">
      <c r="H138" s="219"/>
      <c r="K138" s="213"/>
    </row>
    <row r="139" spans="3:11" x14ac:dyDescent="0.2">
      <c r="H139" s="219"/>
      <c r="K139" s="213"/>
    </row>
    <row r="140" spans="3:11" x14ac:dyDescent="0.2">
      <c r="H140" s="219"/>
      <c r="K140" s="213"/>
    </row>
    <row r="141" spans="3:11" x14ac:dyDescent="0.2">
      <c r="H141" s="219"/>
      <c r="K141" s="213"/>
    </row>
    <row r="142" spans="3:11" x14ac:dyDescent="0.2">
      <c r="H142" s="219"/>
      <c r="K142" s="213"/>
    </row>
    <row r="143" spans="3:11" x14ac:dyDescent="0.2">
      <c r="H143" s="219"/>
      <c r="K143" s="213"/>
    </row>
    <row r="144" spans="3:11" x14ac:dyDescent="0.2">
      <c r="H144" s="219"/>
      <c r="K144" s="213"/>
    </row>
    <row r="145" spans="8:11" x14ac:dyDescent="0.2">
      <c r="H145" s="219"/>
      <c r="K145" s="213"/>
    </row>
    <row r="146" spans="8:11" x14ac:dyDescent="0.2">
      <c r="H146" s="219"/>
      <c r="K146" s="213"/>
    </row>
    <row r="147" spans="8:11" x14ac:dyDescent="0.2">
      <c r="H147" s="219"/>
      <c r="K147" s="213"/>
    </row>
    <row r="148" spans="8:11" x14ac:dyDescent="0.2">
      <c r="H148" s="219"/>
      <c r="K148" s="213"/>
    </row>
    <row r="149" spans="8:11" x14ac:dyDescent="0.2">
      <c r="H149" s="219"/>
      <c r="K149" s="213"/>
    </row>
    <row r="150" spans="8:11" x14ac:dyDescent="0.2">
      <c r="H150" s="219"/>
      <c r="K150" s="213"/>
    </row>
    <row r="151" spans="8:11" x14ac:dyDescent="0.2">
      <c r="H151" s="219"/>
      <c r="K151" s="213"/>
    </row>
    <row r="152" spans="8:11" x14ac:dyDescent="0.2">
      <c r="H152" s="219"/>
      <c r="K152" s="213"/>
    </row>
    <row r="153" spans="8:11" x14ac:dyDescent="0.2">
      <c r="H153" s="219"/>
      <c r="K153" s="213"/>
    </row>
    <row r="154" spans="8:11" x14ac:dyDescent="0.2">
      <c r="H154" s="219"/>
      <c r="K154" s="213"/>
    </row>
    <row r="155" spans="8:11" x14ac:dyDescent="0.2">
      <c r="H155" s="219"/>
      <c r="K155" s="213"/>
    </row>
    <row r="156" spans="8:11" x14ac:dyDescent="0.2">
      <c r="H156" s="219"/>
      <c r="K156" s="213"/>
    </row>
    <row r="157" spans="8:11" x14ac:dyDescent="0.2">
      <c r="H157" s="219"/>
      <c r="K157" s="213"/>
    </row>
    <row r="158" spans="8:11" x14ac:dyDescent="0.2">
      <c r="H158" s="219"/>
      <c r="K158" s="213"/>
    </row>
    <row r="159" spans="8:11" x14ac:dyDescent="0.2">
      <c r="H159" s="219"/>
      <c r="K159" s="213"/>
    </row>
    <row r="160" spans="8:11" x14ac:dyDescent="0.2">
      <c r="H160" s="219"/>
      <c r="K160" s="213"/>
    </row>
    <row r="161" spans="8:11" x14ac:dyDescent="0.2">
      <c r="H161" s="219"/>
      <c r="K161" s="213"/>
    </row>
    <row r="162" spans="8:11" x14ac:dyDescent="0.2">
      <c r="H162" s="219"/>
      <c r="K162" s="213"/>
    </row>
    <row r="163" spans="8:11" x14ac:dyDescent="0.2">
      <c r="H163" s="219"/>
      <c r="K163" s="213"/>
    </row>
    <row r="164" spans="8:11" x14ac:dyDescent="0.2">
      <c r="H164" s="219"/>
      <c r="K164" s="213"/>
    </row>
    <row r="165" spans="8:11" x14ac:dyDescent="0.2">
      <c r="H165" s="219"/>
      <c r="K165" s="213"/>
    </row>
    <row r="166" spans="8:11" x14ac:dyDescent="0.2">
      <c r="H166" s="219"/>
      <c r="K166" s="213"/>
    </row>
    <row r="167" spans="8:11" x14ac:dyDescent="0.2">
      <c r="H167" s="219"/>
      <c r="K167" s="213"/>
    </row>
    <row r="168" spans="8:11" x14ac:dyDescent="0.2">
      <c r="H168" s="219"/>
      <c r="K168" s="213"/>
    </row>
    <row r="169" spans="8:11" x14ac:dyDescent="0.2">
      <c r="H169" s="219"/>
      <c r="K169" s="213"/>
    </row>
    <row r="170" spans="8:11" x14ac:dyDescent="0.2">
      <c r="H170" s="219"/>
      <c r="K170" s="213"/>
    </row>
    <row r="171" spans="8:11" x14ac:dyDescent="0.2">
      <c r="H171" s="219"/>
      <c r="K171" s="213"/>
    </row>
    <row r="172" spans="8:11" x14ac:dyDescent="0.2">
      <c r="H172" s="219"/>
      <c r="K172" s="213"/>
    </row>
    <row r="173" spans="8:11" x14ac:dyDescent="0.2">
      <c r="H173" s="219"/>
      <c r="K173" s="213"/>
    </row>
    <row r="174" spans="8:11" x14ac:dyDescent="0.2">
      <c r="H174" s="219"/>
      <c r="K174" s="213"/>
    </row>
    <row r="175" spans="8:11" x14ac:dyDescent="0.2">
      <c r="H175" s="219"/>
      <c r="K175" s="213"/>
    </row>
    <row r="176" spans="8:11" x14ac:dyDescent="0.2">
      <c r="H176" s="219"/>
      <c r="K176" s="213"/>
    </row>
    <row r="177" spans="8:11" x14ac:dyDescent="0.2">
      <c r="H177" s="219"/>
      <c r="K177" s="213"/>
    </row>
    <row r="178" spans="8:11" x14ac:dyDescent="0.2">
      <c r="H178" s="219"/>
      <c r="K178" s="213"/>
    </row>
    <row r="179" spans="8:11" x14ac:dyDescent="0.2">
      <c r="H179" s="219"/>
      <c r="K179" s="213"/>
    </row>
    <row r="180" spans="8:11" x14ac:dyDescent="0.2">
      <c r="H180" s="219"/>
      <c r="K180" s="213"/>
    </row>
    <row r="181" spans="8:11" x14ac:dyDescent="0.2">
      <c r="H181" s="219"/>
      <c r="K181" s="213"/>
    </row>
    <row r="182" spans="8:11" x14ac:dyDescent="0.2">
      <c r="H182" s="219"/>
      <c r="K182" s="213"/>
    </row>
    <row r="183" spans="8:11" x14ac:dyDescent="0.2">
      <c r="H183" s="219"/>
      <c r="K183" s="213"/>
    </row>
    <row r="184" spans="8:11" x14ac:dyDescent="0.2">
      <c r="H184" s="219"/>
      <c r="K184" s="213"/>
    </row>
    <row r="185" spans="8:11" x14ac:dyDescent="0.2">
      <c r="H185" s="219"/>
      <c r="K185" s="213"/>
    </row>
    <row r="186" spans="8:11" x14ac:dyDescent="0.2">
      <c r="H186" s="219"/>
      <c r="K186" s="213"/>
    </row>
    <row r="187" spans="8:11" x14ac:dyDescent="0.2">
      <c r="H187" s="219"/>
      <c r="K187" s="213"/>
    </row>
    <row r="188" spans="8:11" x14ac:dyDescent="0.2">
      <c r="H188" s="219"/>
      <c r="K188" s="213"/>
    </row>
    <row r="189" spans="8:11" x14ac:dyDescent="0.2">
      <c r="H189" s="219"/>
      <c r="K189" s="213"/>
    </row>
    <row r="190" spans="8:11" x14ac:dyDescent="0.2">
      <c r="H190" s="219"/>
      <c r="K190" s="213"/>
    </row>
    <row r="191" spans="8:11" x14ac:dyDescent="0.2">
      <c r="H191" s="219"/>
      <c r="K191" s="213"/>
    </row>
    <row r="192" spans="8:11" x14ac:dyDescent="0.2">
      <c r="H192" s="219"/>
      <c r="K192" s="213"/>
    </row>
    <row r="193" spans="8:11" x14ac:dyDescent="0.2">
      <c r="H193" s="219"/>
      <c r="K193" s="213"/>
    </row>
    <row r="194" spans="8:11" x14ac:dyDescent="0.2">
      <c r="H194" s="219"/>
      <c r="K194" s="213"/>
    </row>
    <row r="195" spans="8:11" x14ac:dyDescent="0.2">
      <c r="H195" s="219"/>
      <c r="K195" s="213"/>
    </row>
    <row r="196" spans="8:11" x14ac:dyDescent="0.2">
      <c r="H196" s="219"/>
      <c r="K196" s="213"/>
    </row>
    <row r="197" spans="8:11" x14ac:dyDescent="0.2">
      <c r="H197" s="219"/>
      <c r="K197" s="213"/>
    </row>
    <row r="198" spans="8:11" x14ac:dyDescent="0.2">
      <c r="H198" s="219"/>
      <c r="K198" s="213"/>
    </row>
    <row r="199" spans="8:11" x14ac:dyDescent="0.2">
      <c r="H199" s="219"/>
      <c r="K199" s="213"/>
    </row>
    <row r="200" spans="8:11" x14ac:dyDescent="0.2">
      <c r="H200" s="219"/>
      <c r="K200" s="213"/>
    </row>
    <row r="201" spans="8:11" x14ac:dyDescent="0.2">
      <c r="H201" s="219"/>
      <c r="K201" s="213"/>
    </row>
    <row r="202" spans="8:11" x14ac:dyDescent="0.2">
      <c r="H202" s="219"/>
      <c r="K202" s="213"/>
    </row>
    <row r="203" spans="8:11" x14ac:dyDescent="0.2">
      <c r="H203" s="219"/>
      <c r="K203" s="213"/>
    </row>
    <row r="204" spans="8:11" x14ac:dyDescent="0.2">
      <c r="H204" s="219"/>
      <c r="K204" s="213"/>
    </row>
    <row r="205" spans="8:11" x14ac:dyDescent="0.2">
      <c r="H205" s="219"/>
      <c r="K205" s="213"/>
    </row>
    <row r="206" spans="8:11" x14ac:dyDescent="0.2">
      <c r="H206" s="219"/>
      <c r="K206" s="213"/>
    </row>
    <row r="207" spans="8:11" x14ac:dyDescent="0.2">
      <c r="H207" s="219"/>
      <c r="K207" s="213"/>
    </row>
    <row r="208" spans="8:11" x14ac:dyDescent="0.2">
      <c r="H208" s="219"/>
      <c r="K208" s="213"/>
    </row>
    <row r="209" spans="8:11" x14ac:dyDescent="0.2">
      <c r="H209" s="219"/>
      <c r="K209" s="213"/>
    </row>
    <row r="210" spans="8:11" x14ac:dyDescent="0.2">
      <c r="H210" s="219"/>
      <c r="K210" s="213"/>
    </row>
    <row r="211" spans="8:11" x14ac:dyDescent="0.2">
      <c r="H211" s="219"/>
      <c r="K211" s="213"/>
    </row>
    <row r="212" spans="8:11" x14ac:dyDescent="0.2">
      <c r="H212" s="219"/>
      <c r="K212" s="213"/>
    </row>
    <row r="213" spans="8:11" x14ac:dyDescent="0.2">
      <c r="H213" s="219"/>
      <c r="K213" s="213"/>
    </row>
    <row r="214" spans="8:11" x14ac:dyDescent="0.2">
      <c r="H214" s="219"/>
      <c r="K214" s="213"/>
    </row>
    <row r="215" spans="8:11" x14ac:dyDescent="0.2">
      <c r="H215" s="219"/>
      <c r="K215" s="213"/>
    </row>
    <row r="216" spans="8:11" x14ac:dyDescent="0.2">
      <c r="H216" s="219"/>
      <c r="K216" s="213"/>
    </row>
    <row r="217" spans="8:11" x14ac:dyDescent="0.2">
      <c r="H217" s="219"/>
      <c r="K217" s="213"/>
    </row>
    <row r="218" spans="8:11" x14ac:dyDescent="0.2">
      <c r="H218" s="219"/>
      <c r="K218" s="213"/>
    </row>
    <row r="219" spans="8:11" x14ac:dyDescent="0.2">
      <c r="H219" s="219"/>
      <c r="K219" s="213"/>
    </row>
    <row r="220" spans="8:11" x14ac:dyDescent="0.2">
      <c r="H220" s="219"/>
      <c r="K220" s="213"/>
    </row>
    <row r="221" spans="8:11" x14ac:dyDescent="0.2">
      <c r="H221" s="219"/>
      <c r="K221" s="213"/>
    </row>
    <row r="222" spans="8:11" x14ac:dyDescent="0.2">
      <c r="H222" s="219"/>
      <c r="K222" s="213"/>
    </row>
    <row r="223" spans="8:11" x14ac:dyDescent="0.2">
      <c r="H223" s="219"/>
      <c r="K223" s="213"/>
    </row>
    <row r="224" spans="8:11" x14ac:dyDescent="0.2">
      <c r="H224" s="219"/>
      <c r="K224" s="213"/>
    </row>
    <row r="225" spans="8:11" x14ac:dyDescent="0.2">
      <c r="H225" s="219"/>
      <c r="K225" s="213"/>
    </row>
    <row r="226" spans="8:11" x14ac:dyDescent="0.2">
      <c r="H226" s="219"/>
      <c r="K226" s="213"/>
    </row>
    <row r="227" spans="8:11" x14ac:dyDescent="0.2">
      <c r="H227" s="219"/>
      <c r="K227" s="213"/>
    </row>
    <row r="228" spans="8:11" x14ac:dyDescent="0.2">
      <c r="H228" s="219"/>
      <c r="K228" s="213"/>
    </row>
    <row r="229" spans="8:11" x14ac:dyDescent="0.2">
      <c r="H229" s="219"/>
      <c r="K229" s="213"/>
    </row>
    <row r="230" spans="8:11" x14ac:dyDescent="0.2">
      <c r="H230" s="219"/>
      <c r="K230" s="213"/>
    </row>
    <row r="231" spans="8:11" x14ac:dyDescent="0.2">
      <c r="H231" s="219"/>
      <c r="K231" s="213"/>
    </row>
    <row r="232" spans="8:11" x14ac:dyDescent="0.2">
      <c r="H232" s="219"/>
      <c r="K232" s="213"/>
    </row>
    <row r="233" spans="8:11" x14ac:dyDescent="0.2">
      <c r="H233" s="219"/>
      <c r="K233" s="213"/>
    </row>
    <row r="234" spans="8:11" x14ac:dyDescent="0.2">
      <c r="H234" s="219"/>
      <c r="K234" s="213"/>
    </row>
    <row r="235" spans="8:11" x14ac:dyDescent="0.2">
      <c r="H235" s="219"/>
      <c r="K235" s="213"/>
    </row>
    <row r="236" spans="8:11" x14ac:dyDescent="0.2">
      <c r="H236" s="219"/>
      <c r="K236" s="213"/>
    </row>
    <row r="237" spans="8:11" x14ac:dyDescent="0.2">
      <c r="H237" s="219"/>
      <c r="K237" s="213"/>
    </row>
    <row r="238" spans="8:11" x14ac:dyDescent="0.2">
      <c r="H238" s="219"/>
      <c r="K238" s="213"/>
    </row>
    <row r="239" spans="8:11" x14ac:dyDescent="0.2">
      <c r="H239" s="219"/>
      <c r="K239" s="213"/>
    </row>
    <row r="240" spans="8:11" x14ac:dyDescent="0.2">
      <c r="H240" s="219"/>
      <c r="K240" s="213"/>
    </row>
    <row r="241" spans="8:11" x14ac:dyDescent="0.2">
      <c r="H241" s="219"/>
      <c r="K241" s="213"/>
    </row>
    <row r="242" spans="8:11" x14ac:dyDescent="0.2">
      <c r="H242" s="219"/>
      <c r="K242" s="213"/>
    </row>
    <row r="243" spans="8:11" x14ac:dyDescent="0.2">
      <c r="H243" s="219"/>
      <c r="K243" s="213"/>
    </row>
    <row r="244" spans="8:11" x14ac:dyDescent="0.2">
      <c r="H244" s="219"/>
      <c r="K244" s="213"/>
    </row>
    <row r="245" spans="8:11" x14ac:dyDescent="0.2">
      <c r="H245" s="219"/>
      <c r="K245" s="213"/>
    </row>
    <row r="246" spans="8:11" x14ac:dyDescent="0.2">
      <c r="H246" s="219"/>
      <c r="K246" s="213"/>
    </row>
    <row r="247" spans="8:11" x14ac:dyDescent="0.2">
      <c r="H247" s="219"/>
      <c r="K247" s="213"/>
    </row>
    <row r="248" spans="8:11" x14ac:dyDescent="0.2">
      <c r="H248" s="219"/>
      <c r="K248" s="213"/>
    </row>
    <row r="249" spans="8:11" x14ac:dyDescent="0.2">
      <c r="H249" s="219"/>
      <c r="K249" s="213"/>
    </row>
    <row r="250" spans="8:11" x14ac:dyDescent="0.2">
      <c r="H250" s="219"/>
      <c r="K250" s="213"/>
    </row>
    <row r="251" spans="8:11" x14ac:dyDescent="0.2">
      <c r="H251" s="219"/>
      <c r="K251" s="213"/>
    </row>
    <row r="252" spans="8:11" x14ac:dyDescent="0.2">
      <c r="H252" s="219"/>
      <c r="K252" s="213"/>
    </row>
    <row r="253" spans="8:11" x14ac:dyDescent="0.2">
      <c r="H253" s="219"/>
      <c r="K253" s="213"/>
    </row>
    <row r="254" spans="8:11" x14ac:dyDescent="0.2">
      <c r="H254" s="219"/>
      <c r="K254" s="213"/>
    </row>
    <row r="255" spans="8:11" x14ac:dyDescent="0.2">
      <c r="H255" s="219"/>
      <c r="K255" s="213"/>
    </row>
    <row r="256" spans="8:11" x14ac:dyDescent="0.2">
      <c r="H256" s="219"/>
      <c r="K256" s="213"/>
    </row>
    <row r="257" spans="8:11" x14ac:dyDescent="0.2">
      <c r="H257" s="219"/>
      <c r="K257" s="213"/>
    </row>
    <row r="258" spans="8:11" x14ac:dyDescent="0.2">
      <c r="H258" s="219"/>
      <c r="K258" s="213"/>
    </row>
    <row r="259" spans="8:11" x14ac:dyDescent="0.2">
      <c r="H259" s="219"/>
      <c r="K259" s="213"/>
    </row>
    <row r="260" spans="8:11" x14ac:dyDescent="0.2">
      <c r="H260" s="219"/>
      <c r="K260" s="213"/>
    </row>
    <row r="261" spans="8:11" x14ac:dyDescent="0.2">
      <c r="H261" s="219"/>
      <c r="K261" s="213"/>
    </row>
    <row r="262" spans="8:11" x14ac:dyDescent="0.2">
      <c r="H262" s="219"/>
      <c r="K262" s="213"/>
    </row>
    <row r="263" spans="8:11" x14ac:dyDescent="0.2">
      <c r="H263" s="219"/>
      <c r="K263" s="213"/>
    </row>
    <row r="264" spans="8:11" x14ac:dyDescent="0.2">
      <c r="H264" s="219"/>
      <c r="K264" s="213"/>
    </row>
    <row r="265" spans="8:11" x14ac:dyDescent="0.2">
      <c r="H265" s="219"/>
      <c r="K265" s="213"/>
    </row>
    <row r="266" spans="8:11" x14ac:dyDescent="0.2">
      <c r="H266" s="219"/>
      <c r="K266" s="213"/>
    </row>
    <row r="267" spans="8:11" x14ac:dyDescent="0.2">
      <c r="H267" s="219"/>
      <c r="K267" s="213"/>
    </row>
    <row r="268" spans="8:11" x14ac:dyDescent="0.2">
      <c r="H268" s="219"/>
      <c r="K268" s="213"/>
    </row>
    <row r="269" spans="8:11" x14ac:dyDescent="0.2">
      <c r="H269" s="219"/>
      <c r="K269" s="213"/>
    </row>
    <row r="270" spans="8:11" x14ac:dyDescent="0.2">
      <c r="H270" s="219"/>
      <c r="K270" s="213"/>
    </row>
    <row r="271" spans="8:11" x14ac:dyDescent="0.2">
      <c r="H271" s="219"/>
      <c r="K271" s="213"/>
    </row>
    <row r="272" spans="8:11" x14ac:dyDescent="0.2">
      <c r="H272" s="219"/>
      <c r="K272" s="213"/>
    </row>
    <row r="273" spans="8:11" x14ac:dyDescent="0.2">
      <c r="H273" s="219"/>
      <c r="K273" s="213"/>
    </row>
    <row r="274" spans="8:11" x14ac:dyDescent="0.2">
      <c r="H274" s="219"/>
      <c r="K274" s="213"/>
    </row>
    <row r="275" spans="8:11" x14ac:dyDescent="0.2">
      <c r="H275" s="219"/>
      <c r="K275" s="213"/>
    </row>
    <row r="276" spans="8:11" x14ac:dyDescent="0.2">
      <c r="H276" s="219"/>
      <c r="K276" s="213"/>
    </row>
    <row r="277" spans="8:11" x14ac:dyDescent="0.2">
      <c r="H277" s="219"/>
      <c r="K277" s="213"/>
    </row>
    <row r="278" spans="8:11" x14ac:dyDescent="0.2">
      <c r="H278" s="219"/>
      <c r="K278" s="213"/>
    </row>
    <row r="279" spans="8:11" x14ac:dyDescent="0.2">
      <c r="H279" s="219"/>
      <c r="K279" s="213"/>
    </row>
    <row r="280" spans="8:11" x14ac:dyDescent="0.2">
      <c r="H280" s="219"/>
      <c r="K280" s="213"/>
    </row>
    <row r="281" spans="8:11" x14ac:dyDescent="0.2">
      <c r="H281" s="219"/>
      <c r="K281" s="213"/>
    </row>
    <row r="282" spans="8:11" x14ac:dyDescent="0.2">
      <c r="H282" s="219"/>
      <c r="K282" s="213"/>
    </row>
    <row r="283" spans="8:11" x14ac:dyDescent="0.2">
      <c r="H283" s="219"/>
      <c r="K283" s="213"/>
    </row>
    <row r="284" spans="8:11" x14ac:dyDescent="0.2">
      <c r="H284" s="219"/>
      <c r="K284" s="213"/>
    </row>
    <row r="285" spans="8:11" x14ac:dyDescent="0.2">
      <c r="H285" s="219"/>
      <c r="K285" s="213"/>
    </row>
    <row r="286" spans="8:11" x14ac:dyDescent="0.2">
      <c r="H286" s="219"/>
      <c r="K286" s="213"/>
    </row>
    <row r="287" spans="8:11" x14ac:dyDescent="0.2">
      <c r="H287" s="219"/>
      <c r="K287" s="213"/>
    </row>
    <row r="288" spans="8:11" x14ac:dyDescent="0.2">
      <c r="H288" s="219"/>
      <c r="K288" s="213"/>
    </row>
    <row r="289" spans="8:11" x14ac:dyDescent="0.2">
      <c r="H289" s="219"/>
      <c r="K289" s="213"/>
    </row>
    <row r="290" spans="8:11" x14ac:dyDescent="0.2">
      <c r="H290" s="219"/>
      <c r="K290" s="213"/>
    </row>
    <row r="291" spans="8:11" x14ac:dyDescent="0.2">
      <c r="H291" s="219"/>
      <c r="K291" s="213"/>
    </row>
    <row r="292" spans="8:11" x14ac:dyDescent="0.2">
      <c r="H292" s="219"/>
      <c r="K292" s="213"/>
    </row>
    <row r="293" spans="8:11" x14ac:dyDescent="0.2">
      <c r="H293" s="219"/>
      <c r="K293" s="213"/>
    </row>
    <row r="294" spans="8:11" x14ac:dyDescent="0.2">
      <c r="H294" s="219"/>
      <c r="K294" s="213"/>
    </row>
    <row r="295" spans="8:11" x14ac:dyDescent="0.2">
      <c r="H295" s="219"/>
      <c r="K295" s="213"/>
    </row>
    <row r="296" spans="8:11" x14ac:dyDescent="0.2">
      <c r="H296" s="219"/>
      <c r="K296" s="213"/>
    </row>
    <row r="297" spans="8:11" x14ac:dyDescent="0.2">
      <c r="H297" s="219"/>
      <c r="K297" s="213"/>
    </row>
    <row r="298" spans="8:11" x14ac:dyDescent="0.2">
      <c r="H298" s="219"/>
      <c r="K298" s="213"/>
    </row>
    <row r="299" spans="8:11" x14ac:dyDescent="0.2">
      <c r="H299" s="219"/>
      <c r="K299" s="213"/>
    </row>
    <row r="300" spans="8:11" x14ac:dyDescent="0.2">
      <c r="H300" s="219"/>
      <c r="K300" s="213"/>
    </row>
    <row r="301" spans="8:11" x14ac:dyDescent="0.2">
      <c r="H301" s="219"/>
      <c r="K301" s="213"/>
    </row>
    <row r="302" spans="8:11" x14ac:dyDescent="0.2">
      <c r="H302" s="219"/>
      <c r="K302" s="213"/>
    </row>
    <row r="303" spans="8:11" x14ac:dyDescent="0.2">
      <c r="H303" s="219"/>
      <c r="K303" s="213"/>
    </row>
    <row r="304" spans="8:11" x14ac:dyDescent="0.2">
      <c r="H304" s="219"/>
      <c r="K304" s="213"/>
    </row>
    <row r="305" spans="8:11" x14ac:dyDescent="0.2">
      <c r="H305" s="219"/>
      <c r="K305" s="213"/>
    </row>
    <row r="306" spans="8:11" x14ac:dyDescent="0.2">
      <c r="H306" s="219"/>
      <c r="K306" s="213"/>
    </row>
    <row r="307" spans="8:11" x14ac:dyDescent="0.2">
      <c r="H307" s="219"/>
      <c r="K307" s="213"/>
    </row>
    <row r="308" spans="8:11" x14ac:dyDescent="0.2">
      <c r="H308" s="219"/>
      <c r="K308" s="213"/>
    </row>
    <row r="309" spans="8:11" x14ac:dyDescent="0.2">
      <c r="H309" s="219"/>
      <c r="K309" s="213"/>
    </row>
    <row r="310" spans="8:11" x14ac:dyDescent="0.2">
      <c r="H310" s="219"/>
      <c r="K310" s="213"/>
    </row>
    <row r="311" spans="8:11" x14ac:dyDescent="0.2">
      <c r="H311" s="219"/>
      <c r="K311" s="213"/>
    </row>
    <row r="312" spans="8:11" x14ac:dyDescent="0.2">
      <c r="H312" s="219"/>
      <c r="K312" s="213"/>
    </row>
    <row r="313" spans="8:11" x14ac:dyDescent="0.2">
      <c r="H313" s="219"/>
      <c r="K313" s="213"/>
    </row>
    <row r="314" spans="8:11" x14ac:dyDescent="0.2">
      <c r="H314" s="219"/>
      <c r="K314" s="213"/>
    </row>
    <row r="315" spans="8:11" x14ac:dyDescent="0.2">
      <c r="H315" s="219"/>
      <c r="K315" s="213"/>
    </row>
    <row r="316" spans="8:11" x14ac:dyDescent="0.2">
      <c r="H316" s="219"/>
      <c r="K316" s="213"/>
    </row>
    <row r="317" spans="8:11" x14ac:dyDescent="0.2">
      <c r="H317" s="219"/>
      <c r="K317" s="213"/>
    </row>
    <row r="318" spans="8:11" x14ac:dyDescent="0.2">
      <c r="H318" s="219"/>
      <c r="K318" s="213"/>
    </row>
    <row r="319" spans="8:11" x14ac:dyDescent="0.2">
      <c r="H319" s="219"/>
      <c r="K319" s="213"/>
    </row>
    <row r="320" spans="8:11" x14ac:dyDescent="0.2">
      <c r="H320" s="219"/>
      <c r="K320" s="213"/>
    </row>
    <row r="321" spans="8:11" x14ac:dyDescent="0.2">
      <c r="H321" s="219"/>
      <c r="K321" s="213"/>
    </row>
    <row r="322" spans="8:11" x14ac:dyDescent="0.2">
      <c r="H322" s="219"/>
      <c r="K322" s="213"/>
    </row>
    <row r="323" spans="8:11" x14ac:dyDescent="0.2">
      <c r="H323" s="219"/>
      <c r="K323" s="213"/>
    </row>
    <row r="324" spans="8:11" x14ac:dyDescent="0.2">
      <c r="H324" s="219"/>
      <c r="K324" s="213"/>
    </row>
    <row r="325" spans="8:11" x14ac:dyDescent="0.2">
      <c r="H325" s="219"/>
      <c r="K325" s="213"/>
    </row>
    <row r="326" spans="8:11" x14ac:dyDescent="0.2">
      <c r="H326" s="219"/>
      <c r="K326" s="213"/>
    </row>
    <row r="327" spans="8:11" x14ac:dyDescent="0.2">
      <c r="H327" s="219"/>
      <c r="K327" s="213"/>
    </row>
    <row r="328" spans="8:11" x14ac:dyDescent="0.2">
      <c r="H328" s="219"/>
      <c r="K328" s="213"/>
    </row>
    <row r="329" spans="8:11" x14ac:dyDescent="0.2">
      <c r="H329" s="219"/>
      <c r="K329" s="213"/>
    </row>
    <row r="330" spans="8:11" x14ac:dyDescent="0.2">
      <c r="H330" s="219"/>
      <c r="K330" s="213"/>
    </row>
    <row r="331" spans="8:11" x14ac:dyDescent="0.2">
      <c r="H331" s="219"/>
      <c r="K331" s="213"/>
    </row>
    <row r="332" spans="8:11" x14ac:dyDescent="0.2">
      <c r="H332" s="219"/>
      <c r="K332" s="213"/>
    </row>
    <row r="333" spans="8:11" x14ac:dyDescent="0.2">
      <c r="H333" s="219"/>
      <c r="K333" s="213"/>
    </row>
    <row r="334" spans="8:11" x14ac:dyDescent="0.2">
      <c r="H334" s="219"/>
      <c r="K334" s="213"/>
    </row>
    <row r="335" spans="8:11" x14ac:dyDescent="0.2">
      <c r="H335" s="219"/>
      <c r="K335" s="213"/>
    </row>
    <row r="336" spans="8:11" x14ac:dyDescent="0.2">
      <c r="H336" s="219"/>
      <c r="K336" s="213"/>
    </row>
    <row r="337" spans="8:11" x14ac:dyDescent="0.2">
      <c r="H337" s="219"/>
      <c r="K337" s="213"/>
    </row>
    <row r="338" spans="8:11" x14ac:dyDescent="0.2">
      <c r="H338" s="219"/>
      <c r="K338" s="213"/>
    </row>
    <row r="339" spans="8:11" x14ac:dyDescent="0.2">
      <c r="H339" s="219"/>
      <c r="K339" s="213"/>
    </row>
    <row r="340" spans="8:11" x14ac:dyDescent="0.2">
      <c r="H340" s="219"/>
      <c r="K340" s="213"/>
    </row>
    <row r="341" spans="8:11" x14ac:dyDescent="0.2">
      <c r="H341" s="219"/>
      <c r="K341" s="213"/>
    </row>
    <row r="342" spans="8:11" x14ac:dyDescent="0.2">
      <c r="H342" s="219"/>
      <c r="K342" s="213"/>
    </row>
    <row r="343" spans="8:11" x14ac:dyDescent="0.2">
      <c r="H343" s="219"/>
      <c r="K343" s="213"/>
    </row>
    <row r="344" spans="8:11" x14ac:dyDescent="0.2">
      <c r="H344" s="219"/>
      <c r="K344" s="213"/>
    </row>
    <row r="345" spans="8:11" x14ac:dyDescent="0.2">
      <c r="H345" s="219"/>
      <c r="K345" s="213"/>
    </row>
    <row r="346" spans="8:11" x14ac:dyDescent="0.2">
      <c r="H346" s="219"/>
      <c r="K346" s="213"/>
    </row>
    <row r="347" spans="8:11" x14ac:dyDescent="0.2">
      <c r="H347" s="219"/>
      <c r="K347" s="213"/>
    </row>
    <row r="348" spans="8:11" x14ac:dyDescent="0.2">
      <c r="H348" s="219"/>
      <c r="K348" s="213"/>
    </row>
    <row r="349" spans="8:11" x14ac:dyDescent="0.2">
      <c r="H349" s="219"/>
      <c r="K349" s="213"/>
    </row>
    <row r="350" spans="8:11" x14ac:dyDescent="0.2">
      <c r="H350" s="219"/>
      <c r="K350" s="213"/>
    </row>
    <row r="351" spans="8:11" x14ac:dyDescent="0.2">
      <c r="H351" s="219"/>
      <c r="K351" s="213"/>
    </row>
    <row r="352" spans="8:11" x14ac:dyDescent="0.2">
      <c r="H352" s="219"/>
      <c r="K352" s="213"/>
    </row>
    <row r="353" spans="8:11" x14ac:dyDescent="0.2">
      <c r="H353" s="219"/>
      <c r="K353" s="213"/>
    </row>
    <row r="354" spans="8:11" x14ac:dyDescent="0.2">
      <c r="H354" s="219"/>
      <c r="K354" s="213"/>
    </row>
    <row r="355" spans="8:11" x14ac:dyDescent="0.2">
      <c r="H355" s="219"/>
      <c r="K355" s="213"/>
    </row>
    <row r="356" spans="8:11" x14ac:dyDescent="0.2">
      <c r="H356" s="219"/>
      <c r="K356" s="213"/>
    </row>
    <row r="357" spans="8:11" x14ac:dyDescent="0.2">
      <c r="H357" s="219"/>
      <c r="K357" s="213"/>
    </row>
    <row r="358" spans="8:11" x14ac:dyDescent="0.2">
      <c r="H358" s="219"/>
      <c r="K358" s="213"/>
    </row>
    <row r="359" spans="8:11" x14ac:dyDescent="0.2">
      <c r="H359" s="219"/>
      <c r="K359" s="213"/>
    </row>
    <row r="360" spans="8:11" x14ac:dyDescent="0.2">
      <c r="H360" s="219"/>
      <c r="K360" s="213"/>
    </row>
    <row r="361" spans="8:11" x14ac:dyDescent="0.2">
      <c r="H361" s="219"/>
      <c r="K361" s="213"/>
    </row>
    <row r="362" spans="8:11" x14ac:dyDescent="0.2">
      <c r="H362" s="219"/>
      <c r="K362" s="213"/>
    </row>
    <row r="363" spans="8:11" x14ac:dyDescent="0.2">
      <c r="H363" s="219"/>
      <c r="K363" s="213"/>
    </row>
    <row r="364" spans="8:11" x14ac:dyDescent="0.2">
      <c r="H364" s="219"/>
      <c r="K364" s="213"/>
    </row>
    <row r="365" spans="8:11" x14ac:dyDescent="0.2">
      <c r="H365" s="219"/>
      <c r="K365" s="213"/>
    </row>
    <row r="366" spans="8:11" x14ac:dyDescent="0.2">
      <c r="H366" s="219"/>
      <c r="K366" s="213"/>
    </row>
    <row r="367" spans="8:11" x14ac:dyDescent="0.2">
      <c r="H367" s="219"/>
      <c r="K367" s="213"/>
    </row>
    <row r="368" spans="8:11" x14ac:dyDescent="0.2">
      <c r="H368" s="219"/>
      <c r="K368" s="213"/>
    </row>
    <row r="369" spans="8:11" x14ac:dyDescent="0.2">
      <c r="H369" s="219"/>
      <c r="K369" s="213"/>
    </row>
    <row r="370" spans="8:11" x14ac:dyDescent="0.2">
      <c r="H370" s="219"/>
      <c r="K370" s="213"/>
    </row>
    <row r="371" spans="8:11" x14ac:dyDescent="0.2">
      <c r="H371" s="219"/>
      <c r="K371" s="213"/>
    </row>
    <row r="372" spans="8:11" x14ac:dyDescent="0.2">
      <c r="H372" s="219"/>
      <c r="K372" s="213"/>
    </row>
    <row r="373" spans="8:11" x14ac:dyDescent="0.2">
      <c r="H373" s="219"/>
      <c r="K373" s="213"/>
    </row>
    <row r="374" spans="8:11" x14ac:dyDescent="0.2">
      <c r="H374" s="219"/>
      <c r="K374" s="213"/>
    </row>
    <row r="375" spans="8:11" x14ac:dyDescent="0.2">
      <c r="H375" s="219"/>
      <c r="K375" s="213"/>
    </row>
    <row r="376" spans="8:11" x14ac:dyDescent="0.2">
      <c r="H376" s="219"/>
      <c r="K376" s="213"/>
    </row>
    <row r="377" spans="8:11" x14ac:dyDescent="0.2">
      <c r="H377" s="219"/>
      <c r="K377" s="213"/>
    </row>
    <row r="378" spans="8:11" x14ac:dyDescent="0.2">
      <c r="H378" s="219"/>
      <c r="K378" s="213"/>
    </row>
    <row r="379" spans="8:11" x14ac:dyDescent="0.2">
      <c r="H379" s="219"/>
      <c r="K379" s="213"/>
    </row>
    <row r="380" spans="8:11" x14ac:dyDescent="0.2">
      <c r="H380" s="219"/>
      <c r="K380" s="213"/>
    </row>
    <row r="381" spans="8:11" x14ac:dyDescent="0.2">
      <c r="H381" s="219"/>
      <c r="K381" s="213"/>
    </row>
    <row r="382" spans="8:11" x14ac:dyDescent="0.2">
      <c r="H382" s="219"/>
      <c r="K382" s="213"/>
    </row>
    <row r="383" spans="8:11" x14ac:dyDescent="0.2">
      <c r="H383" s="219"/>
      <c r="K383" s="213"/>
    </row>
    <row r="384" spans="8:11" x14ac:dyDescent="0.2">
      <c r="H384" s="219"/>
      <c r="K384" s="213"/>
    </row>
    <row r="385" spans="8:11" x14ac:dyDescent="0.2">
      <c r="H385" s="219"/>
      <c r="K385" s="213"/>
    </row>
    <row r="386" spans="8:11" x14ac:dyDescent="0.2">
      <c r="H386" s="219"/>
      <c r="K386" s="213"/>
    </row>
    <row r="387" spans="8:11" x14ac:dyDescent="0.2">
      <c r="H387" s="219"/>
      <c r="K387" s="213"/>
    </row>
    <row r="388" spans="8:11" x14ac:dyDescent="0.2">
      <c r="H388" s="219"/>
      <c r="K388" s="213"/>
    </row>
    <row r="389" spans="8:11" x14ac:dyDescent="0.2">
      <c r="H389" s="219"/>
      <c r="K389" s="213"/>
    </row>
    <row r="390" spans="8:11" x14ac:dyDescent="0.2">
      <c r="H390" s="219"/>
      <c r="K390" s="213"/>
    </row>
    <row r="391" spans="8:11" x14ac:dyDescent="0.2">
      <c r="H391" s="219"/>
      <c r="K391" s="213"/>
    </row>
    <row r="392" spans="8:11" x14ac:dyDescent="0.2">
      <c r="H392" s="219"/>
      <c r="K392" s="213"/>
    </row>
    <row r="393" spans="8:11" x14ac:dyDescent="0.2">
      <c r="H393" s="219"/>
      <c r="K393" s="213"/>
    </row>
    <row r="394" spans="8:11" x14ac:dyDescent="0.2">
      <c r="H394" s="219"/>
      <c r="K394" s="213"/>
    </row>
    <row r="395" spans="8:11" x14ac:dyDescent="0.2">
      <c r="H395" s="219"/>
      <c r="K395" s="213"/>
    </row>
    <row r="396" spans="8:11" x14ac:dyDescent="0.2">
      <c r="H396" s="219"/>
      <c r="K396" s="213"/>
    </row>
    <row r="397" spans="8:11" x14ac:dyDescent="0.2">
      <c r="H397" s="219"/>
      <c r="K397" s="213"/>
    </row>
    <row r="398" spans="8:11" x14ac:dyDescent="0.2">
      <c r="H398" s="219"/>
      <c r="K398" s="213"/>
    </row>
    <row r="399" spans="8:11" x14ac:dyDescent="0.2">
      <c r="H399" s="219"/>
      <c r="K399" s="213"/>
    </row>
    <row r="400" spans="8:11" x14ac:dyDescent="0.2">
      <c r="H400" s="219"/>
      <c r="K400" s="213"/>
    </row>
    <row r="401" spans="8:11" x14ac:dyDescent="0.2">
      <c r="H401" s="219"/>
      <c r="K401" s="213"/>
    </row>
    <row r="402" spans="8:11" x14ac:dyDescent="0.2">
      <c r="H402" s="219"/>
      <c r="K402" s="213"/>
    </row>
    <row r="403" spans="8:11" x14ac:dyDescent="0.2">
      <c r="H403" s="219"/>
      <c r="K403" s="213"/>
    </row>
    <row r="404" spans="8:11" x14ac:dyDescent="0.2">
      <c r="H404" s="219"/>
      <c r="K404" s="213"/>
    </row>
    <row r="405" spans="8:11" x14ac:dyDescent="0.2">
      <c r="H405" s="219"/>
      <c r="K405" s="213"/>
    </row>
    <row r="406" spans="8:11" x14ac:dyDescent="0.2">
      <c r="H406" s="219"/>
      <c r="K406" s="213"/>
    </row>
    <row r="407" spans="8:11" x14ac:dyDescent="0.2">
      <c r="H407" s="219"/>
      <c r="K407" s="213"/>
    </row>
    <row r="408" spans="8:11" x14ac:dyDescent="0.2">
      <c r="H408" s="219"/>
      <c r="K408" s="213"/>
    </row>
    <row r="409" spans="8:11" x14ac:dyDescent="0.2">
      <c r="H409" s="219"/>
      <c r="K409" s="213"/>
    </row>
    <row r="410" spans="8:11" x14ac:dyDescent="0.2">
      <c r="H410" s="219"/>
      <c r="K410" s="213"/>
    </row>
    <row r="411" spans="8:11" x14ac:dyDescent="0.2">
      <c r="H411" s="219"/>
      <c r="K411" s="213"/>
    </row>
    <row r="412" spans="8:11" x14ac:dyDescent="0.2">
      <c r="H412" s="219"/>
      <c r="K412" s="213"/>
    </row>
    <row r="413" spans="8:11" x14ac:dyDescent="0.2">
      <c r="H413" s="219"/>
      <c r="K413" s="213"/>
    </row>
    <row r="414" spans="8:11" x14ac:dyDescent="0.2">
      <c r="H414" s="219"/>
      <c r="K414" s="213"/>
    </row>
    <row r="415" spans="8:11" x14ac:dyDescent="0.2">
      <c r="H415" s="219"/>
      <c r="K415" s="213"/>
    </row>
    <row r="416" spans="8:11" x14ac:dyDescent="0.2">
      <c r="H416" s="219"/>
      <c r="K416" s="213"/>
    </row>
    <row r="417" spans="8:11" x14ac:dyDescent="0.2">
      <c r="H417" s="219"/>
      <c r="K417" s="213"/>
    </row>
    <row r="418" spans="8:11" x14ac:dyDescent="0.2">
      <c r="H418" s="219"/>
      <c r="K418" s="213"/>
    </row>
    <row r="419" spans="8:11" x14ac:dyDescent="0.2">
      <c r="H419" s="219"/>
      <c r="K419" s="213"/>
    </row>
    <row r="420" spans="8:11" x14ac:dyDescent="0.2">
      <c r="H420" s="219"/>
      <c r="K420" s="213"/>
    </row>
    <row r="421" spans="8:11" x14ac:dyDescent="0.2">
      <c r="H421" s="219"/>
      <c r="K421" s="213"/>
    </row>
    <row r="422" spans="8:11" x14ac:dyDescent="0.2">
      <c r="H422" s="219"/>
      <c r="K422" s="213"/>
    </row>
    <row r="423" spans="8:11" x14ac:dyDescent="0.2">
      <c r="H423" s="219"/>
      <c r="K423" s="213"/>
    </row>
    <row r="424" spans="8:11" x14ac:dyDescent="0.2">
      <c r="H424" s="219"/>
      <c r="K424" s="213"/>
    </row>
    <row r="425" spans="8:11" x14ac:dyDescent="0.2">
      <c r="H425" s="219"/>
      <c r="K425" s="213"/>
    </row>
    <row r="426" spans="8:11" x14ac:dyDescent="0.2">
      <c r="H426" s="219"/>
      <c r="K426" s="213"/>
    </row>
    <row r="427" spans="8:11" x14ac:dyDescent="0.2">
      <c r="H427" s="219"/>
      <c r="K427" s="213"/>
    </row>
    <row r="428" spans="8:11" x14ac:dyDescent="0.2">
      <c r="H428" s="219"/>
      <c r="K428" s="213"/>
    </row>
    <row r="429" spans="8:11" x14ac:dyDescent="0.2">
      <c r="H429" s="219"/>
      <c r="K429" s="213"/>
    </row>
    <row r="430" spans="8:11" x14ac:dyDescent="0.2">
      <c r="H430" s="219"/>
      <c r="K430" s="213"/>
    </row>
    <row r="431" spans="8:11" x14ac:dyDescent="0.2">
      <c r="H431" s="219"/>
      <c r="K431" s="213"/>
    </row>
    <row r="432" spans="8:11" x14ac:dyDescent="0.2">
      <c r="H432" s="219"/>
      <c r="K432" s="213"/>
    </row>
    <row r="433" spans="8:11" x14ac:dyDescent="0.2">
      <c r="H433" s="219"/>
      <c r="K433" s="213"/>
    </row>
    <row r="434" spans="8:11" x14ac:dyDescent="0.2">
      <c r="H434" s="219"/>
      <c r="K434" s="213"/>
    </row>
    <row r="435" spans="8:11" x14ac:dyDescent="0.2">
      <c r="H435" s="219"/>
      <c r="K435" s="213"/>
    </row>
    <row r="436" spans="8:11" x14ac:dyDescent="0.2">
      <c r="H436" s="219"/>
      <c r="K436" s="213"/>
    </row>
    <row r="437" spans="8:11" x14ac:dyDescent="0.2">
      <c r="H437" s="219"/>
      <c r="K437" s="213"/>
    </row>
    <row r="438" spans="8:11" x14ac:dyDescent="0.2">
      <c r="H438" s="219"/>
      <c r="K438" s="213"/>
    </row>
    <row r="439" spans="8:11" x14ac:dyDescent="0.2">
      <c r="H439" s="219"/>
      <c r="K439" s="213"/>
    </row>
    <row r="440" spans="8:11" x14ac:dyDescent="0.2">
      <c r="H440" s="219"/>
      <c r="K440" s="213"/>
    </row>
    <row r="441" spans="8:11" x14ac:dyDescent="0.2">
      <c r="H441" s="219"/>
      <c r="K441" s="213"/>
    </row>
    <row r="442" spans="8:11" x14ac:dyDescent="0.2">
      <c r="H442" s="219"/>
      <c r="K442" s="213"/>
    </row>
    <row r="443" spans="8:11" x14ac:dyDescent="0.2">
      <c r="H443" s="219"/>
      <c r="K443" s="213"/>
    </row>
    <row r="444" spans="8:11" x14ac:dyDescent="0.2">
      <c r="H444" s="219"/>
      <c r="K444" s="213"/>
    </row>
    <row r="445" spans="8:11" x14ac:dyDescent="0.2">
      <c r="H445" s="219"/>
      <c r="K445" s="213"/>
    </row>
    <row r="446" spans="8:11" x14ac:dyDescent="0.2">
      <c r="H446" s="219"/>
      <c r="K446" s="213"/>
    </row>
    <row r="447" spans="8:11" x14ac:dyDescent="0.2">
      <c r="H447" s="219"/>
      <c r="K447" s="213"/>
    </row>
    <row r="448" spans="8:11" x14ac:dyDescent="0.2">
      <c r="H448" s="219"/>
      <c r="K448" s="213"/>
    </row>
    <row r="449" spans="8:11" x14ac:dyDescent="0.2">
      <c r="H449" s="219"/>
      <c r="K449" s="213"/>
    </row>
    <row r="450" spans="8:11" x14ac:dyDescent="0.2">
      <c r="H450" s="219"/>
      <c r="K450" s="213"/>
    </row>
    <row r="451" spans="8:11" x14ac:dyDescent="0.2">
      <c r="H451" s="219"/>
      <c r="K451" s="213"/>
    </row>
    <row r="452" spans="8:11" x14ac:dyDescent="0.2">
      <c r="H452" s="219"/>
      <c r="K452" s="213"/>
    </row>
    <row r="453" spans="8:11" x14ac:dyDescent="0.2">
      <c r="H453" s="219"/>
      <c r="K453" s="213"/>
    </row>
    <row r="454" spans="8:11" x14ac:dyDescent="0.2">
      <c r="H454" s="219"/>
      <c r="K454" s="213"/>
    </row>
    <row r="455" spans="8:11" x14ac:dyDescent="0.2">
      <c r="H455" s="219"/>
      <c r="K455" s="213"/>
    </row>
    <row r="456" spans="8:11" x14ac:dyDescent="0.2">
      <c r="H456" s="219"/>
      <c r="K456" s="213"/>
    </row>
    <row r="457" spans="8:11" x14ac:dyDescent="0.2">
      <c r="H457" s="219"/>
      <c r="K457" s="213"/>
    </row>
    <row r="458" spans="8:11" x14ac:dyDescent="0.2">
      <c r="H458" s="219"/>
      <c r="K458" s="213"/>
    </row>
    <row r="459" spans="8:11" x14ac:dyDescent="0.2">
      <c r="H459" s="219"/>
      <c r="K459" s="213"/>
    </row>
    <row r="460" spans="8:11" x14ac:dyDescent="0.2">
      <c r="H460" s="219"/>
      <c r="K460" s="213"/>
    </row>
    <row r="461" spans="8:11" x14ac:dyDescent="0.2">
      <c r="H461" s="219"/>
      <c r="K461" s="213"/>
    </row>
    <row r="462" spans="8:11" x14ac:dyDescent="0.2">
      <c r="H462" s="219"/>
      <c r="K462" s="213"/>
    </row>
    <row r="463" spans="8:11" x14ac:dyDescent="0.2">
      <c r="H463" s="219"/>
      <c r="K463" s="213"/>
    </row>
    <row r="464" spans="8:11" x14ac:dyDescent="0.2">
      <c r="H464" s="219"/>
      <c r="K464" s="213"/>
    </row>
    <row r="465" spans="8:11" x14ac:dyDescent="0.2">
      <c r="H465" s="219"/>
      <c r="K465" s="213"/>
    </row>
    <row r="466" spans="8:11" x14ac:dyDescent="0.2">
      <c r="H466" s="219"/>
      <c r="K466" s="213"/>
    </row>
    <row r="467" spans="8:11" x14ac:dyDescent="0.2">
      <c r="H467" s="219"/>
      <c r="K467" s="213"/>
    </row>
    <row r="468" spans="8:11" x14ac:dyDescent="0.2">
      <c r="H468" s="219"/>
      <c r="K468" s="213"/>
    </row>
    <row r="469" spans="8:11" x14ac:dyDescent="0.2">
      <c r="H469" s="219"/>
      <c r="K469" s="213"/>
    </row>
    <row r="470" spans="8:11" x14ac:dyDescent="0.2">
      <c r="H470" s="219"/>
      <c r="K470" s="213"/>
    </row>
    <row r="471" spans="8:11" x14ac:dyDescent="0.2">
      <c r="H471" s="219"/>
      <c r="K471" s="213"/>
    </row>
    <row r="472" spans="8:11" x14ac:dyDescent="0.2">
      <c r="H472" s="219"/>
      <c r="K472" s="213"/>
    </row>
    <row r="473" spans="8:11" x14ac:dyDescent="0.2">
      <c r="H473" s="219"/>
      <c r="K473" s="213"/>
    </row>
    <row r="474" spans="8:11" x14ac:dyDescent="0.2">
      <c r="H474" s="219"/>
      <c r="K474" s="213"/>
    </row>
    <row r="475" spans="8:11" x14ac:dyDescent="0.2">
      <c r="H475" s="219"/>
      <c r="K475" s="213"/>
    </row>
    <row r="476" spans="8:11" x14ac:dyDescent="0.2">
      <c r="H476" s="219"/>
      <c r="K476" s="213"/>
    </row>
    <row r="477" spans="8:11" x14ac:dyDescent="0.2">
      <c r="H477" s="219"/>
      <c r="K477" s="213"/>
    </row>
    <row r="478" spans="8:11" x14ac:dyDescent="0.2">
      <c r="H478" s="219"/>
      <c r="K478" s="213"/>
    </row>
    <row r="479" spans="8:11" x14ac:dyDescent="0.2">
      <c r="H479" s="219"/>
      <c r="K479" s="213"/>
    </row>
    <row r="480" spans="8:11" x14ac:dyDescent="0.2">
      <c r="H480" s="219"/>
      <c r="K480" s="213"/>
    </row>
    <row r="481" spans="8:11" x14ac:dyDescent="0.2">
      <c r="H481" s="219"/>
      <c r="K481" s="213"/>
    </row>
    <row r="482" spans="8:11" x14ac:dyDescent="0.2">
      <c r="H482" s="219"/>
      <c r="K482" s="213"/>
    </row>
    <row r="483" spans="8:11" x14ac:dyDescent="0.2">
      <c r="H483" s="219"/>
      <c r="K483" s="213"/>
    </row>
    <row r="484" spans="8:11" x14ac:dyDescent="0.2">
      <c r="H484" s="219"/>
      <c r="K484" s="213"/>
    </row>
    <row r="485" spans="8:11" x14ac:dyDescent="0.2">
      <c r="H485" s="219"/>
      <c r="K485" s="213"/>
    </row>
    <row r="486" spans="8:11" x14ac:dyDescent="0.2">
      <c r="H486" s="219"/>
      <c r="K486" s="213"/>
    </row>
    <row r="487" spans="8:11" x14ac:dyDescent="0.2">
      <c r="H487" s="219"/>
      <c r="K487" s="213"/>
    </row>
    <row r="488" spans="8:11" x14ac:dyDescent="0.2">
      <c r="H488" s="219"/>
      <c r="K488" s="213"/>
    </row>
    <row r="489" spans="8:11" x14ac:dyDescent="0.2">
      <c r="H489" s="219"/>
      <c r="K489" s="213"/>
    </row>
    <row r="490" spans="8:11" x14ac:dyDescent="0.2">
      <c r="H490" s="219"/>
      <c r="K490" s="213"/>
    </row>
    <row r="491" spans="8:11" x14ac:dyDescent="0.2">
      <c r="H491" s="219"/>
      <c r="K491" s="213"/>
    </row>
    <row r="492" spans="8:11" x14ac:dyDescent="0.2">
      <c r="H492" s="219"/>
      <c r="K492" s="213"/>
    </row>
    <row r="493" spans="8:11" x14ac:dyDescent="0.2">
      <c r="H493" s="219"/>
      <c r="K493" s="213"/>
    </row>
    <row r="494" spans="8:11" x14ac:dyDescent="0.2">
      <c r="H494" s="219"/>
      <c r="K494" s="213"/>
    </row>
    <row r="495" spans="8:11" x14ac:dyDescent="0.2">
      <c r="H495" s="219"/>
      <c r="K495" s="213"/>
    </row>
    <row r="496" spans="8:11" x14ac:dyDescent="0.2">
      <c r="H496" s="219"/>
      <c r="K496" s="213"/>
    </row>
    <row r="497" spans="8:11" x14ac:dyDescent="0.2">
      <c r="H497" s="219"/>
      <c r="K497" s="213"/>
    </row>
    <row r="498" spans="8:11" x14ac:dyDescent="0.2">
      <c r="H498" s="219"/>
      <c r="K498" s="213"/>
    </row>
    <row r="499" spans="8:11" x14ac:dyDescent="0.2">
      <c r="H499" s="219"/>
      <c r="K499" s="213"/>
    </row>
    <row r="500" spans="8:11" x14ac:dyDescent="0.2">
      <c r="H500" s="219"/>
      <c r="K500" s="213"/>
    </row>
    <row r="501" spans="8:11" x14ac:dyDescent="0.2">
      <c r="H501" s="219"/>
      <c r="K501" s="213"/>
    </row>
    <row r="502" spans="8:11" x14ac:dyDescent="0.2">
      <c r="H502" s="219"/>
      <c r="K502" s="213"/>
    </row>
    <row r="503" spans="8:11" x14ac:dyDescent="0.2">
      <c r="H503" s="219"/>
      <c r="K503" s="213"/>
    </row>
    <row r="504" spans="8:11" x14ac:dyDescent="0.2">
      <c r="H504" s="219"/>
      <c r="K504" s="213"/>
    </row>
    <row r="505" spans="8:11" x14ac:dyDescent="0.2">
      <c r="H505" s="219"/>
      <c r="K505" s="213"/>
    </row>
    <row r="506" spans="8:11" x14ac:dyDescent="0.2">
      <c r="H506" s="219"/>
      <c r="K506" s="213"/>
    </row>
    <row r="507" spans="8:11" x14ac:dyDescent="0.2">
      <c r="H507" s="219"/>
      <c r="K507" s="213"/>
    </row>
    <row r="508" spans="8:11" x14ac:dyDescent="0.2">
      <c r="H508" s="219"/>
      <c r="K508" s="213"/>
    </row>
    <row r="509" spans="8:11" x14ac:dyDescent="0.2">
      <c r="H509" s="219"/>
      <c r="K509" s="213"/>
    </row>
    <row r="510" spans="8:11" x14ac:dyDescent="0.2">
      <c r="H510" s="219"/>
      <c r="K510" s="213"/>
    </row>
    <row r="511" spans="8:11" x14ac:dyDescent="0.2">
      <c r="H511" s="219"/>
      <c r="K511" s="213"/>
    </row>
    <row r="512" spans="8:11" x14ac:dyDescent="0.2">
      <c r="H512" s="219"/>
      <c r="K512" s="213"/>
    </row>
    <row r="513" spans="8:11" x14ac:dyDescent="0.2">
      <c r="H513" s="219"/>
      <c r="K513" s="213"/>
    </row>
    <row r="514" spans="8:11" x14ac:dyDescent="0.2">
      <c r="H514" s="219"/>
      <c r="K514" s="213"/>
    </row>
    <row r="515" spans="8:11" x14ac:dyDescent="0.2">
      <c r="H515" s="219"/>
      <c r="K515" s="213"/>
    </row>
    <row r="516" spans="8:11" x14ac:dyDescent="0.2">
      <c r="H516" s="219"/>
      <c r="K516" s="213"/>
    </row>
    <row r="517" spans="8:11" x14ac:dyDescent="0.2">
      <c r="H517" s="219"/>
      <c r="K517" s="213"/>
    </row>
    <row r="518" spans="8:11" x14ac:dyDescent="0.2">
      <c r="H518" s="219"/>
      <c r="K518" s="213"/>
    </row>
    <row r="519" spans="8:11" x14ac:dyDescent="0.2">
      <c r="H519" s="219"/>
      <c r="K519" s="213"/>
    </row>
    <row r="520" spans="8:11" x14ac:dyDescent="0.2">
      <c r="H520" s="219"/>
      <c r="K520" s="213"/>
    </row>
    <row r="521" spans="8:11" x14ac:dyDescent="0.2">
      <c r="H521" s="219"/>
      <c r="K521" s="213"/>
    </row>
    <row r="522" spans="8:11" x14ac:dyDescent="0.2">
      <c r="H522" s="219"/>
      <c r="K522" s="213"/>
    </row>
    <row r="523" spans="8:11" x14ac:dyDescent="0.2">
      <c r="H523" s="219"/>
      <c r="K523" s="213"/>
    </row>
    <row r="524" spans="8:11" x14ac:dyDescent="0.2">
      <c r="H524" s="219"/>
      <c r="K524" s="213"/>
    </row>
    <row r="525" spans="8:11" x14ac:dyDescent="0.2">
      <c r="H525" s="219"/>
      <c r="K525" s="213"/>
    </row>
    <row r="526" spans="8:11" x14ac:dyDescent="0.2">
      <c r="H526" s="219"/>
      <c r="K526" s="213"/>
    </row>
    <row r="527" spans="8:11" x14ac:dyDescent="0.2">
      <c r="H527" s="219"/>
      <c r="K527" s="213"/>
    </row>
    <row r="528" spans="8:11" x14ac:dyDescent="0.2">
      <c r="H528" s="219"/>
      <c r="K528" s="213"/>
    </row>
    <row r="529" spans="8:11" x14ac:dyDescent="0.2">
      <c r="H529" s="219"/>
      <c r="K529" s="213"/>
    </row>
    <row r="530" spans="8:11" x14ac:dyDescent="0.2">
      <c r="H530" s="219"/>
      <c r="K530" s="213"/>
    </row>
    <row r="531" spans="8:11" x14ac:dyDescent="0.2">
      <c r="H531" s="219"/>
      <c r="K531" s="213"/>
    </row>
    <row r="532" spans="8:11" x14ac:dyDescent="0.2">
      <c r="H532" s="219"/>
      <c r="K532" s="213"/>
    </row>
    <row r="533" spans="8:11" x14ac:dyDescent="0.2">
      <c r="H533" s="219"/>
      <c r="K533" s="213"/>
    </row>
    <row r="534" spans="8:11" x14ac:dyDescent="0.2">
      <c r="H534" s="219"/>
      <c r="K534" s="213"/>
    </row>
    <row r="535" spans="8:11" x14ac:dyDescent="0.2">
      <c r="H535" s="219"/>
      <c r="K535" s="213"/>
    </row>
    <row r="536" spans="8:11" x14ac:dyDescent="0.2">
      <c r="H536" s="219"/>
      <c r="K536" s="213"/>
    </row>
    <row r="537" spans="8:11" x14ac:dyDescent="0.2">
      <c r="H537" s="219"/>
      <c r="K537" s="213"/>
    </row>
    <row r="538" spans="8:11" x14ac:dyDescent="0.2">
      <c r="H538" s="219"/>
      <c r="K538" s="213"/>
    </row>
    <row r="539" spans="8:11" x14ac:dyDescent="0.2">
      <c r="H539" s="219"/>
      <c r="K539" s="213"/>
    </row>
    <row r="540" spans="8:11" x14ac:dyDescent="0.2">
      <c r="H540" s="219"/>
      <c r="K540" s="213"/>
    </row>
    <row r="541" spans="8:11" x14ac:dyDescent="0.2">
      <c r="H541" s="219"/>
      <c r="K541" s="213"/>
    </row>
    <row r="542" spans="8:11" x14ac:dyDescent="0.2">
      <c r="H542" s="219"/>
      <c r="K542" s="213"/>
    </row>
    <row r="543" spans="8:11" x14ac:dyDescent="0.2">
      <c r="H543" s="219"/>
      <c r="K543" s="213"/>
    </row>
    <row r="544" spans="8:11" x14ac:dyDescent="0.2">
      <c r="H544" s="219"/>
      <c r="K544" s="213"/>
    </row>
    <row r="545" spans="8:11" x14ac:dyDescent="0.2">
      <c r="H545" s="219"/>
      <c r="K545" s="213"/>
    </row>
    <row r="546" spans="8:11" x14ac:dyDescent="0.2">
      <c r="H546" s="219"/>
      <c r="K546" s="213"/>
    </row>
    <row r="547" spans="8:11" x14ac:dyDescent="0.2">
      <c r="H547" s="219"/>
      <c r="K547" s="213"/>
    </row>
    <row r="548" spans="8:11" x14ac:dyDescent="0.2">
      <c r="H548" s="219"/>
      <c r="K548" s="213"/>
    </row>
    <row r="549" spans="8:11" x14ac:dyDescent="0.2">
      <c r="H549" s="219"/>
      <c r="K549" s="213"/>
    </row>
    <row r="550" spans="8:11" x14ac:dyDescent="0.2">
      <c r="H550" s="219"/>
      <c r="K550" s="213"/>
    </row>
    <row r="551" spans="8:11" x14ac:dyDescent="0.2">
      <c r="H551" s="219"/>
      <c r="K551" s="213"/>
    </row>
    <row r="552" spans="8:11" x14ac:dyDescent="0.2">
      <c r="H552" s="219"/>
      <c r="K552" s="213"/>
    </row>
    <row r="553" spans="8:11" x14ac:dyDescent="0.2">
      <c r="H553" s="219"/>
      <c r="K553" s="213"/>
    </row>
    <row r="554" spans="8:11" x14ac:dyDescent="0.2">
      <c r="H554" s="219"/>
      <c r="K554" s="213"/>
    </row>
    <row r="555" spans="8:11" x14ac:dyDescent="0.2">
      <c r="H555" s="219"/>
      <c r="K555" s="213"/>
    </row>
    <row r="556" spans="8:11" x14ac:dyDescent="0.2">
      <c r="H556" s="219"/>
      <c r="K556" s="213"/>
    </row>
    <row r="557" spans="8:11" x14ac:dyDescent="0.2">
      <c r="H557" s="219"/>
      <c r="K557" s="213"/>
    </row>
    <row r="558" spans="8:11" x14ac:dyDescent="0.2">
      <c r="H558" s="219"/>
      <c r="K558" s="213"/>
    </row>
    <row r="559" spans="8:11" x14ac:dyDescent="0.2">
      <c r="H559" s="219"/>
      <c r="K559" s="213"/>
    </row>
    <row r="560" spans="8:11" x14ac:dyDescent="0.2">
      <c r="H560" s="219"/>
      <c r="K560" s="213"/>
    </row>
    <row r="561" spans="8:11" x14ac:dyDescent="0.2">
      <c r="H561" s="219"/>
      <c r="K561" s="213"/>
    </row>
    <row r="562" spans="8:11" x14ac:dyDescent="0.2">
      <c r="H562" s="219"/>
      <c r="K562" s="213"/>
    </row>
    <row r="563" spans="8:11" x14ac:dyDescent="0.2">
      <c r="H563" s="219"/>
      <c r="K563" s="213"/>
    </row>
    <row r="564" spans="8:11" x14ac:dyDescent="0.2">
      <c r="H564" s="219"/>
      <c r="K564" s="213"/>
    </row>
    <row r="565" spans="8:11" x14ac:dyDescent="0.2">
      <c r="H565" s="219"/>
      <c r="K565" s="213"/>
    </row>
    <row r="566" spans="8:11" x14ac:dyDescent="0.2">
      <c r="H566" s="219"/>
      <c r="K566" s="213"/>
    </row>
    <row r="567" spans="8:11" x14ac:dyDescent="0.2">
      <c r="H567" s="219"/>
      <c r="K567" s="213"/>
    </row>
    <row r="568" spans="8:11" x14ac:dyDescent="0.2">
      <c r="H568" s="219"/>
      <c r="K568" s="213"/>
    </row>
    <row r="569" spans="8:11" x14ac:dyDescent="0.2">
      <c r="H569" s="219"/>
      <c r="K569" s="213"/>
    </row>
    <row r="570" spans="8:11" x14ac:dyDescent="0.2">
      <c r="H570" s="219"/>
      <c r="K570" s="213"/>
    </row>
    <row r="571" spans="8:11" x14ac:dyDescent="0.2">
      <c r="H571" s="219"/>
      <c r="K571" s="213"/>
    </row>
    <row r="572" spans="8:11" x14ac:dyDescent="0.2">
      <c r="H572" s="219"/>
      <c r="K572" s="213"/>
    </row>
    <row r="573" spans="8:11" x14ac:dyDescent="0.2">
      <c r="H573" s="219"/>
      <c r="K573" s="213"/>
    </row>
    <row r="574" spans="8:11" x14ac:dyDescent="0.2">
      <c r="H574" s="219"/>
      <c r="K574" s="213"/>
    </row>
    <row r="575" spans="8:11" x14ac:dyDescent="0.2">
      <c r="H575" s="219"/>
      <c r="K575" s="213"/>
    </row>
    <row r="576" spans="8:11" x14ac:dyDescent="0.2">
      <c r="H576" s="219"/>
      <c r="K576" s="213"/>
    </row>
    <row r="577" spans="8:11" x14ac:dyDescent="0.2">
      <c r="H577" s="219"/>
      <c r="K577" s="213"/>
    </row>
    <row r="578" spans="8:11" x14ac:dyDescent="0.2">
      <c r="H578" s="219"/>
      <c r="K578" s="213"/>
    </row>
    <row r="579" spans="8:11" x14ac:dyDescent="0.2">
      <c r="H579" s="219"/>
      <c r="K579" s="213"/>
    </row>
    <row r="580" spans="8:11" x14ac:dyDescent="0.2">
      <c r="H580" s="219"/>
      <c r="K580" s="213"/>
    </row>
    <row r="581" spans="8:11" x14ac:dyDescent="0.2">
      <c r="H581" s="219"/>
      <c r="K581" s="213"/>
    </row>
    <row r="582" spans="8:11" x14ac:dyDescent="0.2">
      <c r="H582" s="219"/>
      <c r="K582" s="213"/>
    </row>
    <row r="583" spans="8:11" x14ac:dyDescent="0.2">
      <c r="H583" s="219"/>
      <c r="K583" s="213"/>
    </row>
    <row r="584" spans="8:11" x14ac:dyDescent="0.2">
      <c r="H584" s="219"/>
      <c r="K584" s="213"/>
    </row>
    <row r="585" spans="8:11" x14ac:dyDescent="0.2">
      <c r="H585" s="219"/>
      <c r="K585" s="213"/>
    </row>
    <row r="586" spans="8:11" x14ac:dyDescent="0.2">
      <c r="H586" s="219"/>
      <c r="K586" s="213"/>
    </row>
    <row r="587" spans="8:11" x14ac:dyDescent="0.2">
      <c r="H587" s="219"/>
      <c r="K587" s="213"/>
    </row>
    <row r="588" spans="8:11" x14ac:dyDescent="0.2">
      <c r="H588" s="219"/>
      <c r="K588" s="213"/>
    </row>
    <row r="589" spans="8:11" x14ac:dyDescent="0.2">
      <c r="H589" s="219"/>
      <c r="K589" s="213"/>
    </row>
    <row r="590" spans="8:11" x14ac:dyDescent="0.2">
      <c r="H590" s="219"/>
      <c r="K590" s="213"/>
    </row>
    <row r="591" spans="8:11" x14ac:dyDescent="0.2">
      <c r="H591" s="219"/>
      <c r="K591" s="213"/>
    </row>
    <row r="592" spans="8:11" x14ac:dyDescent="0.2">
      <c r="H592" s="219"/>
      <c r="K592" s="213"/>
    </row>
    <row r="593" spans="8:11" x14ac:dyDescent="0.2">
      <c r="H593" s="219"/>
      <c r="K593" s="213"/>
    </row>
    <row r="594" spans="8:11" x14ac:dyDescent="0.2">
      <c r="H594" s="219"/>
      <c r="K594" s="213"/>
    </row>
    <row r="595" spans="8:11" x14ac:dyDescent="0.2">
      <c r="H595" s="219"/>
      <c r="K595" s="213"/>
    </row>
    <row r="596" spans="8:11" x14ac:dyDescent="0.2">
      <c r="H596" s="219"/>
      <c r="K596" s="213"/>
    </row>
    <row r="597" spans="8:11" x14ac:dyDescent="0.2">
      <c r="H597" s="219"/>
      <c r="K597" s="213"/>
    </row>
    <row r="598" spans="8:11" x14ac:dyDescent="0.2">
      <c r="H598" s="219"/>
      <c r="K598" s="213"/>
    </row>
    <row r="599" spans="8:11" x14ac:dyDescent="0.2">
      <c r="H599" s="219"/>
      <c r="K599" s="213"/>
    </row>
    <row r="600" spans="8:11" x14ac:dyDescent="0.2">
      <c r="H600" s="219"/>
      <c r="K600" s="213"/>
    </row>
    <row r="601" spans="8:11" x14ac:dyDescent="0.2">
      <c r="H601" s="219"/>
      <c r="K601" s="213"/>
    </row>
    <row r="602" spans="8:11" x14ac:dyDescent="0.2">
      <c r="H602" s="219"/>
      <c r="K602" s="213"/>
    </row>
    <row r="603" spans="8:11" x14ac:dyDescent="0.2">
      <c r="H603" s="219"/>
      <c r="K603" s="213"/>
    </row>
    <row r="604" spans="8:11" x14ac:dyDescent="0.2">
      <c r="H604" s="219"/>
      <c r="K604" s="213"/>
    </row>
    <row r="605" spans="8:11" x14ac:dyDescent="0.2">
      <c r="H605" s="219"/>
      <c r="K605" s="213"/>
    </row>
    <row r="606" spans="8:11" x14ac:dyDescent="0.2">
      <c r="H606" s="219"/>
      <c r="K606" s="213"/>
    </row>
    <row r="607" spans="8:11" x14ac:dyDescent="0.2">
      <c r="H607" s="219"/>
      <c r="K607" s="213"/>
    </row>
    <row r="608" spans="8:11" x14ac:dyDescent="0.2">
      <c r="H608" s="219"/>
      <c r="K608" s="213"/>
    </row>
    <row r="609" spans="8:11" x14ac:dyDescent="0.2">
      <c r="H609" s="219"/>
      <c r="K609" s="213"/>
    </row>
    <row r="610" spans="8:11" x14ac:dyDescent="0.2">
      <c r="H610" s="219"/>
      <c r="K610" s="213"/>
    </row>
    <row r="611" spans="8:11" x14ac:dyDescent="0.2">
      <c r="H611" s="219"/>
      <c r="K611" s="213"/>
    </row>
    <row r="612" spans="8:11" x14ac:dyDescent="0.2">
      <c r="H612" s="219"/>
      <c r="K612" s="213"/>
    </row>
    <row r="613" spans="8:11" x14ac:dyDescent="0.2">
      <c r="H613" s="219"/>
      <c r="K613" s="213"/>
    </row>
    <row r="614" spans="8:11" x14ac:dyDescent="0.2">
      <c r="H614" s="219"/>
      <c r="K614" s="213"/>
    </row>
    <row r="615" spans="8:11" x14ac:dyDescent="0.2">
      <c r="H615" s="219"/>
      <c r="K615" s="213"/>
    </row>
    <row r="616" spans="8:11" x14ac:dyDescent="0.2">
      <c r="H616" s="219"/>
      <c r="K616" s="213"/>
    </row>
    <row r="617" spans="8:11" x14ac:dyDescent="0.2">
      <c r="H617" s="219"/>
      <c r="K617" s="213"/>
    </row>
    <row r="618" spans="8:11" x14ac:dyDescent="0.2">
      <c r="H618" s="219"/>
      <c r="K618" s="213"/>
    </row>
    <row r="619" spans="8:11" x14ac:dyDescent="0.2">
      <c r="H619" s="219"/>
      <c r="K619" s="213"/>
    </row>
    <row r="620" spans="8:11" x14ac:dyDescent="0.2">
      <c r="H620" s="219"/>
      <c r="K620" s="213"/>
    </row>
    <row r="621" spans="8:11" x14ac:dyDescent="0.2">
      <c r="H621" s="219"/>
      <c r="K621" s="213"/>
    </row>
    <row r="622" spans="8:11" x14ac:dyDescent="0.2">
      <c r="H622" s="219"/>
      <c r="K622" s="213"/>
    </row>
    <row r="623" spans="8:11" x14ac:dyDescent="0.2">
      <c r="H623" s="219"/>
      <c r="K623" s="213"/>
    </row>
    <row r="624" spans="8:11" x14ac:dyDescent="0.2">
      <c r="H624" s="219"/>
      <c r="K624" s="213"/>
    </row>
    <row r="625" spans="8:11" x14ac:dyDescent="0.2">
      <c r="H625" s="219"/>
      <c r="K625" s="213"/>
    </row>
    <row r="626" spans="8:11" x14ac:dyDescent="0.2">
      <c r="H626" s="219"/>
      <c r="K626" s="213"/>
    </row>
    <row r="627" spans="8:11" x14ac:dyDescent="0.2">
      <c r="H627" s="219"/>
      <c r="K627" s="213"/>
    </row>
    <row r="628" spans="8:11" x14ac:dyDescent="0.2">
      <c r="H628" s="219"/>
      <c r="K628" s="213"/>
    </row>
    <row r="629" spans="8:11" x14ac:dyDescent="0.2">
      <c r="H629" s="219"/>
      <c r="K629" s="213"/>
    </row>
    <row r="630" spans="8:11" x14ac:dyDescent="0.2">
      <c r="H630" s="219"/>
      <c r="K630" s="213"/>
    </row>
    <row r="631" spans="8:11" x14ac:dyDescent="0.2">
      <c r="H631" s="219"/>
      <c r="K631" s="213"/>
    </row>
    <row r="632" spans="8:11" x14ac:dyDescent="0.2">
      <c r="H632" s="219"/>
      <c r="K632" s="213"/>
    </row>
    <row r="633" spans="8:11" x14ac:dyDescent="0.2">
      <c r="H633" s="219"/>
      <c r="K633" s="213"/>
    </row>
    <row r="634" spans="8:11" x14ac:dyDescent="0.2">
      <c r="H634" s="219"/>
      <c r="K634" s="213"/>
    </row>
    <row r="635" spans="8:11" x14ac:dyDescent="0.2">
      <c r="H635" s="219"/>
      <c r="K635" s="213"/>
    </row>
    <row r="636" spans="8:11" x14ac:dyDescent="0.2">
      <c r="H636" s="219"/>
      <c r="K636" s="213"/>
    </row>
    <row r="637" spans="8:11" x14ac:dyDescent="0.2">
      <c r="H637" s="219"/>
      <c r="K637" s="213"/>
    </row>
    <row r="638" spans="8:11" x14ac:dyDescent="0.2">
      <c r="H638" s="219"/>
      <c r="K638" s="213"/>
    </row>
    <row r="639" spans="8:11" x14ac:dyDescent="0.2">
      <c r="H639" s="219"/>
      <c r="K639" s="213"/>
    </row>
    <row r="640" spans="8:11" x14ac:dyDescent="0.2">
      <c r="H640" s="219"/>
      <c r="K640" s="213"/>
    </row>
    <row r="641" spans="8:11" x14ac:dyDescent="0.2">
      <c r="H641" s="219"/>
      <c r="K641" s="213"/>
    </row>
    <row r="642" spans="8:11" x14ac:dyDescent="0.2">
      <c r="H642" s="219"/>
      <c r="K642" s="213"/>
    </row>
    <row r="643" spans="8:11" x14ac:dyDescent="0.2">
      <c r="H643" s="219"/>
      <c r="K643" s="213"/>
    </row>
    <row r="644" spans="8:11" x14ac:dyDescent="0.2">
      <c r="H644" s="219"/>
      <c r="K644" s="213"/>
    </row>
    <row r="645" spans="8:11" x14ac:dyDescent="0.2">
      <c r="H645" s="219"/>
      <c r="K645" s="213"/>
    </row>
    <row r="646" spans="8:11" x14ac:dyDescent="0.2">
      <c r="H646" s="219"/>
      <c r="K646" s="213"/>
    </row>
    <row r="647" spans="8:11" x14ac:dyDescent="0.2">
      <c r="H647" s="219"/>
      <c r="K647" s="213"/>
    </row>
    <row r="648" spans="8:11" x14ac:dyDescent="0.2">
      <c r="H648" s="219"/>
      <c r="K648" s="213"/>
    </row>
    <row r="649" spans="8:11" x14ac:dyDescent="0.2">
      <c r="H649" s="219"/>
      <c r="K649" s="213"/>
    </row>
    <row r="650" spans="8:11" x14ac:dyDescent="0.2">
      <c r="H650" s="219"/>
      <c r="K650" s="213"/>
    </row>
    <row r="651" spans="8:11" x14ac:dyDescent="0.2">
      <c r="H651" s="219"/>
      <c r="K651" s="213"/>
    </row>
    <row r="652" spans="8:11" x14ac:dyDescent="0.2">
      <c r="H652" s="219"/>
      <c r="K652" s="213"/>
    </row>
    <row r="653" spans="8:11" x14ac:dyDescent="0.2">
      <c r="H653" s="219"/>
      <c r="K653" s="213"/>
    </row>
    <row r="654" spans="8:11" x14ac:dyDescent="0.2">
      <c r="H654" s="219"/>
      <c r="K654" s="213"/>
    </row>
    <row r="655" spans="8:11" x14ac:dyDescent="0.2">
      <c r="H655" s="219"/>
      <c r="K655" s="213"/>
    </row>
    <row r="656" spans="8:11" x14ac:dyDescent="0.2">
      <c r="H656" s="219"/>
      <c r="K656" s="213"/>
    </row>
    <row r="657" spans="8:11" x14ac:dyDescent="0.2">
      <c r="H657" s="219"/>
      <c r="K657" s="213"/>
    </row>
    <row r="658" spans="8:11" x14ac:dyDescent="0.2">
      <c r="H658" s="219"/>
      <c r="K658" s="213"/>
    </row>
    <row r="659" spans="8:11" x14ac:dyDescent="0.2">
      <c r="H659" s="219"/>
      <c r="K659" s="213"/>
    </row>
    <row r="660" spans="8:11" x14ac:dyDescent="0.2">
      <c r="H660" s="219"/>
      <c r="K660" s="213"/>
    </row>
    <row r="661" spans="8:11" x14ac:dyDescent="0.2">
      <c r="H661" s="219"/>
      <c r="K661" s="213"/>
    </row>
    <row r="662" spans="8:11" x14ac:dyDescent="0.2">
      <c r="H662" s="219"/>
      <c r="K662" s="213"/>
    </row>
    <row r="663" spans="8:11" x14ac:dyDescent="0.2">
      <c r="H663" s="219"/>
      <c r="K663" s="213"/>
    </row>
    <row r="664" spans="8:11" x14ac:dyDescent="0.2">
      <c r="H664" s="219"/>
      <c r="K664" s="213"/>
    </row>
    <row r="665" spans="8:11" x14ac:dyDescent="0.2">
      <c r="H665" s="219"/>
      <c r="K665" s="213"/>
    </row>
    <row r="666" spans="8:11" x14ac:dyDescent="0.2">
      <c r="H666" s="219"/>
      <c r="K666" s="213"/>
    </row>
    <row r="667" spans="8:11" x14ac:dyDescent="0.2">
      <c r="H667" s="219"/>
      <c r="K667" s="213"/>
    </row>
    <row r="668" spans="8:11" x14ac:dyDescent="0.2">
      <c r="H668" s="219"/>
      <c r="K668" s="213"/>
    </row>
    <row r="669" spans="8:11" x14ac:dyDescent="0.2">
      <c r="H669" s="219"/>
      <c r="K669" s="213"/>
    </row>
    <row r="670" spans="8:11" x14ac:dyDescent="0.2">
      <c r="H670" s="219"/>
      <c r="K670" s="213"/>
    </row>
    <row r="671" spans="8:11" x14ac:dyDescent="0.2">
      <c r="H671" s="219"/>
      <c r="K671" s="213"/>
    </row>
    <row r="672" spans="8:11" x14ac:dyDescent="0.2">
      <c r="H672" s="219"/>
      <c r="K672" s="213"/>
    </row>
    <row r="673" spans="8:11" x14ac:dyDescent="0.2">
      <c r="H673" s="219"/>
      <c r="K673" s="213"/>
    </row>
    <row r="674" spans="8:11" x14ac:dyDescent="0.2">
      <c r="H674" s="219"/>
      <c r="K674" s="213"/>
    </row>
    <row r="675" spans="8:11" x14ac:dyDescent="0.2">
      <c r="H675" s="219"/>
      <c r="K675" s="213"/>
    </row>
    <row r="676" spans="8:11" x14ac:dyDescent="0.2">
      <c r="H676" s="219"/>
      <c r="K676" s="213"/>
    </row>
    <row r="677" spans="8:11" x14ac:dyDescent="0.2">
      <c r="H677" s="219"/>
      <c r="K677" s="213"/>
    </row>
    <row r="678" spans="8:11" x14ac:dyDescent="0.2">
      <c r="H678" s="219"/>
      <c r="K678" s="213"/>
    </row>
    <row r="679" spans="8:11" x14ac:dyDescent="0.2">
      <c r="H679" s="219"/>
      <c r="K679" s="213"/>
    </row>
    <row r="680" spans="8:11" x14ac:dyDescent="0.2">
      <c r="H680" s="219"/>
      <c r="K680" s="213"/>
    </row>
    <row r="681" spans="8:11" x14ac:dyDescent="0.2">
      <c r="H681" s="219"/>
      <c r="K681" s="213"/>
    </row>
    <row r="682" spans="8:11" x14ac:dyDescent="0.2">
      <c r="H682" s="219"/>
      <c r="K682" s="213"/>
    </row>
    <row r="683" spans="8:11" x14ac:dyDescent="0.2">
      <c r="H683" s="219"/>
      <c r="K683" s="213"/>
    </row>
    <row r="684" spans="8:11" x14ac:dyDescent="0.2">
      <c r="H684" s="219"/>
      <c r="K684" s="213"/>
    </row>
    <row r="685" spans="8:11" x14ac:dyDescent="0.2">
      <c r="H685" s="219"/>
      <c r="K685" s="213"/>
    </row>
    <row r="686" spans="8:11" x14ac:dyDescent="0.2">
      <c r="H686" s="219"/>
      <c r="K686" s="213"/>
    </row>
    <row r="687" spans="8:11" x14ac:dyDescent="0.2">
      <c r="H687" s="219"/>
      <c r="K687" s="213"/>
    </row>
    <row r="688" spans="8:11" x14ac:dyDescent="0.2">
      <c r="H688" s="219"/>
      <c r="K688" s="213"/>
    </row>
    <row r="689" spans="8:11" x14ac:dyDescent="0.2">
      <c r="H689" s="219"/>
      <c r="K689" s="213"/>
    </row>
    <row r="690" spans="8:11" x14ac:dyDescent="0.2">
      <c r="H690" s="219"/>
      <c r="K690" s="213"/>
    </row>
    <row r="691" spans="8:11" x14ac:dyDescent="0.2">
      <c r="H691" s="219"/>
      <c r="K691" s="213"/>
    </row>
    <row r="692" spans="8:11" x14ac:dyDescent="0.2">
      <c r="H692" s="219"/>
      <c r="K692" s="213"/>
    </row>
    <row r="693" spans="8:11" x14ac:dyDescent="0.2">
      <c r="H693" s="219"/>
      <c r="K693" s="213"/>
    </row>
    <row r="694" spans="8:11" x14ac:dyDescent="0.2">
      <c r="H694" s="219"/>
      <c r="K694" s="213"/>
    </row>
    <row r="695" spans="8:11" x14ac:dyDescent="0.2">
      <c r="H695" s="219"/>
      <c r="K695" s="213"/>
    </row>
    <row r="696" spans="8:11" x14ac:dyDescent="0.2">
      <c r="H696" s="219"/>
      <c r="K696" s="213"/>
    </row>
    <row r="697" spans="8:11" x14ac:dyDescent="0.2">
      <c r="H697" s="219"/>
      <c r="K697" s="213"/>
    </row>
    <row r="698" spans="8:11" x14ac:dyDescent="0.2">
      <c r="H698" s="219"/>
      <c r="K698" s="213"/>
    </row>
    <row r="699" spans="8:11" x14ac:dyDescent="0.2">
      <c r="H699" s="219"/>
      <c r="K699" s="213"/>
    </row>
    <row r="700" spans="8:11" x14ac:dyDescent="0.2">
      <c r="H700" s="219"/>
      <c r="K700" s="213"/>
    </row>
    <row r="701" spans="8:11" x14ac:dyDescent="0.2">
      <c r="H701" s="219"/>
      <c r="K701" s="213"/>
    </row>
    <row r="702" spans="8:11" x14ac:dyDescent="0.2">
      <c r="H702" s="219"/>
      <c r="K702" s="213"/>
    </row>
    <row r="703" spans="8:11" x14ac:dyDescent="0.2">
      <c r="H703" s="219"/>
      <c r="K703" s="213"/>
    </row>
    <row r="704" spans="8:11" x14ac:dyDescent="0.2">
      <c r="H704" s="219"/>
      <c r="K704" s="213"/>
    </row>
    <row r="705" spans="8:11" x14ac:dyDescent="0.2">
      <c r="H705" s="219"/>
      <c r="K705" s="213"/>
    </row>
    <row r="706" spans="8:11" x14ac:dyDescent="0.2">
      <c r="H706" s="219"/>
      <c r="K706" s="213"/>
    </row>
    <row r="707" spans="8:11" x14ac:dyDescent="0.2">
      <c r="H707" s="219"/>
      <c r="K707" s="213"/>
    </row>
    <row r="708" spans="8:11" x14ac:dyDescent="0.2">
      <c r="H708" s="219"/>
      <c r="K708" s="213"/>
    </row>
    <row r="709" spans="8:11" x14ac:dyDescent="0.2">
      <c r="H709" s="219"/>
      <c r="K709" s="213"/>
    </row>
    <row r="710" spans="8:11" x14ac:dyDescent="0.2">
      <c r="H710" s="219"/>
      <c r="K710" s="213"/>
    </row>
    <row r="711" spans="8:11" x14ac:dyDescent="0.2">
      <c r="H711" s="219"/>
      <c r="K711" s="213"/>
    </row>
    <row r="712" spans="8:11" x14ac:dyDescent="0.2">
      <c r="H712" s="219"/>
      <c r="K712" s="213"/>
    </row>
    <row r="713" spans="8:11" x14ac:dyDescent="0.2">
      <c r="H713" s="219"/>
      <c r="K713" s="213"/>
    </row>
    <row r="714" spans="8:11" x14ac:dyDescent="0.2">
      <c r="H714" s="219"/>
      <c r="K714" s="213"/>
    </row>
    <row r="715" spans="8:11" x14ac:dyDescent="0.2">
      <c r="H715" s="219"/>
      <c r="K715" s="213"/>
    </row>
    <row r="716" spans="8:11" x14ac:dyDescent="0.2">
      <c r="H716" s="219"/>
      <c r="K716" s="213"/>
    </row>
    <row r="717" spans="8:11" x14ac:dyDescent="0.2">
      <c r="H717" s="219"/>
      <c r="K717" s="213"/>
    </row>
    <row r="718" spans="8:11" x14ac:dyDescent="0.2">
      <c r="H718" s="219"/>
      <c r="K718" s="213"/>
    </row>
    <row r="719" spans="8:11" x14ac:dyDescent="0.2">
      <c r="H719" s="219"/>
      <c r="K719" s="213"/>
    </row>
    <row r="720" spans="8:11" x14ac:dyDescent="0.2">
      <c r="H720" s="219"/>
      <c r="K720" s="213"/>
    </row>
    <row r="721" spans="8:11" x14ac:dyDescent="0.2">
      <c r="H721" s="219"/>
      <c r="K721" s="213"/>
    </row>
    <row r="722" spans="8:11" x14ac:dyDescent="0.2">
      <c r="H722" s="219"/>
      <c r="K722" s="213"/>
    </row>
    <row r="723" spans="8:11" x14ac:dyDescent="0.2">
      <c r="H723" s="219"/>
      <c r="K723" s="213"/>
    </row>
    <row r="724" spans="8:11" x14ac:dyDescent="0.2">
      <c r="H724" s="219"/>
      <c r="K724" s="213"/>
    </row>
    <row r="725" spans="8:11" x14ac:dyDescent="0.2">
      <c r="H725" s="219"/>
      <c r="K725" s="213"/>
    </row>
    <row r="726" spans="8:11" x14ac:dyDescent="0.2">
      <c r="H726" s="219"/>
      <c r="K726" s="213"/>
    </row>
    <row r="727" spans="8:11" x14ac:dyDescent="0.2">
      <c r="H727" s="219"/>
      <c r="K727" s="213"/>
    </row>
    <row r="728" spans="8:11" x14ac:dyDescent="0.2">
      <c r="H728" s="219"/>
      <c r="K728" s="213"/>
    </row>
    <row r="729" spans="8:11" x14ac:dyDescent="0.2">
      <c r="H729" s="219"/>
      <c r="K729" s="213"/>
    </row>
    <row r="730" spans="8:11" x14ac:dyDescent="0.2">
      <c r="H730" s="219"/>
      <c r="K730" s="213"/>
    </row>
    <row r="731" spans="8:11" x14ac:dyDescent="0.2">
      <c r="H731" s="219"/>
      <c r="K731" s="213"/>
    </row>
    <row r="732" spans="8:11" x14ac:dyDescent="0.2">
      <c r="H732" s="219"/>
      <c r="K732" s="213"/>
    </row>
    <row r="733" spans="8:11" x14ac:dyDescent="0.2">
      <c r="H733" s="219"/>
      <c r="K733" s="213"/>
    </row>
    <row r="734" spans="8:11" x14ac:dyDescent="0.2">
      <c r="H734" s="219"/>
      <c r="K734" s="213"/>
    </row>
    <row r="735" spans="8:11" x14ac:dyDescent="0.2">
      <c r="H735" s="219"/>
      <c r="K735" s="213"/>
    </row>
    <row r="736" spans="8:11" x14ac:dyDescent="0.2">
      <c r="H736" s="219"/>
      <c r="K736" s="213"/>
    </row>
    <row r="737" spans="8:11" x14ac:dyDescent="0.2">
      <c r="H737" s="219"/>
      <c r="K737" s="213"/>
    </row>
    <row r="738" spans="8:11" x14ac:dyDescent="0.2">
      <c r="H738" s="219"/>
      <c r="K738" s="213"/>
    </row>
    <row r="739" spans="8:11" x14ac:dyDescent="0.2">
      <c r="H739" s="219"/>
      <c r="K739" s="213"/>
    </row>
    <row r="740" spans="8:11" x14ac:dyDescent="0.2">
      <c r="H740" s="219"/>
      <c r="K740" s="213"/>
    </row>
    <row r="741" spans="8:11" x14ac:dyDescent="0.2">
      <c r="H741" s="219"/>
      <c r="K741" s="213"/>
    </row>
    <row r="742" spans="8:11" x14ac:dyDescent="0.2">
      <c r="H742" s="219"/>
      <c r="K742" s="213"/>
    </row>
    <row r="743" spans="8:11" x14ac:dyDescent="0.2">
      <c r="H743" s="219"/>
      <c r="K743" s="213"/>
    </row>
    <row r="744" spans="8:11" x14ac:dyDescent="0.2">
      <c r="H744" s="219"/>
      <c r="K744" s="213"/>
    </row>
    <row r="745" spans="8:11" x14ac:dyDescent="0.2">
      <c r="H745" s="219"/>
      <c r="K745" s="213"/>
    </row>
    <row r="746" spans="8:11" x14ac:dyDescent="0.2">
      <c r="H746" s="219"/>
      <c r="K746" s="213"/>
    </row>
    <row r="747" spans="8:11" x14ac:dyDescent="0.2">
      <c r="H747" s="219"/>
      <c r="K747" s="213"/>
    </row>
    <row r="748" spans="8:11" x14ac:dyDescent="0.2">
      <c r="H748" s="219"/>
      <c r="K748" s="213"/>
    </row>
    <row r="749" spans="8:11" x14ac:dyDescent="0.2">
      <c r="H749" s="219"/>
      <c r="K749" s="213"/>
    </row>
    <row r="750" spans="8:11" x14ac:dyDescent="0.2">
      <c r="H750" s="219"/>
      <c r="K750" s="213"/>
    </row>
    <row r="751" spans="8:11" x14ac:dyDescent="0.2">
      <c r="H751" s="219"/>
      <c r="K751" s="213"/>
    </row>
    <row r="752" spans="8:11" x14ac:dyDescent="0.2">
      <c r="H752" s="219"/>
      <c r="K752" s="213"/>
    </row>
    <row r="753" spans="8:11" x14ac:dyDescent="0.2">
      <c r="H753" s="219"/>
      <c r="K753" s="213"/>
    </row>
    <row r="754" spans="8:11" x14ac:dyDescent="0.2">
      <c r="H754" s="219"/>
      <c r="K754" s="213"/>
    </row>
    <row r="755" spans="8:11" x14ac:dyDescent="0.2">
      <c r="H755" s="219"/>
      <c r="K755" s="213"/>
    </row>
    <row r="756" spans="8:11" x14ac:dyDescent="0.2">
      <c r="H756" s="219"/>
      <c r="K756" s="213"/>
    </row>
    <row r="757" spans="8:11" x14ac:dyDescent="0.2">
      <c r="H757" s="219"/>
      <c r="K757" s="213"/>
    </row>
    <row r="758" spans="8:11" x14ac:dyDescent="0.2">
      <c r="H758" s="219"/>
      <c r="K758" s="213"/>
    </row>
    <row r="759" spans="8:11" x14ac:dyDescent="0.2">
      <c r="H759" s="219"/>
      <c r="K759" s="213"/>
    </row>
    <row r="760" spans="8:11" x14ac:dyDescent="0.2">
      <c r="H760" s="219"/>
      <c r="K760" s="213"/>
    </row>
    <row r="761" spans="8:11" x14ac:dyDescent="0.2">
      <c r="H761" s="219"/>
      <c r="K761" s="213"/>
    </row>
    <row r="762" spans="8:11" x14ac:dyDescent="0.2">
      <c r="H762" s="219"/>
      <c r="K762" s="213"/>
    </row>
    <row r="763" spans="8:11" x14ac:dyDescent="0.2">
      <c r="H763" s="219"/>
      <c r="K763" s="213"/>
    </row>
    <row r="764" spans="8:11" x14ac:dyDescent="0.2">
      <c r="H764" s="219"/>
      <c r="K764" s="213"/>
    </row>
    <row r="765" spans="8:11" x14ac:dyDescent="0.2">
      <c r="H765" s="219"/>
      <c r="K765" s="213"/>
    </row>
    <row r="766" spans="8:11" x14ac:dyDescent="0.2">
      <c r="H766" s="219"/>
      <c r="K766" s="213"/>
    </row>
    <row r="767" spans="8:11" x14ac:dyDescent="0.2">
      <c r="H767" s="219"/>
      <c r="K767" s="213"/>
    </row>
    <row r="768" spans="8:11" x14ac:dyDescent="0.2">
      <c r="H768" s="219"/>
      <c r="K768" s="213"/>
    </row>
    <row r="769" spans="8:11" x14ac:dyDescent="0.2">
      <c r="H769" s="219"/>
      <c r="K769" s="213"/>
    </row>
    <row r="770" spans="8:11" x14ac:dyDescent="0.2">
      <c r="H770" s="219"/>
      <c r="K770" s="213"/>
    </row>
    <row r="771" spans="8:11" x14ac:dyDescent="0.2">
      <c r="H771" s="219"/>
      <c r="K771" s="213"/>
    </row>
    <row r="772" spans="8:11" x14ac:dyDescent="0.2">
      <c r="H772" s="219"/>
      <c r="K772" s="213"/>
    </row>
    <row r="773" spans="8:11" x14ac:dyDescent="0.2">
      <c r="H773" s="219"/>
      <c r="K773" s="213"/>
    </row>
    <row r="774" spans="8:11" x14ac:dyDescent="0.2">
      <c r="H774" s="219"/>
      <c r="K774" s="213"/>
    </row>
    <row r="775" spans="8:11" x14ac:dyDescent="0.2">
      <c r="H775" s="219"/>
      <c r="K775" s="213"/>
    </row>
    <row r="776" spans="8:11" x14ac:dyDescent="0.2">
      <c r="H776" s="219"/>
      <c r="K776" s="213"/>
    </row>
    <row r="777" spans="8:11" x14ac:dyDescent="0.2">
      <c r="H777" s="219"/>
      <c r="K777" s="213"/>
    </row>
    <row r="778" spans="8:11" x14ac:dyDescent="0.2">
      <c r="H778" s="219"/>
      <c r="K778" s="213"/>
    </row>
    <row r="779" spans="8:11" x14ac:dyDescent="0.2">
      <c r="H779" s="219"/>
      <c r="K779" s="213"/>
    </row>
    <row r="780" spans="8:11" x14ac:dyDescent="0.2">
      <c r="H780" s="219"/>
      <c r="K780" s="213"/>
    </row>
    <row r="781" spans="8:11" x14ac:dyDescent="0.2">
      <c r="H781" s="219"/>
      <c r="K781" s="213"/>
    </row>
    <row r="782" spans="8:11" x14ac:dyDescent="0.2">
      <c r="H782" s="219"/>
      <c r="K782" s="213"/>
    </row>
    <row r="783" spans="8:11" x14ac:dyDescent="0.2">
      <c r="H783" s="219"/>
      <c r="K783" s="213"/>
    </row>
    <row r="784" spans="8:11" x14ac:dyDescent="0.2">
      <c r="H784" s="219"/>
      <c r="K784" s="213"/>
    </row>
    <row r="785" spans="8:11" x14ac:dyDescent="0.2">
      <c r="H785" s="219"/>
      <c r="K785" s="213"/>
    </row>
    <row r="786" spans="8:11" x14ac:dyDescent="0.2">
      <c r="H786" s="219"/>
      <c r="K786" s="213"/>
    </row>
    <row r="787" spans="8:11" x14ac:dyDescent="0.2">
      <c r="H787" s="219"/>
      <c r="K787" s="213"/>
    </row>
    <row r="788" spans="8:11" x14ac:dyDescent="0.2">
      <c r="H788" s="219"/>
      <c r="K788" s="213"/>
    </row>
    <row r="789" spans="8:11" x14ac:dyDescent="0.2">
      <c r="H789" s="219"/>
      <c r="K789" s="213"/>
    </row>
    <row r="790" spans="8:11" x14ac:dyDescent="0.2">
      <c r="H790" s="219"/>
      <c r="K790" s="213"/>
    </row>
    <row r="791" spans="8:11" x14ac:dyDescent="0.2">
      <c r="H791" s="219"/>
      <c r="K791" s="213"/>
    </row>
    <row r="792" spans="8:11" x14ac:dyDescent="0.2">
      <c r="H792" s="219"/>
      <c r="K792" s="213"/>
    </row>
    <row r="793" spans="8:11" x14ac:dyDescent="0.2">
      <c r="H793" s="219"/>
      <c r="K793" s="213"/>
    </row>
    <row r="794" spans="8:11" x14ac:dyDescent="0.2">
      <c r="H794" s="219"/>
      <c r="K794" s="213"/>
    </row>
    <row r="795" spans="8:11" x14ac:dyDescent="0.2">
      <c r="H795" s="219"/>
      <c r="K795" s="213"/>
    </row>
    <row r="796" spans="8:11" x14ac:dyDescent="0.2">
      <c r="H796" s="219"/>
      <c r="K796" s="213"/>
    </row>
    <row r="797" spans="8:11" x14ac:dyDescent="0.2">
      <c r="H797" s="219"/>
      <c r="K797" s="213"/>
    </row>
    <row r="798" spans="8:11" x14ac:dyDescent="0.2">
      <c r="H798" s="219"/>
      <c r="K798" s="213"/>
    </row>
    <row r="799" spans="8:11" x14ac:dyDescent="0.2">
      <c r="H799" s="219"/>
      <c r="K799" s="213"/>
    </row>
    <row r="800" spans="8:11" x14ac:dyDescent="0.2">
      <c r="H800" s="219"/>
      <c r="K800" s="213"/>
    </row>
    <row r="801" spans="8:11" x14ac:dyDescent="0.2">
      <c r="H801" s="219"/>
      <c r="K801" s="213"/>
    </row>
    <row r="802" spans="8:11" x14ac:dyDescent="0.2">
      <c r="H802" s="219"/>
      <c r="K802" s="213"/>
    </row>
    <row r="803" spans="8:11" x14ac:dyDescent="0.2">
      <c r="H803" s="219"/>
      <c r="K803" s="213"/>
    </row>
    <row r="804" spans="8:11" x14ac:dyDescent="0.2">
      <c r="H804" s="219"/>
      <c r="K804" s="213"/>
    </row>
    <row r="805" spans="8:11" x14ac:dyDescent="0.2">
      <c r="H805" s="219"/>
      <c r="K805" s="213"/>
    </row>
    <row r="806" spans="8:11" x14ac:dyDescent="0.2">
      <c r="H806" s="219"/>
      <c r="K806" s="213"/>
    </row>
    <row r="807" spans="8:11" x14ac:dyDescent="0.2">
      <c r="H807" s="219"/>
      <c r="K807" s="213"/>
    </row>
    <row r="808" spans="8:11" x14ac:dyDescent="0.2">
      <c r="H808" s="219"/>
      <c r="K808" s="213"/>
    </row>
    <row r="809" spans="8:11" x14ac:dyDescent="0.2">
      <c r="H809" s="219"/>
      <c r="K809" s="213"/>
    </row>
    <row r="810" spans="8:11" x14ac:dyDescent="0.2">
      <c r="H810" s="219"/>
      <c r="K810" s="213"/>
    </row>
    <row r="811" spans="8:11" x14ac:dyDescent="0.2">
      <c r="H811" s="219"/>
      <c r="K811" s="213"/>
    </row>
    <row r="812" spans="8:11" x14ac:dyDescent="0.2">
      <c r="H812" s="219"/>
      <c r="K812" s="213"/>
    </row>
    <row r="813" spans="8:11" x14ac:dyDescent="0.2">
      <c r="H813" s="219"/>
      <c r="K813" s="213"/>
    </row>
    <row r="814" spans="8:11" x14ac:dyDescent="0.2">
      <c r="H814" s="219"/>
      <c r="K814" s="213"/>
    </row>
    <row r="815" spans="8:11" x14ac:dyDescent="0.2">
      <c r="H815" s="219"/>
      <c r="K815" s="213"/>
    </row>
    <row r="816" spans="8:11" x14ac:dyDescent="0.2">
      <c r="H816" s="219"/>
      <c r="K816" s="213"/>
    </row>
    <row r="817" spans="8:11" x14ac:dyDescent="0.2">
      <c r="H817" s="219"/>
      <c r="K817" s="213"/>
    </row>
    <row r="818" spans="8:11" x14ac:dyDescent="0.2">
      <c r="H818" s="219"/>
      <c r="K818" s="213"/>
    </row>
    <row r="819" spans="8:11" x14ac:dyDescent="0.2">
      <c r="H819" s="219"/>
      <c r="K819" s="213"/>
    </row>
    <row r="820" spans="8:11" x14ac:dyDescent="0.2">
      <c r="H820" s="219"/>
      <c r="K820" s="213"/>
    </row>
    <row r="821" spans="8:11" x14ac:dyDescent="0.2">
      <c r="H821" s="219"/>
      <c r="K821" s="213"/>
    </row>
    <row r="822" spans="8:11" x14ac:dyDescent="0.2">
      <c r="H822" s="219"/>
      <c r="K822" s="213"/>
    </row>
    <row r="823" spans="8:11" x14ac:dyDescent="0.2">
      <c r="H823" s="219"/>
      <c r="K823" s="213"/>
    </row>
    <row r="824" spans="8:11" x14ac:dyDescent="0.2">
      <c r="H824" s="219"/>
      <c r="K824" s="213"/>
    </row>
    <row r="825" spans="8:11" x14ac:dyDescent="0.2">
      <c r="H825" s="219"/>
      <c r="K825" s="213"/>
    </row>
    <row r="826" spans="8:11" x14ac:dyDescent="0.2">
      <c r="H826" s="219"/>
      <c r="K826" s="213"/>
    </row>
    <row r="827" spans="8:11" x14ac:dyDescent="0.2">
      <c r="H827" s="219"/>
      <c r="K827" s="213"/>
    </row>
    <row r="828" spans="8:11" x14ac:dyDescent="0.2">
      <c r="H828" s="219"/>
      <c r="K828" s="213"/>
    </row>
    <row r="829" spans="8:11" x14ac:dyDescent="0.2">
      <c r="H829" s="219"/>
      <c r="K829" s="213"/>
    </row>
    <row r="830" spans="8:11" x14ac:dyDescent="0.2">
      <c r="H830" s="219"/>
      <c r="K830" s="213"/>
    </row>
    <row r="831" spans="8:11" x14ac:dyDescent="0.2">
      <c r="H831" s="219"/>
      <c r="K831" s="213"/>
    </row>
    <row r="832" spans="8:11" x14ac:dyDescent="0.2">
      <c r="H832" s="219"/>
      <c r="K832" s="213"/>
    </row>
    <row r="833" spans="8:11" x14ac:dyDescent="0.2">
      <c r="H833" s="219"/>
      <c r="K833" s="213"/>
    </row>
    <row r="834" spans="8:11" x14ac:dyDescent="0.2">
      <c r="H834" s="219"/>
      <c r="K834" s="213"/>
    </row>
    <row r="835" spans="8:11" x14ac:dyDescent="0.2">
      <c r="H835" s="219"/>
      <c r="K835" s="213"/>
    </row>
    <row r="836" spans="8:11" x14ac:dyDescent="0.2">
      <c r="H836" s="219"/>
      <c r="K836" s="213"/>
    </row>
    <row r="837" spans="8:11" x14ac:dyDescent="0.2">
      <c r="H837" s="219"/>
      <c r="K837" s="213"/>
    </row>
    <row r="838" spans="8:11" x14ac:dyDescent="0.2">
      <c r="H838" s="219"/>
      <c r="K838" s="213"/>
    </row>
    <row r="839" spans="8:11" x14ac:dyDescent="0.2">
      <c r="H839" s="219"/>
      <c r="K839" s="213"/>
    </row>
    <row r="840" spans="8:11" x14ac:dyDescent="0.2">
      <c r="H840" s="219"/>
      <c r="K840" s="213"/>
    </row>
    <row r="841" spans="8:11" x14ac:dyDescent="0.2">
      <c r="H841" s="219"/>
      <c r="K841" s="213"/>
    </row>
    <row r="842" spans="8:11" x14ac:dyDescent="0.2">
      <c r="H842" s="219"/>
      <c r="K842" s="213"/>
    </row>
    <row r="843" spans="8:11" x14ac:dyDescent="0.2">
      <c r="H843" s="219"/>
      <c r="K843" s="213"/>
    </row>
    <row r="844" spans="8:11" x14ac:dyDescent="0.2">
      <c r="H844" s="219"/>
      <c r="K844" s="213"/>
    </row>
    <row r="845" spans="8:11" x14ac:dyDescent="0.2">
      <c r="H845" s="219"/>
      <c r="K845" s="213"/>
    </row>
    <row r="846" spans="8:11" x14ac:dyDescent="0.2">
      <c r="H846" s="219"/>
      <c r="K846" s="213"/>
    </row>
    <row r="847" spans="8:11" x14ac:dyDescent="0.2">
      <c r="H847" s="219"/>
      <c r="K847" s="213"/>
    </row>
    <row r="848" spans="8:11" x14ac:dyDescent="0.2">
      <c r="H848" s="219"/>
      <c r="K848" s="213"/>
    </row>
    <row r="849" spans="8:11" x14ac:dyDescent="0.2">
      <c r="H849" s="219"/>
      <c r="K849" s="213"/>
    </row>
    <row r="850" spans="8:11" x14ac:dyDescent="0.2">
      <c r="H850" s="219"/>
      <c r="K850" s="213"/>
    </row>
    <row r="851" spans="8:11" x14ac:dyDescent="0.2">
      <c r="H851" s="219"/>
      <c r="K851" s="213"/>
    </row>
    <row r="852" spans="8:11" x14ac:dyDescent="0.2">
      <c r="H852" s="219"/>
      <c r="K852" s="213"/>
    </row>
    <row r="853" spans="8:11" x14ac:dyDescent="0.2">
      <c r="H853" s="219"/>
      <c r="K853" s="213"/>
    </row>
    <row r="854" spans="8:11" x14ac:dyDescent="0.2">
      <c r="H854" s="219"/>
      <c r="K854" s="213"/>
    </row>
    <row r="855" spans="8:11" x14ac:dyDescent="0.2">
      <c r="H855" s="219"/>
      <c r="K855" s="213"/>
    </row>
    <row r="856" spans="8:11" x14ac:dyDescent="0.2">
      <c r="H856" s="219"/>
      <c r="K856" s="213"/>
    </row>
    <row r="857" spans="8:11" x14ac:dyDescent="0.2">
      <c r="H857" s="219"/>
      <c r="K857" s="213"/>
    </row>
    <row r="858" spans="8:11" x14ac:dyDescent="0.2">
      <c r="H858" s="219"/>
      <c r="K858" s="213"/>
    </row>
    <row r="859" spans="8:11" x14ac:dyDescent="0.2">
      <c r="H859" s="219"/>
      <c r="K859" s="213"/>
    </row>
    <row r="860" spans="8:11" x14ac:dyDescent="0.2">
      <c r="H860" s="219"/>
      <c r="K860" s="213"/>
    </row>
    <row r="861" spans="8:11" x14ac:dyDescent="0.2">
      <c r="H861" s="219"/>
      <c r="K861" s="213"/>
    </row>
    <row r="862" spans="8:11" x14ac:dyDescent="0.2">
      <c r="H862" s="219"/>
      <c r="K862" s="213"/>
    </row>
    <row r="863" spans="8:11" x14ac:dyDescent="0.2">
      <c r="H863" s="219"/>
      <c r="K863" s="213"/>
    </row>
    <row r="864" spans="8:11" x14ac:dyDescent="0.2">
      <c r="H864" s="219"/>
      <c r="K864" s="213"/>
    </row>
    <row r="865" spans="8:11" x14ac:dyDescent="0.2">
      <c r="H865" s="219"/>
      <c r="K865" s="213"/>
    </row>
    <row r="866" spans="8:11" x14ac:dyDescent="0.2">
      <c r="H866" s="219"/>
      <c r="K866" s="213"/>
    </row>
    <row r="867" spans="8:11" x14ac:dyDescent="0.2">
      <c r="H867" s="219"/>
      <c r="K867" s="213"/>
    </row>
    <row r="868" spans="8:11" x14ac:dyDescent="0.2">
      <c r="H868" s="219"/>
      <c r="K868" s="213"/>
    </row>
    <row r="869" spans="8:11" x14ac:dyDescent="0.2">
      <c r="H869" s="219"/>
      <c r="K869" s="213"/>
    </row>
    <row r="870" spans="8:11" x14ac:dyDescent="0.2">
      <c r="H870" s="219"/>
      <c r="K870" s="213"/>
    </row>
    <row r="871" spans="8:11" x14ac:dyDescent="0.2">
      <c r="H871" s="219"/>
      <c r="K871" s="213"/>
    </row>
    <row r="872" spans="8:11" x14ac:dyDescent="0.2">
      <c r="H872" s="219"/>
      <c r="K872" s="213"/>
    </row>
    <row r="873" spans="8:11" x14ac:dyDescent="0.2">
      <c r="H873" s="219"/>
      <c r="K873" s="213"/>
    </row>
    <row r="874" spans="8:11" x14ac:dyDescent="0.2">
      <c r="H874" s="219"/>
      <c r="K874" s="213"/>
    </row>
    <row r="875" spans="8:11" x14ac:dyDescent="0.2">
      <c r="H875" s="219"/>
      <c r="K875" s="213"/>
    </row>
    <row r="876" spans="8:11" x14ac:dyDescent="0.2">
      <c r="H876" s="219"/>
      <c r="K876" s="213"/>
    </row>
    <row r="877" spans="8:11" x14ac:dyDescent="0.2">
      <c r="H877" s="219"/>
      <c r="K877" s="213"/>
    </row>
    <row r="878" spans="8:11" x14ac:dyDescent="0.2">
      <c r="H878" s="219"/>
      <c r="K878" s="213"/>
    </row>
    <row r="879" spans="8:11" x14ac:dyDescent="0.2">
      <c r="H879" s="219"/>
      <c r="K879" s="213"/>
    </row>
    <row r="880" spans="8:11" x14ac:dyDescent="0.2">
      <c r="H880" s="219"/>
      <c r="K880" s="213"/>
    </row>
    <row r="881" spans="8:11" x14ac:dyDescent="0.2">
      <c r="H881" s="219"/>
      <c r="K881" s="213"/>
    </row>
    <row r="882" spans="8:11" x14ac:dyDescent="0.2">
      <c r="H882" s="219"/>
      <c r="K882" s="213"/>
    </row>
    <row r="883" spans="8:11" x14ac:dyDescent="0.2">
      <c r="H883" s="219"/>
      <c r="K883" s="213"/>
    </row>
    <row r="884" spans="8:11" x14ac:dyDescent="0.2">
      <c r="H884" s="219"/>
      <c r="K884" s="213"/>
    </row>
    <row r="885" spans="8:11" x14ac:dyDescent="0.2">
      <c r="H885" s="219"/>
      <c r="K885" s="213"/>
    </row>
    <row r="886" spans="8:11" x14ac:dyDescent="0.2">
      <c r="H886" s="219"/>
      <c r="K886" s="213"/>
    </row>
    <row r="887" spans="8:11" x14ac:dyDescent="0.2">
      <c r="H887" s="219"/>
      <c r="K887" s="213"/>
    </row>
    <row r="888" spans="8:11" x14ac:dyDescent="0.2">
      <c r="H888" s="219"/>
      <c r="K888" s="213"/>
    </row>
    <row r="889" spans="8:11" x14ac:dyDescent="0.2">
      <c r="H889" s="219"/>
      <c r="K889" s="213"/>
    </row>
    <row r="890" spans="8:11" x14ac:dyDescent="0.2">
      <c r="H890" s="219"/>
      <c r="K890" s="213"/>
    </row>
    <row r="891" spans="8:11" x14ac:dyDescent="0.2">
      <c r="H891" s="219"/>
      <c r="K891" s="213"/>
    </row>
    <row r="892" spans="8:11" x14ac:dyDescent="0.2">
      <c r="H892" s="219"/>
      <c r="K892" s="213"/>
    </row>
    <row r="893" spans="8:11" x14ac:dyDescent="0.2">
      <c r="H893" s="219"/>
      <c r="K893" s="213"/>
    </row>
    <row r="894" spans="8:11" x14ac:dyDescent="0.2">
      <c r="H894" s="219"/>
      <c r="K894" s="213"/>
    </row>
    <row r="895" spans="8:11" x14ac:dyDescent="0.2">
      <c r="H895" s="219"/>
      <c r="K895" s="213"/>
    </row>
    <row r="896" spans="8:11" x14ac:dyDescent="0.2">
      <c r="H896" s="219"/>
      <c r="K896" s="213"/>
    </row>
    <row r="897" spans="8:11" x14ac:dyDescent="0.2">
      <c r="H897" s="219"/>
      <c r="K897" s="213"/>
    </row>
    <row r="898" spans="8:11" x14ac:dyDescent="0.2">
      <c r="H898" s="219"/>
      <c r="K898" s="213"/>
    </row>
    <row r="899" spans="8:11" x14ac:dyDescent="0.2">
      <c r="H899" s="219"/>
      <c r="K899" s="213"/>
    </row>
    <row r="900" spans="8:11" x14ac:dyDescent="0.2">
      <c r="H900" s="219"/>
      <c r="K900" s="213"/>
    </row>
    <row r="901" spans="8:11" x14ac:dyDescent="0.2">
      <c r="H901" s="219"/>
      <c r="K901" s="213"/>
    </row>
    <row r="902" spans="8:11" x14ac:dyDescent="0.2">
      <c r="H902" s="219"/>
      <c r="K902" s="213"/>
    </row>
    <row r="903" spans="8:11" x14ac:dyDescent="0.2">
      <c r="H903" s="219"/>
      <c r="K903" s="213"/>
    </row>
    <row r="904" spans="8:11" x14ac:dyDescent="0.2">
      <c r="H904" s="219"/>
      <c r="K904" s="213"/>
    </row>
    <row r="905" spans="8:11" x14ac:dyDescent="0.2">
      <c r="H905" s="219"/>
      <c r="K905" s="213"/>
    </row>
    <row r="906" spans="8:11" x14ac:dyDescent="0.2">
      <c r="H906" s="219"/>
      <c r="K906" s="213"/>
    </row>
    <row r="907" spans="8:11" x14ac:dyDescent="0.2">
      <c r="H907" s="219"/>
      <c r="K907" s="213"/>
    </row>
    <row r="908" spans="8:11" x14ac:dyDescent="0.2">
      <c r="H908" s="219"/>
      <c r="K908" s="213"/>
    </row>
    <row r="909" spans="8:11" x14ac:dyDescent="0.2">
      <c r="H909" s="219"/>
      <c r="K909" s="213"/>
    </row>
    <row r="910" spans="8:11" x14ac:dyDescent="0.2">
      <c r="H910" s="219"/>
      <c r="K910" s="213"/>
    </row>
    <row r="911" spans="8:11" x14ac:dyDescent="0.2">
      <c r="H911" s="219"/>
      <c r="K911" s="213"/>
    </row>
    <row r="912" spans="8:11" x14ac:dyDescent="0.2">
      <c r="H912" s="219"/>
      <c r="K912" s="213"/>
    </row>
    <row r="913" spans="8:11" x14ac:dyDescent="0.2">
      <c r="H913" s="219"/>
      <c r="K913" s="213"/>
    </row>
    <row r="914" spans="8:11" x14ac:dyDescent="0.2">
      <c r="H914" s="219"/>
      <c r="K914" s="213"/>
    </row>
    <row r="915" spans="8:11" x14ac:dyDescent="0.2">
      <c r="H915" s="219"/>
      <c r="K915" s="213"/>
    </row>
    <row r="916" spans="8:11" x14ac:dyDescent="0.2">
      <c r="H916" s="219"/>
      <c r="K916" s="213"/>
    </row>
    <row r="917" spans="8:11" x14ac:dyDescent="0.2">
      <c r="H917" s="219"/>
      <c r="K917" s="213"/>
    </row>
    <row r="918" spans="8:11" x14ac:dyDescent="0.2">
      <c r="H918" s="219"/>
      <c r="K918" s="213"/>
    </row>
    <row r="919" spans="8:11" x14ac:dyDescent="0.2">
      <c r="H919" s="219"/>
      <c r="K919" s="213"/>
    </row>
    <row r="920" spans="8:11" x14ac:dyDescent="0.2">
      <c r="H920" s="219"/>
      <c r="K920" s="213"/>
    </row>
    <row r="921" spans="8:11" x14ac:dyDescent="0.2">
      <c r="H921" s="219"/>
      <c r="K921" s="213"/>
    </row>
    <row r="922" spans="8:11" x14ac:dyDescent="0.2">
      <c r="H922" s="219"/>
      <c r="K922" s="213"/>
    </row>
    <row r="923" spans="8:11" x14ac:dyDescent="0.2">
      <c r="H923" s="219"/>
      <c r="K923" s="213"/>
    </row>
    <row r="924" spans="8:11" x14ac:dyDescent="0.2">
      <c r="H924" s="219"/>
      <c r="K924" s="213"/>
    </row>
    <row r="925" spans="8:11" x14ac:dyDescent="0.2">
      <c r="H925" s="219"/>
      <c r="K925" s="213"/>
    </row>
    <row r="926" spans="8:11" x14ac:dyDescent="0.2">
      <c r="H926" s="219"/>
      <c r="K926" s="213"/>
    </row>
    <row r="927" spans="8:11" x14ac:dyDescent="0.2">
      <c r="H927" s="219"/>
      <c r="K927" s="213"/>
    </row>
    <row r="928" spans="8:11" x14ac:dyDescent="0.2">
      <c r="H928" s="219"/>
      <c r="K928" s="213"/>
    </row>
    <row r="929" spans="8:11" x14ac:dyDescent="0.2">
      <c r="H929" s="219"/>
      <c r="K929" s="213"/>
    </row>
    <row r="930" spans="8:11" x14ac:dyDescent="0.2">
      <c r="H930" s="219"/>
      <c r="K930" s="213"/>
    </row>
    <row r="931" spans="8:11" x14ac:dyDescent="0.2">
      <c r="H931" s="219"/>
      <c r="K931" s="213"/>
    </row>
    <row r="932" spans="8:11" x14ac:dyDescent="0.2">
      <c r="H932" s="219"/>
      <c r="K932" s="213"/>
    </row>
    <row r="933" spans="8:11" x14ac:dyDescent="0.2">
      <c r="H933" s="219"/>
      <c r="K933" s="213"/>
    </row>
    <row r="934" spans="8:11" x14ac:dyDescent="0.2">
      <c r="H934" s="219"/>
      <c r="K934" s="213"/>
    </row>
    <row r="935" spans="8:11" x14ac:dyDescent="0.2">
      <c r="H935" s="219"/>
      <c r="K935" s="213"/>
    </row>
    <row r="936" spans="8:11" x14ac:dyDescent="0.2">
      <c r="H936" s="219"/>
      <c r="K936" s="213"/>
    </row>
    <row r="937" spans="8:11" x14ac:dyDescent="0.2">
      <c r="H937" s="219"/>
      <c r="K937" s="213"/>
    </row>
    <row r="938" spans="8:11" x14ac:dyDescent="0.2">
      <c r="H938" s="219"/>
      <c r="K938" s="213"/>
    </row>
    <row r="939" spans="8:11" x14ac:dyDescent="0.2">
      <c r="H939" s="219"/>
      <c r="K939" s="213"/>
    </row>
    <row r="940" spans="8:11" x14ac:dyDescent="0.2">
      <c r="H940" s="219"/>
      <c r="K940" s="213"/>
    </row>
    <row r="941" spans="8:11" x14ac:dyDescent="0.2">
      <c r="H941" s="219"/>
      <c r="K941" s="213"/>
    </row>
    <row r="942" spans="8:11" x14ac:dyDescent="0.2">
      <c r="H942" s="219"/>
      <c r="K942" s="213"/>
    </row>
    <row r="943" spans="8:11" x14ac:dyDescent="0.2">
      <c r="H943" s="219"/>
      <c r="K943" s="213"/>
    </row>
    <row r="944" spans="8:11" x14ac:dyDescent="0.2">
      <c r="H944" s="219"/>
      <c r="K944" s="213"/>
    </row>
    <row r="945" spans="8:11" x14ac:dyDescent="0.2">
      <c r="H945" s="219"/>
      <c r="K945" s="213"/>
    </row>
    <row r="946" spans="8:11" x14ac:dyDescent="0.2">
      <c r="H946" s="219"/>
      <c r="K946" s="213"/>
    </row>
    <row r="947" spans="8:11" x14ac:dyDescent="0.2">
      <c r="H947" s="219"/>
      <c r="K947" s="213"/>
    </row>
    <row r="948" spans="8:11" x14ac:dyDescent="0.2">
      <c r="H948" s="219"/>
      <c r="K948" s="213"/>
    </row>
    <row r="949" spans="8:11" x14ac:dyDescent="0.2">
      <c r="H949" s="219"/>
      <c r="K949" s="213"/>
    </row>
    <row r="950" spans="8:11" x14ac:dyDescent="0.2">
      <c r="H950" s="219"/>
      <c r="K950" s="213"/>
    </row>
    <row r="951" spans="8:11" x14ac:dyDescent="0.2">
      <c r="H951" s="219"/>
      <c r="K951" s="213"/>
    </row>
    <row r="952" spans="8:11" x14ac:dyDescent="0.2">
      <c r="H952" s="219"/>
      <c r="K952" s="213"/>
    </row>
    <row r="953" spans="8:11" x14ac:dyDescent="0.2">
      <c r="H953" s="219"/>
      <c r="K953" s="213"/>
    </row>
    <row r="954" spans="8:11" x14ac:dyDescent="0.2">
      <c r="H954" s="219"/>
      <c r="K954" s="213"/>
    </row>
    <row r="955" spans="8:11" x14ac:dyDescent="0.2">
      <c r="H955" s="219"/>
      <c r="K955" s="213"/>
    </row>
    <row r="956" spans="8:11" x14ac:dyDescent="0.2">
      <c r="H956" s="219"/>
      <c r="K956" s="213"/>
    </row>
    <row r="957" spans="8:11" x14ac:dyDescent="0.2">
      <c r="H957" s="219"/>
      <c r="K957" s="213"/>
    </row>
    <row r="958" spans="8:11" x14ac:dyDescent="0.2">
      <c r="H958" s="219"/>
      <c r="K958" s="213"/>
    </row>
    <row r="959" spans="8:11" x14ac:dyDescent="0.2">
      <c r="H959" s="219"/>
      <c r="K959" s="213"/>
    </row>
    <row r="960" spans="8:11" x14ac:dyDescent="0.2">
      <c r="H960" s="219"/>
      <c r="K960" s="213"/>
    </row>
    <row r="961" spans="8:11" x14ac:dyDescent="0.2">
      <c r="H961" s="219"/>
      <c r="K961" s="213"/>
    </row>
    <row r="962" spans="8:11" x14ac:dyDescent="0.2">
      <c r="H962" s="219"/>
      <c r="K962" s="213"/>
    </row>
    <row r="963" spans="8:11" x14ac:dyDescent="0.2">
      <c r="H963" s="219"/>
      <c r="K963" s="213"/>
    </row>
    <row r="964" spans="8:11" x14ac:dyDescent="0.2">
      <c r="H964" s="219"/>
      <c r="K964" s="213"/>
    </row>
    <row r="965" spans="8:11" x14ac:dyDescent="0.2">
      <c r="H965" s="219"/>
      <c r="K965" s="213"/>
    </row>
    <row r="966" spans="8:11" x14ac:dyDescent="0.2">
      <c r="H966" s="219"/>
      <c r="K966" s="213"/>
    </row>
    <row r="967" spans="8:11" x14ac:dyDescent="0.2">
      <c r="H967" s="219"/>
      <c r="K967" s="213"/>
    </row>
    <row r="968" spans="8:11" x14ac:dyDescent="0.2">
      <c r="H968" s="219"/>
      <c r="K968" s="213"/>
    </row>
    <row r="969" spans="8:11" x14ac:dyDescent="0.2">
      <c r="H969" s="219"/>
      <c r="K969" s="213"/>
    </row>
    <row r="970" spans="8:11" x14ac:dyDescent="0.2">
      <c r="H970" s="219"/>
      <c r="K970" s="213"/>
    </row>
    <row r="971" spans="8:11" x14ac:dyDescent="0.2">
      <c r="H971" s="219"/>
      <c r="K971" s="213"/>
    </row>
    <row r="972" spans="8:11" x14ac:dyDescent="0.2">
      <c r="H972" s="219"/>
      <c r="K972" s="213"/>
    </row>
    <row r="973" spans="8:11" x14ac:dyDescent="0.2">
      <c r="H973" s="219"/>
      <c r="K973" s="213"/>
    </row>
    <row r="974" spans="8:11" x14ac:dyDescent="0.2">
      <c r="H974" s="219"/>
      <c r="K974" s="213"/>
    </row>
    <row r="975" spans="8:11" x14ac:dyDescent="0.2">
      <c r="H975" s="219"/>
      <c r="K975" s="213"/>
    </row>
    <row r="976" spans="8:11" x14ac:dyDescent="0.2">
      <c r="H976" s="219"/>
      <c r="K976" s="213"/>
    </row>
    <row r="977" spans="8:11" x14ac:dyDescent="0.2">
      <c r="H977" s="219"/>
      <c r="K977" s="213"/>
    </row>
    <row r="978" spans="8:11" x14ac:dyDescent="0.2">
      <c r="H978" s="219"/>
      <c r="K978" s="213"/>
    </row>
    <row r="979" spans="8:11" x14ac:dyDescent="0.2">
      <c r="H979" s="219"/>
      <c r="K979" s="213"/>
    </row>
    <row r="980" spans="8:11" x14ac:dyDescent="0.2">
      <c r="H980" s="219"/>
      <c r="K980" s="213"/>
    </row>
    <row r="981" spans="8:11" x14ac:dyDescent="0.2">
      <c r="H981" s="219"/>
      <c r="K981" s="213"/>
    </row>
    <row r="982" spans="8:11" x14ac:dyDescent="0.2">
      <c r="H982" s="219"/>
      <c r="K982" s="213"/>
    </row>
    <row r="983" spans="8:11" x14ac:dyDescent="0.2">
      <c r="H983" s="219"/>
      <c r="K983" s="213"/>
    </row>
    <row r="984" spans="8:11" x14ac:dyDescent="0.2">
      <c r="H984" s="219"/>
      <c r="K984" s="213"/>
    </row>
    <row r="985" spans="8:11" x14ac:dyDescent="0.2">
      <c r="H985" s="219"/>
      <c r="K985" s="213"/>
    </row>
    <row r="986" spans="8:11" x14ac:dyDescent="0.2">
      <c r="H986" s="219"/>
      <c r="K986" s="213"/>
    </row>
    <row r="987" spans="8:11" x14ac:dyDescent="0.2">
      <c r="H987" s="219"/>
      <c r="K987" s="213"/>
    </row>
    <row r="988" spans="8:11" x14ac:dyDescent="0.2">
      <c r="H988" s="219"/>
      <c r="K988" s="213"/>
    </row>
    <row r="989" spans="8:11" x14ac:dyDescent="0.2">
      <c r="H989" s="219"/>
      <c r="K989" s="213"/>
    </row>
    <row r="990" spans="8:11" x14ac:dyDescent="0.2">
      <c r="H990" s="219"/>
      <c r="K990" s="213"/>
    </row>
    <row r="991" spans="8:11" x14ac:dyDescent="0.2">
      <c r="H991" s="219"/>
      <c r="K991" s="213"/>
    </row>
    <row r="992" spans="8:11" x14ac:dyDescent="0.2">
      <c r="H992" s="219"/>
      <c r="K992" s="213"/>
    </row>
    <row r="993" spans="8:11" x14ac:dyDescent="0.2">
      <c r="H993" s="219"/>
      <c r="K993" s="213"/>
    </row>
    <row r="994" spans="8:11" x14ac:dyDescent="0.2">
      <c r="H994" s="219"/>
      <c r="K994" s="213"/>
    </row>
    <row r="995" spans="8:11" x14ac:dyDescent="0.2">
      <c r="H995" s="219"/>
      <c r="K995" s="213"/>
    </row>
    <row r="996" spans="8:11" x14ac:dyDescent="0.2">
      <c r="H996" s="219"/>
      <c r="K996" s="213"/>
    </row>
    <row r="997" spans="8:11" x14ac:dyDescent="0.2">
      <c r="H997" s="219"/>
      <c r="K997" s="213"/>
    </row>
    <row r="998" spans="8:11" x14ac:dyDescent="0.2">
      <c r="H998" s="219"/>
      <c r="K998" s="213"/>
    </row>
    <row r="999" spans="8:11" x14ac:dyDescent="0.2">
      <c r="H999" s="219"/>
      <c r="K999" s="213"/>
    </row>
    <row r="1000" spans="8:11" x14ac:dyDescent="0.2">
      <c r="H1000" s="219"/>
      <c r="K1000" s="213"/>
    </row>
    <row r="1001" spans="8:11" x14ac:dyDescent="0.2">
      <c r="H1001" s="219"/>
      <c r="K1001" s="213"/>
    </row>
    <row r="1002" spans="8:11" x14ac:dyDescent="0.2">
      <c r="H1002" s="219"/>
      <c r="K1002" s="213"/>
    </row>
    <row r="1003" spans="8:11" x14ac:dyDescent="0.2">
      <c r="H1003" s="219"/>
      <c r="K1003" s="213"/>
    </row>
    <row r="1004" spans="8:11" x14ac:dyDescent="0.2">
      <c r="H1004" s="219"/>
      <c r="K1004" s="213"/>
    </row>
    <row r="1005" spans="8:11" x14ac:dyDescent="0.2">
      <c r="H1005" s="219"/>
      <c r="K1005" s="213"/>
    </row>
    <row r="1006" spans="8:11" x14ac:dyDescent="0.2">
      <c r="H1006" s="219"/>
      <c r="K1006" s="213"/>
    </row>
    <row r="1007" spans="8:11" x14ac:dyDescent="0.2">
      <c r="H1007" s="219"/>
      <c r="K1007" s="213"/>
    </row>
    <row r="1008" spans="8:11" x14ac:dyDescent="0.2">
      <c r="H1008" s="219"/>
      <c r="K1008" s="213"/>
    </row>
    <row r="1009" spans="8:11" x14ac:dyDescent="0.2">
      <c r="H1009" s="219"/>
      <c r="K1009" s="213"/>
    </row>
    <row r="1010" spans="8:11" x14ac:dyDescent="0.2">
      <c r="H1010" s="219"/>
      <c r="K1010" s="213"/>
    </row>
    <row r="1011" spans="8:11" x14ac:dyDescent="0.2">
      <c r="H1011" s="219"/>
      <c r="K1011" s="213"/>
    </row>
    <row r="1012" spans="8:11" x14ac:dyDescent="0.2">
      <c r="H1012" s="219"/>
      <c r="K1012" s="213"/>
    </row>
    <row r="1013" spans="8:11" x14ac:dyDescent="0.2">
      <c r="H1013" s="219"/>
      <c r="K1013" s="213"/>
    </row>
    <row r="1014" spans="8:11" x14ac:dyDescent="0.2">
      <c r="H1014" s="219"/>
      <c r="K1014" s="213"/>
    </row>
    <row r="1015" spans="8:11" x14ac:dyDescent="0.2">
      <c r="H1015" s="219"/>
      <c r="K1015" s="213"/>
    </row>
    <row r="1016" spans="8:11" x14ac:dyDescent="0.2">
      <c r="H1016" s="219"/>
      <c r="K1016" s="213"/>
    </row>
    <row r="1017" spans="8:11" x14ac:dyDescent="0.2">
      <c r="H1017" s="219"/>
      <c r="K1017" s="213"/>
    </row>
    <row r="1018" spans="8:11" x14ac:dyDescent="0.2">
      <c r="H1018" s="219"/>
      <c r="K1018" s="213"/>
    </row>
    <row r="1019" spans="8:11" x14ac:dyDescent="0.2">
      <c r="H1019" s="219"/>
      <c r="K1019" s="213"/>
    </row>
    <row r="1020" spans="8:11" x14ac:dyDescent="0.2">
      <c r="H1020" s="219"/>
      <c r="K1020" s="213"/>
    </row>
    <row r="1021" spans="8:11" x14ac:dyDescent="0.2">
      <c r="H1021" s="219"/>
      <c r="K1021" s="213"/>
    </row>
    <row r="1022" spans="8:11" x14ac:dyDescent="0.2">
      <c r="H1022" s="219"/>
      <c r="K1022" s="213"/>
    </row>
    <row r="1023" spans="8:11" x14ac:dyDescent="0.2">
      <c r="H1023" s="219"/>
      <c r="K1023" s="213"/>
    </row>
    <row r="1024" spans="8:11" x14ac:dyDescent="0.2">
      <c r="H1024" s="219"/>
      <c r="K1024" s="213"/>
    </row>
    <row r="1025" spans="8:11" x14ac:dyDescent="0.2">
      <c r="H1025" s="219"/>
      <c r="K1025" s="213"/>
    </row>
    <row r="1026" spans="8:11" x14ac:dyDescent="0.2">
      <c r="H1026" s="219"/>
      <c r="K1026" s="213"/>
    </row>
    <row r="1027" spans="8:11" x14ac:dyDescent="0.2">
      <c r="H1027" s="219"/>
      <c r="K1027" s="213"/>
    </row>
    <row r="1028" spans="8:11" x14ac:dyDescent="0.2">
      <c r="H1028" s="219"/>
      <c r="K1028" s="213"/>
    </row>
    <row r="1029" spans="8:11" x14ac:dyDescent="0.2">
      <c r="H1029" s="219"/>
      <c r="K1029" s="213"/>
    </row>
    <row r="1030" spans="8:11" x14ac:dyDescent="0.2">
      <c r="H1030" s="219"/>
      <c r="K1030" s="213"/>
    </row>
    <row r="1031" spans="8:11" x14ac:dyDescent="0.2">
      <c r="H1031" s="219"/>
      <c r="K1031" s="213"/>
    </row>
    <row r="1032" spans="8:11" x14ac:dyDescent="0.2">
      <c r="H1032" s="219"/>
      <c r="K1032" s="213"/>
    </row>
    <row r="1033" spans="8:11" x14ac:dyDescent="0.2">
      <c r="H1033" s="219"/>
      <c r="K1033" s="213"/>
    </row>
    <row r="1034" spans="8:11" x14ac:dyDescent="0.2">
      <c r="H1034" s="219"/>
      <c r="K1034" s="213"/>
    </row>
    <row r="1035" spans="8:11" x14ac:dyDescent="0.2">
      <c r="H1035" s="219"/>
      <c r="K1035" s="213"/>
    </row>
    <row r="1036" spans="8:11" x14ac:dyDescent="0.2">
      <c r="H1036" s="219"/>
      <c r="K1036" s="213"/>
    </row>
    <row r="1037" spans="8:11" x14ac:dyDescent="0.2">
      <c r="H1037" s="219"/>
      <c r="K1037" s="213"/>
    </row>
    <row r="1038" spans="8:11" x14ac:dyDescent="0.2">
      <c r="H1038" s="219"/>
      <c r="K1038" s="213"/>
    </row>
    <row r="1039" spans="8:11" x14ac:dyDescent="0.2">
      <c r="H1039" s="219"/>
      <c r="K1039" s="213"/>
    </row>
    <row r="1040" spans="8:11" x14ac:dyDescent="0.2">
      <c r="H1040" s="219"/>
      <c r="K1040" s="213"/>
    </row>
    <row r="1041" spans="8:11" x14ac:dyDescent="0.2">
      <c r="H1041" s="219"/>
      <c r="K1041" s="213"/>
    </row>
    <row r="1042" spans="8:11" x14ac:dyDescent="0.2">
      <c r="H1042" s="219"/>
      <c r="K1042" s="213"/>
    </row>
    <row r="1043" spans="8:11" x14ac:dyDescent="0.2">
      <c r="H1043" s="219"/>
      <c r="K1043" s="213"/>
    </row>
    <row r="1044" spans="8:11" x14ac:dyDescent="0.2">
      <c r="H1044" s="219"/>
      <c r="K1044" s="213"/>
    </row>
    <row r="1045" spans="8:11" x14ac:dyDescent="0.2">
      <c r="H1045" s="219"/>
      <c r="K1045" s="213"/>
    </row>
    <row r="1046" spans="8:11" x14ac:dyDescent="0.2">
      <c r="H1046" s="219"/>
      <c r="K1046" s="213"/>
    </row>
    <row r="1047" spans="8:11" x14ac:dyDescent="0.2">
      <c r="H1047" s="219"/>
      <c r="K1047" s="213"/>
    </row>
    <row r="1048" spans="8:11" x14ac:dyDescent="0.2">
      <c r="H1048" s="219"/>
      <c r="K1048" s="213"/>
    </row>
    <row r="1049" spans="8:11" x14ac:dyDescent="0.2">
      <c r="H1049" s="219"/>
      <c r="K1049" s="213"/>
    </row>
    <row r="1050" spans="8:11" x14ac:dyDescent="0.2">
      <c r="H1050" s="219"/>
      <c r="K1050" s="213"/>
    </row>
    <row r="1051" spans="8:11" x14ac:dyDescent="0.2">
      <c r="H1051" s="219"/>
      <c r="K1051" s="213"/>
    </row>
    <row r="1052" spans="8:11" x14ac:dyDescent="0.2">
      <c r="H1052" s="219"/>
      <c r="K1052" s="213"/>
    </row>
    <row r="1053" spans="8:11" x14ac:dyDescent="0.2">
      <c r="H1053" s="219"/>
      <c r="K1053" s="213"/>
    </row>
    <row r="1054" spans="8:11" x14ac:dyDescent="0.2">
      <c r="H1054" s="219"/>
      <c r="K1054" s="213"/>
    </row>
    <row r="1055" spans="8:11" x14ac:dyDescent="0.2">
      <c r="H1055" s="219"/>
      <c r="K1055" s="213"/>
    </row>
    <row r="1056" spans="8:11" x14ac:dyDescent="0.2">
      <c r="H1056" s="219"/>
      <c r="K1056" s="213"/>
    </row>
    <row r="1057" spans="8:11" x14ac:dyDescent="0.2">
      <c r="H1057" s="219"/>
      <c r="K1057" s="213"/>
    </row>
    <row r="1058" spans="8:11" x14ac:dyDescent="0.2">
      <c r="H1058" s="219"/>
      <c r="K1058" s="213"/>
    </row>
    <row r="1059" spans="8:11" x14ac:dyDescent="0.2">
      <c r="H1059" s="219"/>
      <c r="K1059" s="213"/>
    </row>
    <row r="1060" spans="8:11" x14ac:dyDescent="0.2">
      <c r="H1060" s="219"/>
      <c r="K1060" s="213"/>
    </row>
    <row r="1061" spans="8:11" x14ac:dyDescent="0.2">
      <c r="H1061" s="219"/>
      <c r="K1061" s="213"/>
    </row>
    <row r="1062" spans="8:11" x14ac:dyDescent="0.2">
      <c r="H1062" s="219"/>
      <c r="K1062" s="213"/>
    </row>
    <row r="1063" spans="8:11" x14ac:dyDescent="0.2">
      <c r="H1063" s="219"/>
      <c r="K1063" s="213"/>
    </row>
    <row r="1064" spans="8:11" x14ac:dyDescent="0.2">
      <c r="H1064" s="219"/>
      <c r="K1064" s="213"/>
    </row>
    <row r="1065" spans="8:11" x14ac:dyDescent="0.2">
      <c r="H1065" s="219"/>
      <c r="K1065" s="213"/>
    </row>
    <row r="1066" spans="8:11" x14ac:dyDescent="0.2">
      <c r="H1066" s="219"/>
      <c r="K1066" s="213"/>
    </row>
    <row r="1067" spans="8:11" x14ac:dyDescent="0.2">
      <c r="H1067" s="219"/>
      <c r="K1067" s="213"/>
    </row>
    <row r="1068" spans="8:11" x14ac:dyDescent="0.2">
      <c r="H1068" s="219"/>
      <c r="K1068" s="213"/>
    </row>
    <row r="1069" spans="8:11" x14ac:dyDescent="0.2">
      <c r="H1069" s="219"/>
      <c r="K1069" s="213"/>
    </row>
    <row r="1070" spans="8:11" x14ac:dyDescent="0.2">
      <c r="H1070" s="219"/>
      <c r="K1070" s="213"/>
    </row>
    <row r="1071" spans="8:11" x14ac:dyDescent="0.2">
      <c r="H1071" s="219"/>
      <c r="K1071" s="213"/>
    </row>
    <row r="1072" spans="8:11" x14ac:dyDescent="0.2">
      <c r="H1072" s="219"/>
      <c r="K1072" s="213"/>
    </row>
    <row r="1073" spans="8:11" x14ac:dyDescent="0.2">
      <c r="H1073" s="219"/>
      <c r="K1073" s="213"/>
    </row>
    <row r="1074" spans="8:11" x14ac:dyDescent="0.2">
      <c r="H1074" s="219"/>
      <c r="K1074" s="213"/>
    </row>
    <row r="1075" spans="8:11" x14ac:dyDescent="0.2">
      <c r="H1075" s="219"/>
      <c r="K1075" s="213"/>
    </row>
    <row r="1076" spans="8:11" x14ac:dyDescent="0.2">
      <c r="H1076" s="219"/>
      <c r="K1076" s="213"/>
    </row>
    <row r="1077" spans="8:11" x14ac:dyDescent="0.2">
      <c r="H1077" s="219"/>
      <c r="K1077" s="213"/>
    </row>
    <row r="1078" spans="8:11" x14ac:dyDescent="0.2">
      <c r="H1078" s="219"/>
      <c r="K1078" s="213"/>
    </row>
    <row r="1079" spans="8:11" x14ac:dyDescent="0.2">
      <c r="H1079" s="219"/>
      <c r="K1079" s="213"/>
    </row>
    <row r="1080" spans="8:11" x14ac:dyDescent="0.2">
      <c r="H1080" s="219"/>
      <c r="K1080" s="213"/>
    </row>
    <row r="1081" spans="8:11" x14ac:dyDescent="0.2">
      <c r="H1081" s="219"/>
      <c r="K1081" s="213"/>
    </row>
    <row r="1082" spans="8:11" x14ac:dyDescent="0.2">
      <c r="H1082" s="219"/>
      <c r="K1082" s="213"/>
    </row>
    <row r="1083" spans="8:11" x14ac:dyDescent="0.2">
      <c r="H1083" s="219"/>
      <c r="K1083" s="213"/>
    </row>
    <row r="1084" spans="8:11" x14ac:dyDescent="0.2">
      <c r="H1084" s="219"/>
      <c r="K1084" s="213"/>
    </row>
    <row r="1085" spans="8:11" x14ac:dyDescent="0.2">
      <c r="H1085" s="219"/>
      <c r="K1085" s="213"/>
    </row>
    <row r="1086" spans="8:11" x14ac:dyDescent="0.2">
      <c r="H1086" s="219"/>
      <c r="K1086" s="213"/>
    </row>
    <row r="1087" spans="8:11" x14ac:dyDescent="0.2">
      <c r="H1087" s="219"/>
      <c r="K1087" s="213"/>
    </row>
    <row r="1088" spans="8:11" x14ac:dyDescent="0.2">
      <c r="H1088" s="219"/>
      <c r="K1088" s="213"/>
    </row>
    <row r="1089" spans="8:11" x14ac:dyDescent="0.2">
      <c r="H1089" s="219"/>
      <c r="K1089" s="213"/>
    </row>
    <row r="1090" spans="8:11" x14ac:dyDescent="0.2">
      <c r="H1090" s="219"/>
      <c r="K1090" s="213"/>
    </row>
    <row r="1091" spans="8:11" x14ac:dyDescent="0.2">
      <c r="H1091" s="219"/>
      <c r="K1091" s="213"/>
    </row>
    <row r="1092" spans="8:11" x14ac:dyDescent="0.2">
      <c r="H1092" s="219"/>
      <c r="K1092" s="213"/>
    </row>
    <row r="1093" spans="8:11" x14ac:dyDescent="0.2">
      <c r="H1093" s="219"/>
      <c r="K1093" s="213"/>
    </row>
    <row r="1094" spans="8:11" x14ac:dyDescent="0.2">
      <c r="H1094" s="219"/>
      <c r="K1094" s="213"/>
    </row>
    <row r="1095" spans="8:11" x14ac:dyDescent="0.2">
      <c r="H1095" s="219"/>
      <c r="K1095" s="213"/>
    </row>
    <row r="1096" spans="8:11" x14ac:dyDescent="0.2">
      <c r="H1096" s="219"/>
      <c r="K1096" s="213"/>
    </row>
    <row r="1097" spans="8:11" x14ac:dyDescent="0.2">
      <c r="H1097" s="219"/>
      <c r="K1097" s="213"/>
    </row>
    <row r="1098" spans="8:11" x14ac:dyDescent="0.2">
      <c r="H1098" s="219"/>
      <c r="K1098" s="213"/>
    </row>
    <row r="1099" spans="8:11" x14ac:dyDescent="0.2">
      <c r="H1099" s="219"/>
      <c r="K1099" s="213"/>
    </row>
    <row r="1100" spans="8:11" x14ac:dyDescent="0.2">
      <c r="H1100" s="219"/>
      <c r="K1100" s="213"/>
    </row>
    <row r="1101" spans="8:11" x14ac:dyDescent="0.2">
      <c r="H1101" s="219"/>
      <c r="K1101" s="213"/>
    </row>
    <row r="1102" spans="8:11" x14ac:dyDescent="0.2">
      <c r="H1102" s="219"/>
      <c r="K1102" s="213"/>
    </row>
    <row r="1103" spans="8:11" x14ac:dyDescent="0.2">
      <c r="H1103" s="219"/>
      <c r="K1103" s="213"/>
    </row>
    <row r="1104" spans="8:11" x14ac:dyDescent="0.2">
      <c r="H1104" s="219"/>
      <c r="K1104" s="213"/>
    </row>
    <row r="1105" spans="8:11" x14ac:dyDescent="0.2">
      <c r="H1105" s="219"/>
      <c r="K1105" s="213"/>
    </row>
    <row r="1106" spans="8:11" x14ac:dyDescent="0.2">
      <c r="H1106" s="219"/>
      <c r="K1106" s="213"/>
    </row>
    <row r="1107" spans="8:11" x14ac:dyDescent="0.2">
      <c r="H1107" s="219"/>
      <c r="K1107" s="213"/>
    </row>
    <row r="1108" spans="8:11" x14ac:dyDescent="0.2">
      <c r="H1108" s="219"/>
      <c r="K1108" s="213"/>
    </row>
    <row r="1109" spans="8:11" x14ac:dyDescent="0.2">
      <c r="H1109" s="219"/>
      <c r="K1109" s="213"/>
    </row>
    <row r="1110" spans="8:11" x14ac:dyDescent="0.2">
      <c r="H1110" s="219"/>
      <c r="K1110" s="213"/>
    </row>
    <row r="1111" spans="8:11" x14ac:dyDescent="0.2">
      <c r="H1111" s="219"/>
      <c r="K1111" s="213"/>
    </row>
    <row r="1112" spans="8:11" x14ac:dyDescent="0.2">
      <c r="H1112" s="219"/>
      <c r="K1112" s="213"/>
    </row>
    <row r="1113" spans="8:11" x14ac:dyDescent="0.2">
      <c r="H1113" s="219"/>
      <c r="K1113" s="213"/>
    </row>
    <row r="1114" spans="8:11" x14ac:dyDescent="0.2">
      <c r="H1114" s="219"/>
      <c r="K1114" s="213"/>
    </row>
    <row r="1115" spans="8:11" x14ac:dyDescent="0.2">
      <c r="H1115" s="219"/>
      <c r="K1115" s="213"/>
    </row>
    <row r="1116" spans="8:11" x14ac:dyDescent="0.2">
      <c r="H1116" s="219"/>
      <c r="K1116" s="213"/>
    </row>
    <row r="1117" spans="8:11" x14ac:dyDescent="0.2">
      <c r="H1117" s="219"/>
      <c r="K1117" s="213"/>
    </row>
    <row r="1118" spans="8:11" x14ac:dyDescent="0.2">
      <c r="H1118" s="219"/>
      <c r="K1118" s="213"/>
    </row>
    <row r="1119" spans="8:11" x14ac:dyDescent="0.2">
      <c r="H1119" s="219"/>
      <c r="K1119" s="213"/>
    </row>
    <row r="1120" spans="8:11" x14ac:dyDescent="0.2">
      <c r="H1120" s="219"/>
      <c r="K1120" s="213"/>
    </row>
    <row r="1121" spans="8:11" x14ac:dyDescent="0.2">
      <c r="H1121" s="219"/>
      <c r="K1121" s="213"/>
    </row>
    <row r="1122" spans="8:11" x14ac:dyDescent="0.2">
      <c r="H1122" s="219"/>
      <c r="K1122" s="213"/>
    </row>
    <row r="1123" spans="8:11" x14ac:dyDescent="0.2">
      <c r="H1123" s="219"/>
      <c r="K1123" s="213"/>
    </row>
    <row r="1124" spans="8:11" x14ac:dyDescent="0.2">
      <c r="H1124" s="219"/>
      <c r="K1124" s="213"/>
    </row>
    <row r="1125" spans="8:11" x14ac:dyDescent="0.2">
      <c r="H1125" s="219"/>
      <c r="K1125" s="213"/>
    </row>
    <row r="1126" spans="8:11" x14ac:dyDescent="0.2">
      <c r="H1126" s="219"/>
      <c r="K1126" s="213"/>
    </row>
    <row r="1127" spans="8:11" x14ac:dyDescent="0.2">
      <c r="H1127" s="219"/>
      <c r="K1127" s="213"/>
    </row>
    <row r="1128" spans="8:11" x14ac:dyDescent="0.2">
      <c r="H1128" s="219"/>
      <c r="K1128" s="213"/>
    </row>
    <row r="1129" spans="8:11" x14ac:dyDescent="0.2">
      <c r="H1129" s="219"/>
      <c r="K1129" s="213"/>
    </row>
    <row r="1130" spans="8:11" x14ac:dyDescent="0.2">
      <c r="H1130" s="219"/>
      <c r="K1130" s="213"/>
    </row>
    <row r="1131" spans="8:11" x14ac:dyDescent="0.2">
      <c r="H1131" s="219"/>
      <c r="K1131" s="213"/>
    </row>
    <row r="1132" spans="8:11" x14ac:dyDescent="0.2">
      <c r="H1132" s="219"/>
      <c r="K1132" s="213"/>
    </row>
    <row r="1133" spans="8:11" x14ac:dyDescent="0.2">
      <c r="H1133" s="219"/>
      <c r="K1133" s="213"/>
    </row>
    <row r="1134" spans="8:11" x14ac:dyDescent="0.2">
      <c r="H1134" s="219"/>
      <c r="K1134" s="213"/>
    </row>
    <row r="1135" spans="8:11" x14ac:dyDescent="0.2">
      <c r="H1135" s="219"/>
      <c r="K1135" s="213"/>
    </row>
    <row r="1136" spans="8:11" x14ac:dyDescent="0.2">
      <c r="H1136" s="219"/>
      <c r="K1136" s="213"/>
    </row>
    <row r="1137" spans="8:11" x14ac:dyDescent="0.2">
      <c r="H1137" s="219"/>
      <c r="K1137" s="213"/>
    </row>
    <row r="1138" spans="8:11" x14ac:dyDescent="0.2">
      <c r="H1138" s="219"/>
      <c r="K1138" s="213"/>
    </row>
    <row r="1139" spans="8:11" x14ac:dyDescent="0.2">
      <c r="H1139" s="219"/>
      <c r="K1139" s="213"/>
    </row>
    <row r="1140" spans="8:11" x14ac:dyDescent="0.2">
      <c r="H1140" s="219"/>
      <c r="K1140" s="213"/>
    </row>
    <row r="1141" spans="8:11" x14ac:dyDescent="0.2">
      <c r="H1141" s="219"/>
      <c r="K1141" s="213"/>
    </row>
    <row r="1142" spans="8:11" x14ac:dyDescent="0.2">
      <c r="H1142" s="219"/>
      <c r="K1142" s="213"/>
    </row>
    <row r="1143" spans="8:11" x14ac:dyDescent="0.2">
      <c r="H1143" s="219"/>
      <c r="K1143" s="213"/>
    </row>
    <row r="1144" spans="8:11" x14ac:dyDescent="0.2">
      <c r="H1144" s="219"/>
      <c r="K1144" s="213"/>
    </row>
    <row r="1145" spans="8:11" x14ac:dyDescent="0.2">
      <c r="H1145" s="219"/>
      <c r="K1145" s="213"/>
    </row>
    <row r="1146" spans="8:11" x14ac:dyDescent="0.2">
      <c r="H1146" s="219"/>
      <c r="K1146" s="213"/>
    </row>
    <row r="1147" spans="8:11" x14ac:dyDescent="0.2">
      <c r="H1147" s="219"/>
      <c r="K1147" s="213"/>
    </row>
    <row r="1148" spans="8:11" x14ac:dyDescent="0.2">
      <c r="H1148" s="219"/>
      <c r="K1148" s="213"/>
    </row>
    <row r="1149" spans="8:11" x14ac:dyDescent="0.2">
      <c r="H1149" s="219"/>
      <c r="K1149" s="213"/>
    </row>
    <row r="1150" spans="8:11" x14ac:dyDescent="0.2">
      <c r="H1150" s="219"/>
      <c r="K1150" s="213"/>
    </row>
    <row r="1151" spans="8:11" x14ac:dyDescent="0.2">
      <c r="H1151" s="219"/>
      <c r="K1151" s="213"/>
    </row>
    <row r="1152" spans="8:11" x14ac:dyDescent="0.2">
      <c r="H1152" s="219"/>
      <c r="K1152" s="213"/>
    </row>
    <row r="1153" spans="8:11" x14ac:dyDescent="0.2">
      <c r="H1153" s="219"/>
      <c r="K1153" s="213"/>
    </row>
    <row r="1154" spans="8:11" x14ac:dyDescent="0.2">
      <c r="H1154" s="219"/>
      <c r="K1154" s="213"/>
    </row>
    <row r="1155" spans="8:11" x14ac:dyDescent="0.2">
      <c r="H1155" s="219"/>
      <c r="K1155" s="213"/>
    </row>
    <row r="1156" spans="8:11" x14ac:dyDescent="0.2">
      <c r="H1156" s="219"/>
      <c r="K1156" s="213"/>
    </row>
    <row r="1157" spans="8:11" x14ac:dyDescent="0.2">
      <c r="H1157" s="219"/>
      <c r="K1157" s="213"/>
    </row>
    <row r="1158" spans="8:11" x14ac:dyDescent="0.2">
      <c r="H1158" s="219"/>
      <c r="K1158" s="213"/>
    </row>
    <row r="1159" spans="8:11" x14ac:dyDescent="0.2">
      <c r="H1159" s="219"/>
      <c r="K1159" s="213"/>
    </row>
    <row r="1160" spans="8:11" x14ac:dyDescent="0.2">
      <c r="H1160" s="219"/>
      <c r="K1160" s="213"/>
    </row>
    <row r="1161" spans="8:11" x14ac:dyDescent="0.2">
      <c r="H1161" s="219"/>
      <c r="K1161" s="213"/>
    </row>
    <row r="1162" spans="8:11" x14ac:dyDescent="0.2">
      <c r="H1162" s="219"/>
      <c r="K1162" s="213"/>
    </row>
    <row r="1163" spans="8:11" x14ac:dyDescent="0.2">
      <c r="H1163" s="219"/>
      <c r="K1163" s="213"/>
    </row>
    <row r="1164" spans="8:11" x14ac:dyDescent="0.2">
      <c r="H1164" s="219"/>
      <c r="K1164" s="213"/>
    </row>
    <row r="1165" spans="8:11" x14ac:dyDescent="0.2">
      <c r="H1165" s="219"/>
      <c r="K1165" s="213"/>
    </row>
    <row r="1166" spans="8:11" x14ac:dyDescent="0.2">
      <c r="H1166" s="219"/>
      <c r="K1166" s="213"/>
    </row>
    <row r="1167" spans="8:11" x14ac:dyDescent="0.2">
      <c r="H1167" s="219"/>
      <c r="K1167" s="213"/>
    </row>
    <row r="1168" spans="8:11" x14ac:dyDescent="0.2">
      <c r="H1168" s="219"/>
      <c r="K1168" s="213"/>
    </row>
    <row r="1169" spans="8:11" x14ac:dyDescent="0.2">
      <c r="H1169" s="219"/>
      <c r="K1169" s="213"/>
    </row>
    <row r="1170" spans="8:11" x14ac:dyDescent="0.2">
      <c r="H1170" s="219"/>
      <c r="K1170" s="213"/>
    </row>
    <row r="1171" spans="8:11" x14ac:dyDescent="0.2">
      <c r="H1171" s="219"/>
      <c r="K1171" s="213"/>
    </row>
    <row r="1172" spans="8:11" x14ac:dyDescent="0.2">
      <c r="H1172" s="219"/>
      <c r="K1172" s="213"/>
    </row>
    <row r="1173" spans="8:11" x14ac:dyDescent="0.2">
      <c r="H1173" s="219"/>
      <c r="K1173" s="213"/>
    </row>
    <row r="1174" spans="8:11" x14ac:dyDescent="0.2">
      <c r="H1174" s="219"/>
      <c r="K1174" s="213"/>
    </row>
    <row r="1175" spans="8:11" x14ac:dyDescent="0.2">
      <c r="H1175" s="219"/>
      <c r="K1175" s="213"/>
    </row>
    <row r="1176" spans="8:11" x14ac:dyDescent="0.2">
      <c r="H1176" s="219"/>
      <c r="K1176" s="213"/>
    </row>
    <row r="1177" spans="8:11" x14ac:dyDescent="0.2">
      <c r="H1177" s="219"/>
      <c r="K1177" s="213"/>
    </row>
    <row r="1178" spans="8:11" x14ac:dyDescent="0.2">
      <c r="H1178" s="219"/>
      <c r="K1178" s="213"/>
    </row>
    <row r="1179" spans="8:11" x14ac:dyDescent="0.2">
      <c r="H1179" s="219"/>
      <c r="K1179" s="213"/>
    </row>
    <row r="1180" spans="8:11" x14ac:dyDescent="0.2">
      <c r="H1180" s="219"/>
      <c r="K1180" s="213"/>
    </row>
    <row r="1181" spans="8:11" x14ac:dyDescent="0.2">
      <c r="H1181" s="219"/>
      <c r="K1181" s="213"/>
    </row>
    <row r="1182" spans="8:11" x14ac:dyDescent="0.2">
      <c r="H1182" s="219"/>
      <c r="K1182" s="213"/>
    </row>
    <row r="1183" spans="8:11" x14ac:dyDescent="0.2">
      <c r="H1183" s="219"/>
      <c r="K1183" s="213"/>
    </row>
    <row r="1184" spans="8:11" x14ac:dyDescent="0.2">
      <c r="H1184" s="219"/>
      <c r="K1184" s="213"/>
    </row>
    <row r="1185" spans="8:11" x14ac:dyDescent="0.2">
      <c r="H1185" s="219"/>
      <c r="K1185" s="213"/>
    </row>
    <row r="1186" spans="8:11" x14ac:dyDescent="0.2">
      <c r="H1186" s="219"/>
      <c r="K1186" s="213"/>
    </row>
    <row r="1187" spans="8:11" x14ac:dyDescent="0.2">
      <c r="H1187" s="219"/>
      <c r="K1187" s="213"/>
    </row>
    <row r="1188" spans="8:11" x14ac:dyDescent="0.2">
      <c r="H1188" s="219"/>
      <c r="K1188" s="213"/>
    </row>
    <row r="1189" spans="8:11" x14ac:dyDescent="0.2">
      <c r="H1189" s="219"/>
      <c r="K1189" s="213"/>
    </row>
    <row r="1190" spans="8:11" x14ac:dyDescent="0.2">
      <c r="H1190" s="219"/>
      <c r="K1190" s="213"/>
    </row>
    <row r="1191" spans="8:11" x14ac:dyDescent="0.2">
      <c r="H1191" s="219"/>
      <c r="K1191" s="213"/>
    </row>
    <row r="1192" spans="8:11" x14ac:dyDescent="0.2">
      <c r="H1192" s="219"/>
      <c r="K1192" s="213"/>
    </row>
    <row r="1193" spans="8:11" x14ac:dyDescent="0.2">
      <c r="H1193" s="219"/>
      <c r="K1193" s="213"/>
    </row>
    <row r="1194" spans="8:11" x14ac:dyDescent="0.2">
      <c r="H1194" s="219"/>
      <c r="K1194" s="213"/>
    </row>
    <row r="1195" spans="8:11" x14ac:dyDescent="0.2">
      <c r="H1195" s="219"/>
      <c r="K1195" s="213"/>
    </row>
    <row r="1196" spans="8:11" x14ac:dyDescent="0.2">
      <c r="H1196" s="219"/>
      <c r="K1196" s="213"/>
    </row>
    <row r="1197" spans="8:11" x14ac:dyDescent="0.2">
      <c r="H1197" s="219"/>
      <c r="K1197" s="213"/>
    </row>
    <row r="1198" spans="8:11" x14ac:dyDescent="0.2">
      <c r="H1198" s="219"/>
      <c r="K1198" s="213"/>
    </row>
    <row r="1199" spans="8:11" x14ac:dyDescent="0.2">
      <c r="H1199" s="219"/>
      <c r="K1199" s="213"/>
    </row>
    <row r="1200" spans="8:11" x14ac:dyDescent="0.2">
      <c r="H1200" s="219"/>
      <c r="K1200" s="213"/>
    </row>
    <row r="1201" spans="8:11" x14ac:dyDescent="0.2">
      <c r="H1201" s="219"/>
      <c r="K1201" s="213"/>
    </row>
    <row r="1202" spans="8:11" x14ac:dyDescent="0.2">
      <c r="H1202" s="219"/>
      <c r="K1202" s="213"/>
    </row>
  </sheetData>
  <printOptions horizontalCentered="1"/>
  <pageMargins left="0.78740157480314965" right="0.78740157480314965" top="0.78740157480314965" bottom="0.19685039370078741" header="3.937007874015748E-2" footer="0.19685039370078741"/>
  <pageSetup paperSize="9" scale="70" orientation="landscape" r:id="rId1"/>
  <headerFooter alignWithMargins="0">
    <oddHeader>&amp;C&amp;"Times New Roman,Félkövér"&amp;8
 &amp;10Budapest VIII. kerületi Önkormányzat  2018. évi költségvetés beruházási, felújítási   előirányzatai &amp;R&amp;"Times New Roman,Félkövér dőlt"&amp;9
&amp;10 7. melléklet a 46/2017. (XII.20.) 
önkormányzati rendelethez
ezer forintban</oddHeader>
    <oddFooter>&amp;C&amp;8
&amp;R&amp;"Times New Roman,Normál"&amp;8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G156"/>
  <sheetViews>
    <sheetView zoomScaleNormal="100" workbookViewId="0">
      <selection activeCell="B12" sqref="B12"/>
    </sheetView>
  </sheetViews>
  <sheetFormatPr defaultRowHeight="12.75" x14ac:dyDescent="0.2"/>
  <cols>
    <col min="1" max="1" width="33.140625" customWidth="1"/>
    <col min="2" max="2" width="15.7109375" style="255" customWidth="1"/>
    <col min="3" max="7" width="15.7109375" style="250" customWidth="1"/>
  </cols>
  <sheetData>
    <row r="1" spans="1:7" s="109" customFormat="1" ht="63" customHeight="1" thickBot="1" x14ac:dyDescent="0.25">
      <c r="A1" s="224" t="s">
        <v>753</v>
      </c>
      <c r="B1" s="225" t="s">
        <v>127</v>
      </c>
      <c r="C1" s="121" t="s">
        <v>754</v>
      </c>
      <c r="D1" s="121" t="s">
        <v>755</v>
      </c>
      <c r="E1" s="183" t="s">
        <v>140</v>
      </c>
      <c r="F1" s="121" t="s">
        <v>756</v>
      </c>
      <c r="G1" s="337" t="s">
        <v>757</v>
      </c>
    </row>
    <row r="2" spans="1:7" s="109" customFormat="1" ht="30" customHeight="1" x14ac:dyDescent="0.2">
      <c r="A2" s="226" t="s">
        <v>758</v>
      </c>
      <c r="B2" s="227"/>
      <c r="C2" s="228"/>
      <c r="D2" s="228"/>
      <c r="E2" s="228"/>
      <c r="F2" s="228"/>
      <c r="G2" s="338">
        <f t="shared" ref="G2:G10" si="0">F2+C2</f>
        <v>0</v>
      </c>
    </row>
    <row r="3" spans="1:7" ht="30" customHeight="1" x14ac:dyDescent="0.2">
      <c r="A3" s="117" t="s">
        <v>759</v>
      </c>
      <c r="B3" s="242">
        <v>27194</v>
      </c>
      <c r="C3" s="229">
        <f t="shared" ref="C3:C10" si="1">SUM(B3:B3)</f>
        <v>27194</v>
      </c>
      <c r="D3" s="230">
        <v>0</v>
      </c>
      <c r="E3" s="230">
        <v>0</v>
      </c>
      <c r="F3" s="229">
        <f>SUM(D3:E3)</f>
        <v>0</v>
      </c>
      <c r="G3" s="339">
        <f t="shared" si="0"/>
        <v>27194</v>
      </c>
    </row>
    <row r="4" spans="1:7" ht="30" customHeight="1" x14ac:dyDescent="0.2">
      <c r="A4" s="117" t="s">
        <v>760</v>
      </c>
      <c r="B4" s="242">
        <v>17500</v>
      </c>
      <c r="C4" s="229">
        <f t="shared" si="1"/>
        <v>17500</v>
      </c>
      <c r="D4" s="230">
        <v>0</v>
      </c>
      <c r="E4" s="230">
        <v>0</v>
      </c>
      <c r="F4" s="229">
        <f>SUM(D4:E4)</f>
        <v>0</v>
      </c>
      <c r="G4" s="339">
        <f t="shared" si="0"/>
        <v>17500</v>
      </c>
    </row>
    <row r="5" spans="1:7" ht="30" customHeight="1" thickBot="1" x14ac:dyDescent="0.25">
      <c r="A5" s="231" t="s">
        <v>761</v>
      </c>
      <c r="B5" s="273">
        <v>29472</v>
      </c>
      <c r="C5" s="232">
        <f t="shared" si="1"/>
        <v>29472</v>
      </c>
      <c r="D5" s="233">
        <v>0</v>
      </c>
      <c r="E5" s="233">
        <v>0</v>
      </c>
      <c r="F5" s="232">
        <f>SUM(D5:E5)</f>
        <v>0</v>
      </c>
      <c r="G5" s="340">
        <f t="shared" si="0"/>
        <v>29472</v>
      </c>
    </row>
    <row r="6" spans="1:7" s="109" customFormat="1" ht="30" customHeight="1" thickBot="1" x14ac:dyDescent="0.25">
      <c r="A6" s="234" t="s">
        <v>762</v>
      </c>
      <c r="B6" s="235">
        <f t="shared" ref="B6:G6" si="2">SUM(B3:B5)</f>
        <v>74166</v>
      </c>
      <c r="C6" s="236">
        <f t="shared" si="2"/>
        <v>74166</v>
      </c>
      <c r="D6" s="236">
        <f t="shared" si="2"/>
        <v>0</v>
      </c>
      <c r="E6" s="236">
        <f t="shared" si="2"/>
        <v>0</v>
      </c>
      <c r="F6" s="236">
        <f t="shared" si="2"/>
        <v>0</v>
      </c>
      <c r="G6" s="341">
        <f t="shared" si="2"/>
        <v>74166</v>
      </c>
    </row>
    <row r="7" spans="1:7" ht="30" customHeight="1" x14ac:dyDescent="0.2">
      <c r="A7" s="237" t="s">
        <v>763</v>
      </c>
      <c r="B7" s="238"/>
      <c r="C7" s="239"/>
      <c r="D7" s="240"/>
      <c r="E7" s="240"/>
      <c r="F7" s="344"/>
      <c r="G7" s="342"/>
    </row>
    <row r="8" spans="1:7" ht="30" customHeight="1" x14ac:dyDescent="0.2">
      <c r="A8" s="241" t="s">
        <v>879</v>
      </c>
      <c r="B8" s="242"/>
      <c r="C8" s="229"/>
      <c r="D8" s="230"/>
      <c r="E8" s="230">
        <v>10000</v>
      </c>
      <c r="F8" s="229">
        <f>SUM(D8:E8)</f>
        <v>10000</v>
      </c>
      <c r="G8" s="336">
        <f t="shared" si="0"/>
        <v>10000</v>
      </c>
    </row>
    <row r="9" spans="1:7" ht="30" customHeight="1" x14ac:dyDescent="0.2">
      <c r="A9" s="241" t="s">
        <v>764</v>
      </c>
      <c r="B9" s="242">
        <v>24633</v>
      </c>
      <c r="C9" s="229">
        <f t="shared" si="1"/>
        <v>24633</v>
      </c>
      <c r="D9" s="230"/>
      <c r="E9" s="230"/>
      <c r="F9" s="229"/>
      <c r="G9" s="345">
        <f>F9+C9</f>
        <v>24633</v>
      </c>
    </row>
    <row r="10" spans="1:7" ht="30" customHeight="1" thickBot="1" x14ac:dyDescent="0.25">
      <c r="A10" s="243" t="s">
        <v>765</v>
      </c>
      <c r="B10" s="244">
        <v>47047</v>
      </c>
      <c r="C10" s="245">
        <f t="shared" si="1"/>
        <v>47047</v>
      </c>
      <c r="D10" s="246"/>
      <c r="E10" s="246">
        <v>0</v>
      </c>
      <c r="F10" s="245">
        <f>SUM(D10:E10)</f>
        <v>0</v>
      </c>
      <c r="G10" s="343">
        <f t="shared" si="0"/>
        <v>47047</v>
      </c>
    </row>
    <row r="11" spans="1:7" s="109" customFormat="1" ht="30" customHeight="1" thickBot="1" x14ac:dyDescent="0.25">
      <c r="A11" s="247" t="s">
        <v>766</v>
      </c>
      <c r="B11" s="235">
        <f>SUM(B8:B10)</f>
        <v>71680</v>
      </c>
      <c r="C11" s="235">
        <f t="shared" ref="C11:G11" si="3">SUM(C8:C10)</f>
        <v>71680</v>
      </c>
      <c r="D11" s="235">
        <f t="shared" si="3"/>
        <v>0</v>
      </c>
      <c r="E11" s="235">
        <f t="shared" si="3"/>
        <v>10000</v>
      </c>
      <c r="F11" s="236">
        <f t="shared" si="3"/>
        <v>10000</v>
      </c>
      <c r="G11" s="341">
        <f t="shared" si="3"/>
        <v>81680</v>
      </c>
    </row>
    <row r="12" spans="1:7" s="109" customFormat="1" ht="30" customHeight="1" thickBot="1" x14ac:dyDescent="0.25">
      <c r="A12" s="248" t="s">
        <v>767</v>
      </c>
      <c r="B12" s="235">
        <f t="shared" ref="B12:G12" si="4">B11+B6</f>
        <v>145846</v>
      </c>
      <c r="C12" s="236">
        <f t="shared" si="4"/>
        <v>145846</v>
      </c>
      <c r="D12" s="236">
        <f t="shared" si="4"/>
        <v>0</v>
      </c>
      <c r="E12" s="236">
        <f t="shared" si="4"/>
        <v>10000</v>
      </c>
      <c r="F12" s="236">
        <f t="shared" si="4"/>
        <v>10000</v>
      </c>
      <c r="G12" s="341">
        <f t="shared" si="4"/>
        <v>155846</v>
      </c>
    </row>
    <row r="13" spans="1:7" x14ac:dyDescent="0.2">
      <c r="A13" s="2"/>
      <c r="B13" s="249"/>
    </row>
    <row r="14" spans="1:7" x14ac:dyDescent="0.2">
      <c r="A14" s="17"/>
      <c r="B14" s="249"/>
    </row>
    <row r="15" spans="1:7" x14ac:dyDescent="0.2">
      <c r="A15" s="17"/>
      <c r="B15" s="249"/>
    </row>
    <row r="16" spans="1:7" x14ac:dyDescent="0.2">
      <c r="A16" s="17"/>
      <c r="B16" s="249"/>
    </row>
    <row r="17" spans="1:2" x14ac:dyDescent="0.2">
      <c r="A17" s="17"/>
      <c r="B17" s="249"/>
    </row>
    <row r="18" spans="1:2" x14ac:dyDescent="0.2">
      <c r="A18" s="17"/>
      <c r="B18" s="249"/>
    </row>
    <row r="19" spans="1:2" x14ac:dyDescent="0.2">
      <c r="A19" s="251"/>
      <c r="B19" s="249"/>
    </row>
    <row r="20" spans="1:2" x14ac:dyDescent="0.2">
      <c r="A20" s="251"/>
      <c r="B20" s="249"/>
    </row>
    <row r="21" spans="1:2" x14ac:dyDescent="0.2">
      <c r="A21" s="251"/>
      <c r="B21" s="249"/>
    </row>
    <row r="22" spans="1:2" x14ac:dyDescent="0.2">
      <c r="A22" s="251"/>
      <c r="B22" s="249"/>
    </row>
    <row r="23" spans="1:2" x14ac:dyDescent="0.2">
      <c r="A23" s="252"/>
      <c r="B23" s="124"/>
    </row>
    <row r="24" spans="1:2" x14ac:dyDescent="0.2">
      <c r="A24" s="252"/>
      <c r="B24" s="124"/>
    </row>
    <row r="25" spans="1:2" x14ac:dyDescent="0.2">
      <c r="A25" s="252"/>
      <c r="B25" s="124"/>
    </row>
    <row r="26" spans="1:2" x14ac:dyDescent="0.2">
      <c r="A26" s="252"/>
      <c r="B26" s="124"/>
    </row>
    <row r="27" spans="1:2" x14ac:dyDescent="0.2">
      <c r="A27" s="252"/>
      <c r="B27" s="124"/>
    </row>
    <row r="28" spans="1:2" x14ac:dyDescent="0.2">
      <c r="A28" s="252"/>
      <c r="B28" s="124"/>
    </row>
    <row r="29" spans="1:2" x14ac:dyDescent="0.2">
      <c r="A29" s="252"/>
      <c r="B29" s="124"/>
    </row>
    <row r="30" spans="1:2" x14ac:dyDescent="0.2">
      <c r="A30" s="252"/>
      <c r="B30" s="124"/>
    </row>
    <row r="31" spans="1:2" x14ac:dyDescent="0.2">
      <c r="A31" s="252"/>
      <c r="B31" s="124"/>
    </row>
    <row r="32" spans="1:2" x14ac:dyDescent="0.2">
      <c r="A32" s="252"/>
      <c r="B32" s="124"/>
    </row>
    <row r="33" spans="1:2" x14ac:dyDescent="0.2">
      <c r="A33" s="252"/>
      <c r="B33" s="124"/>
    </row>
    <row r="34" spans="1:2" x14ac:dyDescent="0.2">
      <c r="A34" s="252"/>
      <c r="B34" s="124"/>
    </row>
    <row r="35" spans="1:2" x14ac:dyDescent="0.2">
      <c r="A35" s="252"/>
      <c r="B35" s="124"/>
    </row>
    <row r="36" spans="1:2" x14ac:dyDescent="0.2">
      <c r="A36" s="252"/>
      <c r="B36" s="124"/>
    </row>
    <row r="37" spans="1:2" x14ac:dyDescent="0.2">
      <c r="A37" s="252"/>
      <c r="B37" s="124"/>
    </row>
    <row r="38" spans="1:2" x14ac:dyDescent="0.2">
      <c r="A38" s="252"/>
      <c r="B38" s="124"/>
    </row>
    <row r="39" spans="1:2" x14ac:dyDescent="0.2">
      <c r="A39" s="252"/>
      <c r="B39" s="124"/>
    </row>
    <row r="40" spans="1:2" x14ac:dyDescent="0.2">
      <c r="A40" s="252"/>
      <c r="B40" s="124"/>
    </row>
    <row r="41" spans="1:2" x14ac:dyDescent="0.2">
      <c r="A41" s="252"/>
      <c r="B41" s="124"/>
    </row>
    <row r="42" spans="1:2" x14ac:dyDescent="0.2">
      <c r="A42" s="252"/>
      <c r="B42" s="124"/>
    </row>
    <row r="43" spans="1:2" x14ac:dyDescent="0.2">
      <c r="A43" s="252"/>
      <c r="B43" s="124"/>
    </row>
    <row r="44" spans="1:2" x14ac:dyDescent="0.2">
      <c r="A44" s="252"/>
      <c r="B44" s="124"/>
    </row>
    <row r="45" spans="1:2" x14ac:dyDescent="0.2">
      <c r="A45" s="252"/>
      <c r="B45" s="124"/>
    </row>
    <row r="46" spans="1:2" x14ac:dyDescent="0.2">
      <c r="A46" s="252"/>
      <c r="B46" s="124"/>
    </row>
    <row r="47" spans="1:2" x14ac:dyDescent="0.2">
      <c r="A47" s="252"/>
      <c r="B47" s="124"/>
    </row>
    <row r="48" spans="1:2" x14ac:dyDescent="0.2">
      <c r="A48" s="252"/>
      <c r="B48" s="124"/>
    </row>
    <row r="49" spans="1:2" x14ac:dyDescent="0.2">
      <c r="A49" s="252"/>
      <c r="B49" s="124"/>
    </row>
    <row r="50" spans="1:2" x14ac:dyDescent="0.2">
      <c r="A50" s="761"/>
      <c r="B50" s="761"/>
    </row>
    <row r="51" spans="1:2" x14ac:dyDescent="0.2">
      <c r="A51" s="3"/>
      <c r="B51" s="124"/>
    </row>
    <row r="52" spans="1:2" x14ac:dyDescent="0.2">
      <c r="A52" s="17"/>
      <c r="B52" s="249"/>
    </row>
    <row r="53" spans="1:2" x14ac:dyDescent="0.2">
      <c r="A53" s="17"/>
      <c r="B53" s="249"/>
    </row>
    <row r="54" spans="1:2" x14ac:dyDescent="0.2">
      <c r="A54" s="17"/>
      <c r="B54" s="249"/>
    </row>
    <row r="55" spans="1:2" x14ac:dyDescent="0.2">
      <c r="A55" s="17"/>
      <c r="B55" s="249"/>
    </row>
    <row r="56" spans="1:2" x14ac:dyDescent="0.2">
      <c r="A56" s="21"/>
      <c r="B56" s="249"/>
    </row>
    <row r="57" spans="1:2" ht="56.25" customHeight="1" x14ac:dyDescent="0.2">
      <c r="A57" s="17"/>
      <c r="B57" s="249"/>
    </row>
    <row r="58" spans="1:2" x14ac:dyDescent="0.2">
      <c r="A58" s="17"/>
      <c r="B58" s="249"/>
    </row>
    <row r="59" spans="1:2" x14ac:dyDescent="0.2">
      <c r="A59" s="17"/>
      <c r="B59" s="249"/>
    </row>
    <row r="60" spans="1:2" x14ac:dyDescent="0.2">
      <c r="A60" s="17"/>
      <c r="B60" s="249"/>
    </row>
    <row r="61" spans="1:2" x14ac:dyDescent="0.2">
      <c r="A61" s="17"/>
      <c r="B61" s="249"/>
    </row>
    <row r="62" spans="1:2" x14ac:dyDescent="0.2">
      <c r="A62" s="17"/>
      <c r="B62" s="249"/>
    </row>
    <row r="63" spans="1:2" x14ac:dyDescent="0.2">
      <c r="A63" s="17"/>
      <c r="B63" s="249"/>
    </row>
    <row r="64" spans="1:2" x14ac:dyDescent="0.2">
      <c r="A64" s="17"/>
      <c r="B64" s="249"/>
    </row>
    <row r="65" spans="1:2" x14ac:dyDescent="0.2">
      <c r="A65" s="21"/>
      <c r="B65" s="249"/>
    </row>
    <row r="66" spans="1:2" x14ac:dyDescent="0.2">
      <c r="A66" s="17"/>
      <c r="B66" s="249"/>
    </row>
    <row r="67" spans="1:2" x14ac:dyDescent="0.2">
      <c r="A67" s="17"/>
      <c r="B67" s="249"/>
    </row>
    <row r="68" spans="1:2" x14ac:dyDescent="0.2">
      <c r="A68" s="17"/>
      <c r="B68" s="249"/>
    </row>
    <row r="69" spans="1:2" x14ac:dyDescent="0.2">
      <c r="A69" s="17"/>
      <c r="B69" s="249"/>
    </row>
    <row r="70" spans="1:2" x14ac:dyDescent="0.2">
      <c r="A70" s="17"/>
      <c r="B70" s="249"/>
    </row>
    <row r="71" spans="1:2" x14ac:dyDescent="0.2">
      <c r="A71" s="17"/>
      <c r="B71" s="249"/>
    </row>
    <row r="72" spans="1:2" x14ac:dyDescent="0.2">
      <c r="A72" s="17"/>
      <c r="B72" s="249"/>
    </row>
    <row r="73" spans="1:2" x14ac:dyDescent="0.2">
      <c r="A73" s="17"/>
      <c r="B73" s="249"/>
    </row>
    <row r="74" spans="1:2" x14ac:dyDescent="0.2">
      <c r="A74" s="2"/>
      <c r="B74" s="249"/>
    </row>
    <row r="75" spans="1:2" x14ac:dyDescent="0.2">
      <c r="A75" s="2"/>
      <c r="B75" s="249"/>
    </row>
    <row r="76" spans="1:2" x14ac:dyDescent="0.2">
      <c r="A76" s="2"/>
      <c r="B76" s="249"/>
    </row>
    <row r="77" spans="1:2" x14ac:dyDescent="0.2">
      <c r="A77" s="2"/>
      <c r="B77" s="249"/>
    </row>
    <row r="78" spans="1:2" x14ac:dyDescent="0.2">
      <c r="A78" s="2"/>
      <c r="B78" s="249"/>
    </row>
    <row r="79" spans="1:2" x14ac:dyDescent="0.2">
      <c r="A79" s="2"/>
      <c r="B79" s="249"/>
    </row>
    <row r="80" spans="1:2" x14ac:dyDescent="0.2">
      <c r="A80" s="2"/>
      <c r="B80" s="249"/>
    </row>
    <row r="81" spans="1:2" x14ac:dyDescent="0.2">
      <c r="A81" s="2"/>
      <c r="B81" s="249"/>
    </row>
    <row r="82" spans="1:2" x14ac:dyDescent="0.2">
      <c r="A82" s="2"/>
      <c r="B82" s="249"/>
    </row>
    <row r="83" spans="1:2" x14ac:dyDescent="0.2">
      <c r="A83" s="2"/>
      <c r="B83" s="249"/>
    </row>
    <row r="84" spans="1:2" x14ac:dyDescent="0.2">
      <c r="A84" s="2"/>
      <c r="B84" s="249"/>
    </row>
    <row r="85" spans="1:2" x14ac:dyDescent="0.2">
      <c r="A85" s="2"/>
      <c r="B85" s="249"/>
    </row>
    <row r="86" spans="1:2" x14ac:dyDescent="0.2">
      <c r="A86" s="2"/>
      <c r="B86" s="249"/>
    </row>
    <row r="87" spans="1:2" x14ac:dyDescent="0.2">
      <c r="A87" s="2"/>
      <c r="B87" s="249"/>
    </row>
    <row r="88" spans="1:2" x14ac:dyDescent="0.2">
      <c r="A88" s="2"/>
      <c r="B88" s="249"/>
    </row>
    <row r="89" spans="1:2" x14ac:dyDescent="0.2">
      <c r="A89" s="2"/>
      <c r="B89" s="249"/>
    </row>
    <row r="90" spans="1:2" x14ac:dyDescent="0.2">
      <c r="A90" s="2"/>
      <c r="B90" s="249"/>
    </row>
    <row r="91" spans="1:2" x14ac:dyDescent="0.2">
      <c r="A91" s="2"/>
      <c r="B91" s="249"/>
    </row>
    <row r="92" spans="1:2" x14ac:dyDescent="0.2">
      <c r="A92" s="2"/>
      <c r="B92" s="249"/>
    </row>
    <row r="93" spans="1:2" x14ac:dyDescent="0.2">
      <c r="A93" s="2"/>
      <c r="B93" s="249"/>
    </row>
    <row r="94" spans="1:2" x14ac:dyDescent="0.2">
      <c r="A94" s="2"/>
      <c r="B94" s="249"/>
    </row>
    <row r="95" spans="1:2" x14ac:dyDescent="0.2">
      <c r="A95" s="2"/>
      <c r="B95" s="249"/>
    </row>
    <row r="96" spans="1:2" x14ac:dyDescent="0.2">
      <c r="A96" s="2"/>
      <c r="B96" s="249"/>
    </row>
    <row r="97" spans="1:2" x14ac:dyDescent="0.2">
      <c r="A97" s="2"/>
      <c r="B97" s="249"/>
    </row>
    <row r="98" spans="1:2" x14ac:dyDescent="0.2">
      <c r="A98" s="2"/>
      <c r="B98" s="249"/>
    </row>
    <row r="99" spans="1:2" x14ac:dyDescent="0.2">
      <c r="A99" s="2"/>
      <c r="B99" s="249"/>
    </row>
    <row r="100" spans="1:2" x14ac:dyDescent="0.2">
      <c r="A100" s="2"/>
      <c r="B100" s="249"/>
    </row>
    <row r="101" spans="1:2" x14ac:dyDescent="0.2">
      <c r="A101" s="2"/>
      <c r="B101" s="249"/>
    </row>
    <row r="102" spans="1:2" x14ac:dyDescent="0.2">
      <c r="A102" s="2"/>
      <c r="B102" s="249"/>
    </row>
    <row r="103" spans="1:2" x14ac:dyDescent="0.2">
      <c r="A103" s="2"/>
      <c r="B103" s="249"/>
    </row>
    <row r="104" spans="1:2" x14ac:dyDescent="0.2">
      <c r="A104" s="2"/>
      <c r="B104" s="249"/>
    </row>
    <row r="105" spans="1:2" x14ac:dyDescent="0.2">
      <c r="A105" s="17"/>
      <c r="B105" s="249"/>
    </row>
    <row r="106" spans="1:2" x14ac:dyDescent="0.2">
      <c r="A106" s="17"/>
      <c r="B106" s="249"/>
    </row>
    <row r="107" spans="1:2" x14ac:dyDescent="0.2">
      <c r="A107" s="17"/>
      <c r="B107" s="249"/>
    </row>
    <row r="108" spans="1:2" x14ac:dyDescent="0.2">
      <c r="A108" s="17"/>
      <c r="B108" s="249"/>
    </row>
    <row r="109" spans="1:2" x14ac:dyDescent="0.2">
      <c r="A109" s="17"/>
      <c r="B109" s="249"/>
    </row>
    <row r="110" spans="1:2" x14ac:dyDescent="0.2">
      <c r="A110" s="17"/>
      <c r="B110" s="249"/>
    </row>
    <row r="111" spans="1:2" x14ac:dyDescent="0.2">
      <c r="A111" s="17"/>
      <c r="B111" s="249"/>
    </row>
    <row r="112" spans="1:2" x14ac:dyDescent="0.2">
      <c r="A112" s="17"/>
      <c r="B112" s="249"/>
    </row>
    <row r="113" spans="1:2" x14ac:dyDescent="0.2">
      <c r="A113" s="17"/>
      <c r="B113" s="249"/>
    </row>
    <row r="114" spans="1:2" x14ac:dyDescent="0.2">
      <c r="A114" s="17"/>
      <c r="B114" s="249"/>
    </row>
    <row r="115" spans="1:2" x14ac:dyDescent="0.2">
      <c r="A115" s="17"/>
      <c r="B115" s="249"/>
    </row>
    <row r="116" spans="1:2" x14ac:dyDescent="0.2">
      <c r="A116" s="17"/>
      <c r="B116" s="249"/>
    </row>
    <row r="117" spans="1:2" x14ac:dyDescent="0.2">
      <c r="A117" s="17"/>
      <c r="B117" s="249"/>
    </row>
    <row r="118" spans="1:2" x14ac:dyDescent="0.2">
      <c r="A118" s="17"/>
      <c r="B118" s="249"/>
    </row>
    <row r="119" spans="1:2" x14ac:dyDescent="0.2">
      <c r="A119" s="17"/>
      <c r="B119" s="249"/>
    </row>
    <row r="120" spans="1:2" x14ac:dyDescent="0.2">
      <c r="A120" s="17"/>
      <c r="B120" s="249"/>
    </row>
    <row r="121" spans="1:2" x14ac:dyDescent="0.2">
      <c r="A121" s="17"/>
      <c r="B121" s="249"/>
    </row>
    <row r="122" spans="1:2" x14ac:dyDescent="0.2">
      <c r="A122" s="17"/>
      <c r="B122" s="249"/>
    </row>
    <row r="123" spans="1:2" x14ac:dyDescent="0.2">
      <c r="A123" s="17"/>
      <c r="B123" s="249"/>
    </row>
    <row r="124" spans="1:2" x14ac:dyDescent="0.2">
      <c r="A124" s="17"/>
      <c r="B124" s="249"/>
    </row>
    <row r="125" spans="1:2" x14ac:dyDescent="0.2">
      <c r="A125" s="17"/>
      <c r="B125" s="249"/>
    </row>
    <row r="126" spans="1:2" x14ac:dyDescent="0.2">
      <c r="A126" s="17"/>
      <c r="B126" s="249"/>
    </row>
    <row r="127" spans="1:2" x14ac:dyDescent="0.2">
      <c r="A127" s="17"/>
      <c r="B127" s="249"/>
    </row>
    <row r="128" spans="1:2" x14ac:dyDescent="0.2">
      <c r="A128" s="17"/>
      <c r="B128" s="249"/>
    </row>
    <row r="129" spans="1:2" x14ac:dyDescent="0.2">
      <c r="A129" s="17"/>
      <c r="B129" s="249"/>
    </row>
    <row r="130" spans="1:2" x14ac:dyDescent="0.2">
      <c r="A130" s="17"/>
      <c r="B130" s="249"/>
    </row>
    <row r="131" spans="1:2" x14ac:dyDescent="0.2">
      <c r="A131" s="17"/>
      <c r="B131" s="249"/>
    </row>
    <row r="132" spans="1:2" x14ac:dyDescent="0.2">
      <c r="A132" s="17"/>
      <c r="B132" s="249"/>
    </row>
    <row r="133" spans="1:2" x14ac:dyDescent="0.2">
      <c r="A133" s="17"/>
      <c r="B133" s="249"/>
    </row>
    <row r="134" spans="1:2" x14ac:dyDescent="0.2">
      <c r="A134" s="17"/>
      <c r="B134" s="249"/>
    </row>
    <row r="135" spans="1:2" x14ac:dyDescent="0.2">
      <c r="A135" s="17"/>
      <c r="B135" s="249"/>
    </row>
    <row r="136" spans="1:2" x14ac:dyDescent="0.2">
      <c r="A136" s="17"/>
      <c r="B136" s="249"/>
    </row>
    <row r="137" spans="1:2" x14ac:dyDescent="0.2">
      <c r="A137" s="17"/>
      <c r="B137" s="249"/>
    </row>
    <row r="138" spans="1:2" x14ac:dyDescent="0.2">
      <c r="A138" s="17"/>
      <c r="B138" s="249"/>
    </row>
    <row r="139" spans="1:2" x14ac:dyDescent="0.2">
      <c r="A139" s="17"/>
      <c r="B139" s="249"/>
    </row>
    <row r="140" spans="1:2" x14ac:dyDescent="0.2">
      <c r="A140" s="251"/>
      <c r="B140" s="124"/>
    </row>
    <row r="141" spans="1:2" x14ac:dyDescent="0.2">
      <c r="A141" s="251"/>
      <c r="B141" s="253"/>
    </row>
    <row r="142" spans="1:2" x14ac:dyDescent="0.2">
      <c r="A142" s="251"/>
      <c r="B142" s="253"/>
    </row>
    <row r="143" spans="1:2" x14ac:dyDescent="0.2">
      <c r="A143" s="251"/>
      <c r="B143" s="253"/>
    </row>
    <row r="144" spans="1:2" x14ac:dyDescent="0.2">
      <c r="A144" s="254"/>
      <c r="B144" s="253"/>
    </row>
    <row r="145" spans="1:2" x14ac:dyDescent="0.2">
      <c r="A145" s="254"/>
      <c r="B145" s="253"/>
    </row>
    <row r="146" spans="1:2" x14ac:dyDescent="0.2">
      <c r="A146" s="254"/>
      <c r="B146" s="253"/>
    </row>
    <row r="147" spans="1:2" x14ac:dyDescent="0.2">
      <c r="A147" s="254"/>
      <c r="B147" s="253"/>
    </row>
    <row r="148" spans="1:2" x14ac:dyDescent="0.2">
      <c r="A148" s="254"/>
      <c r="B148" s="253"/>
    </row>
    <row r="149" spans="1:2" x14ac:dyDescent="0.2">
      <c r="A149" s="254"/>
      <c r="B149" s="253"/>
    </row>
    <row r="150" spans="1:2" x14ac:dyDescent="0.2">
      <c r="A150" s="254"/>
      <c r="B150" s="253"/>
    </row>
    <row r="151" spans="1:2" x14ac:dyDescent="0.2">
      <c r="A151" s="254"/>
      <c r="B151" s="253"/>
    </row>
    <row r="152" spans="1:2" x14ac:dyDescent="0.2">
      <c r="A152" s="254"/>
      <c r="B152" s="253"/>
    </row>
    <row r="153" spans="1:2" x14ac:dyDescent="0.2">
      <c r="A153" s="254"/>
      <c r="B153" s="253"/>
    </row>
    <row r="154" spans="1:2" x14ac:dyDescent="0.2">
      <c r="A154" s="254"/>
      <c r="B154" s="253"/>
    </row>
    <row r="155" spans="1:2" x14ac:dyDescent="0.2">
      <c r="A155" s="254"/>
      <c r="B155" s="253"/>
    </row>
    <row r="156" spans="1:2" x14ac:dyDescent="0.2">
      <c r="A156" s="254"/>
      <c r="B156" s="253"/>
    </row>
  </sheetData>
  <mergeCells count="1">
    <mergeCell ref="A50:B50"/>
  </mergeCells>
  <printOptions horizontalCentered="1"/>
  <pageMargins left="0.19685039370078741" right="0.19685039370078741" top="0.98425196850393704" bottom="0.35433070866141736" header="0.19685039370078741" footer="0.19685039370078741"/>
  <pageSetup paperSize="9" orientation="landscape" r:id="rId1"/>
  <headerFooter alignWithMargins="0">
    <oddHeader xml:space="preserve">&amp;C&amp;"Times New Roman,Félkövér"2018. évi költségvetés 
törzsvagyon karbantartása, fejlesztése
11601 cím bevételi előiányzat&amp;R&amp;"Times New Roman,Félkövér dőlt"8. mell.a 46/2017. (XII.20.) 
önkormányzati rendelethez
ezer forintban&amp;"Times New Roman,Normál"
</oddHeader>
    <oddFooter>&amp;R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83"/>
  <sheetViews>
    <sheetView zoomScaleNormal="100" workbookViewId="0">
      <pane xSplit="1" ySplit="2" topLeftCell="B54" activePane="bottomRight" state="frozen"/>
      <selection pane="topRight" activeCell="B1" sqref="B1"/>
      <selection pane="bottomLeft" activeCell="A3" sqref="A3"/>
      <selection pane="bottomRight" activeCell="E60" sqref="E60"/>
    </sheetView>
  </sheetViews>
  <sheetFormatPr defaultColWidth="9.140625" defaultRowHeight="12.75" x14ac:dyDescent="0.2"/>
  <cols>
    <col min="1" max="1" width="34.7109375" style="93" customWidth="1"/>
    <col min="2" max="2" width="15.7109375" style="107" customWidth="1"/>
    <col min="3" max="3" width="15.7109375" style="108" customWidth="1"/>
    <col min="4" max="7" width="15.7109375" style="107" customWidth="1"/>
    <col min="8" max="9" width="15.7109375" style="108" customWidth="1"/>
    <col min="10" max="16384" width="9.140625" style="111"/>
  </cols>
  <sheetData>
    <row r="1" spans="1:9" ht="13.5" thickBot="1" x14ac:dyDescent="0.25"/>
    <row r="2" spans="1:9" s="112" customFormat="1" ht="63" customHeight="1" thickBot="1" x14ac:dyDescent="0.25">
      <c r="A2" s="122" t="s">
        <v>753</v>
      </c>
      <c r="B2" s="121" t="s">
        <v>85</v>
      </c>
      <c r="C2" s="121" t="s">
        <v>768</v>
      </c>
      <c r="D2" s="121" t="s">
        <v>100</v>
      </c>
      <c r="E2" s="121" t="s">
        <v>102</v>
      </c>
      <c r="F2" s="121" t="s">
        <v>107</v>
      </c>
      <c r="G2" s="121" t="s">
        <v>108</v>
      </c>
      <c r="H2" s="121" t="s">
        <v>769</v>
      </c>
      <c r="I2" s="337" t="s">
        <v>770</v>
      </c>
    </row>
    <row r="3" spans="1:9" ht="15" customHeight="1" x14ac:dyDescent="0.2">
      <c r="A3" s="479" t="s">
        <v>178</v>
      </c>
      <c r="B3" s="258"/>
      <c r="C3" s="257"/>
      <c r="D3" s="258"/>
      <c r="E3" s="258"/>
      <c r="F3" s="258"/>
      <c r="G3" s="258"/>
      <c r="H3" s="257">
        <f>SUM(D3:E3)</f>
        <v>0</v>
      </c>
      <c r="I3" s="491"/>
    </row>
    <row r="4" spans="1:9" ht="15" customHeight="1" x14ac:dyDescent="0.2">
      <c r="A4" s="480" t="s">
        <v>771</v>
      </c>
      <c r="B4" s="26">
        <v>17500</v>
      </c>
      <c r="C4" s="257">
        <f t="shared" ref="C4:C6" si="0">SUM(B4:B4)</f>
        <v>17500</v>
      </c>
      <c r="D4" s="26"/>
      <c r="E4" s="26"/>
      <c r="F4" s="26"/>
      <c r="G4" s="26"/>
      <c r="H4" s="120">
        <f t="shared" ref="H4:H59" si="1">SUM(D4:G4)</f>
        <v>0</v>
      </c>
      <c r="I4" s="492">
        <f t="shared" ref="I4:I6" si="2">H4+C4</f>
        <v>17500</v>
      </c>
    </row>
    <row r="5" spans="1:9" ht="45" customHeight="1" x14ac:dyDescent="0.2">
      <c r="A5" s="480" t="s">
        <v>772</v>
      </c>
      <c r="B5" s="26">
        <v>5000</v>
      </c>
      <c r="C5" s="257">
        <f t="shared" si="0"/>
        <v>5000</v>
      </c>
      <c r="D5" s="26"/>
      <c r="E5" s="26"/>
      <c r="F5" s="26"/>
      <c r="G5" s="26"/>
      <c r="H5" s="120">
        <f t="shared" si="1"/>
        <v>0</v>
      </c>
      <c r="I5" s="492">
        <f t="shared" si="2"/>
        <v>5000</v>
      </c>
    </row>
    <row r="6" spans="1:9" ht="30" customHeight="1" thickBot="1" x14ac:dyDescent="0.25">
      <c r="A6" s="480" t="s">
        <v>773</v>
      </c>
      <c r="B6" s="26">
        <f>15000-10000</f>
        <v>5000</v>
      </c>
      <c r="C6" s="257">
        <f t="shared" si="0"/>
        <v>5000</v>
      </c>
      <c r="D6" s="26"/>
      <c r="E6" s="26"/>
      <c r="F6" s="26"/>
      <c r="G6" s="26"/>
      <c r="H6" s="120">
        <f t="shared" si="1"/>
        <v>0</v>
      </c>
      <c r="I6" s="492">
        <f t="shared" si="2"/>
        <v>5000</v>
      </c>
    </row>
    <row r="7" spans="1:9" s="112" customFormat="1" ht="15" customHeight="1" thickBot="1" x14ac:dyDescent="0.25">
      <c r="A7" s="481" t="s">
        <v>774</v>
      </c>
      <c r="B7" s="260">
        <f t="shared" ref="B7:G7" si="3">SUM(B3:B6)</f>
        <v>27500</v>
      </c>
      <c r="C7" s="260">
        <f t="shared" si="3"/>
        <v>27500</v>
      </c>
      <c r="D7" s="260">
        <f t="shared" si="3"/>
        <v>0</v>
      </c>
      <c r="E7" s="260">
        <f t="shared" si="3"/>
        <v>0</v>
      </c>
      <c r="F7" s="260">
        <f t="shared" si="3"/>
        <v>0</v>
      </c>
      <c r="G7" s="260">
        <f t="shared" si="3"/>
        <v>0</v>
      </c>
      <c r="H7" s="260">
        <f t="shared" si="1"/>
        <v>0</v>
      </c>
      <c r="I7" s="493">
        <f>SUM(I3:I6)</f>
        <v>27500</v>
      </c>
    </row>
    <row r="8" spans="1:9" ht="15" customHeight="1" x14ac:dyDescent="0.2">
      <c r="A8" s="482" t="s">
        <v>763</v>
      </c>
      <c r="B8" s="258"/>
      <c r="C8" s="257"/>
      <c r="D8" s="258"/>
      <c r="E8" s="258"/>
      <c r="F8" s="258"/>
      <c r="G8" s="258"/>
      <c r="H8" s="257"/>
      <c r="I8" s="491"/>
    </row>
    <row r="9" spans="1:9" ht="15" customHeight="1" x14ac:dyDescent="0.2">
      <c r="A9" s="483" t="s">
        <v>775</v>
      </c>
      <c r="B9" s="258"/>
      <c r="C9" s="257"/>
      <c r="D9" s="258"/>
      <c r="E9" s="258"/>
      <c r="F9" s="258"/>
      <c r="G9" s="258"/>
      <c r="H9" s="257"/>
      <c r="I9" s="491"/>
    </row>
    <row r="10" spans="1:9" ht="30" customHeight="1" x14ac:dyDescent="0.2">
      <c r="A10" s="484" t="s">
        <v>776</v>
      </c>
      <c r="B10" s="258"/>
      <c r="C10" s="257">
        <f t="shared" ref="C10:C59" si="4">SUM(B10:B10)</f>
        <v>0</v>
      </c>
      <c r="D10" s="258"/>
      <c r="E10" s="258"/>
      <c r="F10" s="258"/>
      <c r="G10" s="258"/>
      <c r="H10" s="257">
        <f t="shared" si="1"/>
        <v>0</v>
      </c>
      <c r="I10" s="491">
        <f t="shared" ref="I10:I59" si="5">H10+C10</f>
        <v>0</v>
      </c>
    </row>
    <row r="11" spans="1:9" ht="30" customHeight="1" x14ac:dyDescent="0.2">
      <c r="A11" s="484" t="s">
        <v>777</v>
      </c>
      <c r="B11" s="258"/>
      <c r="C11" s="257">
        <f t="shared" si="4"/>
        <v>0</v>
      </c>
      <c r="D11" s="258"/>
      <c r="E11" s="258">
        <f>150000+50025+7650</f>
        <v>207675</v>
      </c>
      <c r="F11" s="258"/>
      <c r="G11" s="258"/>
      <c r="H11" s="257">
        <f t="shared" si="1"/>
        <v>207675</v>
      </c>
      <c r="I11" s="491">
        <f t="shared" si="5"/>
        <v>207675</v>
      </c>
    </row>
    <row r="12" spans="1:9" ht="15" customHeight="1" x14ac:dyDescent="0.2">
      <c r="A12" s="484" t="s">
        <v>778</v>
      </c>
      <c r="B12" s="258">
        <v>1000</v>
      </c>
      <c r="C12" s="257">
        <f t="shared" si="4"/>
        <v>1000</v>
      </c>
      <c r="D12" s="258"/>
      <c r="E12" s="258"/>
      <c r="F12" s="258"/>
      <c r="G12" s="258"/>
      <c r="H12" s="257">
        <f t="shared" si="1"/>
        <v>0</v>
      </c>
      <c r="I12" s="491">
        <f t="shared" si="5"/>
        <v>1000</v>
      </c>
    </row>
    <row r="13" spans="1:9" ht="15" customHeight="1" x14ac:dyDescent="0.2">
      <c r="A13" s="484" t="s">
        <v>779</v>
      </c>
      <c r="B13" s="258"/>
      <c r="C13" s="257">
        <f t="shared" si="4"/>
        <v>0</v>
      </c>
      <c r="D13" s="258">
        <v>18000</v>
      </c>
      <c r="E13" s="258"/>
      <c r="F13" s="258"/>
      <c r="G13" s="258"/>
      <c r="H13" s="257">
        <f t="shared" si="1"/>
        <v>18000</v>
      </c>
      <c r="I13" s="491">
        <f t="shared" si="5"/>
        <v>18000</v>
      </c>
    </row>
    <row r="14" spans="1:9" ht="15" customHeight="1" x14ac:dyDescent="0.2">
      <c r="A14" s="485" t="s">
        <v>780</v>
      </c>
      <c r="B14" s="26"/>
      <c r="C14" s="120">
        <f t="shared" si="4"/>
        <v>0</v>
      </c>
      <c r="D14" s="26"/>
      <c r="E14" s="26"/>
      <c r="F14" s="26"/>
      <c r="G14" s="26"/>
      <c r="H14" s="120">
        <f t="shared" si="1"/>
        <v>0</v>
      </c>
      <c r="I14" s="492">
        <f t="shared" si="5"/>
        <v>0</v>
      </c>
    </row>
    <row r="15" spans="1:9" ht="30" customHeight="1" x14ac:dyDescent="0.2">
      <c r="A15" s="485" t="s">
        <v>777</v>
      </c>
      <c r="B15" s="26"/>
      <c r="C15" s="120">
        <f t="shared" si="4"/>
        <v>0</v>
      </c>
      <c r="D15" s="26">
        <f>100000+74000</f>
        <v>174000</v>
      </c>
      <c r="E15" s="26"/>
      <c r="F15" s="26"/>
      <c r="G15" s="26"/>
      <c r="H15" s="120">
        <f t="shared" si="1"/>
        <v>174000</v>
      </c>
      <c r="I15" s="492">
        <f t="shared" si="5"/>
        <v>174000</v>
      </c>
    </row>
    <row r="16" spans="1:9" ht="15" customHeight="1" x14ac:dyDescent="0.2">
      <c r="A16" s="485" t="s">
        <v>778</v>
      </c>
      <c r="B16" s="26">
        <v>1000</v>
      </c>
      <c r="C16" s="120">
        <f t="shared" si="4"/>
        <v>1000</v>
      </c>
      <c r="D16" s="26"/>
      <c r="E16" s="26"/>
      <c r="F16" s="26"/>
      <c r="G16" s="26"/>
      <c r="H16" s="120">
        <f t="shared" si="1"/>
        <v>0</v>
      </c>
      <c r="I16" s="492">
        <f t="shared" si="5"/>
        <v>1000</v>
      </c>
    </row>
    <row r="17" spans="1:9" ht="15" customHeight="1" x14ac:dyDescent="0.2">
      <c r="A17" s="485" t="s">
        <v>779</v>
      </c>
      <c r="B17" s="26"/>
      <c r="C17" s="120">
        <f t="shared" si="4"/>
        <v>0</v>
      </c>
      <c r="D17" s="26">
        <v>10000</v>
      </c>
      <c r="E17" s="26"/>
      <c r="F17" s="26"/>
      <c r="G17" s="26"/>
      <c r="H17" s="120">
        <f t="shared" si="1"/>
        <v>10000</v>
      </c>
      <c r="I17" s="492">
        <f t="shared" si="5"/>
        <v>10000</v>
      </c>
    </row>
    <row r="18" spans="1:9" ht="15" customHeight="1" x14ac:dyDescent="0.2">
      <c r="A18" s="486" t="s">
        <v>918</v>
      </c>
      <c r="B18" s="264"/>
      <c r="C18" s="120"/>
      <c r="D18" s="264"/>
      <c r="E18" s="26"/>
      <c r="F18" s="26"/>
      <c r="G18" s="26"/>
      <c r="H18" s="120"/>
      <c r="I18" s="492"/>
    </row>
    <row r="19" spans="1:9" ht="30" customHeight="1" x14ac:dyDescent="0.2">
      <c r="A19" s="487" t="s">
        <v>781</v>
      </c>
      <c r="B19" s="264"/>
      <c r="C19" s="120">
        <f t="shared" si="4"/>
        <v>0</v>
      </c>
      <c r="D19" s="264"/>
      <c r="E19" s="26">
        <v>24633</v>
      </c>
      <c r="F19" s="26"/>
      <c r="G19" s="26"/>
      <c r="H19" s="120">
        <f t="shared" si="1"/>
        <v>24633</v>
      </c>
      <c r="I19" s="492">
        <f t="shared" si="5"/>
        <v>24633</v>
      </c>
    </row>
    <row r="20" spans="1:9" ht="45" customHeight="1" x14ac:dyDescent="0.2">
      <c r="A20" s="476" t="s">
        <v>782</v>
      </c>
      <c r="B20" s="264"/>
      <c r="C20" s="120">
        <f t="shared" si="4"/>
        <v>0</v>
      </c>
      <c r="D20" s="264"/>
      <c r="E20" s="26">
        <v>47047</v>
      </c>
      <c r="F20" s="26"/>
      <c r="G20" s="26"/>
      <c r="H20" s="120">
        <f t="shared" si="1"/>
        <v>47047</v>
      </c>
      <c r="I20" s="492">
        <f t="shared" si="5"/>
        <v>47047</v>
      </c>
    </row>
    <row r="21" spans="1:9" ht="15" customHeight="1" x14ac:dyDescent="0.2">
      <c r="A21" s="476" t="s">
        <v>783</v>
      </c>
      <c r="B21" s="264">
        <v>15239</v>
      </c>
      <c r="C21" s="120">
        <f t="shared" si="4"/>
        <v>15239</v>
      </c>
      <c r="D21" s="264"/>
      <c r="E21" s="26"/>
      <c r="F21" s="26"/>
      <c r="G21" s="26"/>
      <c r="H21" s="120">
        <f t="shared" si="1"/>
        <v>0</v>
      </c>
      <c r="I21" s="492">
        <f t="shared" si="5"/>
        <v>15239</v>
      </c>
    </row>
    <row r="22" spans="1:9" ht="30" customHeight="1" x14ac:dyDescent="0.2">
      <c r="A22" s="476" t="s">
        <v>1036</v>
      </c>
      <c r="B22" s="264"/>
      <c r="C22" s="120"/>
      <c r="D22" s="264">
        <v>650</v>
      </c>
      <c r="E22" s="26"/>
      <c r="F22" s="26"/>
      <c r="G22" s="26"/>
      <c r="H22" s="120">
        <f t="shared" si="1"/>
        <v>650</v>
      </c>
      <c r="I22" s="492">
        <f t="shared" si="5"/>
        <v>650</v>
      </c>
    </row>
    <row r="23" spans="1:9" ht="15" customHeight="1" x14ac:dyDescent="0.2">
      <c r="A23" s="488" t="s">
        <v>919</v>
      </c>
      <c r="B23" s="264"/>
      <c r="C23" s="120"/>
      <c r="D23" s="264"/>
      <c r="E23" s="26"/>
      <c r="F23" s="26"/>
      <c r="G23" s="26"/>
      <c r="H23" s="120">
        <f t="shared" si="1"/>
        <v>0</v>
      </c>
      <c r="I23" s="492">
        <f t="shared" si="5"/>
        <v>0</v>
      </c>
    </row>
    <row r="24" spans="1:9" ht="45" customHeight="1" x14ac:dyDescent="0.2">
      <c r="A24" s="476" t="s">
        <v>923</v>
      </c>
      <c r="B24" s="264"/>
      <c r="C24" s="120">
        <f t="shared" si="4"/>
        <v>0</v>
      </c>
      <c r="D24" s="264"/>
      <c r="E24" s="26">
        <v>56903</v>
      </c>
      <c r="F24" s="26"/>
      <c r="G24" s="26"/>
      <c r="H24" s="120">
        <f t="shared" si="1"/>
        <v>56903</v>
      </c>
      <c r="I24" s="492">
        <f t="shared" si="5"/>
        <v>56903</v>
      </c>
    </row>
    <row r="25" spans="1:9" ht="15" customHeight="1" x14ac:dyDescent="0.2">
      <c r="A25" s="488" t="s">
        <v>920</v>
      </c>
      <c r="B25" s="264"/>
      <c r="C25" s="120"/>
      <c r="D25" s="264"/>
      <c r="E25" s="26"/>
      <c r="F25" s="26"/>
      <c r="G25" s="26"/>
      <c r="H25" s="120">
        <f t="shared" si="1"/>
        <v>0</v>
      </c>
      <c r="I25" s="492">
        <f t="shared" si="5"/>
        <v>0</v>
      </c>
    </row>
    <row r="26" spans="1:9" ht="30" customHeight="1" x14ac:dyDescent="0.2">
      <c r="A26" s="480" t="s">
        <v>917</v>
      </c>
      <c r="B26" s="26">
        <v>1135</v>
      </c>
      <c r="C26" s="120">
        <f t="shared" si="4"/>
        <v>1135</v>
      </c>
      <c r="D26" s="26"/>
      <c r="E26" s="26"/>
      <c r="F26" s="26"/>
      <c r="G26" s="26"/>
      <c r="H26" s="120">
        <f t="shared" si="1"/>
        <v>0</v>
      </c>
      <c r="I26" s="492">
        <f t="shared" si="5"/>
        <v>1135</v>
      </c>
    </row>
    <row r="27" spans="1:9" ht="30" customHeight="1" x14ac:dyDescent="0.2">
      <c r="A27" s="480" t="s">
        <v>921</v>
      </c>
      <c r="B27" s="26"/>
      <c r="C27" s="120">
        <f t="shared" si="4"/>
        <v>0</v>
      </c>
      <c r="D27" s="26"/>
      <c r="E27" s="26">
        <v>5500</v>
      </c>
      <c r="F27" s="26"/>
      <c r="G27" s="26"/>
      <c r="H27" s="120">
        <f t="shared" si="1"/>
        <v>5500</v>
      </c>
      <c r="I27" s="492">
        <f t="shared" si="5"/>
        <v>5500</v>
      </c>
    </row>
    <row r="28" spans="1:9" s="112" customFormat="1" ht="15" customHeight="1" x14ac:dyDescent="0.2">
      <c r="A28" s="488" t="s">
        <v>1034</v>
      </c>
      <c r="B28" s="278"/>
      <c r="C28" s="120"/>
      <c r="D28" s="278"/>
      <c r="E28" s="120"/>
      <c r="F28" s="120"/>
      <c r="G28" s="120"/>
      <c r="H28" s="120">
        <f t="shared" si="1"/>
        <v>0</v>
      </c>
      <c r="I28" s="492">
        <f t="shared" si="5"/>
        <v>0</v>
      </c>
    </row>
    <row r="29" spans="1:9" ht="15" customHeight="1" x14ac:dyDescent="0.2">
      <c r="A29" s="476" t="s">
        <v>1035</v>
      </c>
      <c r="B29" s="264"/>
      <c r="C29" s="120"/>
      <c r="D29" s="264"/>
      <c r="E29" s="26">
        <v>4000</v>
      </c>
      <c r="F29" s="26"/>
      <c r="G29" s="26"/>
      <c r="H29" s="120">
        <f t="shared" si="1"/>
        <v>4000</v>
      </c>
      <c r="I29" s="492">
        <f t="shared" si="5"/>
        <v>4000</v>
      </c>
    </row>
    <row r="30" spans="1:9" ht="15" customHeight="1" x14ac:dyDescent="0.2">
      <c r="A30" s="486" t="s">
        <v>1037</v>
      </c>
      <c r="B30" s="264"/>
      <c r="C30" s="120"/>
      <c r="D30" s="264"/>
      <c r="E30" s="26"/>
      <c r="F30" s="26"/>
      <c r="G30" s="26"/>
      <c r="H30" s="120">
        <f t="shared" si="1"/>
        <v>0</v>
      </c>
      <c r="I30" s="492">
        <f t="shared" si="5"/>
        <v>0</v>
      </c>
    </row>
    <row r="31" spans="1:9" ht="30" customHeight="1" x14ac:dyDescent="0.2">
      <c r="A31" s="476" t="s">
        <v>1024</v>
      </c>
      <c r="B31" s="264"/>
      <c r="C31" s="120">
        <f t="shared" si="4"/>
        <v>0</v>
      </c>
      <c r="D31" s="264"/>
      <c r="E31" s="26">
        <v>3543</v>
      </c>
      <c r="F31" s="26"/>
      <c r="G31" s="26"/>
      <c r="H31" s="120">
        <f t="shared" si="1"/>
        <v>3543</v>
      </c>
      <c r="I31" s="492">
        <f t="shared" si="5"/>
        <v>3543</v>
      </c>
    </row>
    <row r="32" spans="1:9" ht="15" customHeight="1" x14ac:dyDescent="0.2">
      <c r="A32" s="476" t="s">
        <v>1109</v>
      </c>
      <c r="B32" s="264"/>
      <c r="C32" s="120">
        <f t="shared" si="4"/>
        <v>0</v>
      </c>
      <c r="D32" s="264"/>
      <c r="E32" s="26">
        <v>2756</v>
      </c>
      <c r="F32" s="26"/>
      <c r="G32" s="26"/>
      <c r="H32" s="120">
        <f t="shared" si="1"/>
        <v>2756</v>
      </c>
      <c r="I32" s="492">
        <f t="shared" si="5"/>
        <v>2756</v>
      </c>
    </row>
    <row r="33" spans="1:9" ht="15" customHeight="1" x14ac:dyDescent="0.2">
      <c r="A33" s="476" t="s">
        <v>1110</v>
      </c>
      <c r="B33" s="264"/>
      <c r="C33" s="120"/>
      <c r="D33" s="264"/>
      <c r="E33" s="26">
        <v>2000</v>
      </c>
      <c r="F33" s="26"/>
      <c r="G33" s="26"/>
      <c r="H33" s="120">
        <f t="shared" si="1"/>
        <v>2000</v>
      </c>
      <c r="I33" s="492">
        <f t="shared" si="5"/>
        <v>2000</v>
      </c>
    </row>
    <row r="34" spans="1:9" ht="15" customHeight="1" x14ac:dyDescent="0.2">
      <c r="A34" s="476" t="s">
        <v>1025</v>
      </c>
      <c r="B34" s="264"/>
      <c r="C34" s="120">
        <f t="shared" si="4"/>
        <v>0</v>
      </c>
      <c r="D34" s="264"/>
      <c r="E34" s="26">
        <v>1181</v>
      </c>
      <c r="F34" s="26"/>
      <c r="G34" s="26"/>
      <c r="H34" s="120">
        <f t="shared" si="1"/>
        <v>1181</v>
      </c>
      <c r="I34" s="492">
        <f t="shared" si="5"/>
        <v>1181</v>
      </c>
    </row>
    <row r="35" spans="1:9" ht="15" customHeight="1" x14ac:dyDescent="0.2">
      <c r="A35" s="476" t="s">
        <v>1026</v>
      </c>
      <c r="B35" s="264"/>
      <c r="C35" s="120">
        <f t="shared" si="4"/>
        <v>0</v>
      </c>
      <c r="D35" s="264"/>
      <c r="E35" s="264">
        <v>1181</v>
      </c>
      <c r="F35" s="26"/>
      <c r="G35" s="26"/>
      <c r="H35" s="120">
        <f t="shared" si="1"/>
        <v>1181</v>
      </c>
      <c r="I35" s="492">
        <f t="shared" si="5"/>
        <v>1181</v>
      </c>
    </row>
    <row r="36" spans="1:9" ht="15" customHeight="1" x14ac:dyDescent="0.2">
      <c r="A36" s="476" t="s">
        <v>1027</v>
      </c>
      <c r="B36" s="264"/>
      <c r="C36" s="120">
        <f t="shared" si="4"/>
        <v>0</v>
      </c>
      <c r="D36" s="264"/>
      <c r="E36" s="264">
        <v>1181</v>
      </c>
      <c r="F36" s="26"/>
      <c r="G36" s="26"/>
      <c r="H36" s="120">
        <f t="shared" si="1"/>
        <v>1181</v>
      </c>
      <c r="I36" s="492">
        <f t="shared" si="5"/>
        <v>1181</v>
      </c>
    </row>
    <row r="37" spans="1:9" ht="15" customHeight="1" x14ac:dyDescent="0.2">
      <c r="A37" s="476" t="s">
        <v>1028</v>
      </c>
      <c r="B37" s="264"/>
      <c r="C37" s="120">
        <f t="shared" si="4"/>
        <v>0</v>
      </c>
      <c r="D37" s="264"/>
      <c r="E37" s="264">
        <v>50000</v>
      </c>
      <c r="F37" s="26"/>
      <c r="G37" s="26"/>
      <c r="H37" s="120">
        <f t="shared" si="1"/>
        <v>50000</v>
      </c>
      <c r="I37" s="492">
        <f t="shared" si="5"/>
        <v>50000</v>
      </c>
    </row>
    <row r="38" spans="1:9" ht="15" customHeight="1" x14ac:dyDescent="0.2">
      <c r="A38" s="475" t="s">
        <v>1029</v>
      </c>
      <c r="B38" s="264"/>
      <c r="C38" s="120">
        <f t="shared" si="4"/>
        <v>0</v>
      </c>
      <c r="D38" s="264"/>
      <c r="E38" s="264">
        <v>70000</v>
      </c>
      <c r="F38" s="26"/>
      <c r="G38" s="26"/>
      <c r="H38" s="120">
        <f t="shared" si="1"/>
        <v>70000</v>
      </c>
      <c r="I38" s="492">
        <f t="shared" si="5"/>
        <v>70000</v>
      </c>
    </row>
    <row r="39" spans="1:9" ht="15" customHeight="1" x14ac:dyDescent="0.2">
      <c r="A39" s="475" t="s">
        <v>1030</v>
      </c>
      <c r="B39" s="264"/>
      <c r="C39" s="120">
        <f t="shared" si="4"/>
        <v>0</v>
      </c>
      <c r="D39" s="264">
        <v>25000</v>
      </c>
      <c r="E39" s="264"/>
      <c r="F39" s="26"/>
      <c r="G39" s="26"/>
      <c r="H39" s="120">
        <f t="shared" si="1"/>
        <v>25000</v>
      </c>
      <c r="I39" s="492">
        <f t="shared" si="5"/>
        <v>25000</v>
      </c>
    </row>
    <row r="40" spans="1:9" ht="15" customHeight="1" x14ac:dyDescent="0.2">
      <c r="A40" s="475" t="s">
        <v>1031</v>
      </c>
      <c r="B40" s="264"/>
      <c r="C40" s="120">
        <f t="shared" si="4"/>
        <v>0</v>
      </c>
      <c r="D40" s="264"/>
      <c r="E40" s="264">
        <v>60000</v>
      </c>
      <c r="F40" s="26"/>
      <c r="G40" s="26"/>
      <c r="H40" s="120">
        <f t="shared" si="1"/>
        <v>60000</v>
      </c>
      <c r="I40" s="492">
        <f t="shared" si="5"/>
        <v>60000</v>
      </c>
    </row>
    <row r="41" spans="1:9" ht="15" customHeight="1" x14ac:dyDescent="0.2">
      <c r="A41" s="475" t="s">
        <v>1032</v>
      </c>
      <c r="B41" s="264"/>
      <c r="C41" s="120">
        <f t="shared" si="4"/>
        <v>0</v>
      </c>
      <c r="D41" s="264"/>
      <c r="E41" s="264">
        <v>25000</v>
      </c>
      <c r="F41" s="26"/>
      <c r="G41" s="26"/>
      <c r="H41" s="120">
        <f t="shared" si="1"/>
        <v>25000</v>
      </c>
      <c r="I41" s="492">
        <f t="shared" si="5"/>
        <v>25000</v>
      </c>
    </row>
    <row r="42" spans="1:9" ht="15" customHeight="1" x14ac:dyDescent="0.2">
      <c r="A42" s="474" t="s">
        <v>1038</v>
      </c>
      <c r="B42" s="264"/>
      <c r="C42" s="120">
        <f t="shared" si="4"/>
        <v>0</v>
      </c>
      <c r="D42" s="264"/>
      <c r="E42" s="264"/>
      <c r="F42" s="26"/>
      <c r="G42" s="26"/>
      <c r="H42" s="120">
        <f t="shared" si="1"/>
        <v>0</v>
      </c>
      <c r="I42" s="492">
        <f t="shared" si="5"/>
        <v>0</v>
      </c>
    </row>
    <row r="43" spans="1:9" ht="15" customHeight="1" x14ac:dyDescent="0.2">
      <c r="A43" s="475" t="s">
        <v>1039</v>
      </c>
      <c r="B43" s="264"/>
      <c r="C43" s="120">
        <f t="shared" si="4"/>
        <v>0</v>
      </c>
      <c r="D43" s="264">
        <v>800</v>
      </c>
      <c r="E43" s="264"/>
      <c r="F43" s="26"/>
      <c r="G43" s="26"/>
      <c r="H43" s="120">
        <f t="shared" si="1"/>
        <v>800</v>
      </c>
      <c r="I43" s="492">
        <f t="shared" si="5"/>
        <v>800</v>
      </c>
    </row>
    <row r="44" spans="1:9" ht="30" customHeight="1" x14ac:dyDescent="0.2">
      <c r="A44" s="475" t="s">
        <v>1040</v>
      </c>
      <c r="B44" s="264"/>
      <c r="C44" s="120">
        <f t="shared" si="4"/>
        <v>0</v>
      </c>
      <c r="D44" s="264">
        <v>2500</v>
      </c>
      <c r="E44" s="264"/>
      <c r="F44" s="26"/>
      <c r="G44" s="26"/>
      <c r="H44" s="120">
        <f t="shared" si="1"/>
        <v>2500</v>
      </c>
      <c r="I44" s="492">
        <f t="shared" si="5"/>
        <v>2500</v>
      </c>
    </row>
    <row r="45" spans="1:9" ht="15" customHeight="1" x14ac:dyDescent="0.2">
      <c r="A45" s="475" t="s">
        <v>1041</v>
      </c>
      <c r="B45" s="264"/>
      <c r="C45" s="120">
        <f t="shared" si="4"/>
        <v>0</v>
      </c>
      <c r="D45" s="264">
        <v>2000</v>
      </c>
      <c r="E45" s="264"/>
      <c r="F45" s="26"/>
      <c r="G45" s="26"/>
      <c r="H45" s="120">
        <f t="shared" si="1"/>
        <v>2000</v>
      </c>
      <c r="I45" s="492">
        <f t="shared" si="5"/>
        <v>2000</v>
      </c>
    </row>
    <row r="46" spans="1:9" ht="15" customHeight="1" x14ac:dyDescent="0.2">
      <c r="A46" s="475" t="s">
        <v>1042</v>
      </c>
      <c r="B46" s="264"/>
      <c r="C46" s="120">
        <f t="shared" si="4"/>
        <v>0</v>
      </c>
      <c r="D46" s="264">
        <v>2000</v>
      </c>
      <c r="E46" s="264"/>
      <c r="F46" s="26"/>
      <c r="G46" s="26"/>
      <c r="H46" s="120">
        <f t="shared" si="1"/>
        <v>2000</v>
      </c>
      <c r="I46" s="492">
        <f t="shared" si="5"/>
        <v>2000</v>
      </c>
    </row>
    <row r="47" spans="1:9" ht="15" customHeight="1" x14ac:dyDescent="0.2">
      <c r="A47" s="475" t="s">
        <v>1043</v>
      </c>
      <c r="B47" s="264">
        <v>1800</v>
      </c>
      <c r="C47" s="120">
        <f t="shared" si="4"/>
        <v>1800</v>
      </c>
      <c r="D47" s="264"/>
      <c r="E47" s="264"/>
      <c r="F47" s="26"/>
      <c r="G47" s="26"/>
      <c r="H47" s="120">
        <f t="shared" si="1"/>
        <v>0</v>
      </c>
      <c r="I47" s="492">
        <f t="shared" si="5"/>
        <v>1800</v>
      </c>
    </row>
    <row r="48" spans="1:9" ht="15" customHeight="1" x14ac:dyDescent="0.2">
      <c r="A48" s="475" t="s">
        <v>1044</v>
      </c>
      <c r="B48" s="264">
        <v>600</v>
      </c>
      <c r="C48" s="120">
        <f t="shared" si="4"/>
        <v>600</v>
      </c>
      <c r="D48" s="264"/>
      <c r="E48" s="264"/>
      <c r="F48" s="26"/>
      <c r="G48" s="26"/>
      <c r="H48" s="120">
        <f t="shared" si="1"/>
        <v>0</v>
      </c>
      <c r="I48" s="492">
        <f t="shared" si="5"/>
        <v>600</v>
      </c>
    </row>
    <row r="49" spans="1:9" ht="30" customHeight="1" x14ac:dyDescent="0.2">
      <c r="A49" s="475" t="s">
        <v>1045</v>
      </c>
      <c r="B49" s="264"/>
      <c r="C49" s="120">
        <f t="shared" si="4"/>
        <v>0</v>
      </c>
      <c r="D49" s="264"/>
      <c r="E49" s="264">
        <v>15000</v>
      </c>
      <c r="F49" s="26"/>
      <c r="G49" s="26"/>
      <c r="H49" s="120">
        <f t="shared" si="1"/>
        <v>15000</v>
      </c>
      <c r="I49" s="492">
        <f t="shared" si="5"/>
        <v>15000</v>
      </c>
    </row>
    <row r="50" spans="1:9" ht="45" customHeight="1" x14ac:dyDescent="0.2">
      <c r="A50" s="476" t="s">
        <v>886</v>
      </c>
      <c r="B50" s="264"/>
      <c r="C50" s="120">
        <f>SUM(B50:B50)</f>
        <v>0</v>
      </c>
      <c r="D50" s="264"/>
      <c r="E50" s="26">
        <v>114637</v>
      </c>
      <c r="F50" s="26"/>
      <c r="G50" s="26"/>
      <c r="H50" s="120">
        <f>SUM(D50:G50)</f>
        <v>114637</v>
      </c>
      <c r="I50" s="492">
        <f>H50+C50</f>
        <v>114637</v>
      </c>
    </row>
    <row r="51" spans="1:9" ht="15" customHeight="1" x14ac:dyDescent="0.2">
      <c r="A51" s="476" t="s">
        <v>1046</v>
      </c>
      <c r="B51" s="264">
        <v>20000</v>
      </c>
      <c r="C51" s="120">
        <f t="shared" ref="C51:C52" si="6">SUM(B51:B51)</f>
        <v>20000</v>
      </c>
      <c r="D51" s="264"/>
      <c r="E51" s="264"/>
      <c r="F51" s="26"/>
      <c r="G51" s="26"/>
      <c r="H51" s="120">
        <f t="shared" ref="H51:H52" si="7">SUM(D51:G51)</f>
        <v>0</v>
      </c>
      <c r="I51" s="492">
        <f t="shared" ref="I51:I52" si="8">H51+C51</f>
        <v>20000</v>
      </c>
    </row>
    <row r="52" spans="1:9" ht="15" customHeight="1" x14ac:dyDescent="0.2">
      <c r="A52" s="476" t="s">
        <v>1047</v>
      </c>
      <c r="B52" s="264"/>
      <c r="C52" s="120">
        <f t="shared" si="6"/>
        <v>0</v>
      </c>
      <c r="D52" s="264">
        <v>2500</v>
      </c>
      <c r="E52" s="264"/>
      <c r="F52" s="26"/>
      <c r="G52" s="26"/>
      <c r="H52" s="120">
        <f t="shared" si="7"/>
        <v>2500</v>
      </c>
      <c r="I52" s="492">
        <f t="shared" si="8"/>
        <v>2500</v>
      </c>
    </row>
    <row r="53" spans="1:9" ht="30" customHeight="1" x14ac:dyDescent="0.2">
      <c r="A53" s="475" t="s">
        <v>1048</v>
      </c>
      <c r="B53" s="264"/>
      <c r="C53" s="120">
        <f t="shared" si="4"/>
        <v>0</v>
      </c>
      <c r="D53" s="264">
        <v>1000</v>
      </c>
      <c r="E53" s="264"/>
      <c r="F53" s="26"/>
      <c r="G53" s="26"/>
      <c r="H53" s="120">
        <f t="shared" si="1"/>
        <v>1000</v>
      </c>
      <c r="I53" s="492">
        <f t="shared" si="5"/>
        <v>1000</v>
      </c>
    </row>
    <row r="54" spans="1:9" ht="30" customHeight="1" x14ac:dyDescent="0.2">
      <c r="A54" s="475" t="s">
        <v>1049</v>
      </c>
      <c r="B54" s="264"/>
      <c r="C54" s="120">
        <f t="shared" si="4"/>
        <v>0</v>
      </c>
      <c r="D54" s="264">
        <v>6600</v>
      </c>
      <c r="E54" s="264"/>
      <c r="F54" s="26"/>
      <c r="G54" s="26"/>
      <c r="H54" s="120">
        <f t="shared" si="1"/>
        <v>6600</v>
      </c>
      <c r="I54" s="492">
        <f t="shared" si="5"/>
        <v>6600</v>
      </c>
    </row>
    <row r="55" spans="1:9" ht="30" customHeight="1" x14ac:dyDescent="0.2">
      <c r="A55" s="494" t="s">
        <v>1050</v>
      </c>
      <c r="B55" s="26"/>
      <c r="C55" s="120">
        <f t="shared" si="4"/>
        <v>0</v>
      </c>
      <c r="D55" s="26">
        <v>500</v>
      </c>
      <c r="E55" s="26"/>
      <c r="F55" s="26"/>
      <c r="G55" s="26"/>
      <c r="H55" s="120">
        <f t="shared" si="1"/>
        <v>500</v>
      </c>
      <c r="I55" s="492">
        <f t="shared" si="5"/>
        <v>500</v>
      </c>
    </row>
    <row r="56" spans="1:9" ht="45" customHeight="1" x14ac:dyDescent="0.2">
      <c r="A56" s="480" t="s">
        <v>874</v>
      </c>
      <c r="B56" s="26">
        <v>1606</v>
      </c>
      <c r="C56" s="120">
        <f t="shared" si="4"/>
        <v>1606</v>
      </c>
      <c r="D56" s="26"/>
      <c r="E56" s="26"/>
      <c r="F56" s="26"/>
      <c r="G56" s="26"/>
      <c r="H56" s="120">
        <f t="shared" si="1"/>
        <v>0</v>
      </c>
      <c r="I56" s="492">
        <f t="shared" si="5"/>
        <v>1606</v>
      </c>
    </row>
    <row r="57" spans="1:9" ht="15" customHeight="1" x14ac:dyDescent="0.2">
      <c r="A57" s="488" t="s">
        <v>784</v>
      </c>
      <c r="B57" s="264"/>
      <c r="C57" s="120">
        <f t="shared" si="4"/>
        <v>0</v>
      </c>
      <c r="D57" s="264"/>
      <c r="E57" s="264"/>
      <c r="F57" s="26"/>
      <c r="G57" s="26"/>
      <c r="H57" s="120">
        <f t="shared" si="1"/>
        <v>0</v>
      </c>
      <c r="I57" s="492">
        <f t="shared" si="5"/>
        <v>0</v>
      </c>
    </row>
    <row r="58" spans="1:9" ht="45" customHeight="1" x14ac:dyDescent="0.2">
      <c r="A58" s="476" t="s">
        <v>1053</v>
      </c>
      <c r="B58" s="264"/>
      <c r="C58" s="120">
        <f t="shared" si="4"/>
        <v>0</v>
      </c>
      <c r="D58" s="264"/>
      <c r="E58" s="264"/>
      <c r="F58" s="26"/>
      <c r="G58" s="26">
        <v>20000</v>
      </c>
      <c r="H58" s="120">
        <f t="shared" si="1"/>
        <v>20000</v>
      </c>
      <c r="I58" s="492">
        <f t="shared" si="5"/>
        <v>20000</v>
      </c>
    </row>
    <row r="59" spans="1:9" ht="30" customHeight="1" x14ac:dyDescent="0.2">
      <c r="A59" s="476" t="s">
        <v>1033</v>
      </c>
      <c r="B59" s="264"/>
      <c r="C59" s="120">
        <f t="shared" si="4"/>
        <v>0</v>
      </c>
      <c r="D59" s="264"/>
      <c r="E59" s="264">
        <v>8000</v>
      </c>
      <c r="F59" s="26"/>
      <c r="G59" s="26"/>
      <c r="H59" s="120">
        <f t="shared" si="1"/>
        <v>8000</v>
      </c>
      <c r="I59" s="492">
        <f t="shared" si="5"/>
        <v>8000</v>
      </c>
    </row>
    <row r="60" spans="1:9" s="112" customFormat="1" ht="19.899999999999999" customHeight="1" thickBot="1" x14ac:dyDescent="0.25">
      <c r="A60" s="489" t="s">
        <v>766</v>
      </c>
      <c r="B60" s="283">
        <f t="shared" ref="B60:I60" si="9">SUM(B8:B59)</f>
        <v>42380</v>
      </c>
      <c r="C60" s="270">
        <f t="shared" si="9"/>
        <v>42380</v>
      </c>
      <c r="D60" s="270">
        <f t="shared" si="9"/>
        <v>245550</v>
      </c>
      <c r="E60" s="270">
        <f t="shared" si="9"/>
        <v>700237</v>
      </c>
      <c r="F60" s="270">
        <f t="shared" si="9"/>
        <v>0</v>
      </c>
      <c r="G60" s="270">
        <f t="shared" si="9"/>
        <v>20000</v>
      </c>
      <c r="H60" s="270">
        <f t="shared" si="9"/>
        <v>965787</v>
      </c>
      <c r="I60" s="477">
        <f t="shared" si="9"/>
        <v>1008167</v>
      </c>
    </row>
    <row r="61" spans="1:9" s="112" customFormat="1" ht="19.899999999999999" customHeight="1" thickBot="1" x14ac:dyDescent="0.25">
      <c r="A61" s="490" t="s">
        <v>785</v>
      </c>
      <c r="B61" s="284">
        <f t="shared" ref="B61:I61" si="10">B7+B60</f>
        <v>69880</v>
      </c>
      <c r="C61" s="271">
        <f t="shared" si="10"/>
        <v>69880</v>
      </c>
      <c r="D61" s="271">
        <f t="shared" si="10"/>
        <v>245550</v>
      </c>
      <c r="E61" s="271">
        <f t="shared" si="10"/>
        <v>700237</v>
      </c>
      <c r="F61" s="271">
        <f t="shared" si="10"/>
        <v>0</v>
      </c>
      <c r="G61" s="271">
        <f t="shared" si="10"/>
        <v>20000</v>
      </c>
      <c r="H61" s="271">
        <f t="shared" si="10"/>
        <v>965787</v>
      </c>
      <c r="I61" s="478">
        <f t="shared" si="10"/>
        <v>1035667</v>
      </c>
    </row>
    <row r="62" spans="1:9" x14ac:dyDescent="0.2">
      <c r="A62" s="2"/>
      <c r="B62" s="15"/>
      <c r="C62" s="110"/>
      <c r="D62" s="15"/>
      <c r="E62" s="15"/>
      <c r="F62" s="15"/>
      <c r="G62" s="15"/>
      <c r="H62" s="110"/>
      <c r="I62" s="110"/>
    </row>
    <row r="63" spans="1:9" x14ac:dyDescent="0.2">
      <c r="A63" s="2"/>
      <c r="B63" s="15"/>
      <c r="C63" s="110"/>
      <c r="D63" s="15"/>
      <c r="E63" s="15"/>
      <c r="F63" s="15"/>
      <c r="G63" s="15"/>
      <c r="H63" s="110"/>
      <c r="I63" s="110"/>
    </row>
    <row r="64" spans="1:9" x14ac:dyDescent="0.2">
      <c r="A64" s="2"/>
      <c r="B64" s="15"/>
      <c r="C64" s="110"/>
      <c r="D64" s="15"/>
      <c r="E64" s="15"/>
      <c r="F64" s="15"/>
      <c r="G64" s="15"/>
      <c r="H64" s="110"/>
      <c r="I64" s="110"/>
    </row>
    <row r="65" spans="1:9" x14ac:dyDescent="0.2">
      <c r="A65" s="2"/>
      <c r="B65" s="15"/>
      <c r="C65" s="110"/>
      <c r="D65" s="15"/>
      <c r="E65" s="15"/>
      <c r="F65" s="15"/>
      <c r="G65" s="15"/>
      <c r="H65" s="110"/>
      <c r="I65" s="110"/>
    </row>
    <row r="66" spans="1:9" x14ac:dyDescent="0.2">
      <c r="A66" s="2"/>
      <c r="B66" s="15"/>
      <c r="C66" s="110"/>
      <c r="D66" s="15"/>
      <c r="E66" s="15"/>
      <c r="F66" s="15"/>
      <c r="G66" s="15"/>
      <c r="H66" s="110"/>
      <c r="I66" s="110"/>
    </row>
    <row r="67" spans="1:9" x14ac:dyDescent="0.2">
      <c r="A67" s="2"/>
      <c r="B67" s="15"/>
      <c r="C67" s="110"/>
      <c r="D67" s="15"/>
      <c r="E67" s="15"/>
      <c r="F67" s="15"/>
      <c r="G67" s="15"/>
      <c r="H67" s="110"/>
      <c r="I67" s="110"/>
    </row>
    <row r="68" spans="1:9" x14ac:dyDescent="0.2">
      <c r="A68" s="2"/>
      <c r="B68" s="15"/>
      <c r="C68" s="110"/>
      <c r="D68" s="15"/>
      <c r="E68" s="15"/>
      <c r="F68" s="15"/>
      <c r="G68" s="15"/>
      <c r="H68" s="110"/>
      <c r="I68" s="110"/>
    </row>
    <row r="69" spans="1:9" x14ac:dyDescent="0.2">
      <c r="A69" s="2"/>
      <c r="B69" s="15"/>
      <c r="C69" s="110"/>
      <c r="D69" s="15"/>
      <c r="E69" s="15"/>
      <c r="F69" s="15"/>
      <c r="G69" s="15"/>
      <c r="H69" s="110"/>
      <c r="I69" s="110"/>
    </row>
    <row r="70" spans="1:9" x14ac:dyDescent="0.2">
      <c r="A70" s="2"/>
      <c r="B70" s="15"/>
      <c r="C70" s="110"/>
      <c r="D70" s="15"/>
      <c r="E70" s="15"/>
      <c r="F70" s="15"/>
      <c r="G70" s="15"/>
      <c r="H70" s="110"/>
      <c r="I70" s="110"/>
    </row>
    <row r="71" spans="1:9" x14ac:dyDescent="0.2">
      <c r="A71" s="2"/>
      <c r="B71" s="15"/>
      <c r="C71" s="110"/>
      <c r="D71" s="15"/>
      <c r="E71" s="15"/>
      <c r="F71" s="15"/>
      <c r="G71" s="15"/>
      <c r="H71" s="110"/>
      <c r="I71" s="110"/>
    </row>
    <row r="72" spans="1:9" x14ac:dyDescent="0.2">
      <c r="A72" s="2"/>
      <c r="B72" s="15"/>
      <c r="C72" s="110"/>
      <c r="D72" s="15"/>
      <c r="E72" s="15"/>
      <c r="F72" s="15"/>
      <c r="G72" s="15"/>
      <c r="H72" s="110"/>
      <c r="I72" s="110"/>
    </row>
    <row r="73" spans="1:9" x14ac:dyDescent="0.2">
      <c r="A73" s="2"/>
      <c r="B73" s="15"/>
      <c r="C73" s="110"/>
      <c r="D73" s="15"/>
      <c r="E73" s="15"/>
      <c r="F73" s="15"/>
      <c r="G73" s="15"/>
      <c r="H73" s="110"/>
      <c r="I73" s="110"/>
    </row>
    <row r="74" spans="1:9" x14ac:dyDescent="0.2">
      <c r="A74" s="2"/>
      <c r="B74" s="15"/>
      <c r="C74" s="110"/>
      <c r="D74" s="15"/>
      <c r="E74" s="15"/>
      <c r="F74" s="15"/>
      <c r="G74" s="15"/>
      <c r="H74" s="110"/>
      <c r="I74" s="110"/>
    </row>
    <row r="75" spans="1:9" x14ac:dyDescent="0.2">
      <c r="A75" s="2"/>
      <c r="B75" s="15"/>
      <c r="C75" s="110"/>
      <c r="D75" s="15"/>
      <c r="E75" s="15"/>
      <c r="F75" s="15"/>
      <c r="G75" s="15"/>
      <c r="H75" s="110"/>
      <c r="I75" s="110"/>
    </row>
    <row r="76" spans="1:9" x14ac:dyDescent="0.2">
      <c r="A76" s="2"/>
      <c r="B76" s="15"/>
      <c r="C76" s="110"/>
      <c r="D76" s="15"/>
      <c r="E76" s="15"/>
      <c r="F76" s="15"/>
      <c r="G76" s="15"/>
      <c r="H76" s="110"/>
      <c r="I76" s="110"/>
    </row>
    <row r="77" spans="1:9" x14ac:dyDescent="0.2">
      <c r="A77" s="2"/>
      <c r="B77" s="15"/>
      <c r="C77" s="110"/>
      <c r="D77" s="15"/>
      <c r="E77" s="15"/>
      <c r="F77" s="15"/>
      <c r="G77" s="15"/>
      <c r="H77" s="110"/>
      <c r="I77" s="110"/>
    </row>
    <row r="78" spans="1:9" x14ac:dyDescent="0.2">
      <c r="A78" s="2"/>
      <c r="B78" s="15"/>
      <c r="C78" s="110"/>
      <c r="D78" s="15"/>
      <c r="E78" s="15"/>
      <c r="F78" s="15"/>
      <c r="G78" s="15"/>
      <c r="H78" s="110"/>
      <c r="I78" s="110"/>
    </row>
    <row r="79" spans="1:9" x14ac:dyDescent="0.2">
      <c r="A79" s="2"/>
      <c r="B79" s="15"/>
      <c r="C79" s="110"/>
      <c r="D79" s="15"/>
      <c r="E79" s="15"/>
      <c r="F79" s="15"/>
      <c r="G79" s="15"/>
      <c r="H79" s="110"/>
      <c r="I79" s="110"/>
    </row>
    <row r="80" spans="1:9" x14ac:dyDescent="0.2">
      <c r="A80" s="2"/>
      <c r="B80" s="15"/>
      <c r="C80" s="110"/>
      <c r="D80" s="15"/>
      <c r="E80" s="15"/>
      <c r="F80" s="15"/>
      <c r="G80" s="15"/>
      <c r="H80" s="110"/>
      <c r="I80" s="110"/>
    </row>
    <row r="81" spans="1:9" x14ac:dyDescent="0.2">
      <c r="A81" s="2"/>
      <c r="B81" s="15"/>
      <c r="C81" s="110"/>
      <c r="D81" s="15"/>
      <c r="E81" s="15"/>
      <c r="F81" s="15"/>
      <c r="G81" s="15"/>
      <c r="H81" s="110"/>
      <c r="I81" s="110"/>
    </row>
    <row r="82" spans="1:9" x14ac:dyDescent="0.2">
      <c r="A82" s="2"/>
      <c r="B82" s="15"/>
      <c r="C82" s="110"/>
      <c r="D82" s="15"/>
      <c r="E82" s="15"/>
      <c r="F82" s="15"/>
      <c r="G82" s="15"/>
      <c r="H82" s="110"/>
      <c r="I82" s="110"/>
    </row>
    <row r="83" spans="1:9" x14ac:dyDescent="0.2">
      <c r="A83" s="2"/>
      <c r="B83" s="15"/>
      <c r="C83" s="110"/>
      <c r="D83" s="15"/>
      <c r="E83" s="15"/>
      <c r="F83" s="15"/>
      <c r="G83" s="15"/>
      <c r="H83" s="110"/>
      <c r="I83" s="110"/>
    </row>
  </sheetData>
  <printOptions horizontalCentered="1"/>
  <pageMargins left="0.39370078740157483" right="0.19685039370078741" top="0.82677165354330717" bottom="0.51181102362204722" header="0.15748031496062992" footer="0.15748031496062992"/>
  <pageSetup paperSize="9" scale="80" orientation="landscape" r:id="rId1"/>
  <headerFooter alignWithMargins="0">
    <oddHeader xml:space="preserve">&amp;C&amp;"Times New Roman,Félkövér" 2018. évi költségvetés
 törzsvagyon karbantartása, fejlesztése
11601 cím kiadási előirányzat&amp;R&amp;"Times New Roman,Félkövér dőlt"8. melléklet a 46/2017. (XII.20.) 
önk. rendelethez
ezer forintban&amp;"Times New Roman,Normál"&amp;8
</oddHeader>
    <oddFooter xml:space="preserve">&amp;C
&amp;R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19</vt:i4>
      </vt:variant>
      <vt:variant>
        <vt:lpstr>Névvel ellátott tartományok</vt:lpstr>
      </vt:variant>
      <vt:variant>
        <vt:i4>33</vt:i4>
      </vt:variant>
    </vt:vector>
  </HeadingPairs>
  <TitlesOfParts>
    <vt:vector size="52" baseType="lpstr">
      <vt:lpstr>címrend</vt:lpstr>
      <vt:lpstr>címrendösszesen</vt:lpstr>
      <vt:lpstr>összesített önk.- köt.-államig.</vt:lpstr>
      <vt:lpstr>mérleg</vt:lpstr>
      <vt:lpstr>rendfeladattalterhpézmaradv</vt:lpstr>
      <vt:lpstr>tartalékok</vt:lpstr>
      <vt:lpstr>felhalmozás-felújítás</vt:lpstr>
      <vt:lpstr>bevétel 11601 cím </vt:lpstr>
      <vt:lpstr>kiadás 11601</vt:lpstr>
      <vt:lpstr>bevétel 11602</vt:lpstr>
      <vt:lpstr>kiadás11602</vt:lpstr>
      <vt:lpstr>kiadás 11603</vt:lpstr>
      <vt:lpstr>bevétel 11604 cím  </vt:lpstr>
      <vt:lpstr>kiadás 11604 </vt:lpstr>
      <vt:lpstr>bevétel 11605 cím  </vt:lpstr>
      <vt:lpstr>kiadás11605projektek</vt:lpstr>
      <vt:lpstr>eng.létszám</vt:lpstr>
      <vt:lpstr>céljellegű</vt:lpstr>
      <vt:lpstr>EU-s projekt</vt:lpstr>
      <vt:lpstr>'bevétel 11601 cím '!Nyomtatási_cím</vt:lpstr>
      <vt:lpstr>'bevétel 11602'!Nyomtatási_cím</vt:lpstr>
      <vt:lpstr>'bevétel 11604 cím  '!Nyomtatási_cím</vt:lpstr>
      <vt:lpstr>'bevétel 11605 cím  '!Nyomtatási_cím</vt:lpstr>
      <vt:lpstr>céljellegű!Nyomtatási_cím</vt:lpstr>
      <vt:lpstr>címrend!Nyomtatási_cím</vt:lpstr>
      <vt:lpstr>címrendösszesen!Nyomtatási_cím</vt:lpstr>
      <vt:lpstr>'felhalmozás-felújítás'!Nyomtatási_cím</vt:lpstr>
      <vt:lpstr>'kiadás 11601'!Nyomtatási_cím</vt:lpstr>
      <vt:lpstr>'kiadás 11603'!Nyomtatási_cím</vt:lpstr>
      <vt:lpstr>'kiadás 11604 '!Nyomtatási_cím</vt:lpstr>
      <vt:lpstr>kiadás11602!Nyomtatási_cím</vt:lpstr>
      <vt:lpstr>kiadás11605projektek!Nyomtatási_cím</vt:lpstr>
      <vt:lpstr>mérleg!Nyomtatási_cím</vt:lpstr>
      <vt:lpstr>'összesített önk.- köt.-államig.'!Nyomtatási_cím</vt:lpstr>
      <vt:lpstr>rendfeladattalterhpézmaradv!Nyomtatási_cím</vt:lpstr>
      <vt:lpstr>'bevétel 11601 cím '!Nyomtatási_terület</vt:lpstr>
      <vt:lpstr>'bevétel 11602'!Nyomtatási_terület</vt:lpstr>
      <vt:lpstr>'bevétel 11604 cím  '!Nyomtatási_terület</vt:lpstr>
      <vt:lpstr>'bevétel 11605 cím  '!Nyomtatási_terület</vt:lpstr>
      <vt:lpstr>céljellegű!Nyomtatási_terület</vt:lpstr>
      <vt:lpstr>címrend!Nyomtatási_terület</vt:lpstr>
      <vt:lpstr>címrendösszesen!Nyomtatási_terület</vt:lpstr>
      <vt:lpstr>'felhalmozás-felújítás'!Nyomtatási_terület</vt:lpstr>
      <vt:lpstr>'kiadás 11601'!Nyomtatási_terület</vt:lpstr>
      <vt:lpstr>'kiadás 11603'!Nyomtatási_terület</vt:lpstr>
      <vt:lpstr>'kiadás 11604 '!Nyomtatási_terület</vt:lpstr>
      <vt:lpstr>kiadás11602!Nyomtatási_terület</vt:lpstr>
      <vt:lpstr>kiadás11605projektek!Nyomtatási_terület</vt:lpstr>
      <vt:lpstr>mérleg!Nyomtatási_terület</vt:lpstr>
      <vt:lpstr>'összesített önk.- köt.-államig.'!Nyomtatási_terület</vt:lpstr>
      <vt:lpstr>rendfeladattalterhpézmaradv!Nyomtatási_terület</vt:lpstr>
      <vt:lpstr>tartalékok!Nyomtatási_terület</vt:lpstr>
    </vt:vector>
  </TitlesOfParts>
  <Company>Józsefvárosi Önkormányzat Polgármesteri Hivatala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Páris Gyuláné</dc:creator>
  <cp:lastModifiedBy>Bodnár Gabriella</cp:lastModifiedBy>
  <cp:lastPrinted>2017-12-21T14:18:56Z</cp:lastPrinted>
  <dcterms:created xsi:type="dcterms:W3CDTF">2017-09-04T13:18:08Z</dcterms:created>
  <dcterms:modified xsi:type="dcterms:W3CDTF">2017-12-21T14:19:20Z</dcterms:modified>
</cp:coreProperties>
</file>