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90" yWindow="105" windowWidth="9420" windowHeight="4515" activeTab="1"/>
  </bookViews>
  <sheets>
    <sheet name="Védőnői szolgálat" sheetId="21" r:id="rId1"/>
    <sheet name="Költségvetés 2013" sheetId="20" r:id="rId2"/>
  </sheets>
  <definedNames>
    <definedName name="_xlnm.Print_Area" localSheetId="1">'Költségvetés 2013'!$A$1:$C$536</definedName>
  </definedNames>
  <calcPr calcId="114210"/>
</workbook>
</file>

<file path=xl/calcChain.xml><?xml version="1.0" encoding="utf-8"?>
<calcChain xmlns="http://schemas.openxmlformats.org/spreadsheetml/2006/main">
  <c r="B327" i="20"/>
  <c r="B470"/>
  <c r="B483"/>
  <c r="B459"/>
  <c r="B428"/>
  <c r="B125"/>
  <c r="B56"/>
  <c r="B517"/>
  <c r="B247"/>
  <c r="B514"/>
  <c r="B535"/>
  <c r="B429"/>
  <c r="B264"/>
  <c r="C237"/>
  <c r="B237"/>
  <c r="C229"/>
  <c r="B229"/>
  <c r="C226"/>
  <c r="C224"/>
  <c r="C219"/>
  <c r="C220"/>
  <c r="B219"/>
  <c r="B220"/>
  <c r="C211"/>
  <c r="B211"/>
  <c r="C203"/>
  <c r="C200"/>
  <c r="C198"/>
  <c r="C201"/>
  <c r="B198"/>
  <c r="B201"/>
  <c r="C193"/>
  <c r="C194"/>
  <c r="B193"/>
  <c r="B194"/>
  <c r="C227"/>
  <c r="B238"/>
  <c r="B212"/>
  <c r="C212"/>
  <c r="C238"/>
  <c r="B400"/>
  <c r="B515"/>
  <c r="B12"/>
  <c r="B13"/>
  <c r="B507"/>
  <c r="B385"/>
  <c r="C70"/>
  <c r="C98"/>
  <c r="C99"/>
  <c r="B98"/>
  <c r="B99"/>
  <c r="C355"/>
  <c r="C437"/>
  <c r="C438"/>
  <c r="B437"/>
  <c r="B438"/>
  <c r="C428"/>
  <c r="C517"/>
  <c r="C521"/>
  <c r="C491"/>
  <c r="C493"/>
  <c r="C498"/>
  <c r="C507"/>
  <c r="C483"/>
  <c r="C484"/>
  <c r="C470"/>
  <c r="C471"/>
  <c r="C459"/>
  <c r="C460"/>
  <c r="C444"/>
  <c r="C410"/>
  <c r="C400"/>
  <c r="C396"/>
  <c r="C393"/>
  <c r="C394"/>
  <c r="C385"/>
  <c r="C383"/>
  <c r="C375"/>
  <c r="C370"/>
  <c r="C367"/>
  <c r="C363"/>
  <c r="C343"/>
  <c r="C341"/>
  <c r="C337"/>
  <c r="C338"/>
  <c r="C327"/>
  <c r="C328"/>
  <c r="C316"/>
  <c r="C317"/>
  <c r="C308"/>
  <c r="C309"/>
  <c r="C300"/>
  <c r="C301"/>
  <c r="C291"/>
  <c r="C282"/>
  <c r="C283"/>
  <c r="C273"/>
  <c r="C274"/>
  <c r="C259"/>
  <c r="C263"/>
  <c r="C519"/>
  <c r="C255"/>
  <c r="C515"/>
  <c r="C246"/>
  <c r="C184"/>
  <c r="C168"/>
  <c r="C163"/>
  <c r="C159"/>
  <c r="C154"/>
  <c r="C155"/>
  <c r="C145"/>
  <c r="C146"/>
  <c r="C522"/>
  <c r="C137"/>
  <c r="C138"/>
  <c r="C128"/>
  <c r="C125"/>
  <c r="C114"/>
  <c r="C115"/>
  <c r="C106"/>
  <c r="C107"/>
  <c r="C89"/>
  <c r="C75"/>
  <c r="C66"/>
  <c r="C58"/>
  <c r="C535"/>
  <c r="C56"/>
  <c r="C50"/>
  <c r="C28"/>
  <c r="C24"/>
  <c r="C21"/>
  <c r="C16"/>
  <c r="C13"/>
  <c r="B43" i="21"/>
  <c r="B33"/>
  <c r="B30"/>
  <c r="B21"/>
  <c r="B16"/>
  <c r="B12"/>
  <c r="B17"/>
  <c r="B34"/>
  <c r="B44"/>
  <c r="B7"/>
  <c r="B8"/>
  <c r="B58" i="20"/>
  <c r="B363"/>
  <c r="B364"/>
  <c r="B375"/>
  <c r="B343"/>
  <c r="B341"/>
  <c r="B337"/>
  <c r="B338"/>
  <c r="B493"/>
  <c r="B114"/>
  <c r="B115"/>
  <c r="B106"/>
  <c r="B107"/>
  <c r="B309"/>
  <c r="B168"/>
  <c r="B274"/>
  <c r="B460"/>
  <c r="B316"/>
  <c r="B317"/>
  <c r="B145"/>
  <c r="B146"/>
  <c r="B522"/>
  <c r="B328"/>
  <c r="B471"/>
  <c r="B292"/>
  <c r="B484"/>
  <c r="B301"/>
  <c r="B184"/>
  <c r="B154"/>
  <c r="B155"/>
  <c r="B137"/>
  <c r="B138"/>
  <c r="C71"/>
  <c r="B513"/>
  <c r="B494"/>
  <c r="B508"/>
  <c r="B344"/>
  <c r="C429"/>
  <c r="B386"/>
  <c r="C530"/>
  <c r="C164"/>
  <c r="C185"/>
  <c r="C264"/>
  <c r="C529"/>
  <c r="C532"/>
  <c r="C531"/>
  <c r="C344"/>
  <c r="C401"/>
  <c r="C445"/>
  <c r="C494"/>
  <c r="C508"/>
  <c r="C126"/>
  <c r="C513"/>
  <c r="C292"/>
  <c r="C371"/>
  <c r="C386"/>
  <c r="B164"/>
  <c r="B185"/>
  <c r="B59"/>
  <c r="C533"/>
  <c r="C364"/>
  <c r="C520"/>
  <c r="B401"/>
  <c r="C25"/>
  <c r="C514"/>
  <c r="C534"/>
  <c r="C90"/>
  <c r="C528"/>
  <c r="C536"/>
  <c r="B523"/>
  <c r="C523"/>
  <c r="C59"/>
  <c r="B536"/>
  <c r="E536"/>
</calcChain>
</file>

<file path=xl/sharedStrings.xml><?xml version="1.0" encoding="utf-8"?>
<sst xmlns="http://schemas.openxmlformats.org/spreadsheetml/2006/main" count="507" uniqueCount="249">
  <si>
    <t>Bevételek összesen:</t>
  </si>
  <si>
    <t>Adatok eFt-ban</t>
  </si>
  <si>
    <t>Dologi kiadások összesen:</t>
  </si>
  <si>
    <t>Szakfeladaton kiadások összesen:</t>
  </si>
  <si>
    <t>Szakfeladaton bevételek összesen:</t>
  </si>
  <si>
    <t>Alapilletmények</t>
  </si>
  <si>
    <t>Rendszeres személyi juttatások összesen:</t>
  </si>
  <si>
    <t>Étkezési hozzájárulás</t>
  </si>
  <si>
    <t>Nem rendszeres személyi juttatások összesen:</t>
  </si>
  <si>
    <t>Külső személyi juttatások összesen:</t>
  </si>
  <si>
    <t>Személyi juttatások összesen:</t>
  </si>
  <si>
    <t>Munkaadókat terhelő járulékok összesen:</t>
  </si>
  <si>
    <t>Irodaszer, nyomtatvány</t>
  </si>
  <si>
    <t>Egyéb készletbeszerzés</t>
  </si>
  <si>
    <t>Adatátviteli célú távközlési díj</t>
  </si>
  <si>
    <t>Bérleti és lízing díjak</t>
  </si>
  <si>
    <t xml:space="preserve">Gázenergia </t>
  </si>
  <si>
    <t xml:space="preserve">Víz és csatornadíj </t>
  </si>
  <si>
    <t>Belföldi kiküldetés</t>
  </si>
  <si>
    <t>Reprezentáció</t>
  </si>
  <si>
    <t>Intézményi működési bevételek összesen:</t>
  </si>
  <si>
    <t>Munkáltatót terhelő járulékok összesen:</t>
  </si>
  <si>
    <t>Hajtó és kenőanyag</t>
  </si>
  <si>
    <t>Víz és csatornadíj (közkutak)</t>
  </si>
  <si>
    <t>Munkaruha, védőruha</t>
  </si>
  <si>
    <t>Szállítási szolgáltatás</t>
  </si>
  <si>
    <t>Dologi kiadás összesen:</t>
  </si>
  <si>
    <t>Előzetesen felszámított ÁFA</t>
  </si>
  <si>
    <t>Eredeti előirányzat</t>
  </si>
  <si>
    <t>Pénzeszköz átvétel TB-től</t>
  </si>
  <si>
    <t>Egyéb munkavégzéshez kapcsolódó juttatás (Kjt)</t>
  </si>
  <si>
    <t xml:space="preserve">Egyéb készletbeszerzés </t>
  </si>
  <si>
    <t>Szakfeladaton kiadás összesen:</t>
  </si>
  <si>
    <t>Támogatások összesen:</t>
  </si>
  <si>
    <t>Víz és csatornadíj</t>
  </si>
  <si>
    <t xml:space="preserve">Állományba nem tartozók juttatásai </t>
  </si>
  <si>
    <t>Külső személyi juttatás összesen:</t>
  </si>
  <si>
    <t>Működési bevételek összesen:</t>
  </si>
  <si>
    <t>Helyi adók összesen:</t>
  </si>
  <si>
    <t>Átengedett központi adók összesen:</t>
  </si>
  <si>
    <t>Pénzeszköz átadás, támogatás összesen:</t>
  </si>
  <si>
    <t>Pénzbeli és természetbeni juttatások összesen:</t>
  </si>
  <si>
    <t>Kiadások összesen:</t>
  </si>
  <si>
    <t>Vásárolt termékek és szolgáltatások ÁFA-ja</t>
  </si>
  <si>
    <t>Egyéb kommunikációs szolgáltatás (program felügyelet)</t>
  </si>
  <si>
    <t>Egyéb üzemeltetési, fenntartási kiadások</t>
  </si>
  <si>
    <t>Működési célú pénzeszköz átadás ÁHT-én belülre összesen:</t>
  </si>
  <si>
    <t>Karbantart, kisjavítás</t>
  </si>
  <si>
    <t>Működési célú pénzeszköz átvétel ÁHT belül összesen</t>
  </si>
  <si>
    <t>Egyéb üzemeltetés fenntartási költség</t>
  </si>
  <si>
    <t>Vásárolt termékek és szolgáltatás ÁFA-ja</t>
  </si>
  <si>
    <t>Megyei Területfejlesztési Tanács (60 Ft/fő)</t>
  </si>
  <si>
    <t>Pénzügyi Alap (30 Ft/fő)</t>
  </si>
  <si>
    <t>Polgárdi Hulladékgazdálkodási Konz. műk.ktg. (100 Ft/fő)</t>
  </si>
  <si>
    <t>Karbantartás, kisjavítás</t>
  </si>
  <si>
    <t>Iparűzési adó (állandó jellegű)</t>
  </si>
  <si>
    <t>Gépjárműadó</t>
  </si>
  <si>
    <t>Önkormányzatok költségvetési támogatása:</t>
  </si>
  <si>
    <t>Talajterhelési díj</t>
  </si>
  <si>
    <t>Előző évi pénzmaradvány igénybevétele</t>
  </si>
  <si>
    <t>Működési célú bevételek</t>
  </si>
  <si>
    <t>Szolgáltatás bevétel</t>
  </si>
  <si>
    <t>Szolgáltatás ÁFA-ja</t>
  </si>
  <si>
    <t>Élelmiszer</t>
  </si>
  <si>
    <t>Munka és védőruha</t>
  </si>
  <si>
    <t>Egyéb kommunikációs szolgáltatás</t>
  </si>
  <si>
    <t>Gázenergia</t>
  </si>
  <si>
    <t>Számlázott ÁFA befizetése</t>
  </si>
  <si>
    <t>Könyv beszerzés</t>
  </si>
  <si>
    <t>Folyóirat előfizetés</t>
  </si>
  <si>
    <t>TB járulék (27 %)</t>
  </si>
  <si>
    <t>Egészségügyi hozzájárulás  %-os önk.képviselőknek</t>
  </si>
  <si>
    <t>Könyv beszerzése</t>
  </si>
  <si>
    <t>TB. járulék (27%)</t>
  </si>
  <si>
    <t>Étkezési utalványok adó</t>
  </si>
  <si>
    <t xml:space="preserve">Egyéb üzemeltetési, fenntartási szolgáltatások </t>
  </si>
  <si>
    <t>Egyéb munkavégzéshez kapcsolódó juttatás (kjt2%)</t>
  </si>
  <si>
    <t>Készenléti, ügyeleti, helyettesítési díj</t>
  </si>
  <si>
    <t>Illetménypótlék (TV 15e számolva)</t>
  </si>
  <si>
    <t>TB. Járulék (27%)</t>
  </si>
  <si>
    <t>Munkaruha</t>
  </si>
  <si>
    <t>Vásárolt termék és szolgáltatás áfa</t>
  </si>
  <si>
    <t>Belföldi kiküldetés (busz, )</t>
  </si>
  <si>
    <t>Étkezési utalvány adó</t>
  </si>
  <si>
    <t>Védőnői feladatok közös finansz. összesen:</t>
  </si>
  <si>
    <t>Önkormányzat dologi kiadásai összesen:</t>
  </si>
  <si>
    <t>Gázenergia-szolgáltatás díja (6*15000)</t>
  </si>
  <si>
    <t>TB. Járulék 27 %</t>
  </si>
  <si>
    <t>Művelődési Ház</t>
  </si>
  <si>
    <t xml:space="preserve">Szakfeladaton bevételek összesen: </t>
  </si>
  <si>
    <t>Működési célú péneszközátadás összesen:</t>
  </si>
  <si>
    <t>Fejlesztési hitelfelvétel</t>
  </si>
  <si>
    <t>BEVÉTELEK</t>
  </si>
  <si>
    <t>KIADÁSOK</t>
  </si>
  <si>
    <r>
      <rPr>
        <b/>
        <sz val="18"/>
        <color indexed="10"/>
        <rFont val="Cambria"/>
        <family val="1"/>
        <charset val="238"/>
      </rPr>
      <t>841112</t>
    </r>
    <r>
      <rPr>
        <b/>
        <sz val="18"/>
        <rFont val="Cambria"/>
        <family val="1"/>
        <charset val="238"/>
      </rPr>
      <t xml:space="preserve"> </t>
    </r>
    <r>
      <rPr>
        <b/>
        <sz val="14"/>
        <rFont val="Cambria"/>
        <family val="1"/>
        <charset val="238"/>
      </rPr>
      <t xml:space="preserve">                                                                                                          Önkormányzati jogalkotás</t>
    </r>
  </si>
  <si>
    <r>
      <rPr>
        <b/>
        <sz val="18"/>
        <color indexed="10"/>
        <rFont val="Cambria"/>
        <family val="1"/>
        <charset val="238"/>
      </rPr>
      <t>869041</t>
    </r>
    <r>
      <rPr>
        <b/>
        <sz val="14"/>
        <color indexed="10"/>
        <rFont val="Cambria"/>
        <family val="1"/>
        <charset val="238"/>
      </rPr>
      <t xml:space="preserve">                                                                                                                                          </t>
    </r>
    <r>
      <rPr>
        <b/>
        <sz val="14"/>
        <rFont val="Cambria"/>
        <family val="1"/>
        <charset val="238"/>
      </rPr>
      <t xml:space="preserve"> Család- és nővédelem, egészségügyi gondozás</t>
    </r>
  </si>
  <si>
    <r>
      <rPr>
        <b/>
        <sz val="18"/>
        <color indexed="10"/>
        <rFont val="Cambria"/>
        <family val="1"/>
        <charset val="238"/>
      </rPr>
      <t>869042</t>
    </r>
    <r>
      <rPr>
        <b/>
        <sz val="14"/>
        <rFont val="Cambria"/>
        <family val="1"/>
        <charset val="238"/>
      </rPr>
      <t xml:space="preserve">                                                                                                           Ifjúság - egészségügyi gondozás</t>
    </r>
  </si>
  <si>
    <r>
      <rPr>
        <b/>
        <sz val="18"/>
        <color indexed="10"/>
        <rFont val="Cambria"/>
        <family val="1"/>
        <charset val="238"/>
      </rPr>
      <t>882113</t>
    </r>
    <r>
      <rPr>
        <b/>
        <sz val="14"/>
        <rFont val="Cambria"/>
        <family val="1"/>
        <charset val="238"/>
      </rPr>
      <t xml:space="preserve">                                                                                                                                       Lakásfenntartási támogatás normatív alapon</t>
    </r>
  </si>
  <si>
    <r>
      <rPr>
        <b/>
        <sz val="18"/>
        <color indexed="10"/>
        <rFont val="Cambria"/>
        <family val="1"/>
        <charset val="238"/>
      </rPr>
      <t>910123</t>
    </r>
    <r>
      <rPr>
        <b/>
        <sz val="14"/>
        <rFont val="Cambria"/>
        <family val="1"/>
        <charset val="238"/>
      </rPr>
      <t xml:space="preserve">                                                                                                                                        Könyvtári szolgáltatások</t>
    </r>
  </si>
  <si>
    <r>
      <rPr>
        <b/>
        <sz val="18"/>
        <color indexed="10"/>
        <rFont val="Cambria"/>
        <family val="1"/>
        <charset val="238"/>
      </rPr>
      <t>851011</t>
    </r>
    <r>
      <rPr>
        <b/>
        <sz val="14"/>
        <rFont val="Cambria"/>
        <family val="1"/>
        <charset val="238"/>
      </rPr>
      <t xml:space="preserve">                                                                                                                                 Óvodai nevelés, ellátás</t>
    </r>
  </si>
  <si>
    <r>
      <rPr>
        <b/>
        <sz val="18"/>
        <color indexed="10"/>
        <rFont val="Cambria"/>
        <family val="1"/>
        <charset val="238"/>
      </rPr>
      <t>852011</t>
    </r>
    <r>
      <rPr>
        <b/>
        <sz val="14"/>
        <rFont val="Cambria"/>
        <family val="1"/>
        <charset val="238"/>
      </rPr>
      <t xml:space="preserve">                                                                                                                                               Általános Iskolai tanulók nappali rendszerű nevelése, oktatása (1-4)</t>
    </r>
  </si>
  <si>
    <r>
      <rPr>
        <b/>
        <sz val="18"/>
        <color indexed="10"/>
        <rFont val="Cambria"/>
        <family val="1"/>
        <charset val="238"/>
      </rPr>
      <t>813000</t>
    </r>
    <r>
      <rPr>
        <b/>
        <sz val="14"/>
        <rFont val="Cambria"/>
        <family val="1"/>
        <charset val="238"/>
      </rPr>
      <t xml:space="preserve">                                                                                                                                                       Zöldterület kezelés</t>
    </r>
  </si>
  <si>
    <t>Táppénz hozzájárulás</t>
  </si>
  <si>
    <t>Adók, díjak (felelősség biztosítás)</t>
  </si>
  <si>
    <t>Egyéb üzemeltetési, fenntartási költség (üzemorvos)</t>
  </si>
  <si>
    <t xml:space="preserve">Normatív lakásfenntartási támogatás </t>
  </si>
  <si>
    <t>Nem adatátviteli távközlési díj</t>
  </si>
  <si>
    <t xml:space="preserve">Pénzügyi szolgáltatás </t>
  </si>
  <si>
    <t>Köztisztviselők egyéb költségtérítés és hozzájárulás +60</t>
  </si>
  <si>
    <t>Egészségügyi hozzájárulás</t>
  </si>
  <si>
    <t>Önkormányzati lakások értékesítése</t>
  </si>
  <si>
    <t>Önkormányzati lakások lakbérbevétele</t>
  </si>
  <si>
    <t>Önkormányzati egyéb helyiség bérbeadása</t>
  </si>
  <si>
    <t>Közalk. Egyéb jktg térítés</t>
  </si>
  <si>
    <t>OEP finanszírozási többlet (Isztimér mük kiad. Hozzájárulás 76 fő)</t>
  </si>
  <si>
    <t xml:space="preserve">Gyógyszer,  </t>
  </si>
  <si>
    <t>Víz- és csatornadíj (12*2000)</t>
  </si>
  <si>
    <t>Villamosenergia-szolgáltatás díjA (12*3000)</t>
  </si>
  <si>
    <t>OEP finanszírozási többlet (Kincsesbánya műk kiad. Hozzájárulás 99 fő) 491 e ft jár</t>
  </si>
  <si>
    <t xml:space="preserve">Támogatások összesen: </t>
  </si>
  <si>
    <t>Folyóirat beszerzés</t>
  </si>
  <si>
    <r>
      <rPr>
        <b/>
        <sz val="18"/>
        <color indexed="10"/>
        <rFont val="Cambria"/>
        <family val="1"/>
        <charset val="238"/>
      </rPr>
      <t xml:space="preserve"> 841403</t>
    </r>
    <r>
      <rPr>
        <b/>
        <sz val="14"/>
        <rFont val="Cambria"/>
        <family val="1"/>
        <charset val="238"/>
      </rPr>
      <t xml:space="preserve">                                                                                                      Város- és községgazdálkodás m. n. s. szolgáltatások</t>
    </r>
  </si>
  <si>
    <r>
      <rPr>
        <b/>
        <sz val="18"/>
        <color indexed="10"/>
        <rFont val="Cambria"/>
        <family val="1"/>
        <charset val="238"/>
      </rPr>
      <t>841402</t>
    </r>
    <r>
      <rPr>
        <b/>
        <sz val="14"/>
        <rFont val="Cambria"/>
        <family val="1"/>
        <charset val="238"/>
      </rPr>
      <t xml:space="preserve">                                                                                                           Közvilágítás</t>
    </r>
  </si>
  <si>
    <t>Működési célú pénzeszközátvétel elkülönített állami pénzalapoktól</t>
  </si>
  <si>
    <t xml:space="preserve">Átvett pénzeszközök összesen: </t>
  </si>
  <si>
    <t>Közfoglalkoztatottak munkabére</t>
  </si>
  <si>
    <t>TB járulék (13,5 %)</t>
  </si>
  <si>
    <t>Kisértékű tárgyi eszköz (előző évi pézmaradv. Növelt)</t>
  </si>
  <si>
    <t>Működési kiadások összesen:</t>
  </si>
  <si>
    <r>
      <rPr>
        <b/>
        <sz val="18"/>
        <color indexed="10"/>
        <rFont val="Cambria"/>
        <family val="1"/>
        <charset val="238"/>
      </rPr>
      <t>910502</t>
    </r>
    <r>
      <rPr>
        <b/>
        <sz val="14"/>
        <rFont val="Cambria"/>
        <family val="1"/>
        <charset val="238"/>
      </rPr>
      <t xml:space="preserve">                                                                                                                                 Közművelődési intézmények, közösségi színterek működtetése</t>
    </r>
  </si>
  <si>
    <t>Egyéb munkavégzéshez kapcsolódó juttatás:</t>
  </si>
  <si>
    <t>TB járulék:</t>
  </si>
  <si>
    <t>Táppénz hozzájárulás:</t>
  </si>
  <si>
    <t>Eü. Hozzájárulás:</t>
  </si>
  <si>
    <t>Munkaruha:</t>
  </si>
  <si>
    <t>Egyéb készletbeszerzés:</t>
  </si>
  <si>
    <t>Gázenergia:</t>
  </si>
  <si>
    <t>Villamos energia:</t>
  </si>
  <si>
    <t>Víz és csatorna díj:</t>
  </si>
  <si>
    <t>Egyéb üzemeltetési, fenntartási szolgáltatás:</t>
  </si>
  <si>
    <t>Céltartalék:</t>
  </si>
  <si>
    <t>Céltartalék összesen:</t>
  </si>
  <si>
    <t>Céltartalék</t>
  </si>
  <si>
    <t>Védőnői Szolgálat 2012 évi költségvetése</t>
  </si>
  <si>
    <t>Kis értékű tárgyi eszköz beszerzése</t>
  </si>
  <si>
    <t>Villamos energia</t>
  </si>
  <si>
    <t>Magánszemélyek kommunális adója</t>
  </si>
  <si>
    <t>Működési célú pénzeszköz átvétel ÁHT belül összesen:</t>
  </si>
  <si>
    <t>Nem adatátvitel célú kommunikációs szolgáltatás</t>
  </si>
  <si>
    <t>Egyéb készletbeszerzés (virágpalánták stb)</t>
  </si>
  <si>
    <t>Működési kamatbevétel</t>
  </si>
  <si>
    <t>Kis értékű tárgyi eszköz, szellemi termék beszerzése</t>
  </si>
  <si>
    <t xml:space="preserve">Villamos energia </t>
  </si>
  <si>
    <t xml:space="preserve">Kamatkiadás Áht-n kívülre </t>
  </si>
  <si>
    <t>Kis értékű tárgyi eszköz beszerzés</t>
  </si>
  <si>
    <r>
      <rPr>
        <b/>
        <sz val="18"/>
        <color indexed="10"/>
        <rFont val="Cambria"/>
        <family val="1"/>
        <charset val="238"/>
      </rPr>
      <t>882129</t>
    </r>
    <r>
      <rPr>
        <b/>
        <sz val="14"/>
        <rFont val="Cambria"/>
        <family val="1"/>
        <charset val="238"/>
      </rPr>
      <t xml:space="preserve">                                                                                                          Egyéb önkormányzati eseti pénzbeli ellátás</t>
    </r>
  </si>
  <si>
    <t>Karbantartás kisjavítás</t>
  </si>
  <si>
    <t>Étkezési hozzájárulás + egészségpénztári juttatás</t>
  </si>
  <si>
    <t>Étkezési hozzájárulás +egészségbiztosítási ell.</t>
  </si>
  <si>
    <t>Étkezési hozzájárulás + egészgégbiztosítási pénztár</t>
  </si>
  <si>
    <t>Étkezési hozzájárulás + egészségpénztár</t>
  </si>
  <si>
    <t>Munkáltatót terhelő SZJA (telefon,cafateria)</t>
  </si>
  <si>
    <t xml:space="preserve">Karbantartás, kisjavítás </t>
  </si>
  <si>
    <t>Adók, díjak (biztosítás, forgalmi jutalék, kifizetett adó,)</t>
  </si>
  <si>
    <t>Egyéb készletbeszerzés szerszámok,</t>
  </si>
  <si>
    <r>
      <rPr>
        <b/>
        <sz val="18"/>
        <color indexed="10"/>
        <rFont val="Cambria"/>
        <family val="1"/>
        <charset val="238"/>
      </rPr>
      <t>522110</t>
    </r>
    <r>
      <rPr>
        <b/>
        <sz val="14"/>
        <rFont val="Cambria"/>
        <family val="1"/>
        <charset val="238"/>
      </rPr>
      <t xml:space="preserve">                                                                                                                Közutak, hidak, alagutak üzemeltetése, fenntartása</t>
    </r>
  </si>
  <si>
    <t>Kiszámlázott termékek, szolgáltatások ÁFA-ja</t>
  </si>
  <si>
    <t>Egyéb üzemeltetési, fenntartási kiadásokRágcsálóirt,tüdőszűrő, kéményfelülvizsg.</t>
  </si>
  <si>
    <t>Munkáltatót terhelő SZJA</t>
  </si>
  <si>
    <t>Állományba nem tartozók tiszteletdíja+aktő 10 alkalom</t>
  </si>
  <si>
    <t>Zöldterület gazdálkodással kapcsolatos feladatok</t>
  </si>
  <si>
    <t>Közvilágítás fenntartásának támogatáa</t>
  </si>
  <si>
    <t>Közutak fenntartásának támogatása</t>
  </si>
  <si>
    <t>Egyéb üzemeltetési, fenntartási szolgáltatások (fűnyírás, szemétszállítás, gyepmesteri tevékenység, veszélyes fák kivágása)</t>
  </si>
  <si>
    <t>Hosszú lejáratú kölcsön törlesztése</t>
  </si>
  <si>
    <t>Egyéb kötelező Önkormánzyati feladatok</t>
  </si>
  <si>
    <t>Működési célú bevételek összesen:</t>
  </si>
  <si>
    <r>
      <rPr>
        <b/>
        <sz val="18"/>
        <color indexed="10"/>
        <rFont val="Cambria"/>
        <family val="1"/>
        <charset val="238"/>
      </rPr>
      <t>841908</t>
    </r>
    <r>
      <rPr>
        <b/>
        <sz val="14"/>
        <rFont val="Cambria"/>
        <family val="1"/>
        <charset val="238"/>
      </rPr>
      <t xml:space="preserve">                                                                                                          Fejez. Általános tartalék elszámolása</t>
    </r>
  </si>
  <si>
    <r>
      <rPr>
        <b/>
        <sz val="18"/>
        <color indexed="10"/>
        <rFont val="Cambria"/>
        <family val="1"/>
        <charset val="238"/>
      </rPr>
      <t>882111</t>
    </r>
    <r>
      <rPr>
        <b/>
        <sz val="14"/>
        <rFont val="Cambria"/>
        <family val="1"/>
        <charset val="238"/>
      </rPr>
      <t xml:space="preserve">                                                                                                  Aktív korúak ellátása</t>
    </r>
  </si>
  <si>
    <r>
      <rPr>
        <b/>
        <sz val="18"/>
        <color indexed="10"/>
        <rFont val="Cambria"/>
        <family val="1"/>
        <charset val="238"/>
      </rPr>
      <t>680002</t>
    </r>
    <r>
      <rPr>
        <b/>
        <sz val="18"/>
        <rFont val="Cambria"/>
        <family val="1"/>
        <charset val="238"/>
      </rPr>
      <t xml:space="preserve"> </t>
    </r>
    <r>
      <rPr>
        <b/>
        <sz val="14"/>
        <rFont val="Cambria"/>
        <family val="1"/>
        <charset val="238"/>
      </rPr>
      <t xml:space="preserve">                                                                                                           Nem lakóingatlan bérbeadása, üzemeltetése</t>
    </r>
  </si>
  <si>
    <r>
      <rPr>
        <b/>
        <sz val="18"/>
        <color indexed="10"/>
        <rFont val="Cambria"/>
        <family val="1"/>
        <charset val="238"/>
      </rPr>
      <t>561000</t>
    </r>
    <r>
      <rPr>
        <b/>
        <sz val="18"/>
        <rFont val="Cambria"/>
        <family val="1"/>
        <charset val="238"/>
      </rPr>
      <t xml:space="preserve"> </t>
    </r>
    <r>
      <rPr>
        <b/>
        <sz val="14"/>
        <rFont val="Cambria"/>
        <family val="1"/>
        <charset val="238"/>
      </rPr>
      <t xml:space="preserve">                                                                                                             Egyéb étkeztetés</t>
    </r>
  </si>
  <si>
    <r>
      <rPr>
        <b/>
        <sz val="18"/>
        <color indexed="10"/>
        <rFont val="Cambria"/>
        <family val="1"/>
        <charset val="238"/>
      </rPr>
      <t>841901</t>
    </r>
    <r>
      <rPr>
        <b/>
        <sz val="14"/>
        <rFont val="Cambria"/>
        <family val="1"/>
        <charset val="238"/>
      </rPr>
      <t xml:space="preserve">                                                                                                               Önkormányzatok, TKT elszámolásai</t>
    </r>
  </si>
  <si>
    <r>
      <rPr>
        <b/>
        <sz val="18"/>
        <color indexed="10"/>
        <rFont val="Cambria"/>
        <family val="1"/>
        <charset val="238"/>
      </rPr>
      <t>890442</t>
    </r>
    <r>
      <rPr>
        <b/>
        <sz val="14"/>
        <rFont val="Cambria"/>
        <family val="1"/>
        <charset val="238"/>
      </rPr>
      <t xml:space="preserve">                                                                                                                                                          FoHe támogatás , hosszabb időtartamú közfoglalkoztatás</t>
    </r>
  </si>
  <si>
    <t>Egyéb munkavégzéshez kapcsolódó juttatás (2%)</t>
  </si>
  <si>
    <t>Közalk egyéb költségtérítés (felt.pótlék)</t>
  </si>
  <si>
    <t>Étkezési utalványok adó (23+19)</t>
  </si>
  <si>
    <t>Részm.  Alapilletménye</t>
  </si>
  <si>
    <t>Étkezési hozzájárulás+ eü. Pénzt tám.</t>
  </si>
  <si>
    <t>BURSA HUNGARICA ösztöndíj(5+3)</t>
  </si>
  <si>
    <t>Pénzeszköz átvétel TB-től (10.3*12)</t>
  </si>
  <si>
    <t>Végkielégítés(3hó)</t>
  </si>
  <si>
    <r>
      <rPr>
        <b/>
        <sz val="18"/>
        <color indexed="10"/>
        <rFont val="Cambria"/>
        <family val="1"/>
        <charset val="238"/>
      </rPr>
      <t>561912</t>
    </r>
    <r>
      <rPr>
        <b/>
        <sz val="14"/>
        <rFont val="Cambria"/>
        <family val="1"/>
        <charset val="238"/>
      </rPr>
      <t xml:space="preserve">                                                                                                           Óvodai étkeztetés</t>
    </r>
  </si>
  <si>
    <r>
      <rPr>
        <b/>
        <sz val="18"/>
        <color indexed="10"/>
        <rFont val="Cambria"/>
        <family val="1"/>
        <charset val="238"/>
      </rPr>
      <t>561913</t>
    </r>
    <r>
      <rPr>
        <b/>
        <sz val="14"/>
        <rFont val="Cambria"/>
        <family val="1"/>
        <charset val="238"/>
      </rPr>
      <t xml:space="preserve">                                                                                                       Iskolai étkeztetés</t>
    </r>
  </si>
  <si>
    <t>Szabadságmegváltás(4hó)</t>
  </si>
  <si>
    <t>TÁMOP-6.1.2-11/1-2012-0970</t>
  </si>
  <si>
    <t xml:space="preserve">Intézményi működési bevételek összesen: </t>
  </si>
  <si>
    <t>Helyi adók összesen</t>
  </si>
  <si>
    <t>Önkormányzat felhalmozási bevételei</t>
  </si>
  <si>
    <t xml:space="preserve">Működési célú átvett pénzeszközök összesen: </t>
  </si>
  <si>
    <t>Felhalmozás célú támogatás értékű bevétel összesen:</t>
  </si>
  <si>
    <t>Önkormányzat működési célú költségvetési tám. Össz.</t>
  </si>
  <si>
    <t>Támogatás értékű működési pénzeszköz átvétel össz.:</t>
  </si>
  <si>
    <t>Hóeltakarítás, szállítási szolgáltatás szerződés szerint</t>
  </si>
  <si>
    <t xml:space="preserve">Foglalkoztatást hely tám    </t>
  </si>
  <si>
    <t>Orvosi rendelők, gyógyszertár, Postahivatal bérleti díj</t>
  </si>
  <si>
    <t>Mobilszolgáltató átjátszó tornyok bérlete</t>
  </si>
  <si>
    <t>Csatornabérlet</t>
  </si>
  <si>
    <t>Villamos energia szolgáltatás</t>
  </si>
  <si>
    <t>Munkaruja védőruha</t>
  </si>
  <si>
    <t>Köztemető fenntartása</t>
  </si>
  <si>
    <t>Gázfogyasztás</t>
  </si>
  <si>
    <t>Villamosenergia</t>
  </si>
  <si>
    <t>Víz- és csatornadíj</t>
  </si>
  <si>
    <t>Közalkalmazottak egyéb költségtérítés és hozzájárulás</t>
  </si>
  <si>
    <t>Állományba nem tartozók tiszteletdíja néptánc</t>
  </si>
  <si>
    <t>gyógyszer</t>
  </si>
  <si>
    <t>Irodaszer</t>
  </si>
  <si>
    <t>Folyóirat</t>
  </si>
  <si>
    <t>Gázszolgáltatás</t>
  </si>
  <si>
    <t>KLIK</t>
  </si>
  <si>
    <t xml:space="preserve">Működélsi élú támogatás összesen: </t>
  </si>
  <si>
    <r>
      <rPr>
        <b/>
        <sz val="18"/>
        <color indexed="10"/>
        <rFont val="Cambria"/>
        <family val="1"/>
        <charset val="238"/>
      </rPr>
      <t>862101</t>
    </r>
    <r>
      <rPr>
        <b/>
        <sz val="14"/>
        <rFont val="Cambria"/>
        <family val="1"/>
        <charset val="238"/>
      </rPr>
      <t xml:space="preserve">                                                                                                                                                Háziorvosi alap ellátás</t>
    </r>
  </si>
  <si>
    <t>Vaz- és csatornadíj</t>
  </si>
  <si>
    <r>
      <rPr>
        <b/>
        <sz val="18"/>
        <color indexed="10"/>
        <rFont val="Cambria"/>
        <family val="1"/>
        <charset val="238"/>
      </rPr>
      <t>862301</t>
    </r>
    <r>
      <rPr>
        <b/>
        <sz val="14"/>
        <rFont val="Cambria"/>
        <family val="1"/>
        <charset val="238"/>
      </rPr>
      <t xml:space="preserve">                                                                                                                                              Fogorvosi alapellátás</t>
    </r>
  </si>
  <si>
    <t>Víz -és csatornadíj</t>
  </si>
  <si>
    <r>
      <rPr>
        <b/>
        <sz val="18"/>
        <color indexed="10"/>
        <rFont val="Cambria"/>
        <family val="1"/>
        <charset val="238"/>
      </rPr>
      <t>931201</t>
    </r>
    <r>
      <rPr>
        <b/>
        <sz val="14"/>
        <rFont val="Cambria"/>
        <family val="1"/>
        <charset val="238"/>
      </rPr>
      <t xml:space="preserve">                                                                                                                                   Versenysport támogatása</t>
    </r>
  </si>
  <si>
    <r>
      <rPr>
        <b/>
        <sz val="18"/>
        <color indexed="10"/>
        <rFont val="Cambria"/>
        <family val="1"/>
        <charset val="238"/>
      </rPr>
      <t>811000</t>
    </r>
    <r>
      <rPr>
        <b/>
        <sz val="14"/>
        <rFont val="Cambria"/>
        <family val="1"/>
        <charset val="238"/>
      </rPr>
      <t xml:space="preserve">                                                                                                                                                           Építmény üzemeltetése</t>
    </r>
  </si>
  <si>
    <r>
      <rPr>
        <b/>
        <sz val="18"/>
        <color indexed="10"/>
        <rFont val="Cambria"/>
        <family val="1"/>
        <charset val="238"/>
      </rPr>
      <t>960302</t>
    </r>
    <r>
      <rPr>
        <b/>
        <sz val="14"/>
        <rFont val="Cambria"/>
        <family val="1"/>
        <charset val="238"/>
      </rPr>
      <t xml:space="preserve">                                                                                                                                                    Köztemető fenntartása, üzemeltetése</t>
    </r>
  </si>
  <si>
    <r>
      <rPr>
        <b/>
        <sz val="18"/>
        <color indexed="10"/>
        <rFont val="Cambria"/>
        <family val="1"/>
        <charset val="238"/>
      </rPr>
      <t>370000</t>
    </r>
    <r>
      <rPr>
        <b/>
        <sz val="14"/>
        <rFont val="Cambria"/>
        <family val="1"/>
        <charset val="238"/>
      </rPr>
      <t xml:space="preserve">                                                                                                                  Szennyvíz gyűjtése tisztítás</t>
    </r>
  </si>
  <si>
    <t>Felújítás</t>
  </si>
  <si>
    <t>Működés célú pénzeszköz átadása Táncsics M.Ált Isk. hozzáj</t>
  </si>
  <si>
    <t>Működés célú pénzeszköz átadás</t>
  </si>
  <si>
    <t>Működési célú pénzeszköz átadás Polgárdi GYEJO</t>
  </si>
  <si>
    <r>
      <rPr>
        <b/>
        <sz val="18"/>
        <color indexed="10"/>
        <rFont val="Cambria"/>
        <family val="1"/>
        <charset val="238"/>
      </rPr>
      <t>841126</t>
    </r>
    <r>
      <rPr>
        <b/>
        <sz val="14"/>
        <rFont val="Cambria"/>
        <family val="1"/>
        <charset val="238"/>
      </rPr>
      <t xml:space="preserve">                                                                                                                            Önkormányzati jogalkotás</t>
    </r>
  </si>
  <si>
    <t>Működési célú pénzeszköz átadás Közös hivatal Füle</t>
  </si>
  <si>
    <t>Gyermekétkeztetés feladatok támogatássa</t>
  </si>
  <si>
    <t>Kistelepülések szociális feladatoainak támogatása</t>
  </si>
  <si>
    <t>Köznevelési és gyermekétkeztetési feladatok támogatása</t>
  </si>
  <si>
    <t>Kulturális feladatok támogatása</t>
  </si>
  <si>
    <t>Beszámítás összege</t>
  </si>
  <si>
    <t xml:space="preserve">Egyes jövedelempotló támogatások </t>
  </si>
  <si>
    <t>Jenő Községi Önkormányzat 2014. évi költségvetése</t>
  </si>
  <si>
    <t>Jenő Önkormányzat 2014. évi bevételei</t>
  </si>
  <si>
    <t>Jenő Önkormányzat 2014. évi kiadásai</t>
  </si>
  <si>
    <r>
      <rPr>
        <b/>
        <sz val="18"/>
        <color indexed="10"/>
        <rFont val="Cambria"/>
        <family val="1"/>
        <charset val="238"/>
      </rPr>
      <t>382101</t>
    </r>
    <r>
      <rPr>
        <b/>
        <sz val="14"/>
        <rFont val="Cambria"/>
        <family val="1"/>
        <charset val="238"/>
      </rPr>
      <t xml:space="preserve">                                                                                                                                        Települési hulladék kezelése</t>
    </r>
  </si>
  <si>
    <t>11. számú melléklet az 1/2014. (II.05.) önkormányzati rendelethez</t>
  </si>
  <si>
    <t>Képviselői tiszteletdíjak</t>
  </si>
  <si>
    <t xml:space="preserve">Szociális Alapszolgáltató Központ </t>
  </si>
  <si>
    <t xml:space="preserve">Alapilletmények </t>
  </si>
</sst>
</file>

<file path=xl/styles.xml><?xml version="1.0" encoding="utf-8"?>
<styleSheet xmlns="http://schemas.openxmlformats.org/spreadsheetml/2006/main">
  <fonts count="24">
    <font>
      <sz val="10"/>
      <name val="Arial CE"/>
      <charset val="238"/>
    </font>
    <font>
      <b/>
      <sz val="14"/>
      <name val="Cambria"/>
      <family val="1"/>
      <charset val="238"/>
    </font>
    <font>
      <b/>
      <sz val="14"/>
      <color indexed="10"/>
      <name val="Cambria"/>
      <family val="1"/>
      <charset val="238"/>
    </font>
    <font>
      <b/>
      <sz val="18"/>
      <color indexed="10"/>
      <name val="Cambria"/>
      <family val="1"/>
      <charset val="238"/>
    </font>
    <font>
      <b/>
      <sz val="18"/>
      <name val="Cambria"/>
      <family val="1"/>
      <charset val="238"/>
    </font>
    <font>
      <sz val="11"/>
      <name val="Cambria"/>
      <family val="1"/>
      <charset val="238"/>
    </font>
    <font>
      <sz val="10"/>
      <name val="Cambria"/>
      <family val="1"/>
      <charset val="238"/>
    </font>
    <font>
      <b/>
      <sz val="16"/>
      <name val="Cambria"/>
      <family val="1"/>
      <charset val="238"/>
    </font>
    <font>
      <b/>
      <i/>
      <sz val="11"/>
      <name val="Cambria"/>
      <family val="1"/>
      <charset val="238"/>
    </font>
    <font>
      <i/>
      <sz val="11"/>
      <name val="Cambria"/>
      <family val="1"/>
      <charset val="238"/>
    </font>
    <font>
      <sz val="14"/>
      <name val="Cambria"/>
      <family val="1"/>
      <charset val="238"/>
    </font>
    <font>
      <b/>
      <sz val="11"/>
      <name val="Cambria"/>
      <family val="1"/>
      <charset val="238"/>
    </font>
    <font>
      <sz val="12"/>
      <name val="Cambria"/>
      <family val="1"/>
      <charset val="238"/>
    </font>
    <font>
      <i/>
      <sz val="14"/>
      <name val="Cambria"/>
      <family val="1"/>
      <charset val="238"/>
    </font>
    <font>
      <b/>
      <i/>
      <sz val="14"/>
      <name val="Cambria"/>
      <family val="1"/>
      <charset val="238"/>
    </font>
    <font>
      <b/>
      <i/>
      <sz val="12"/>
      <name val="Cambria"/>
      <family val="1"/>
      <charset val="238"/>
    </font>
    <font>
      <b/>
      <sz val="14"/>
      <name val="Cambria"/>
      <family val="1"/>
      <charset val="238"/>
    </font>
    <font>
      <b/>
      <u/>
      <sz val="11"/>
      <name val="Cambria"/>
      <family val="1"/>
      <charset val="238"/>
    </font>
    <font>
      <sz val="13"/>
      <name val="Cambria"/>
      <family val="1"/>
      <charset val="238"/>
    </font>
    <font>
      <b/>
      <sz val="12"/>
      <name val="Cambria"/>
      <family val="1"/>
      <charset val="238"/>
    </font>
    <font>
      <i/>
      <sz val="10"/>
      <name val="Cambria"/>
      <family val="1"/>
      <charset val="238"/>
    </font>
    <font>
      <b/>
      <i/>
      <sz val="10"/>
      <name val="Cambria"/>
      <family val="1"/>
      <charset val="238"/>
    </font>
    <font>
      <b/>
      <sz val="15"/>
      <name val="Cambria"/>
      <family val="1"/>
      <charset val="238"/>
    </font>
    <font>
      <sz val="10"/>
      <color indexed="8"/>
      <name val="Cambria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9"/>
      </patternFill>
    </fill>
    <fill>
      <patternFill patternType="solid">
        <fgColor indexed="46"/>
        <bgColor indexed="9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6">
    <xf numFmtId="0" fontId="0" fillId="0" borderId="0" xfId="0"/>
    <xf numFmtId="3" fontId="6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3" fontId="6" fillId="0" borderId="0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3" fontId="5" fillId="0" borderId="0" xfId="0" applyNumberFormat="1" applyFont="1" applyAlignment="1">
      <alignment horizontal="right" vertical="center"/>
    </xf>
    <xf numFmtId="0" fontId="8" fillId="0" borderId="1" xfId="0" applyFont="1" applyBorder="1" applyAlignment="1">
      <alignment vertical="center" wrapText="1"/>
    </xf>
    <xf numFmtId="3" fontId="8" fillId="0" borderId="2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11" fillId="0" borderId="1" xfId="0" applyFont="1" applyBorder="1" applyAlignment="1">
      <alignment vertical="center" wrapText="1"/>
    </xf>
    <xf numFmtId="3" fontId="11" fillId="0" borderId="2" xfId="0" applyNumberFormat="1" applyFont="1" applyBorder="1" applyAlignment="1">
      <alignment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8" fillId="0" borderId="0" xfId="0" applyFont="1" applyBorder="1" applyAlignment="1">
      <alignment vertical="center" wrapText="1"/>
    </xf>
    <xf numFmtId="0" fontId="13" fillId="0" borderId="0" xfId="0" applyFont="1" applyAlignment="1">
      <alignment vertical="center"/>
    </xf>
    <xf numFmtId="0" fontId="14" fillId="2" borderId="0" xfId="0" applyFont="1" applyFill="1" applyBorder="1" applyAlignment="1">
      <alignment vertical="center" wrapText="1"/>
    </xf>
    <xf numFmtId="0" fontId="10" fillId="3" borderId="0" xfId="0" applyFont="1" applyFill="1" applyAlignment="1">
      <alignment vertical="center"/>
    </xf>
    <xf numFmtId="3" fontId="14" fillId="2" borderId="0" xfId="0" applyNumberFormat="1" applyFont="1" applyFill="1" applyBorder="1" applyAlignment="1">
      <alignment horizontal="right" vertical="center"/>
    </xf>
    <xf numFmtId="0" fontId="15" fillId="0" borderId="0" xfId="0" applyFont="1" applyBorder="1" applyAlignment="1">
      <alignment vertical="center" wrapText="1"/>
    </xf>
    <xf numFmtId="3" fontId="15" fillId="0" borderId="0" xfId="0" applyNumberFormat="1" applyFont="1" applyBorder="1" applyAlignment="1">
      <alignment vertical="center"/>
    </xf>
    <xf numFmtId="3" fontId="8" fillId="0" borderId="2" xfId="0" applyNumberFormat="1" applyFont="1" applyBorder="1" applyAlignment="1">
      <alignment horizontal="right" vertical="center" wrapText="1"/>
    </xf>
    <xf numFmtId="0" fontId="8" fillId="0" borderId="0" xfId="0" applyFont="1" applyAlignment="1">
      <alignment vertical="center"/>
    </xf>
    <xf numFmtId="3" fontId="8" fillId="0" borderId="0" xfId="0" applyNumberFormat="1" applyFont="1" applyBorder="1" applyAlignment="1">
      <alignment vertical="center"/>
    </xf>
    <xf numFmtId="0" fontId="12" fillId="3" borderId="0" xfId="0" applyFont="1" applyFill="1" applyAlignment="1">
      <alignment vertical="center"/>
    </xf>
    <xf numFmtId="0" fontId="15" fillId="0" borderId="0" xfId="0" applyFont="1" applyFill="1" applyBorder="1" applyAlignment="1">
      <alignment vertical="center" wrapText="1"/>
    </xf>
    <xf numFmtId="3" fontId="15" fillId="0" borderId="0" xfId="0" applyNumberFormat="1" applyFont="1" applyFill="1" applyBorder="1" applyAlignment="1">
      <alignment vertical="center"/>
    </xf>
    <xf numFmtId="3" fontId="14" fillId="2" borderId="0" xfId="0" applyNumberFormat="1" applyFont="1" applyFill="1" applyBorder="1" applyAlignment="1">
      <alignment vertical="center"/>
    </xf>
    <xf numFmtId="0" fontId="5" fillId="3" borderId="0" xfId="0" applyFont="1" applyFill="1" applyAlignment="1">
      <alignment vertical="center"/>
    </xf>
    <xf numFmtId="0" fontId="17" fillId="0" borderId="0" xfId="0" applyFont="1" applyBorder="1" applyAlignment="1">
      <alignment vertical="center"/>
    </xf>
    <xf numFmtId="3" fontId="5" fillId="0" borderId="0" xfId="0" applyNumberFormat="1" applyFont="1" applyBorder="1" applyAlignment="1">
      <alignment vertical="center"/>
    </xf>
    <xf numFmtId="0" fontId="14" fillId="4" borderId="1" xfId="0" applyFont="1" applyFill="1" applyBorder="1" applyAlignment="1">
      <alignment vertical="center" wrapText="1"/>
    </xf>
    <xf numFmtId="3" fontId="14" fillId="4" borderId="2" xfId="0" applyNumberFormat="1" applyFont="1" applyFill="1" applyBorder="1" applyAlignment="1">
      <alignment horizontal="right" vertical="center" wrapText="1"/>
    </xf>
    <xf numFmtId="0" fontId="18" fillId="0" borderId="0" xfId="0" applyFont="1" applyAlignment="1">
      <alignment vertical="center"/>
    </xf>
    <xf numFmtId="0" fontId="14" fillId="5" borderId="3" xfId="0" applyFont="1" applyFill="1" applyBorder="1" applyAlignment="1">
      <alignment vertical="center" wrapText="1"/>
    </xf>
    <xf numFmtId="3" fontId="14" fillId="5" borderId="4" xfId="0" applyNumberFormat="1" applyFont="1" applyFill="1" applyBorder="1" applyAlignment="1">
      <alignment vertical="center"/>
    </xf>
    <xf numFmtId="0" fontId="13" fillId="3" borderId="0" xfId="0" applyFont="1" applyFill="1" applyAlignment="1">
      <alignment vertical="center"/>
    </xf>
    <xf numFmtId="3" fontId="14" fillId="3" borderId="0" xfId="0" applyNumberFormat="1" applyFont="1" applyFill="1" applyBorder="1" applyAlignment="1">
      <alignment vertical="center"/>
    </xf>
    <xf numFmtId="0" fontId="19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3" fontId="6" fillId="0" borderId="2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6" fillId="0" borderId="1" xfId="0" applyFont="1" applyBorder="1" applyAlignment="1">
      <alignment horizontal="left" vertical="center" wrapText="1"/>
    </xf>
    <xf numFmtId="3" fontId="6" fillId="0" borderId="2" xfId="0" applyNumberFormat="1" applyFont="1" applyBorder="1" applyAlignment="1">
      <alignment horizontal="right" vertical="center" wrapText="1"/>
    </xf>
    <xf numFmtId="0" fontId="21" fillId="0" borderId="0" xfId="0" applyFont="1" applyAlignment="1">
      <alignment vertical="center"/>
    </xf>
    <xf numFmtId="0" fontId="6" fillId="3" borderId="0" xfId="0" applyFont="1" applyFill="1" applyAlignment="1">
      <alignment vertical="center"/>
    </xf>
    <xf numFmtId="0" fontId="6" fillId="3" borderId="1" xfId="0" applyFont="1" applyFill="1" applyBorder="1" applyAlignment="1">
      <alignment vertical="center" wrapText="1"/>
    </xf>
    <xf numFmtId="3" fontId="5" fillId="0" borderId="0" xfId="0" applyNumberFormat="1" applyFont="1" applyAlignment="1">
      <alignment vertical="center"/>
    </xf>
    <xf numFmtId="3" fontId="6" fillId="3" borderId="2" xfId="0" applyNumberFormat="1" applyFont="1" applyFill="1" applyBorder="1" applyAlignment="1">
      <alignment vertical="center"/>
    </xf>
    <xf numFmtId="0" fontId="8" fillId="3" borderId="0" xfId="0" applyFont="1" applyFill="1" applyAlignment="1">
      <alignment vertical="center"/>
    </xf>
    <xf numFmtId="3" fontId="6" fillId="0" borderId="5" xfId="0" applyNumberFormat="1" applyFont="1" applyBorder="1" applyAlignment="1">
      <alignment horizontal="right" vertical="center"/>
    </xf>
    <xf numFmtId="0" fontId="8" fillId="3" borderId="6" xfId="0" applyFont="1" applyFill="1" applyBorder="1"/>
    <xf numFmtId="3" fontId="8" fillId="3" borderId="6" xfId="0" applyNumberFormat="1" applyFont="1" applyFill="1" applyBorder="1"/>
    <xf numFmtId="3" fontId="6" fillId="0" borderId="6" xfId="0" applyNumberFormat="1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right" vertical="center"/>
    </xf>
    <xf numFmtId="0" fontId="6" fillId="0" borderId="6" xfId="0" applyFont="1" applyBorder="1" applyAlignment="1">
      <alignment vertical="center" wrapText="1"/>
    </xf>
    <xf numFmtId="3" fontId="6" fillId="0" borderId="6" xfId="0" applyNumberFormat="1" applyFont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3" fontId="8" fillId="0" borderId="6" xfId="0" applyNumberFormat="1" applyFont="1" applyBorder="1" applyAlignment="1">
      <alignment vertical="center"/>
    </xf>
    <xf numFmtId="3" fontId="21" fillId="0" borderId="6" xfId="0" applyNumberFormat="1" applyFont="1" applyBorder="1" applyAlignment="1">
      <alignment horizontal="right" vertical="center"/>
    </xf>
    <xf numFmtId="0" fontId="14" fillId="4" borderId="6" xfId="0" applyFont="1" applyFill="1" applyBorder="1" applyAlignment="1">
      <alignment vertical="center" wrapText="1"/>
    </xf>
    <xf numFmtId="3" fontId="14" fillId="4" borderId="6" xfId="0" applyNumberFormat="1" applyFont="1" applyFill="1" applyBorder="1" applyAlignment="1">
      <alignment vertical="center"/>
    </xf>
    <xf numFmtId="0" fontId="6" fillId="2" borderId="6" xfId="0" applyFont="1" applyFill="1" applyBorder="1" applyAlignment="1">
      <alignment horizontal="left" vertical="center" wrapText="1"/>
    </xf>
    <xf numFmtId="3" fontId="6" fillId="3" borderId="6" xfId="0" applyNumberFormat="1" applyFont="1" applyFill="1" applyBorder="1" applyAlignment="1">
      <alignment vertical="center"/>
    </xf>
    <xf numFmtId="0" fontId="6" fillId="0" borderId="6" xfId="0" applyFont="1" applyBorder="1" applyAlignment="1">
      <alignment vertical="center"/>
    </xf>
    <xf numFmtId="0" fontId="11" fillId="0" borderId="6" xfId="0" applyFont="1" applyBorder="1" applyAlignment="1">
      <alignment vertical="center" wrapText="1"/>
    </xf>
    <xf numFmtId="3" fontId="11" fillId="0" borderId="6" xfId="0" applyNumberFormat="1" applyFont="1" applyBorder="1" applyAlignment="1">
      <alignment vertical="center"/>
    </xf>
    <xf numFmtId="3" fontId="6" fillId="0" borderId="6" xfId="0" applyNumberFormat="1" applyFont="1" applyFill="1" applyBorder="1" applyAlignment="1">
      <alignment vertical="center"/>
    </xf>
    <xf numFmtId="3" fontId="5" fillId="0" borderId="6" xfId="0" applyNumberFormat="1" applyFont="1" applyBorder="1" applyAlignment="1">
      <alignment vertical="center"/>
    </xf>
    <xf numFmtId="0" fontId="14" fillId="5" borderId="6" xfId="0" applyFont="1" applyFill="1" applyBorder="1" applyAlignment="1">
      <alignment vertical="center" wrapText="1"/>
    </xf>
    <xf numFmtId="3" fontId="14" fillId="5" borderId="6" xfId="0" applyNumberFormat="1" applyFont="1" applyFill="1" applyBorder="1" applyAlignment="1">
      <alignment vertical="center"/>
    </xf>
    <xf numFmtId="3" fontId="6" fillId="3" borderId="6" xfId="0" applyNumberFormat="1" applyFont="1" applyFill="1" applyBorder="1" applyAlignment="1">
      <alignment horizontal="right" vertical="center"/>
    </xf>
    <xf numFmtId="3" fontId="8" fillId="0" borderId="6" xfId="0" applyNumberFormat="1" applyFont="1" applyBorder="1" applyAlignment="1">
      <alignment horizontal="right" vertical="center"/>
    </xf>
    <xf numFmtId="0" fontId="6" fillId="3" borderId="6" xfId="0" applyFont="1" applyFill="1" applyBorder="1"/>
    <xf numFmtId="3" fontId="14" fillId="5" borderId="6" xfId="0" applyNumberFormat="1" applyFont="1" applyFill="1" applyBorder="1" applyAlignment="1">
      <alignment horizontal="right" vertical="center"/>
    </xf>
    <xf numFmtId="3" fontId="10" fillId="3" borderId="6" xfId="0" applyNumberFormat="1" applyFont="1" applyFill="1" applyBorder="1" applyAlignment="1">
      <alignment horizontal="right" vertical="center"/>
    </xf>
    <xf numFmtId="3" fontId="6" fillId="2" borderId="6" xfId="0" applyNumberFormat="1" applyFont="1" applyFill="1" applyBorder="1" applyAlignment="1">
      <alignment horizontal="right" vertical="center" wrapText="1"/>
    </xf>
    <xf numFmtId="3" fontId="6" fillId="0" borderId="6" xfId="0" applyNumberFormat="1" applyFont="1" applyBorder="1"/>
    <xf numFmtId="0" fontId="14" fillId="6" borderId="6" xfId="0" applyFont="1" applyFill="1" applyBorder="1" applyAlignment="1">
      <alignment vertical="center" wrapText="1"/>
    </xf>
    <xf numFmtId="3" fontId="14" fillId="6" borderId="6" xfId="0" applyNumberFormat="1" applyFont="1" applyFill="1" applyBorder="1" applyAlignment="1">
      <alignment horizontal="right" vertical="center"/>
    </xf>
    <xf numFmtId="3" fontId="14" fillId="6" borderId="6" xfId="0" applyNumberFormat="1" applyFont="1" applyFill="1" applyBorder="1" applyAlignment="1">
      <alignment vertical="center"/>
    </xf>
    <xf numFmtId="0" fontId="6" fillId="0" borderId="6" xfId="0" applyFont="1" applyBorder="1" applyAlignment="1">
      <alignment horizontal="left" vertical="center" wrapText="1"/>
    </xf>
    <xf numFmtId="3" fontId="6" fillId="0" borderId="6" xfId="0" applyNumberFormat="1" applyFont="1" applyBorder="1" applyAlignment="1">
      <alignment horizontal="right" vertical="center" wrapText="1"/>
    </xf>
    <xf numFmtId="0" fontId="11" fillId="0" borderId="6" xfId="0" applyFont="1" applyBorder="1" applyAlignment="1">
      <alignment horizontal="left" vertical="center" wrapText="1"/>
    </xf>
    <xf numFmtId="3" fontId="11" fillId="0" borderId="6" xfId="0" applyNumberFormat="1" applyFont="1" applyBorder="1" applyAlignment="1">
      <alignment horizontal="right" vertical="center" wrapText="1"/>
    </xf>
    <xf numFmtId="0" fontId="8" fillId="0" borderId="6" xfId="0" applyFont="1" applyBorder="1" applyAlignment="1">
      <alignment horizontal="left" vertical="center" wrapText="1"/>
    </xf>
    <xf numFmtId="3" fontId="8" fillId="0" borderId="6" xfId="0" applyNumberFormat="1" applyFont="1" applyBorder="1" applyAlignment="1">
      <alignment horizontal="right" vertical="center" wrapText="1"/>
    </xf>
    <xf numFmtId="3" fontId="6" fillId="3" borderId="6" xfId="0" applyNumberFormat="1" applyFont="1" applyFill="1" applyBorder="1" applyAlignment="1">
      <alignment horizontal="right" vertical="center" wrapText="1"/>
    </xf>
    <xf numFmtId="3" fontId="6" fillId="0" borderId="6" xfId="0" applyNumberFormat="1" applyFont="1" applyBorder="1" applyAlignment="1">
      <alignment vertical="center" wrapText="1"/>
    </xf>
    <xf numFmtId="3" fontId="8" fillId="0" borderId="6" xfId="0" applyNumberFormat="1" applyFont="1" applyBorder="1" applyAlignment="1">
      <alignment vertical="center" wrapText="1"/>
    </xf>
    <xf numFmtId="0" fontId="8" fillId="0" borderId="6" xfId="0" applyFont="1" applyFill="1" applyBorder="1" applyAlignment="1">
      <alignment vertical="center" wrapText="1"/>
    </xf>
    <xf numFmtId="3" fontId="8" fillId="0" borderId="6" xfId="0" applyNumberFormat="1" applyFont="1" applyFill="1" applyBorder="1" applyAlignment="1">
      <alignment horizontal="left" vertical="center"/>
    </xf>
    <xf numFmtId="0" fontId="14" fillId="7" borderId="6" xfId="0" applyFont="1" applyFill="1" applyBorder="1" applyAlignment="1">
      <alignment horizontal="left" vertical="center" wrapText="1"/>
    </xf>
    <xf numFmtId="3" fontId="14" fillId="7" borderId="6" xfId="0" applyNumberFormat="1" applyFont="1" applyFill="1" applyBorder="1" applyAlignment="1">
      <alignment vertical="center"/>
    </xf>
    <xf numFmtId="3" fontId="14" fillId="4" borderId="6" xfId="0" applyNumberFormat="1" applyFont="1" applyFill="1" applyBorder="1" applyAlignment="1">
      <alignment horizontal="right" vertical="center" wrapText="1"/>
    </xf>
    <xf numFmtId="0" fontId="6" fillId="3" borderId="6" xfId="0" applyFont="1" applyFill="1" applyBorder="1" applyAlignment="1">
      <alignment vertical="center" wrapText="1"/>
    </xf>
    <xf numFmtId="0" fontId="14" fillId="6" borderId="6" xfId="0" applyFont="1" applyFill="1" applyBorder="1" applyAlignment="1">
      <alignment horizontal="left" vertical="center" wrapText="1"/>
    </xf>
    <xf numFmtId="3" fontId="14" fillId="6" borderId="6" xfId="0" applyNumberFormat="1" applyFont="1" applyFill="1" applyBorder="1" applyAlignment="1">
      <alignment horizontal="right" vertical="center" wrapText="1"/>
    </xf>
    <xf numFmtId="3" fontId="14" fillId="5" borderId="6" xfId="0" applyNumberFormat="1" applyFont="1" applyFill="1" applyBorder="1" applyAlignment="1">
      <alignment horizontal="right" vertical="center" wrapText="1"/>
    </xf>
    <xf numFmtId="0" fontId="6" fillId="3" borderId="6" xfId="0" applyFont="1" applyFill="1" applyBorder="1" applyAlignment="1">
      <alignment horizontal="left" wrapText="1"/>
    </xf>
    <xf numFmtId="3" fontId="23" fillId="0" borderId="6" xfId="0" applyNumberFormat="1" applyFont="1" applyBorder="1" applyAlignment="1">
      <alignment horizontal="right" vertical="center"/>
    </xf>
    <xf numFmtId="3" fontId="11" fillId="0" borderId="6" xfId="0" applyNumberFormat="1" applyFont="1" applyBorder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11" fillId="0" borderId="6" xfId="0" applyFont="1" applyBorder="1" applyAlignment="1">
      <alignment horizontal="right" vertical="center"/>
    </xf>
    <xf numFmtId="0" fontId="8" fillId="0" borderId="6" xfId="0" applyFont="1" applyBorder="1" applyAlignment="1">
      <alignment horizontal="right" vertical="center"/>
    </xf>
    <xf numFmtId="3" fontId="6" fillId="3" borderId="6" xfId="0" applyNumberFormat="1" applyFont="1" applyFill="1" applyBorder="1"/>
    <xf numFmtId="3" fontId="14" fillId="6" borderId="6" xfId="0" applyNumberFormat="1" applyFont="1" applyFill="1" applyBorder="1"/>
    <xf numFmtId="0" fontId="14" fillId="6" borderId="6" xfId="0" applyFont="1" applyFill="1" applyBorder="1"/>
    <xf numFmtId="16" fontId="6" fillId="0" borderId="6" xfId="0" applyNumberFormat="1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/>
    </xf>
    <xf numFmtId="3" fontId="16" fillId="6" borderId="6" xfId="0" applyNumberFormat="1" applyFont="1" applyFill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16" fillId="0" borderId="6" xfId="0" applyFont="1" applyBorder="1" applyAlignment="1">
      <alignment vertical="center" shrinkToFit="1"/>
    </xf>
    <xf numFmtId="0" fontId="16" fillId="6" borderId="6" xfId="0" applyFont="1" applyFill="1" applyBorder="1" applyAlignment="1">
      <alignment vertical="center"/>
    </xf>
    <xf numFmtId="0" fontId="16" fillId="0" borderId="6" xfId="0" applyFont="1" applyBorder="1" applyAlignment="1">
      <alignment vertical="center" wrapText="1"/>
    </xf>
    <xf numFmtId="3" fontId="16" fillId="7" borderId="6" xfId="0" applyNumberFormat="1" applyFont="1" applyFill="1" applyBorder="1" applyAlignment="1">
      <alignment vertical="center"/>
    </xf>
    <xf numFmtId="0" fontId="16" fillId="5" borderId="6" xfId="0" applyFont="1" applyFill="1" applyBorder="1" applyAlignment="1">
      <alignment vertical="center" wrapText="1"/>
    </xf>
    <xf numFmtId="3" fontId="16" fillId="5" borderId="6" xfId="0" applyNumberFormat="1" applyFont="1" applyFill="1" applyBorder="1" applyAlignment="1">
      <alignment vertical="center"/>
    </xf>
    <xf numFmtId="3" fontId="6" fillId="3" borderId="5" xfId="0" applyNumberFormat="1" applyFont="1" applyFill="1" applyBorder="1" applyAlignment="1">
      <alignment horizontal="right" vertical="center"/>
    </xf>
    <xf numFmtId="3" fontId="14" fillId="2" borderId="5" xfId="0" applyNumberFormat="1" applyFont="1" applyFill="1" applyBorder="1" applyAlignment="1">
      <alignment horizontal="right" vertical="center"/>
    </xf>
    <xf numFmtId="3" fontId="6" fillId="0" borderId="0" xfId="0" applyNumberFormat="1" applyFont="1" applyBorder="1" applyAlignment="1">
      <alignment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10" fillId="7" borderId="2" xfId="0" applyFont="1" applyFill="1" applyBorder="1"/>
    <xf numFmtId="0" fontId="7" fillId="0" borderId="0" xfId="0" applyFont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/>
    <xf numFmtId="0" fontId="11" fillId="3" borderId="8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/>
    <xf numFmtId="0" fontId="16" fillId="4" borderId="1" xfId="0" applyFont="1" applyFill="1" applyBorder="1" applyAlignment="1">
      <alignment horizontal="center" vertical="center" wrapText="1"/>
    </xf>
    <xf numFmtId="0" fontId="10" fillId="6" borderId="2" xfId="0" applyFont="1" applyFill="1" applyBorder="1"/>
    <xf numFmtId="0" fontId="16" fillId="5" borderId="6" xfId="0" applyFont="1" applyFill="1" applyBorder="1" applyAlignment="1">
      <alignment horizontal="center" vertical="center" wrapText="1"/>
    </xf>
    <xf numFmtId="3" fontId="11" fillId="3" borderId="6" xfId="0" applyNumberFormat="1" applyFont="1" applyFill="1" applyBorder="1" applyAlignment="1">
      <alignment horizontal="center" vertical="center" wrapText="1"/>
    </xf>
    <xf numFmtId="0" fontId="6" fillId="3" borderId="6" xfId="0" applyFont="1" applyFill="1" applyBorder="1"/>
    <xf numFmtId="0" fontId="16" fillId="3" borderId="6" xfId="0" applyFont="1" applyFill="1" applyBorder="1" applyAlignment="1">
      <alignment horizontal="center" vertical="center" wrapText="1"/>
    </xf>
    <xf numFmtId="0" fontId="10" fillId="3" borderId="6" xfId="0" applyFont="1" applyFill="1" applyBorder="1"/>
    <xf numFmtId="0" fontId="1" fillId="3" borderId="6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vertical="center" wrapText="1"/>
    </xf>
    <xf numFmtId="0" fontId="16" fillId="7" borderId="6" xfId="0" applyFont="1" applyFill="1" applyBorder="1" applyAlignment="1">
      <alignment horizontal="center" vertical="center" wrapText="1"/>
    </xf>
    <xf numFmtId="0" fontId="6" fillId="7" borderId="6" xfId="0" applyFont="1" applyFill="1" applyBorder="1"/>
    <xf numFmtId="0" fontId="11" fillId="7" borderId="6" xfId="0" applyFont="1" applyFill="1" applyBorder="1" applyAlignment="1">
      <alignment horizontal="center" vertical="center" wrapText="1"/>
    </xf>
    <xf numFmtId="0" fontId="16" fillId="6" borderId="6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/>
    </xf>
    <xf numFmtId="3" fontId="11" fillId="6" borderId="6" xfId="0" applyNumberFormat="1" applyFont="1" applyFill="1" applyBorder="1" applyAlignment="1">
      <alignment horizontal="center" vertical="center" wrapText="1"/>
    </xf>
    <xf numFmtId="0" fontId="6" fillId="6" borderId="6" xfId="0" applyFont="1" applyFill="1" applyBorder="1"/>
    <xf numFmtId="0" fontId="5" fillId="3" borderId="6" xfId="0" applyFont="1" applyFill="1" applyBorder="1"/>
    <xf numFmtId="0" fontId="11" fillId="3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22" fillId="0" borderId="0" xfId="0" applyFont="1" applyBorder="1" applyAlignment="1">
      <alignment horizontal="center" vertical="center" wrapText="1"/>
    </xf>
    <xf numFmtId="3" fontId="5" fillId="0" borderId="0" xfId="0" applyNumberFormat="1" applyFont="1" applyAlignment="1">
      <alignment horizontal="right" vertical="center"/>
    </xf>
    <xf numFmtId="0" fontId="0" fillId="8" borderId="0" xfId="0" applyFill="1" applyAlignment="1">
      <alignment horizontal="center"/>
    </xf>
    <xf numFmtId="0" fontId="14" fillId="2" borderId="0" xfId="0" applyFont="1" applyFill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2343150</xdr:colOff>
      <xdr:row>0</xdr:row>
      <xdr:rowOff>0</xdr:rowOff>
    </xdr:from>
    <xdr:to>
      <xdr:col>0</xdr:col>
      <xdr:colOff>2343150</xdr:colOff>
      <xdr:row>8</xdr:row>
      <xdr:rowOff>66675</xdr:rowOff>
    </xdr:to>
    <xdr:pic>
      <xdr:nvPicPr>
        <xdr:cNvPr id="1025" name="Picture 9" descr="Kincsesbanya címer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343150" y="0"/>
          <a:ext cx="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2343150</xdr:colOff>
      <xdr:row>2</xdr:row>
      <xdr:rowOff>19050</xdr:rowOff>
    </xdr:from>
    <xdr:to>
      <xdr:col>0</xdr:col>
      <xdr:colOff>2343150</xdr:colOff>
      <xdr:row>6</xdr:row>
      <xdr:rowOff>66675</xdr:rowOff>
    </xdr:to>
    <xdr:pic>
      <xdr:nvPicPr>
        <xdr:cNvPr id="1026" name="Picture 9" descr="Kincsesbanya címer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343150" y="419100"/>
          <a:ext cx="0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44"/>
  <sheetViews>
    <sheetView workbookViewId="0">
      <selection activeCell="D4" sqref="D4"/>
    </sheetView>
  </sheetViews>
  <sheetFormatPr defaultRowHeight="12.75"/>
  <cols>
    <col min="1" max="1" width="68.7109375" customWidth="1"/>
    <col min="2" max="2" width="15.85546875" customWidth="1"/>
  </cols>
  <sheetData>
    <row r="1" spans="1:2" ht="69" customHeight="1" thickBot="1">
      <c r="A1" s="126" t="s">
        <v>143</v>
      </c>
      <c r="B1" s="126"/>
    </row>
    <row r="2" spans="1:2">
      <c r="A2" s="127" t="s">
        <v>95</v>
      </c>
      <c r="B2" s="130" t="s">
        <v>28</v>
      </c>
    </row>
    <row r="3" spans="1:2">
      <c r="A3" s="128"/>
      <c r="B3" s="131"/>
    </row>
    <row r="4" spans="1:2" ht="30" customHeight="1">
      <c r="A4" s="129"/>
      <c r="B4" s="132"/>
    </row>
    <row r="5" spans="1:2" ht="33" customHeight="1">
      <c r="A5" s="133" t="s">
        <v>92</v>
      </c>
      <c r="B5" s="134"/>
    </row>
    <row r="6" spans="1:2">
      <c r="A6" s="45" t="s">
        <v>29</v>
      </c>
      <c r="B6" s="46">
        <v>3749</v>
      </c>
    </row>
    <row r="7" spans="1:2" ht="14.25">
      <c r="A7" s="8" t="s">
        <v>48</v>
      </c>
      <c r="B7" s="23">
        <f>B6</f>
        <v>3749</v>
      </c>
    </row>
    <row r="8" spans="1:2" ht="18">
      <c r="A8" s="33" t="s">
        <v>4</v>
      </c>
      <c r="B8" s="34">
        <f>B7</f>
        <v>3749</v>
      </c>
    </row>
    <row r="9" spans="1:2" ht="27.75" customHeight="1">
      <c r="A9" s="124" t="s">
        <v>93</v>
      </c>
      <c r="B9" s="125"/>
    </row>
    <row r="10" spans="1:2">
      <c r="A10" s="45" t="s">
        <v>5</v>
      </c>
      <c r="B10" s="42">
        <v>1852</v>
      </c>
    </row>
    <row r="11" spans="1:2">
      <c r="A11" s="45" t="s">
        <v>78</v>
      </c>
      <c r="B11" s="42">
        <v>180</v>
      </c>
    </row>
    <row r="12" spans="1:2" ht="14.25">
      <c r="A12" s="12" t="s">
        <v>6</v>
      </c>
      <c r="B12" s="13">
        <f>SUM(B10:B11)</f>
        <v>2032</v>
      </c>
    </row>
    <row r="13" spans="1:2">
      <c r="A13" s="41" t="s">
        <v>30</v>
      </c>
      <c r="B13" s="42">
        <v>41</v>
      </c>
    </row>
    <row r="14" spans="1:2">
      <c r="A14" s="41" t="s">
        <v>7</v>
      </c>
      <c r="B14" s="42">
        <v>90</v>
      </c>
    </row>
    <row r="15" spans="1:2">
      <c r="A15" s="41" t="s">
        <v>113</v>
      </c>
      <c r="B15" s="42">
        <v>60</v>
      </c>
    </row>
    <row r="16" spans="1:2" ht="14.25">
      <c r="A16" s="12" t="s">
        <v>8</v>
      </c>
      <c r="B16" s="13">
        <f>SUM(B13:B15)</f>
        <v>191</v>
      </c>
    </row>
    <row r="17" spans="1:2" ht="14.25">
      <c r="A17" s="8" t="s">
        <v>10</v>
      </c>
      <c r="B17" s="9">
        <f>B12+B16</f>
        <v>2223</v>
      </c>
    </row>
    <row r="18" spans="1:2">
      <c r="A18" s="41" t="s">
        <v>79</v>
      </c>
      <c r="B18" s="42">
        <v>560</v>
      </c>
    </row>
    <row r="19" spans="1:2">
      <c r="A19" s="41" t="s">
        <v>109</v>
      </c>
      <c r="B19" s="42">
        <v>7</v>
      </c>
    </row>
    <row r="20" spans="1:2">
      <c r="A20" s="41" t="s">
        <v>102</v>
      </c>
      <c r="B20" s="42">
        <v>10</v>
      </c>
    </row>
    <row r="21" spans="1:2" ht="14.25">
      <c r="A21" s="8" t="s">
        <v>21</v>
      </c>
      <c r="B21" s="9">
        <f>SUM(B18:B20)</f>
        <v>577</v>
      </c>
    </row>
    <row r="22" spans="1:2">
      <c r="A22" s="41" t="s">
        <v>12</v>
      </c>
      <c r="B22" s="42">
        <v>10</v>
      </c>
    </row>
    <row r="23" spans="1:2">
      <c r="A23" s="41" t="s">
        <v>80</v>
      </c>
      <c r="B23" s="42">
        <v>15</v>
      </c>
    </row>
    <row r="24" spans="1:2">
      <c r="A24" s="41" t="s">
        <v>104</v>
      </c>
      <c r="B24" s="42">
        <v>5</v>
      </c>
    </row>
    <row r="25" spans="1:2">
      <c r="A25" s="41" t="s">
        <v>31</v>
      </c>
      <c r="B25" s="42">
        <v>5</v>
      </c>
    </row>
    <row r="26" spans="1:2">
      <c r="A26" s="41" t="s">
        <v>103</v>
      </c>
      <c r="B26" s="42">
        <v>25</v>
      </c>
    </row>
    <row r="27" spans="1:2">
      <c r="A27" s="41" t="s">
        <v>81</v>
      </c>
      <c r="B27" s="42">
        <v>9</v>
      </c>
    </row>
    <row r="28" spans="1:2">
      <c r="A28" s="41" t="s">
        <v>82</v>
      </c>
      <c r="B28" s="42">
        <v>30</v>
      </c>
    </row>
    <row r="29" spans="1:2">
      <c r="A29" s="41" t="s">
        <v>83</v>
      </c>
      <c r="B29" s="42">
        <v>18</v>
      </c>
    </row>
    <row r="30" spans="1:2" ht="14.25">
      <c r="A30" s="8" t="s">
        <v>2</v>
      </c>
      <c r="B30" s="9">
        <f>SUM(B22:B29)</f>
        <v>117</v>
      </c>
    </row>
    <row r="31" spans="1:2">
      <c r="A31" s="49" t="s">
        <v>114</v>
      </c>
      <c r="B31" s="51">
        <v>361</v>
      </c>
    </row>
    <row r="32" spans="1:2">
      <c r="A32" s="49" t="s">
        <v>118</v>
      </c>
      <c r="B32" s="51"/>
    </row>
    <row r="33" spans="1:2" ht="14.25">
      <c r="A33" s="8" t="s">
        <v>90</v>
      </c>
      <c r="B33" s="9">
        <f>SUM(B31:B32)</f>
        <v>361</v>
      </c>
    </row>
    <row r="34" spans="1:2" ht="14.25">
      <c r="A34" s="8" t="s">
        <v>84</v>
      </c>
      <c r="B34" s="9">
        <f>B17+B21+B30+B33</f>
        <v>3278</v>
      </c>
    </row>
    <row r="35" spans="1:2">
      <c r="A35" s="41" t="s">
        <v>115</v>
      </c>
      <c r="B35" s="42">
        <v>21</v>
      </c>
    </row>
    <row r="36" spans="1:2">
      <c r="A36" s="41" t="s">
        <v>127</v>
      </c>
      <c r="B36" s="42">
        <v>277</v>
      </c>
    </row>
    <row r="37" spans="1:2">
      <c r="A37" s="41" t="s">
        <v>31</v>
      </c>
      <c r="B37" s="42">
        <v>40</v>
      </c>
    </row>
    <row r="38" spans="1:2">
      <c r="A38" s="41" t="s">
        <v>49</v>
      </c>
      <c r="B38" s="42">
        <v>30</v>
      </c>
    </row>
    <row r="39" spans="1:2">
      <c r="A39" s="41" t="s">
        <v>86</v>
      </c>
      <c r="B39" s="42">
        <v>120</v>
      </c>
    </row>
    <row r="40" spans="1:2">
      <c r="A40" s="41" t="s">
        <v>117</v>
      </c>
      <c r="B40" s="42">
        <v>36</v>
      </c>
    </row>
    <row r="41" spans="1:2">
      <c r="A41" s="41" t="s">
        <v>116</v>
      </c>
      <c r="B41" s="42">
        <v>24</v>
      </c>
    </row>
    <row r="42" spans="1:2">
      <c r="A42" s="41" t="s">
        <v>50</v>
      </c>
      <c r="B42" s="42">
        <v>148</v>
      </c>
    </row>
    <row r="43" spans="1:2" ht="14.25">
      <c r="A43" s="8" t="s">
        <v>85</v>
      </c>
      <c r="B43" s="9">
        <f>SUM(B35:B42)</f>
        <v>696</v>
      </c>
    </row>
    <row r="44" spans="1:2" ht="18.75" thickBot="1">
      <c r="A44" s="36" t="s">
        <v>32</v>
      </c>
      <c r="B44" s="37">
        <f>SUM(B34,B43)</f>
        <v>3974</v>
      </c>
    </row>
  </sheetData>
  <mergeCells count="5">
    <mergeCell ref="A9:B9"/>
    <mergeCell ref="A1:B1"/>
    <mergeCell ref="A2:A4"/>
    <mergeCell ref="B2:B4"/>
    <mergeCell ref="A5:B5"/>
  </mergeCells>
  <phoneticPr fontId="0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39"/>
  <sheetViews>
    <sheetView tabSelected="1" topLeftCell="A523" zoomScaleNormal="100" zoomScaleSheetLayoutView="100" workbookViewId="0">
      <selection activeCell="A493" sqref="A493"/>
    </sheetView>
  </sheetViews>
  <sheetFormatPr defaultRowHeight="14.25"/>
  <cols>
    <col min="1" max="1" width="71.7109375" style="2" customWidth="1"/>
    <col min="2" max="2" width="16.7109375" style="2" customWidth="1"/>
    <col min="3" max="3" width="0" style="1" hidden="1" customWidth="1"/>
    <col min="4" max="16384" width="9.140625" style="2"/>
  </cols>
  <sheetData>
    <row r="1" spans="1:6" ht="0.75" customHeight="1">
      <c r="A1" s="151"/>
      <c r="B1" s="151"/>
      <c r="C1" s="151"/>
    </row>
    <row r="2" spans="1:6" s="4" customFormat="1" ht="30.75" customHeight="1">
      <c r="A2" s="152" t="s">
        <v>241</v>
      </c>
      <c r="B2" s="152"/>
      <c r="C2" s="152"/>
    </row>
    <row r="3" spans="1:6" s="4" customFormat="1" ht="28.5" customHeight="1">
      <c r="A3" s="154" t="s">
        <v>245</v>
      </c>
      <c r="B3" s="154"/>
      <c r="C3" s="154"/>
      <c r="D3" s="154"/>
      <c r="E3" s="154"/>
      <c r="F3" s="154"/>
    </row>
    <row r="4" spans="1:6">
      <c r="A4" s="5"/>
    </row>
    <row r="5" spans="1:6">
      <c r="A5" s="6"/>
      <c r="B5" s="7"/>
      <c r="C5" s="3"/>
    </row>
    <row r="6" spans="1:6" ht="12" customHeight="1">
      <c r="A6" s="6"/>
      <c r="B6" s="153" t="s">
        <v>1</v>
      </c>
      <c r="C6" s="153"/>
    </row>
    <row r="7" spans="1:6" ht="16.5" customHeight="1">
      <c r="A7" s="138" t="s">
        <v>94</v>
      </c>
      <c r="B7" s="136" t="s">
        <v>28</v>
      </c>
      <c r="C7" s="56"/>
    </row>
    <row r="8" spans="1:6" ht="16.5" customHeight="1">
      <c r="A8" s="138"/>
      <c r="B8" s="136"/>
      <c r="C8" s="56"/>
    </row>
    <row r="9" spans="1:6" ht="16.5" customHeight="1">
      <c r="A9" s="139"/>
      <c r="B9" s="149"/>
      <c r="C9" s="57"/>
    </row>
    <row r="10" spans="1:6" ht="24.95" customHeight="1">
      <c r="A10" s="141" t="s">
        <v>92</v>
      </c>
      <c r="B10" s="141"/>
      <c r="C10" s="141"/>
    </row>
    <row r="11" spans="1:6" s="43" customFormat="1" ht="16.5" customHeight="1">
      <c r="A11" s="58" t="s">
        <v>150</v>
      </c>
      <c r="B11" s="59">
        <v>60</v>
      </c>
      <c r="C11" s="57"/>
    </row>
    <row r="12" spans="1:6" s="24" customFormat="1" ht="16.5" customHeight="1">
      <c r="A12" s="60" t="s">
        <v>60</v>
      </c>
      <c r="B12" s="61">
        <f>SUM(B11:B11)</f>
        <v>60</v>
      </c>
      <c r="C12" s="62"/>
    </row>
    <row r="13" spans="1:6" s="11" customFormat="1" ht="24.95" customHeight="1">
      <c r="A13" s="63" t="s">
        <v>4</v>
      </c>
      <c r="B13" s="64">
        <f>B12</f>
        <v>60</v>
      </c>
      <c r="C13" s="64">
        <f>C12</f>
        <v>0</v>
      </c>
    </row>
    <row r="14" spans="1:6" ht="24.95" customHeight="1">
      <c r="A14" s="135" t="s">
        <v>93</v>
      </c>
      <c r="B14" s="135"/>
      <c r="C14" s="135"/>
    </row>
    <row r="15" spans="1:6" s="43" customFormat="1" ht="16.5" customHeight="1">
      <c r="A15" s="67" t="s">
        <v>5</v>
      </c>
      <c r="B15" s="59">
        <v>0</v>
      </c>
      <c r="C15" s="57"/>
    </row>
    <row r="16" spans="1:6" ht="16.5" customHeight="1">
      <c r="A16" s="68" t="s">
        <v>6</v>
      </c>
      <c r="B16" s="69">
        <v>0</v>
      </c>
      <c r="C16" s="69">
        <f>SUM(C15)</f>
        <v>0</v>
      </c>
    </row>
    <row r="17" spans="1:3" s="43" customFormat="1" ht="16.5" customHeight="1">
      <c r="A17" s="58" t="s">
        <v>157</v>
      </c>
      <c r="B17" s="59">
        <v>0</v>
      </c>
      <c r="C17" s="57"/>
    </row>
    <row r="18" spans="1:3" s="43" customFormat="1" ht="16.5" customHeight="1">
      <c r="A18" s="58" t="s">
        <v>108</v>
      </c>
      <c r="B18" s="70">
        <v>0</v>
      </c>
      <c r="C18" s="57"/>
    </row>
    <row r="19" spans="1:3" s="43" customFormat="1" ht="16.5" customHeight="1">
      <c r="A19" s="58" t="s">
        <v>190</v>
      </c>
      <c r="B19" s="70">
        <v>0</v>
      </c>
      <c r="C19" s="57"/>
    </row>
    <row r="20" spans="1:3" s="43" customFormat="1" ht="16.5" customHeight="1">
      <c r="A20" s="58" t="s">
        <v>193</v>
      </c>
      <c r="B20" s="70">
        <v>0</v>
      </c>
      <c r="C20" s="57"/>
    </row>
    <row r="21" spans="1:3" ht="16.5" customHeight="1">
      <c r="A21" s="68" t="s">
        <v>8</v>
      </c>
      <c r="B21" s="69">
        <v>0</v>
      </c>
      <c r="C21" s="69">
        <f>SUM(C17:C18)</f>
        <v>0</v>
      </c>
    </row>
    <row r="22" spans="1:3" s="43" customFormat="1" ht="16.5" customHeight="1">
      <c r="A22" s="58" t="s">
        <v>246</v>
      </c>
      <c r="B22" s="66">
        <v>0</v>
      </c>
      <c r="C22" s="57"/>
    </row>
    <row r="23" spans="1:3" s="43" customFormat="1" ht="16.5" customHeight="1">
      <c r="A23" s="58" t="s">
        <v>169</v>
      </c>
      <c r="B23" s="66">
        <v>0</v>
      </c>
      <c r="C23" s="57"/>
    </row>
    <row r="24" spans="1:3" s="10" customFormat="1" ht="16.5" customHeight="1">
      <c r="A24" s="68" t="s">
        <v>9</v>
      </c>
      <c r="B24" s="69">
        <v>0</v>
      </c>
      <c r="C24" s="69">
        <f>SUM(C22:C23)</f>
        <v>0</v>
      </c>
    </row>
    <row r="25" spans="1:3" ht="16.5" customHeight="1">
      <c r="A25" s="60" t="s">
        <v>10</v>
      </c>
      <c r="B25" s="61">
        <v>0</v>
      </c>
      <c r="C25" s="61">
        <f>SUM(C24,C21,C16)</f>
        <v>0</v>
      </c>
    </row>
    <row r="26" spans="1:3" s="43" customFormat="1" ht="16.5" customHeight="1">
      <c r="A26" s="58" t="s">
        <v>70</v>
      </c>
      <c r="B26" s="59">
        <v>0</v>
      </c>
      <c r="C26" s="57"/>
    </row>
    <row r="27" spans="1:3" s="43" customFormat="1" ht="16.5" customHeight="1">
      <c r="A27" s="58" t="s">
        <v>71</v>
      </c>
      <c r="B27" s="71">
        <v>0</v>
      </c>
      <c r="C27" s="57"/>
    </row>
    <row r="28" spans="1:3" ht="16.5" customHeight="1">
      <c r="A28" s="60" t="s">
        <v>11</v>
      </c>
      <c r="B28" s="61">
        <v>0</v>
      </c>
      <c r="C28" s="61">
        <f>SUM(C26:C27)</f>
        <v>0</v>
      </c>
    </row>
    <row r="29" spans="1:3" s="43" customFormat="1" ht="16.5" customHeight="1">
      <c r="A29" s="58" t="s">
        <v>12</v>
      </c>
      <c r="B29" s="66">
        <v>162</v>
      </c>
      <c r="C29" s="57"/>
    </row>
    <row r="30" spans="1:3" s="43" customFormat="1" ht="16.5" customHeight="1">
      <c r="A30" s="58" t="s">
        <v>72</v>
      </c>
      <c r="B30" s="59">
        <v>30</v>
      </c>
      <c r="C30" s="57"/>
    </row>
    <row r="31" spans="1:3" s="43" customFormat="1" ht="16.5" customHeight="1">
      <c r="A31" s="58" t="s">
        <v>151</v>
      </c>
      <c r="B31" s="70">
        <v>0</v>
      </c>
      <c r="C31" s="57"/>
    </row>
    <row r="32" spans="1:3" s="43" customFormat="1" ht="16.5" customHeight="1">
      <c r="A32" s="58" t="s">
        <v>64</v>
      </c>
      <c r="B32" s="70">
        <v>0</v>
      </c>
      <c r="C32" s="57"/>
    </row>
    <row r="33" spans="1:3" s="43" customFormat="1" ht="16.5" customHeight="1">
      <c r="A33" s="58" t="s">
        <v>13</v>
      </c>
      <c r="B33" s="66">
        <v>30</v>
      </c>
      <c r="C33" s="57"/>
    </row>
    <row r="34" spans="1:3" s="43" customFormat="1" ht="16.5" customHeight="1">
      <c r="A34" s="58" t="s">
        <v>106</v>
      </c>
      <c r="B34" s="59">
        <v>126</v>
      </c>
      <c r="C34" s="57"/>
    </row>
    <row r="35" spans="1:3" s="43" customFormat="1" ht="16.5" customHeight="1">
      <c r="A35" s="58" t="s">
        <v>14</v>
      </c>
      <c r="B35" s="70">
        <v>24</v>
      </c>
      <c r="C35" s="57"/>
    </row>
    <row r="36" spans="1:3" s="43" customFormat="1" ht="16.5" customHeight="1">
      <c r="A36" s="58" t="s">
        <v>44</v>
      </c>
      <c r="B36" s="70">
        <v>52</v>
      </c>
      <c r="C36" s="57"/>
    </row>
    <row r="37" spans="1:3" s="44" customFormat="1" ht="16.5" customHeight="1">
      <c r="A37" s="58" t="s">
        <v>15</v>
      </c>
      <c r="B37" s="70">
        <v>0</v>
      </c>
      <c r="C37" s="57"/>
    </row>
    <row r="38" spans="1:3" s="43" customFormat="1" ht="16.5" customHeight="1">
      <c r="A38" s="58" t="s">
        <v>16</v>
      </c>
      <c r="B38" s="59">
        <v>404</v>
      </c>
      <c r="C38" s="57"/>
    </row>
    <row r="39" spans="1:3" s="43" customFormat="1" ht="16.5" customHeight="1">
      <c r="A39" s="58" t="s">
        <v>152</v>
      </c>
      <c r="B39" s="70">
        <v>128</v>
      </c>
      <c r="C39" s="57"/>
    </row>
    <row r="40" spans="1:3" s="44" customFormat="1" ht="16.5" customHeight="1">
      <c r="A40" s="58" t="s">
        <v>17</v>
      </c>
      <c r="B40" s="59">
        <v>19</v>
      </c>
      <c r="C40" s="57"/>
    </row>
    <row r="41" spans="1:3" s="43" customFormat="1" ht="16.5" customHeight="1">
      <c r="A41" s="58" t="s">
        <v>162</v>
      </c>
      <c r="B41" s="70">
        <v>805</v>
      </c>
      <c r="C41" s="57"/>
    </row>
    <row r="42" spans="1:3" s="43" customFormat="1" ht="16.5" customHeight="1">
      <c r="A42" s="58" t="s">
        <v>45</v>
      </c>
      <c r="B42" s="66">
        <v>100</v>
      </c>
      <c r="C42" s="57"/>
    </row>
    <row r="43" spans="1:3" s="43" customFormat="1" ht="16.5" customHeight="1">
      <c r="A43" s="58" t="s">
        <v>43</v>
      </c>
      <c r="B43" s="66">
        <v>508</v>
      </c>
      <c r="C43" s="57"/>
    </row>
    <row r="44" spans="1:3" s="43" customFormat="1" ht="16.5" customHeight="1">
      <c r="A44" s="58" t="s">
        <v>18</v>
      </c>
      <c r="B44" s="59">
        <v>0</v>
      </c>
      <c r="C44" s="57"/>
    </row>
    <row r="45" spans="1:3" s="43" customFormat="1" ht="16.5" customHeight="1">
      <c r="A45" s="58" t="s">
        <v>161</v>
      </c>
      <c r="B45" s="59">
        <v>0</v>
      </c>
      <c r="C45" s="57"/>
    </row>
    <row r="46" spans="1:3" s="43" customFormat="1" ht="16.5" customHeight="1">
      <c r="A46" s="58" t="s">
        <v>107</v>
      </c>
      <c r="B46" s="59">
        <v>0</v>
      </c>
      <c r="C46" s="57"/>
    </row>
    <row r="47" spans="1:3" s="43" customFormat="1" ht="16.5" customHeight="1">
      <c r="A47" s="67" t="s">
        <v>19</v>
      </c>
      <c r="B47" s="59">
        <v>0</v>
      </c>
      <c r="C47" s="57"/>
    </row>
    <row r="48" spans="1:3" s="43" customFormat="1" ht="16.5" customHeight="1">
      <c r="A48" s="58" t="s">
        <v>163</v>
      </c>
      <c r="B48" s="59">
        <v>0</v>
      </c>
      <c r="C48" s="57"/>
    </row>
    <row r="49" spans="1:3" s="43" customFormat="1" ht="16.5" customHeight="1">
      <c r="A49" s="58" t="s">
        <v>153</v>
      </c>
      <c r="B49" s="59">
        <v>0</v>
      </c>
      <c r="C49" s="57"/>
    </row>
    <row r="50" spans="1:3" ht="16.5" customHeight="1">
      <c r="A50" s="60" t="s">
        <v>2</v>
      </c>
      <c r="B50" s="61">
        <v>0</v>
      </c>
      <c r="C50" s="61">
        <f>SUM(C29:C49)</f>
        <v>0</v>
      </c>
    </row>
    <row r="51" spans="1:3" s="43" customFormat="1" ht="16.5" customHeight="1">
      <c r="A51" s="58" t="s">
        <v>51</v>
      </c>
      <c r="B51" s="59">
        <v>0</v>
      </c>
      <c r="C51" s="57"/>
    </row>
    <row r="52" spans="1:3" s="43" customFormat="1" ht="16.5" customHeight="1">
      <c r="A52" s="58" t="s">
        <v>52</v>
      </c>
      <c r="B52" s="59">
        <v>0</v>
      </c>
      <c r="C52" s="57"/>
    </row>
    <row r="53" spans="1:3" s="43" customFormat="1" ht="16.5" customHeight="1">
      <c r="A53" s="58" t="s">
        <v>247</v>
      </c>
      <c r="B53" s="59">
        <v>0</v>
      </c>
      <c r="C53" s="57"/>
    </row>
    <row r="54" spans="1:3" s="43" customFormat="1" ht="16.5" customHeight="1">
      <c r="A54" s="58"/>
      <c r="B54" s="59">
        <v>0</v>
      </c>
      <c r="C54" s="57"/>
    </row>
    <row r="55" spans="1:3" s="43" customFormat="1" ht="16.5" customHeight="1">
      <c r="A55" s="58" t="s">
        <v>53</v>
      </c>
      <c r="B55" s="59">
        <v>0</v>
      </c>
      <c r="C55" s="57"/>
    </row>
    <row r="56" spans="1:3" ht="16.5" customHeight="1">
      <c r="A56" s="60" t="s">
        <v>46</v>
      </c>
      <c r="B56" s="61">
        <f>SUM(B29:B50)</f>
        <v>2388</v>
      </c>
      <c r="C56" s="61">
        <f>SUM(C51:C55)</f>
        <v>0</v>
      </c>
    </row>
    <row r="57" spans="1:3" s="43" customFormat="1" ht="16.5" customHeight="1">
      <c r="A57" s="58" t="s">
        <v>140</v>
      </c>
      <c r="B57" s="59">
        <v>6446</v>
      </c>
      <c r="C57" s="57"/>
    </row>
    <row r="58" spans="1:3" ht="16.5" customHeight="1">
      <c r="A58" s="60" t="s">
        <v>141</v>
      </c>
      <c r="B58" s="61">
        <f>B57</f>
        <v>6446</v>
      </c>
      <c r="C58" s="61">
        <f>C57</f>
        <v>0</v>
      </c>
    </row>
    <row r="59" spans="1:3" s="15" customFormat="1" ht="24.95" customHeight="1">
      <c r="A59" s="72" t="s">
        <v>3</v>
      </c>
      <c r="B59" s="73">
        <f>SUM(B25+B28+B50+B56+B58)</f>
        <v>8834</v>
      </c>
      <c r="C59" s="73" t="e">
        <f>SUM(#REF!+C25+C28+C50+C56+C58)</f>
        <v>#REF!</v>
      </c>
    </row>
    <row r="60" spans="1:3" s="19" customFormat="1" ht="24.95" customHeight="1">
      <c r="A60" s="18"/>
      <c r="B60" s="29"/>
      <c r="C60" s="121"/>
    </row>
    <row r="61" spans="1:3" ht="16.5" customHeight="1">
      <c r="A61" s="140" t="s">
        <v>121</v>
      </c>
      <c r="B61" s="136" t="s">
        <v>28</v>
      </c>
      <c r="C61" s="57"/>
    </row>
    <row r="62" spans="1:3" ht="16.5" customHeight="1">
      <c r="A62" s="138"/>
      <c r="B62" s="136"/>
      <c r="C62" s="57"/>
    </row>
    <row r="63" spans="1:3" ht="16.5" customHeight="1">
      <c r="A63" s="139"/>
      <c r="B63" s="137"/>
      <c r="C63" s="57"/>
    </row>
    <row r="64" spans="1:3" s="10" customFormat="1" ht="24.95" customHeight="1">
      <c r="A64" s="135" t="s">
        <v>93</v>
      </c>
      <c r="B64" s="135"/>
      <c r="C64" s="135"/>
    </row>
    <row r="65" spans="1:3" s="43" customFormat="1" ht="16.5" customHeight="1">
      <c r="A65" s="58" t="s">
        <v>248</v>
      </c>
      <c r="B65" s="59">
        <v>0</v>
      </c>
      <c r="C65" s="57"/>
    </row>
    <row r="66" spans="1:3" ht="16.5" customHeight="1">
      <c r="A66" s="68" t="s">
        <v>6</v>
      </c>
      <c r="B66" s="69">
        <v>0</v>
      </c>
      <c r="C66" s="69">
        <f>SUM(C65)</f>
        <v>0</v>
      </c>
    </row>
    <row r="67" spans="1:3" s="43" customFormat="1" ht="16.5" customHeight="1">
      <c r="A67" s="58" t="s">
        <v>183</v>
      </c>
      <c r="B67" s="59">
        <v>0</v>
      </c>
      <c r="C67" s="76"/>
    </row>
    <row r="68" spans="1:3" s="43" customFormat="1" ht="16.5" customHeight="1">
      <c r="A68" s="58" t="s">
        <v>158</v>
      </c>
      <c r="B68" s="59">
        <v>0</v>
      </c>
      <c r="C68" s="57"/>
    </row>
    <row r="69" spans="1:3" s="43" customFormat="1" ht="16.5" customHeight="1">
      <c r="A69" s="58" t="s">
        <v>184</v>
      </c>
      <c r="B69" s="59">
        <v>0</v>
      </c>
      <c r="C69" s="57"/>
    </row>
    <row r="70" spans="1:3" ht="16.5" customHeight="1">
      <c r="A70" s="68" t="s">
        <v>8</v>
      </c>
      <c r="B70" s="69">
        <v>0</v>
      </c>
      <c r="C70" s="69">
        <f>SUM(C67:C69)</f>
        <v>0</v>
      </c>
    </row>
    <row r="71" spans="1:3" ht="16.5" customHeight="1">
      <c r="A71" s="60" t="s">
        <v>10</v>
      </c>
      <c r="B71" s="61">
        <v>0</v>
      </c>
      <c r="C71" s="61">
        <f>SUM(C66+C70)</f>
        <v>0</v>
      </c>
    </row>
    <row r="72" spans="1:3" s="43" customFormat="1" ht="16.5" customHeight="1">
      <c r="A72" s="67" t="s">
        <v>73</v>
      </c>
      <c r="B72" s="59">
        <v>0</v>
      </c>
      <c r="C72" s="57"/>
    </row>
    <row r="73" spans="1:3" s="43" customFormat="1" ht="16.5" customHeight="1">
      <c r="A73" s="67" t="s">
        <v>102</v>
      </c>
      <c r="B73" s="59">
        <v>0</v>
      </c>
      <c r="C73" s="57"/>
    </row>
    <row r="74" spans="1:3" s="43" customFormat="1" ht="16.5" customHeight="1">
      <c r="A74" s="67" t="s">
        <v>109</v>
      </c>
      <c r="B74" s="59">
        <v>0</v>
      </c>
      <c r="C74" s="57"/>
    </row>
    <row r="75" spans="1:3" s="10" customFormat="1" ht="16.5" customHeight="1">
      <c r="A75" s="60" t="s">
        <v>21</v>
      </c>
      <c r="B75" s="61">
        <v>0</v>
      </c>
      <c r="C75" s="61">
        <f>SUM(C72:C74)</f>
        <v>0</v>
      </c>
    </row>
    <row r="76" spans="1:3" s="43" customFormat="1" ht="16.5" customHeight="1">
      <c r="A76" s="58" t="s">
        <v>22</v>
      </c>
      <c r="B76" s="59">
        <v>0</v>
      </c>
      <c r="C76" s="57"/>
    </row>
    <row r="77" spans="1:3" s="43" customFormat="1" ht="16.5" customHeight="1">
      <c r="A77" s="58" t="s">
        <v>164</v>
      </c>
      <c r="B77" s="66">
        <v>85</v>
      </c>
      <c r="C77" s="57"/>
    </row>
    <row r="78" spans="1:3" s="43" customFormat="1" ht="16.5" customHeight="1">
      <c r="A78" s="58" t="s">
        <v>23</v>
      </c>
      <c r="B78" s="59">
        <v>10</v>
      </c>
      <c r="C78" s="57"/>
    </row>
    <row r="79" spans="1:3" s="43" customFormat="1" ht="16.5" customHeight="1">
      <c r="A79" s="58" t="s">
        <v>47</v>
      </c>
      <c r="B79" s="59">
        <v>0</v>
      </c>
      <c r="C79" s="57"/>
    </row>
    <row r="80" spans="1:3" s="43" customFormat="1" ht="16.5" customHeight="1">
      <c r="A80" s="58" t="s">
        <v>173</v>
      </c>
      <c r="B80" s="66">
        <v>200</v>
      </c>
      <c r="C80" s="57"/>
    </row>
    <row r="81" spans="1:3" s="43" customFormat="1" ht="16.5" customHeight="1">
      <c r="A81" s="58" t="s">
        <v>154</v>
      </c>
      <c r="B81" s="59">
        <v>79</v>
      </c>
      <c r="C81" s="57"/>
    </row>
    <row r="82" spans="1:3" s="43" customFormat="1" ht="16.5" customHeight="1">
      <c r="A82" s="58" t="s">
        <v>24</v>
      </c>
      <c r="B82" s="59">
        <v>0</v>
      </c>
      <c r="C82" s="57"/>
    </row>
    <row r="83" spans="1:3" s="44" customFormat="1" ht="16.5" customHeight="1">
      <c r="A83" s="58" t="s">
        <v>25</v>
      </c>
      <c r="B83" s="59">
        <v>0</v>
      </c>
      <c r="C83" s="57"/>
    </row>
    <row r="84" spans="1:3" s="44" customFormat="1" ht="16.5" customHeight="1">
      <c r="A84" s="58" t="s">
        <v>15</v>
      </c>
      <c r="B84" s="59">
        <v>0</v>
      </c>
      <c r="C84" s="57"/>
    </row>
    <row r="85" spans="1:3" s="43" customFormat="1" ht="16.5" customHeight="1">
      <c r="A85" s="58" t="s">
        <v>18</v>
      </c>
      <c r="B85" s="59">
        <v>0</v>
      </c>
      <c r="C85" s="57"/>
    </row>
    <row r="86" spans="1:3" s="43" customFormat="1" ht="16.5" customHeight="1">
      <c r="A86" s="58" t="s">
        <v>185</v>
      </c>
      <c r="B86" s="59">
        <v>0</v>
      </c>
      <c r="C86" s="57"/>
    </row>
    <row r="87" spans="1:3" s="43" customFormat="1" ht="16.5" customHeight="1">
      <c r="A87" s="58" t="s">
        <v>43</v>
      </c>
      <c r="B87" s="66">
        <v>101</v>
      </c>
      <c r="C87" s="57"/>
    </row>
    <row r="88" spans="1:3" s="43" customFormat="1" ht="16.5" customHeight="1">
      <c r="A88" s="60" t="s">
        <v>26</v>
      </c>
      <c r="B88" s="61">
        <v>475</v>
      </c>
      <c r="C88" s="57"/>
    </row>
    <row r="89" spans="1:3" ht="16.5" customHeight="1">
      <c r="A89" s="60" t="s">
        <v>231</v>
      </c>
      <c r="B89" s="61">
        <v>1454</v>
      </c>
      <c r="C89" s="61">
        <f>SUM(C76:C87)</f>
        <v>0</v>
      </c>
    </row>
    <row r="90" spans="1:3" s="17" customFormat="1" ht="24.95" customHeight="1">
      <c r="A90" s="72" t="s">
        <v>3</v>
      </c>
      <c r="B90" s="73">
        <v>1929</v>
      </c>
      <c r="C90" s="73">
        <f>C89+C75+C71</f>
        <v>0</v>
      </c>
    </row>
    <row r="91" spans="1:3" s="38" customFormat="1" ht="24.95" customHeight="1">
      <c r="A91" s="18"/>
      <c r="B91" s="29"/>
      <c r="C91" s="121"/>
    </row>
    <row r="92" spans="1:3" s="38" customFormat="1" ht="16.5" customHeight="1">
      <c r="A92" s="140" t="s">
        <v>165</v>
      </c>
      <c r="B92" s="136" t="s">
        <v>28</v>
      </c>
      <c r="C92" s="57"/>
    </row>
    <row r="93" spans="1:3" s="38" customFormat="1" ht="16.5" customHeight="1">
      <c r="A93" s="138"/>
      <c r="B93" s="136"/>
      <c r="C93" s="57"/>
    </row>
    <row r="94" spans="1:3" s="38" customFormat="1" ht="16.5" customHeight="1">
      <c r="A94" s="139"/>
      <c r="B94" s="137"/>
      <c r="C94" s="57"/>
    </row>
    <row r="95" spans="1:3" s="38" customFormat="1" ht="24.95" customHeight="1">
      <c r="A95" s="135" t="s">
        <v>93</v>
      </c>
      <c r="B95" s="135"/>
      <c r="C95" s="135"/>
    </row>
    <row r="96" spans="1:3" s="38" customFormat="1" ht="16.5" customHeight="1">
      <c r="A96" s="58" t="s">
        <v>202</v>
      </c>
      <c r="B96" s="57">
        <v>3225</v>
      </c>
      <c r="C96" s="57"/>
    </row>
    <row r="97" spans="1:3" s="38" customFormat="1" ht="16.5" customHeight="1">
      <c r="A97" s="58" t="s">
        <v>166</v>
      </c>
      <c r="B97" s="57">
        <v>871</v>
      </c>
      <c r="C97" s="57"/>
    </row>
    <row r="98" spans="1:3" s="38" customFormat="1" ht="16.5" customHeight="1">
      <c r="A98" s="60" t="s">
        <v>2</v>
      </c>
      <c r="B98" s="75">
        <f>SUM(B96:B97)</f>
        <v>4096</v>
      </c>
      <c r="C98" s="75">
        <f>SUM(C96:C97)</f>
        <v>0</v>
      </c>
    </row>
    <row r="99" spans="1:3" s="38" customFormat="1" ht="24.95" customHeight="1">
      <c r="A99" s="72" t="s">
        <v>3</v>
      </c>
      <c r="B99" s="77">
        <f>SUM(B98)</f>
        <v>4096</v>
      </c>
      <c r="C99" s="77">
        <f>SUM(C98)</f>
        <v>0</v>
      </c>
    </row>
    <row r="100" spans="1:3" s="38" customFormat="1" ht="24.95" customHeight="1">
      <c r="A100" s="18"/>
      <c r="B100" s="29"/>
      <c r="C100" s="121"/>
    </row>
    <row r="101" spans="1:3" ht="16.5" customHeight="1">
      <c r="A101" s="140" t="s">
        <v>178</v>
      </c>
      <c r="B101" s="136" t="s">
        <v>28</v>
      </c>
      <c r="C101" s="57"/>
    </row>
    <row r="102" spans="1:3" ht="16.5" customHeight="1">
      <c r="A102" s="138"/>
      <c r="B102" s="136"/>
      <c r="C102" s="57"/>
    </row>
    <row r="103" spans="1:3" ht="16.5" customHeight="1">
      <c r="A103" s="139"/>
      <c r="B103" s="137"/>
      <c r="C103" s="57"/>
    </row>
    <row r="104" spans="1:3" s="15" customFormat="1" ht="24.95" customHeight="1">
      <c r="A104" s="135" t="s">
        <v>93</v>
      </c>
      <c r="B104" s="135"/>
      <c r="C104" s="135"/>
    </row>
    <row r="105" spans="1:3" s="43" customFormat="1" ht="16.5" customHeight="1">
      <c r="A105" s="58" t="s">
        <v>203</v>
      </c>
      <c r="B105" s="57">
        <v>3830</v>
      </c>
      <c r="C105" s="57"/>
    </row>
    <row r="106" spans="1:3" ht="16.5" customHeight="1">
      <c r="A106" s="60" t="s">
        <v>33</v>
      </c>
      <c r="B106" s="75">
        <f>SUM(B105:B105)</f>
        <v>3830</v>
      </c>
      <c r="C106" s="75">
        <f>SUM(C105:C105)</f>
        <v>0</v>
      </c>
    </row>
    <row r="107" spans="1:3" s="15" customFormat="1" ht="24.95" customHeight="1">
      <c r="A107" s="72" t="s">
        <v>3</v>
      </c>
      <c r="B107" s="77">
        <f>SUM(B106)</f>
        <v>3830</v>
      </c>
      <c r="C107" s="77">
        <f>SUM(C106)</f>
        <v>0</v>
      </c>
    </row>
    <row r="108" spans="1:3" s="19" customFormat="1" ht="24.95" customHeight="1">
      <c r="A108" s="18"/>
      <c r="B108" s="20"/>
      <c r="C108" s="121"/>
    </row>
    <row r="109" spans="1:3" s="15" customFormat="1" ht="16.5" customHeight="1">
      <c r="A109" s="140" t="s">
        <v>155</v>
      </c>
      <c r="B109" s="136" t="s">
        <v>28</v>
      </c>
      <c r="C109" s="57"/>
    </row>
    <row r="110" spans="1:3" s="15" customFormat="1" ht="16.5" customHeight="1">
      <c r="A110" s="138"/>
      <c r="B110" s="136"/>
      <c r="C110" s="57"/>
    </row>
    <row r="111" spans="1:3" s="15" customFormat="1" ht="16.5" customHeight="1">
      <c r="A111" s="139"/>
      <c r="B111" s="137"/>
      <c r="C111" s="57"/>
    </row>
    <row r="112" spans="1:3" s="15" customFormat="1" ht="24.95" customHeight="1">
      <c r="A112" s="135" t="s">
        <v>93</v>
      </c>
      <c r="B112" s="135"/>
      <c r="C112" s="135"/>
    </row>
    <row r="113" spans="1:3" s="43" customFormat="1" ht="16.5" customHeight="1">
      <c r="A113" s="58" t="s">
        <v>188</v>
      </c>
      <c r="B113" s="57">
        <v>240</v>
      </c>
      <c r="C113" s="57"/>
    </row>
    <row r="114" spans="1:3" s="15" customFormat="1" ht="16.5" customHeight="1">
      <c r="A114" s="60" t="s">
        <v>119</v>
      </c>
      <c r="B114" s="75">
        <f>SUM(B113:B113)</f>
        <v>240</v>
      </c>
      <c r="C114" s="75">
        <f>SUM(C113:C113)</f>
        <v>0</v>
      </c>
    </row>
    <row r="115" spans="1:3" s="15" customFormat="1" ht="24.95" customHeight="1">
      <c r="A115" s="72" t="s">
        <v>3</v>
      </c>
      <c r="B115" s="77">
        <f>SUM(B114)</f>
        <v>240</v>
      </c>
      <c r="C115" s="77">
        <f>SUM(C114)</f>
        <v>0</v>
      </c>
    </row>
    <row r="116" spans="1:3" s="15" customFormat="1" ht="24.95" customHeight="1">
      <c r="A116" s="18"/>
      <c r="B116" s="20"/>
      <c r="C116" s="53"/>
    </row>
    <row r="117" spans="1:3" s="15" customFormat="1" ht="16.5" customHeight="1">
      <c r="A117" s="140" t="s">
        <v>179</v>
      </c>
      <c r="B117" s="136" t="s">
        <v>28</v>
      </c>
      <c r="C117" s="57"/>
    </row>
    <row r="118" spans="1:3" s="15" customFormat="1" ht="16.5" customHeight="1">
      <c r="A118" s="138"/>
      <c r="B118" s="136"/>
      <c r="C118" s="57"/>
    </row>
    <row r="119" spans="1:3" s="15" customFormat="1" ht="16.5" customHeight="1">
      <c r="A119" s="138"/>
      <c r="B119" s="136"/>
      <c r="C119" s="57"/>
    </row>
    <row r="120" spans="1:3" s="15" customFormat="1" ht="24.95" customHeight="1">
      <c r="A120" s="141" t="s">
        <v>92</v>
      </c>
      <c r="B120" s="141"/>
      <c r="C120" s="141"/>
    </row>
    <row r="121" spans="1:3" s="19" customFormat="1" ht="16.5" customHeight="1">
      <c r="A121" s="58" t="s">
        <v>204</v>
      </c>
      <c r="B121" s="57">
        <v>904</v>
      </c>
      <c r="C121" s="78"/>
    </row>
    <row r="122" spans="1:3" s="19" customFormat="1" ht="16.5" customHeight="1">
      <c r="A122" s="65" t="s">
        <v>205</v>
      </c>
      <c r="B122" s="79">
        <v>820</v>
      </c>
      <c r="C122" s="78"/>
    </row>
    <row r="123" spans="1:3" s="43" customFormat="1" ht="16.5" customHeight="1">
      <c r="A123" s="65" t="s">
        <v>88</v>
      </c>
      <c r="B123" s="80">
        <v>100</v>
      </c>
      <c r="C123" s="57"/>
    </row>
    <row r="124" spans="1:3" s="43" customFormat="1" ht="16.5" customHeight="1">
      <c r="A124" s="58" t="s">
        <v>206</v>
      </c>
      <c r="B124" s="57">
        <v>5934</v>
      </c>
      <c r="C124" s="57"/>
    </row>
    <row r="125" spans="1:3" s="15" customFormat="1" ht="16.5" customHeight="1">
      <c r="A125" s="60" t="s">
        <v>176</v>
      </c>
      <c r="B125" s="75">
        <f>SUM(B121:B124)</f>
        <v>7758</v>
      </c>
      <c r="C125" s="75">
        <f>SUM(C122:C124)</f>
        <v>0</v>
      </c>
    </row>
    <row r="126" spans="1:3" s="15" customFormat="1" ht="24.95" customHeight="1">
      <c r="A126" s="81" t="s">
        <v>89</v>
      </c>
      <c r="B126" s="82">
        <v>7758</v>
      </c>
      <c r="C126" s="82" t="e">
        <f>SUM(#REF!+C125)</f>
        <v>#REF!</v>
      </c>
    </row>
    <row r="127" spans="1:3" s="15" customFormat="1" ht="24.95" customHeight="1">
      <c r="A127" s="135" t="s">
        <v>93</v>
      </c>
      <c r="B127" s="135"/>
      <c r="C127" s="135"/>
    </row>
    <row r="128" spans="1:3" ht="24.95" customHeight="1">
      <c r="A128" s="72" t="s">
        <v>3</v>
      </c>
      <c r="B128" s="77"/>
      <c r="C128" s="77" t="e">
        <f>SUM(#REF!)</f>
        <v>#REF!</v>
      </c>
    </row>
    <row r="129" spans="1:3" ht="24.95" customHeight="1">
      <c r="A129" s="155"/>
      <c r="B129" s="155"/>
      <c r="C129" s="53"/>
    </row>
    <row r="130" spans="1:3" ht="16.5" customHeight="1">
      <c r="A130" s="140" t="s">
        <v>122</v>
      </c>
      <c r="B130" s="136" t="s">
        <v>28</v>
      </c>
      <c r="C130" s="57"/>
    </row>
    <row r="131" spans="1:3" ht="16.5" customHeight="1">
      <c r="A131" s="138"/>
      <c r="B131" s="136"/>
      <c r="C131" s="57"/>
    </row>
    <row r="132" spans="1:3" ht="16.5" customHeight="1">
      <c r="A132" s="139"/>
      <c r="B132" s="137"/>
      <c r="C132" s="57"/>
    </row>
    <row r="133" spans="1:3" s="17" customFormat="1" ht="24.95" customHeight="1">
      <c r="A133" s="135" t="s">
        <v>93</v>
      </c>
      <c r="B133" s="135"/>
      <c r="C133" s="135"/>
    </row>
    <row r="134" spans="1:3" s="43" customFormat="1" ht="16.5" customHeight="1">
      <c r="A134" s="58" t="s">
        <v>207</v>
      </c>
      <c r="B134" s="59">
        <v>2943</v>
      </c>
      <c r="C134" s="57"/>
    </row>
    <row r="135" spans="1:3" s="43" customFormat="1" ht="16.5" customHeight="1">
      <c r="A135" s="58" t="s">
        <v>54</v>
      </c>
      <c r="B135" s="59">
        <v>0</v>
      </c>
      <c r="C135" s="57"/>
    </row>
    <row r="136" spans="1:3" s="43" customFormat="1" ht="16.5" customHeight="1">
      <c r="A136" s="58" t="s">
        <v>27</v>
      </c>
      <c r="B136" s="59">
        <v>795</v>
      </c>
      <c r="C136" s="57"/>
    </row>
    <row r="137" spans="1:3" ht="16.5" customHeight="1">
      <c r="A137" s="60" t="s">
        <v>2</v>
      </c>
      <c r="B137" s="61">
        <f>SUM(B134:B136)</f>
        <v>3738</v>
      </c>
      <c r="C137" s="61">
        <f>SUM(C134:C136)</f>
        <v>0</v>
      </c>
    </row>
    <row r="138" spans="1:3" s="15" customFormat="1" ht="24.95" customHeight="1">
      <c r="A138" s="72" t="s">
        <v>3</v>
      </c>
      <c r="B138" s="73">
        <f>SUM(B137)</f>
        <v>3738</v>
      </c>
      <c r="C138" s="73">
        <f>SUM(C137)</f>
        <v>0</v>
      </c>
    </row>
    <row r="139" spans="1:3" ht="18.75" customHeight="1">
      <c r="A139" s="21"/>
      <c r="B139" s="22"/>
      <c r="C139" s="53"/>
    </row>
    <row r="140" spans="1:3" s="10" customFormat="1" ht="16.5" customHeight="1">
      <c r="A140" s="140" t="s">
        <v>177</v>
      </c>
      <c r="B140" s="136" t="s">
        <v>28</v>
      </c>
      <c r="C140" s="57"/>
    </row>
    <row r="141" spans="1:3" s="10" customFormat="1" ht="16.5" customHeight="1">
      <c r="A141" s="138"/>
      <c r="B141" s="136"/>
      <c r="C141" s="57"/>
    </row>
    <row r="142" spans="1:3" s="14" customFormat="1" ht="16.5" customHeight="1">
      <c r="A142" s="139"/>
      <c r="B142" s="137"/>
      <c r="C142" s="57"/>
    </row>
    <row r="143" spans="1:3" s="15" customFormat="1" ht="24.95" customHeight="1">
      <c r="A143" s="141" t="s">
        <v>92</v>
      </c>
      <c r="B143" s="141"/>
      <c r="C143" s="141"/>
    </row>
    <row r="144" spans="1:3" s="43" customFormat="1" ht="16.5" customHeight="1">
      <c r="A144" s="58" t="s">
        <v>59</v>
      </c>
      <c r="B144" s="59">
        <v>5930</v>
      </c>
      <c r="C144" s="57"/>
    </row>
    <row r="145" spans="1:3" ht="16.5" customHeight="1">
      <c r="A145" s="60" t="s">
        <v>59</v>
      </c>
      <c r="B145" s="61">
        <f>B144</f>
        <v>5930</v>
      </c>
      <c r="C145" s="61">
        <f>C144</f>
        <v>0</v>
      </c>
    </row>
    <row r="146" spans="1:3" s="15" customFormat="1" ht="24.95" customHeight="1">
      <c r="A146" s="63" t="s">
        <v>4</v>
      </c>
      <c r="B146" s="83">
        <f>B145</f>
        <v>5930</v>
      </c>
      <c r="C146" s="83">
        <f>C145</f>
        <v>0</v>
      </c>
    </row>
    <row r="147" spans="1:3" s="19" customFormat="1" ht="17.25" customHeight="1">
      <c r="A147" s="18"/>
      <c r="B147" s="39"/>
      <c r="C147" s="121"/>
    </row>
    <row r="148" spans="1:3" ht="16.5" customHeight="1">
      <c r="A148" s="140" t="s">
        <v>180</v>
      </c>
      <c r="B148" s="136" t="s">
        <v>28</v>
      </c>
      <c r="C148" s="57"/>
    </row>
    <row r="149" spans="1:3" ht="16.5" customHeight="1">
      <c r="A149" s="138"/>
      <c r="B149" s="136"/>
      <c r="C149" s="57"/>
    </row>
    <row r="150" spans="1:3" ht="16.5" customHeight="1">
      <c r="A150" s="139"/>
      <c r="B150" s="137"/>
      <c r="C150" s="57"/>
    </row>
    <row r="151" spans="1:3" s="17" customFormat="1" ht="24.95" customHeight="1">
      <c r="A151" s="141" t="s">
        <v>92</v>
      </c>
      <c r="B151" s="141"/>
      <c r="C151" s="141"/>
    </row>
    <row r="152" spans="1:3" s="43" customFormat="1" ht="16.5" customHeight="1">
      <c r="A152" s="58" t="s">
        <v>61</v>
      </c>
      <c r="B152" s="59">
        <v>2297</v>
      </c>
      <c r="C152" s="57"/>
    </row>
    <row r="153" spans="1:3" s="43" customFormat="1" ht="16.5" customHeight="1">
      <c r="A153" s="58" t="s">
        <v>62</v>
      </c>
      <c r="B153" s="59">
        <v>620</v>
      </c>
      <c r="C153" s="57"/>
    </row>
    <row r="154" spans="1:3" s="14" customFormat="1" ht="16.5" customHeight="1">
      <c r="A154" s="60" t="s">
        <v>20</v>
      </c>
      <c r="B154" s="61">
        <f>SUM(B152:B153)</f>
        <v>2917</v>
      </c>
      <c r="C154" s="61">
        <f>SUM(C152:C153)</f>
        <v>0</v>
      </c>
    </row>
    <row r="155" spans="1:3" s="15" customFormat="1" ht="24.95" customHeight="1">
      <c r="A155" s="63" t="s">
        <v>4</v>
      </c>
      <c r="B155" s="83">
        <f>SUM(B154:B154)</f>
        <v>2917</v>
      </c>
      <c r="C155" s="83">
        <f>C154</f>
        <v>0</v>
      </c>
    </row>
    <row r="156" spans="1:3" s="15" customFormat="1" ht="24.95" customHeight="1">
      <c r="A156" s="135" t="s">
        <v>93</v>
      </c>
      <c r="B156" s="135"/>
      <c r="C156" s="135"/>
    </row>
    <row r="157" spans="1:3" s="43" customFormat="1" ht="16.5" customHeight="1">
      <c r="A157" s="84" t="s">
        <v>5</v>
      </c>
      <c r="B157" s="85">
        <v>0</v>
      </c>
      <c r="C157" s="57"/>
    </row>
    <row r="158" spans="1:3" s="47" customFormat="1" ht="16.5" customHeight="1">
      <c r="A158" s="84" t="s">
        <v>186</v>
      </c>
      <c r="B158" s="85">
        <v>0</v>
      </c>
      <c r="C158" s="57"/>
    </row>
    <row r="159" spans="1:3" s="40" customFormat="1" ht="16.5" customHeight="1">
      <c r="A159" s="86" t="s">
        <v>6</v>
      </c>
      <c r="B159" s="87">
        <v>0</v>
      </c>
      <c r="C159" s="87">
        <f>SUM(C157:C158)</f>
        <v>0</v>
      </c>
    </row>
    <row r="160" spans="1:3" s="47" customFormat="1" ht="16.5" customHeight="1">
      <c r="A160" s="84" t="s">
        <v>77</v>
      </c>
      <c r="B160" s="85">
        <v>0</v>
      </c>
      <c r="C160" s="57"/>
    </row>
    <row r="161" spans="1:3" s="43" customFormat="1" ht="16.5" customHeight="1">
      <c r="A161" s="84" t="s">
        <v>187</v>
      </c>
      <c r="B161" s="85">
        <v>0</v>
      </c>
      <c r="C161" s="57"/>
    </row>
    <row r="162" spans="1:3" s="43" customFormat="1" ht="16.5" customHeight="1">
      <c r="A162" s="84" t="s">
        <v>76</v>
      </c>
      <c r="B162" s="85">
        <v>0</v>
      </c>
      <c r="C162" s="57"/>
    </row>
    <row r="163" spans="1:3" s="14" customFormat="1" ht="16.5" customHeight="1">
      <c r="A163" s="86" t="s">
        <v>8</v>
      </c>
      <c r="B163" s="87">
        <v>0</v>
      </c>
      <c r="C163" s="87">
        <f>SUM(C160:C162)</f>
        <v>0</v>
      </c>
    </row>
    <row r="164" spans="1:3" s="14" customFormat="1" ht="16.5" customHeight="1">
      <c r="A164" s="88" t="s">
        <v>10</v>
      </c>
      <c r="B164" s="89">
        <f>B159+B163</f>
        <v>0</v>
      </c>
      <c r="C164" s="89">
        <f>C159+C163</f>
        <v>0</v>
      </c>
    </row>
    <row r="165" spans="1:3" s="43" customFormat="1" ht="16.5" customHeight="1">
      <c r="A165" s="84" t="s">
        <v>70</v>
      </c>
      <c r="B165" s="85">
        <v>0</v>
      </c>
      <c r="C165" s="57"/>
    </row>
    <row r="166" spans="1:3" s="43" customFormat="1" ht="16.5" customHeight="1">
      <c r="A166" s="84" t="s">
        <v>109</v>
      </c>
      <c r="B166" s="85">
        <v>0</v>
      </c>
      <c r="C166" s="57"/>
    </row>
    <row r="167" spans="1:3" s="43" customFormat="1" ht="16.5" customHeight="1">
      <c r="A167" s="84" t="s">
        <v>102</v>
      </c>
      <c r="B167" s="85">
        <v>0</v>
      </c>
      <c r="C167" s="57"/>
    </row>
    <row r="168" spans="1:3" s="14" customFormat="1" ht="16.5" customHeight="1">
      <c r="A168" s="88" t="s">
        <v>11</v>
      </c>
      <c r="B168" s="89">
        <f>SUM(B165:B167)</f>
        <v>0</v>
      </c>
      <c r="C168" s="89">
        <f>SUM(C165:C167)</f>
        <v>0</v>
      </c>
    </row>
    <row r="169" spans="1:3" s="43" customFormat="1" ht="16.5" customHeight="1">
      <c r="A169" s="84" t="s">
        <v>63</v>
      </c>
      <c r="B169" s="85">
        <v>2016</v>
      </c>
      <c r="C169" s="57"/>
    </row>
    <row r="170" spans="1:3" s="43" customFormat="1" ht="16.5" customHeight="1">
      <c r="A170" s="84" t="s">
        <v>22</v>
      </c>
      <c r="B170" s="85">
        <v>0</v>
      </c>
      <c r="C170" s="57"/>
    </row>
    <row r="171" spans="1:3" s="43" customFormat="1" ht="16.5" customHeight="1">
      <c r="A171" s="84" t="s">
        <v>120</v>
      </c>
      <c r="B171" s="85">
        <v>0</v>
      </c>
      <c r="C171" s="57"/>
    </row>
    <row r="172" spans="1:3" s="43" customFormat="1" ht="16.5" customHeight="1">
      <c r="A172" s="84" t="s">
        <v>64</v>
      </c>
      <c r="B172" s="90">
        <v>0</v>
      </c>
      <c r="C172" s="57"/>
    </row>
    <row r="173" spans="1:3" s="43" customFormat="1" ht="16.5" customHeight="1">
      <c r="A173" s="84" t="s">
        <v>144</v>
      </c>
      <c r="B173" s="90">
        <v>0</v>
      </c>
      <c r="C173" s="57"/>
    </row>
    <row r="174" spans="1:3" s="43" customFormat="1" ht="16.5" customHeight="1">
      <c r="A174" s="84" t="s">
        <v>13</v>
      </c>
      <c r="B174" s="90">
        <v>0</v>
      </c>
      <c r="C174" s="57"/>
    </row>
    <row r="175" spans="1:3" s="43" customFormat="1" ht="16.5" customHeight="1">
      <c r="A175" s="84" t="s">
        <v>65</v>
      </c>
      <c r="B175" s="90">
        <v>0</v>
      </c>
      <c r="C175" s="57"/>
    </row>
    <row r="176" spans="1:3" s="43" customFormat="1" ht="16.5" customHeight="1">
      <c r="A176" s="84" t="s">
        <v>66</v>
      </c>
      <c r="B176" s="90">
        <v>0</v>
      </c>
      <c r="C176" s="57"/>
    </row>
    <row r="177" spans="1:3" s="43" customFormat="1" ht="16.5" customHeight="1">
      <c r="A177" s="84" t="s">
        <v>145</v>
      </c>
      <c r="B177" s="90">
        <v>0</v>
      </c>
      <c r="C177" s="57"/>
    </row>
    <row r="178" spans="1:3" s="43" customFormat="1" ht="16.5" customHeight="1">
      <c r="A178" s="84" t="s">
        <v>34</v>
      </c>
      <c r="B178" s="90">
        <v>0</v>
      </c>
      <c r="C178" s="57"/>
    </row>
    <row r="179" spans="1:3" s="43" customFormat="1" ht="16.5" customHeight="1">
      <c r="A179" s="84" t="s">
        <v>54</v>
      </c>
      <c r="B179" s="90">
        <v>0</v>
      </c>
      <c r="C179" s="57"/>
    </row>
    <row r="180" spans="1:3" s="43" customFormat="1" ht="16.5" customHeight="1">
      <c r="A180" s="84" t="s">
        <v>167</v>
      </c>
      <c r="B180" s="90">
        <v>0</v>
      </c>
      <c r="C180" s="57"/>
    </row>
    <row r="181" spans="1:3" s="43" customFormat="1" ht="16.5" customHeight="1">
      <c r="A181" s="84" t="s">
        <v>83</v>
      </c>
      <c r="B181" s="90">
        <v>0</v>
      </c>
      <c r="C181" s="57"/>
    </row>
    <row r="182" spans="1:3" s="43" customFormat="1" ht="16.5" customHeight="1">
      <c r="A182" s="84" t="s">
        <v>43</v>
      </c>
      <c r="B182" s="90">
        <v>544</v>
      </c>
      <c r="C182" s="57"/>
    </row>
    <row r="183" spans="1:3" s="43" customFormat="1" ht="16.5" customHeight="1">
      <c r="A183" s="84" t="s">
        <v>67</v>
      </c>
      <c r="B183" s="85">
        <v>0</v>
      </c>
      <c r="C183" s="57"/>
    </row>
    <row r="184" spans="1:3" s="14" customFormat="1" ht="16.5" customHeight="1">
      <c r="A184" s="88" t="s">
        <v>2</v>
      </c>
      <c r="B184" s="89">
        <f>SUM(B169:B183)</f>
        <v>2560</v>
      </c>
      <c r="C184" s="89">
        <f>SUM(C169:C183)</f>
        <v>0</v>
      </c>
    </row>
    <row r="185" spans="1:3" s="15" customFormat="1" ht="24.95" customHeight="1">
      <c r="A185" s="72" t="s">
        <v>3</v>
      </c>
      <c r="B185" s="73">
        <f>B164+B168+B184</f>
        <v>2560</v>
      </c>
      <c r="C185" s="73" t="e">
        <f>C164+C168+C184+#REF!</f>
        <v>#REF!</v>
      </c>
    </row>
    <row r="186" spans="1:3" s="19" customFormat="1" ht="14.25" customHeight="1">
      <c r="A186" s="18"/>
      <c r="B186" s="29"/>
      <c r="C186" s="121"/>
    </row>
    <row r="187" spans="1:3" s="19" customFormat="1" ht="16.5" customHeight="1">
      <c r="A187" s="140" t="s">
        <v>191</v>
      </c>
      <c r="B187" s="136" t="s">
        <v>28</v>
      </c>
      <c r="C187" s="57"/>
    </row>
    <row r="188" spans="1:3" s="19" customFormat="1" ht="16.5" customHeight="1">
      <c r="A188" s="138"/>
      <c r="B188" s="136"/>
      <c r="C188" s="57"/>
    </row>
    <row r="189" spans="1:3" s="19" customFormat="1" ht="16.5" customHeight="1">
      <c r="A189" s="139"/>
      <c r="B189" s="137"/>
      <c r="C189" s="57"/>
    </row>
    <row r="190" spans="1:3" s="19" customFormat="1" ht="24.95" customHeight="1">
      <c r="A190" s="141" t="s">
        <v>92</v>
      </c>
      <c r="B190" s="141"/>
      <c r="C190" s="141"/>
    </row>
    <row r="191" spans="1:3" s="19" customFormat="1" ht="16.5" customHeight="1">
      <c r="A191" s="58" t="s">
        <v>61</v>
      </c>
      <c r="B191" s="59">
        <v>861</v>
      </c>
      <c r="C191" s="57"/>
    </row>
    <row r="192" spans="1:3" s="19" customFormat="1" ht="16.5" customHeight="1">
      <c r="A192" s="58" t="s">
        <v>62</v>
      </c>
      <c r="B192" s="59">
        <v>233</v>
      </c>
      <c r="C192" s="57"/>
    </row>
    <row r="193" spans="1:3" s="19" customFormat="1" ht="16.5" customHeight="1">
      <c r="A193" s="60" t="s">
        <v>20</v>
      </c>
      <c r="B193" s="61">
        <f>SUM(B191:B192)</f>
        <v>1094</v>
      </c>
      <c r="C193" s="61">
        <f>SUM(C191:C192)</f>
        <v>0</v>
      </c>
    </row>
    <row r="194" spans="1:3" s="19" customFormat="1" ht="24.95" customHeight="1">
      <c r="A194" s="63" t="s">
        <v>4</v>
      </c>
      <c r="B194" s="83">
        <f>B193</f>
        <v>1094</v>
      </c>
      <c r="C194" s="83">
        <f>C193</f>
        <v>0</v>
      </c>
    </row>
    <row r="195" spans="1:3" s="19" customFormat="1" ht="24.95" customHeight="1">
      <c r="A195" s="135" t="s">
        <v>93</v>
      </c>
      <c r="B195" s="135"/>
      <c r="C195" s="135"/>
    </row>
    <row r="196" spans="1:3" s="19" customFormat="1" ht="16.5" customHeight="1">
      <c r="A196" s="84" t="s">
        <v>5</v>
      </c>
      <c r="B196" s="85">
        <v>4784</v>
      </c>
      <c r="C196" s="57"/>
    </row>
    <row r="197" spans="1:3" s="19" customFormat="1" ht="16.5" customHeight="1">
      <c r="A197" s="84" t="s">
        <v>186</v>
      </c>
      <c r="B197" s="85">
        <v>0</v>
      </c>
      <c r="C197" s="57"/>
    </row>
    <row r="198" spans="1:3" s="19" customFormat="1" ht="16.5" customHeight="1">
      <c r="A198" s="86" t="s">
        <v>6</v>
      </c>
      <c r="B198" s="87">
        <f>SUM(B196:B197)</f>
        <v>4784</v>
      </c>
      <c r="C198" s="87">
        <f>SUM(C196:C197)</f>
        <v>0</v>
      </c>
    </row>
    <row r="199" spans="1:3" s="19" customFormat="1" ht="16.5" customHeight="1">
      <c r="A199" s="84" t="s">
        <v>77</v>
      </c>
      <c r="B199" s="85">
        <v>0</v>
      </c>
      <c r="C199" s="57"/>
    </row>
    <row r="200" spans="1:3" s="19" customFormat="1" ht="16.5" customHeight="1">
      <c r="A200" s="86" t="s">
        <v>8</v>
      </c>
      <c r="B200" s="87">
        <v>0</v>
      </c>
      <c r="C200" s="87">
        <f>SUM(C199:C199)</f>
        <v>0</v>
      </c>
    </row>
    <row r="201" spans="1:3" s="19" customFormat="1" ht="16.5" customHeight="1">
      <c r="A201" s="88" t="s">
        <v>10</v>
      </c>
      <c r="B201" s="89">
        <f>B198+B200</f>
        <v>4784</v>
      </c>
      <c r="C201" s="89">
        <f>C198+C200</f>
        <v>0</v>
      </c>
    </row>
    <row r="202" spans="1:3" s="19" customFormat="1" ht="16.5" customHeight="1">
      <c r="A202" s="84" t="s">
        <v>70</v>
      </c>
      <c r="B202" s="85">
        <v>1365</v>
      </c>
      <c r="C202" s="57"/>
    </row>
    <row r="203" spans="1:3" s="19" customFormat="1" ht="16.5" customHeight="1">
      <c r="A203" s="88" t="s">
        <v>11</v>
      </c>
      <c r="B203" s="89">
        <v>1365</v>
      </c>
      <c r="C203" s="89">
        <f>SUM(C202:C202)</f>
        <v>0</v>
      </c>
    </row>
    <row r="204" spans="1:3" s="19" customFormat="1" ht="16.5" customHeight="1">
      <c r="A204" s="84" t="s">
        <v>63</v>
      </c>
      <c r="B204" s="85">
        <v>2482</v>
      </c>
      <c r="C204" s="57"/>
    </row>
    <row r="205" spans="1:3" s="19" customFormat="1" ht="16.5" customHeight="1">
      <c r="A205" s="84" t="s">
        <v>13</v>
      </c>
      <c r="B205" s="90">
        <v>540</v>
      </c>
      <c r="C205" s="57"/>
    </row>
    <row r="206" spans="1:3" s="19" customFormat="1" ht="16.5" customHeight="1">
      <c r="A206" s="84" t="s">
        <v>208</v>
      </c>
      <c r="B206" s="90">
        <v>36</v>
      </c>
      <c r="C206" s="57"/>
    </row>
    <row r="207" spans="1:3" s="19" customFormat="1" ht="16.5" customHeight="1">
      <c r="A207" s="84" t="s">
        <v>66</v>
      </c>
      <c r="B207" s="90">
        <v>520</v>
      </c>
      <c r="C207" s="57"/>
    </row>
    <row r="208" spans="1:3" s="19" customFormat="1" ht="16.5" customHeight="1">
      <c r="A208" s="84" t="s">
        <v>145</v>
      </c>
      <c r="B208" s="90">
        <v>286</v>
      </c>
      <c r="C208" s="57"/>
    </row>
    <row r="209" spans="1:3" s="19" customFormat="1" ht="16.5" customHeight="1">
      <c r="A209" s="84" t="s">
        <v>34</v>
      </c>
      <c r="B209" s="90">
        <v>156</v>
      </c>
      <c r="C209" s="57"/>
    </row>
    <row r="210" spans="1:3" s="19" customFormat="1" ht="16.5" customHeight="1">
      <c r="A210" s="84" t="s">
        <v>43</v>
      </c>
      <c r="B210" s="90">
        <v>1085</v>
      </c>
      <c r="C210" s="57"/>
    </row>
    <row r="211" spans="1:3" s="19" customFormat="1" ht="16.5" customHeight="1">
      <c r="A211" s="88" t="s">
        <v>2</v>
      </c>
      <c r="B211" s="89">
        <f>SUM(B204:B210)</f>
        <v>5105</v>
      </c>
      <c r="C211" s="89">
        <f>SUM(C204:C210)</f>
        <v>0</v>
      </c>
    </row>
    <row r="212" spans="1:3" s="19" customFormat="1" ht="24.95" customHeight="1">
      <c r="A212" s="72" t="s">
        <v>3</v>
      </c>
      <c r="B212" s="73">
        <f>B201+B203+B211</f>
        <v>11254</v>
      </c>
      <c r="C212" s="73" t="e">
        <f>C201+C203+C211+#REF!</f>
        <v>#REF!</v>
      </c>
    </row>
    <row r="213" spans="1:3" s="19" customFormat="1" ht="24.95" customHeight="1">
      <c r="A213" s="18"/>
      <c r="B213" s="29"/>
      <c r="C213" s="121"/>
    </row>
    <row r="214" spans="1:3" s="19" customFormat="1" ht="16.5" customHeight="1">
      <c r="A214" s="140" t="s">
        <v>192</v>
      </c>
      <c r="B214" s="136" t="s">
        <v>28</v>
      </c>
      <c r="C214" s="57"/>
    </row>
    <row r="215" spans="1:3" s="19" customFormat="1" ht="26.25" customHeight="1">
      <c r="A215" s="139"/>
      <c r="B215" s="137"/>
      <c r="C215" s="57"/>
    </row>
    <row r="216" spans="1:3" s="19" customFormat="1" ht="24.95" customHeight="1">
      <c r="A216" s="141" t="s">
        <v>92</v>
      </c>
      <c r="B216" s="141"/>
      <c r="C216" s="141"/>
    </row>
    <row r="217" spans="1:3" s="19" customFormat="1" ht="16.5" customHeight="1">
      <c r="A217" s="58" t="s">
        <v>61</v>
      </c>
      <c r="B217" s="59">
        <v>1006</v>
      </c>
      <c r="C217" s="57"/>
    </row>
    <row r="218" spans="1:3" s="19" customFormat="1" ht="16.5" customHeight="1">
      <c r="A218" s="58" t="s">
        <v>62</v>
      </c>
      <c r="B218" s="59">
        <v>271</v>
      </c>
      <c r="C218" s="57"/>
    </row>
    <row r="219" spans="1:3" s="19" customFormat="1" ht="16.5" customHeight="1">
      <c r="A219" s="60" t="s">
        <v>20</v>
      </c>
      <c r="B219" s="61">
        <f>SUM(B217:B218)</f>
        <v>1277</v>
      </c>
      <c r="C219" s="61">
        <f>SUM(C217:C218)</f>
        <v>0</v>
      </c>
    </row>
    <row r="220" spans="1:3" s="19" customFormat="1" ht="24.95" customHeight="1">
      <c r="A220" s="63" t="s">
        <v>4</v>
      </c>
      <c r="B220" s="83">
        <f>B219</f>
        <v>1277</v>
      </c>
      <c r="C220" s="83">
        <f>C219</f>
        <v>0</v>
      </c>
    </row>
    <row r="221" spans="1:3" s="19" customFormat="1" ht="24.95" customHeight="1">
      <c r="A221" s="135" t="s">
        <v>93</v>
      </c>
      <c r="B221" s="135"/>
      <c r="C221" s="135"/>
    </row>
    <row r="222" spans="1:3" s="19" customFormat="1" ht="16.5" customHeight="1">
      <c r="A222" s="84" t="s">
        <v>5</v>
      </c>
      <c r="B222" s="85">
        <v>0</v>
      </c>
      <c r="C222" s="57"/>
    </row>
    <row r="223" spans="1:3" s="19" customFormat="1" ht="16.5" customHeight="1">
      <c r="A223" s="84" t="s">
        <v>186</v>
      </c>
      <c r="B223" s="85">
        <v>0</v>
      </c>
      <c r="C223" s="57"/>
    </row>
    <row r="224" spans="1:3" s="19" customFormat="1" ht="16.5" customHeight="1">
      <c r="A224" s="86" t="s">
        <v>6</v>
      </c>
      <c r="B224" s="87">
        <v>0</v>
      </c>
      <c r="C224" s="87">
        <f>SUM(C222:C223)</f>
        <v>0</v>
      </c>
    </row>
    <row r="225" spans="1:3" s="19" customFormat="1" ht="16.5" customHeight="1">
      <c r="A225" s="84" t="s">
        <v>77</v>
      </c>
      <c r="B225" s="85">
        <v>0</v>
      </c>
      <c r="C225" s="57"/>
    </row>
    <row r="226" spans="1:3" s="19" customFormat="1" ht="16.5" customHeight="1">
      <c r="A226" s="86" t="s">
        <v>8</v>
      </c>
      <c r="B226" s="87">
        <v>0</v>
      </c>
      <c r="C226" s="87">
        <f>SUM(C225:C225)</f>
        <v>0</v>
      </c>
    </row>
    <row r="227" spans="1:3" s="19" customFormat="1" ht="16.5" customHeight="1">
      <c r="A227" s="88" t="s">
        <v>10</v>
      </c>
      <c r="B227" s="89">
        <v>0</v>
      </c>
      <c r="C227" s="89">
        <f>C224+C226</f>
        <v>0</v>
      </c>
    </row>
    <row r="228" spans="1:3" s="19" customFormat="1" ht="16.5" customHeight="1">
      <c r="A228" s="84" t="s">
        <v>70</v>
      </c>
      <c r="B228" s="85">
        <v>0</v>
      </c>
      <c r="C228" s="57"/>
    </row>
    <row r="229" spans="1:3" s="19" customFormat="1" ht="16.5" customHeight="1">
      <c r="A229" s="88" t="s">
        <v>11</v>
      </c>
      <c r="B229" s="89">
        <f>SUM(B228:B228)</f>
        <v>0</v>
      </c>
      <c r="C229" s="89">
        <f>SUM(C228:C228)</f>
        <v>0</v>
      </c>
    </row>
    <row r="230" spans="1:3" s="19" customFormat="1" ht="16.5" customHeight="1">
      <c r="A230" s="84" t="s">
        <v>63</v>
      </c>
      <c r="B230" s="85">
        <v>2436</v>
      </c>
      <c r="C230" s="57"/>
    </row>
    <row r="231" spans="1:3" s="19" customFormat="1" ht="16.5" customHeight="1">
      <c r="A231" s="84" t="s">
        <v>13</v>
      </c>
      <c r="B231" s="90">
        <v>50</v>
      </c>
      <c r="C231" s="57"/>
    </row>
    <row r="232" spans="1:3" s="19" customFormat="1" ht="16.5" customHeight="1">
      <c r="A232" s="84" t="s">
        <v>65</v>
      </c>
      <c r="B232" s="90">
        <v>0</v>
      </c>
      <c r="C232" s="57"/>
    </row>
    <row r="233" spans="1:3" s="19" customFormat="1" ht="16.5" customHeight="1">
      <c r="A233" s="84" t="s">
        <v>66</v>
      </c>
      <c r="B233" s="90">
        <v>0</v>
      </c>
      <c r="C233" s="57"/>
    </row>
    <row r="234" spans="1:3" s="19" customFormat="1" ht="16.5" customHeight="1">
      <c r="A234" s="84" t="s">
        <v>145</v>
      </c>
      <c r="B234" s="90">
        <v>0</v>
      </c>
      <c r="C234" s="57"/>
    </row>
    <row r="235" spans="1:3" s="19" customFormat="1" ht="16.5" customHeight="1">
      <c r="A235" s="84" t="s">
        <v>34</v>
      </c>
      <c r="B235" s="90">
        <v>0</v>
      </c>
      <c r="C235" s="57"/>
    </row>
    <row r="236" spans="1:3" s="19" customFormat="1" ht="16.5" customHeight="1">
      <c r="A236" s="84" t="s">
        <v>43</v>
      </c>
      <c r="B236" s="90">
        <v>671</v>
      </c>
      <c r="C236" s="57"/>
    </row>
    <row r="237" spans="1:3" s="19" customFormat="1" ht="16.5" customHeight="1">
      <c r="A237" s="88" t="s">
        <v>2</v>
      </c>
      <c r="B237" s="89">
        <f>SUM(B230:B236)</f>
        <v>3157</v>
      </c>
      <c r="C237" s="89">
        <f>SUM(C230:C236)</f>
        <v>0</v>
      </c>
    </row>
    <row r="238" spans="1:3" s="19" customFormat="1" ht="24.95" customHeight="1">
      <c r="A238" s="72" t="s">
        <v>3</v>
      </c>
      <c r="B238" s="73">
        <f>B227+B229+B237</f>
        <v>3157</v>
      </c>
      <c r="C238" s="73" t="e">
        <f>C227+C229+C237+#REF!</f>
        <v>#REF!</v>
      </c>
    </row>
    <row r="239" spans="1:3" s="14" customFormat="1" ht="24.95" customHeight="1">
      <c r="A239" s="21"/>
      <c r="B239" s="22"/>
      <c r="C239" s="53"/>
    </row>
    <row r="240" spans="1:3" s="14" customFormat="1" ht="16.5" customHeight="1">
      <c r="A240" s="140" t="s">
        <v>181</v>
      </c>
      <c r="B240" s="136" t="s">
        <v>28</v>
      </c>
      <c r="C240" s="57"/>
    </row>
    <row r="241" spans="1:6" s="14" customFormat="1" ht="16.5" customHeight="1">
      <c r="A241" s="138"/>
      <c r="B241" s="136"/>
      <c r="C241" s="57"/>
    </row>
    <row r="242" spans="1:6" s="14" customFormat="1" ht="16.5" customHeight="1">
      <c r="A242" s="139"/>
      <c r="B242" s="137"/>
      <c r="C242" s="57"/>
    </row>
    <row r="243" spans="1:6" s="15" customFormat="1" ht="24.95" customHeight="1">
      <c r="A243" s="141" t="s">
        <v>92</v>
      </c>
      <c r="B243" s="141"/>
      <c r="C243" s="141"/>
    </row>
    <row r="244" spans="1:6" s="43" customFormat="1" ht="16.5" customHeight="1">
      <c r="A244" s="58" t="s">
        <v>146</v>
      </c>
      <c r="B244" s="59">
        <v>5740</v>
      </c>
      <c r="C244" s="57"/>
    </row>
    <row r="245" spans="1:6" s="43" customFormat="1" ht="16.5" customHeight="1">
      <c r="A245" s="58" t="s">
        <v>55</v>
      </c>
      <c r="B245" s="59">
        <v>0</v>
      </c>
      <c r="C245" s="57"/>
    </row>
    <row r="246" spans="1:6" s="14" customFormat="1" ht="16.5" customHeight="1">
      <c r="A246" s="60" t="s">
        <v>58</v>
      </c>
      <c r="B246" s="61">
        <v>0</v>
      </c>
      <c r="C246" s="61">
        <f>SUM(C244:C245)</f>
        <v>0</v>
      </c>
    </row>
    <row r="247" spans="1:6" s="14" customFormat="1" ht="16.5" customHeight="1">
      <c r="A247" s="60" t="s">
        <v>196</v>
      </c>
      <c r="B247" s="61">
        <f>SUM(B244:B246)</f>
        <v>5740</v>
      </c>
      <c r="C247" s="61">
        <v>480</v>
      </c>
    </row>
    <row r="248" spans="1:6" s="14" customFormat="1" ht="16.5" customHeight="1">
      <c r="A248" s="60" t="s">
        <v>110</v>
      </c>
      <c r="B248" s="61">
        <v>0</v>
      </c>
      <c r="C248" s="61">
        <v>151</v>
      </c>
    </row>
    <row r="249" spans="1:6" s="14" customFormat="1" ht="16.5" customHeight="1">
      <c r="A249" s="60" t="s">
        <v>111</v>
      </c>
      <c r="B249" s="61">
        <v>0</v>
      </c>
      <c r="C249" s="61">
        <v>722</v>
      </c>
    </row>
    <row r="250" spans="1:6" s="14" customFormat="1" ht="16.5" customHeight="1">
      <c r="A250" s="60" t="s">
        <v>112</v>
      </c>
      <c r="B250" s="61">
        <v>0</v>
      </c>
      <c r="C250" s="61">
        <v>1852</v>
      </c>
    </row>
    <row r="251" spans="1:6" s="14" customFormat="1" ht="16.5" customHeight="1">
      <c r="A251" s="60" t="s">
        <v>56</v>
      </c>
      <c r="B251" s="61">
        <v>2108</v>
      </c>
      <c r="C251" s="61"/>
    </row>
    <row r="252" spans="1:6" s="43" customFormat="1" ht="16.5" customHeight="1">
      <c r="A252" s="58" t="s">
        <v>238</v>
      </c>
      <c r="B252" s="59">
        <v>1499</v>
      </c>
      <c r="C252" s="57"/>
      <c r="F252" s="59"/>
    </row>
    <row r="253" spans="1:6" s="43" customFormat="1" ht="16.5" customHeight="1">
      <c r="A253" s="58" t="s">
        <v>209</v>
      </c>
      <c r="B253" s="59">
        <v>100</v>
      </c>
      <c r="C253" s="57"/>
      <c r="F253" s="59"/>
    </row>
    <row r="254" spans="1:6" s="43" customFormat="1" ht="16.5" customHeight="1">
      <c r="A254" s="58" t="s">
        <v>170</v>
      </c>
      <c r="B254" s="59">
        <v>4395</v>
      </c>
      <c r="C254" s="57"/>
      <c r="F254" s="59"/>
    </row>
    <row r="255" spans="1:6" s="14" customFormat="1" ht="16.5" customHeight="1">
      <c r="A255" s="58" t="s">
        <v>237</v>
      </c>
      <c r="B255" s="59">
        <v>20718</v>
      </c>
      <c r="C255" s="61">
        <f>SUM(C252:C254)</f>
        <v>0</v>
      </c>
      <c r="F255" s="59"/>
    </row>
    <row r="256" spans="1:6" s="43" customFormat="1" ht="16.5" customHeight="1">
      <c r="A256" s="58" t="s">
        <v>171</v>
      </c>
      <c r="B256" s="59">
        <v>3738</v>
      </c>
      <c r="C256" s="57"/>
      <c r="F256" s="59"/>
    </row>
    <row r="257" spans="1:6" s="43" customFormat="1" ht="16.5" customHeight="1">
      <c r="A257" s="58" t="s">
        <v>172</v>
      </c>
      <c r="B257" s="59">
        <v>4086</v>
      </c>
      <c r="C257" s="57"/>
      <c r="F257" s="59"/>
    </row>
    <row r="258" spans="1:6" s="43" customFormat="1" ht="16.5" customHeight="1">
      <c r="A258" s="58" t="s">
        <v>175</v>
      </c>
      <c r="B258" s="59">
        <v>4000</v>
      </c>
      <c r="C258" s="57"/>
      <c r="F258" s="59"/>
    </row>
    <row r="259" spans="1:6" ht="16.5" customHeight="1">
      <c r="A259" s="58" t="s">
        <v>236</v>
      </c>
      <c r="B259" s="91">
        <v>3961</v>
      </c>
      <c r="C259" s="92">
        <f>SUM(C256:C258)</f>
        <v>0</v>
      </c>
      <c r="F259" s="91"/>
    </row>
    <row r="260" spans="1:6" ht="16.5" customHeight="1">
      <c r="A260" s="58" t="s">
        <v>235</v>
      </c>
      <c r="B260" s="91">
        <v>7074</v>
      </c>
      <c r="C260" s="92"/>
      <c r="F260" s="91"/>
    </row>
    <row r="261" spans="1:6" ht="16.5" customHeight="1">
      <c r="A261" s="58" t="s">
        <v>240</v>
      </c>
      <c r="B261" s="91">
        <v>3037</v>
      </c>
      <c r="C261" s="92"/>
      <c r="F261" s="123"/>
    </row>
    <row r="262" spans="1:6" ht="16.5" customHeight="1">
      <c r="A262" s="58" t="s">
        <v>239</v>
      </c>
      <c r="B262" s="91">
        <v>-919</v>
      </c>
      <c r="C262" s="92"/>
      <c r="F262" s="123"/>
    </row>
    <row r="263" spans="1:6" ht="16.5" customHeight="1">
      <c r="A263" s="93" t="s">
        <v>57</v>
      </c>
      <c r="B263" s="94">
        <v>51689</v>
      </c>
      <c r="C263" s="94">
        <f>C259</f>
        <v>0</v>
      </c>
      <c r="F263" s="50"/>
    </row>
    <row r="264" spans="1:6" s="15" customFormat="1" ht="24.95" customHeight="1">
      <c r="A264" s="63" t="s">
        <v>4</v>
      </c>
      <c r="B264" s="64">
        <f>SUM(B247+B248+B249+B250+B251+B263)</f>
        <v>59537</v>
      </c>
      <c r="C264" s="64">
        <f>C246+C247+C255+C259+C248+C249+C250</f>
        <v>3205</v>
      </c>
    </row>
    <row r="265" spans="1:6" s="10" customFormat="1" ht="24.95" customHeight="1">
      <c r="A265" s="21"/>
      <c r="B265" s="22"/>
      <c r="C265" s="53"/>
    </row>
    <row r="266" spans="1:6" s="19" customFormat="1" ht="24.95" customHeight="1">
      <c r="A266" s="18"/>
      <c r="B266" s="39"/>
      <c r="C266" s="121"/>
    </row>
    <row r="267" spans="1:6" s="38" customFormat="1" ht="24.95" customHeight="1">
      <c r="A267" s="18"/>
      <c r="B267" s="29"/>
      <c r="C267" s="121"/>
    </row>
    <row r="268" spans="1:6" ht="16.5" customHeight="1">
      <c r="A268" s="138" t="s">
        <v>96</v>
      </c>
      <c r="B268" s="136" t="s">
        <v>28</v>
      </c>
      <c r="C268" s="57"/>
    </row>
    <row r="269" spans="1:6" ht="16.5" customHeight="1">
      <c r="A269" s="138"/>
      <c r="B269" s="136"/>
      <c r="C269" s="57"/>
    </row>
    <row r="270" spans="1:6" ht="16.5" customHeight="1">
      <c r="A270" s="139"/>
      <c r="B270" s="137"/>
      <c r="C270" s="57"/>
    </row>
    <row r="271" spans="1:6" s="10" customFormat="1" ht="24.95" customHeight="1">
      <c r="A271" s="145" t="s">
        <v>92</v>
      </c>
      <c r="B271" s="145"/>
      <c r="C271" s="145"/>
    </row>
    <row r="272" spans="1:6" s="43" customFormat="1" ht="16.5" customHeight="1">
      <c r="A272" s="84" t="s">
        <v>189</v>
      </c>
      <c r="B272" s="85">
        <v>0</v>
      </c>
      <c r="C272" s="57"/>
    </row>
    <row r="273" spans="1:3" ht="16.5" customHeight="1">
      <c r="A273" s="86" t="s">
        <v>147</v>
      </c>
      <c r="B273" s="87">
        <v>0</v>
      </c>
      <c r="C273" s="87">
        <f>C272</f>
        <v>0</v>
      </c>
    </row>
    <row r="274" spans="1:3" s="17" customFormat="1" ht="24.95" customHeight="1">
      <c r="A274" s="99" t="s">
        <v>4</v>
      </c>
      <c r="B274" s="100">
        <f>B273</f>
        <v>0</v>
      </c>
      <c r="C274" s="100">
        <f>C273</f>
        <v>0</v>
      </c>
    </row>
    <row r="275" spans="1:3" s="15" customFormat="1" ht="24.95" customHeight="1">
      <c r="A275" s="142" t="s">
        <v>93</v>
      </c>
      <c r="B275" s="142"/>
      <c r="C275" s="142"/>
    </row>
    <row r="276" spans="1:3" s="43" customFormat="1" ht="16.5" customHeight="1">
      <c r="A276" s="84" t="s">
        <v>210</v>
      </c>
      <c r="B276" s="59">
        <v>162</v>
      </c>
      <c r="C276" s="57"/>
    </row>
    <row r="277" spans="1:3" s="43" customFormat="1" ht="16.5" customHeight="1">
      <c r="A277" s="84" t="s">
        <v>211</v>
      </c>
      <c r="B277" s="59">
        <v>53</v>
      </c>
      <c r="C277" s="57"/>
    </row>
    <row r="278" spans="1:3" s="43" customFormat="1" ht="16.5" customHeight="1">
      <c r="A278" s="84" t="s">
        <v>212</v>
      </c>
      <c r="B278" s="59">
        <v>34</v>
      </c>
      <c r="C278" s="57"/>
    </row>
    <row r="279" spans="1:3" s="43" customFormat="1" ht="16.5" customHeight="1">
      <c r="A279" s="84" t="s">
        <v>156</v>
      </c>
      <c r="B279" s="59">
        <v>10</v>
      </c>
      <c r="C279" s="57"/>
    </row>
    <row r="280" spans="1:3" s="44" customFormat="1" ht="16.5" customHeight="1">
      <c r="A280" s="84" t="s">
        <v>43</v>
      </c>
      <c r="B280" s="59">
        <v>70</v>
      </c>
      <c r="C280" s="57"/>
    </row>
    <row r="281" spans="1:3" s="44" customFormat="1" ht="16.5" customHeight="1">
      <c r="A281" s="88" t="s">
        <v>2</v>
      </c>
      <c r="B281" s="69">
        <v>329</v>
      </c>
      <c r="C281" s="57"/>
    </row>
    <row r="282" spans="1:3" s="14" customFormat="1" ht="16.5" customHeight="1">
      <c r="A282" s="88" t="s">
        <v>232</v>
      </c>
      <c r="B282" s="61">
        <v>1033</v>
      </c>
      <c r="C282" s="61">
        <f>SUM(C276:C280)</f>
        <v>0</v>
      </c>
    </row>
    <row r="283" spans="1:3" s="19" customFormat="1" ht="24.95" customHeight="1">
      <c r="A283" s="95" t="s">
        <v>3</v>
      </c>
      <c r="B283" s="96">
        <v>1362</v>
      </c>
      <c r="C283" s="96">
        <f>SUM(C282)</f>
        <v>0</v>
      </c>
    </row>
    <row r="284" spans="1:3" s="26" customFormat="1" ht="24.95" customHeight="1">
      <c r="A284" s="16"/>
      <c r="B284" s="25"/>
      <c r="C284" s="121"/>
    </row>
    <row r="285" spans="1:3" ht="24.95" customHeight="1">
      <c r="A285" s="27"/>
      <c r="B285" s="28"/>
      <c r="C285" s="53"/>
    </row>
    <row r="286" spans="1:3" ht="16.5" customHeight="1">
      <c r="A286" s="140" t="s">
        <v>228</v>
      </c>
      <c r="B286" s="136" t="s">
        <v>28</v>
      </c>
      <c r="C286" s="57"/>
    </row>
    <row r="287" spans="1:3" ht="16.5" customHeight="1">
      <c r="A287" s="138"/>
      <c r="B287" s="136"/>
      <c r="C287" s="57"/>
    </row>
    <row r="288" spans="1:3" ht="16.5" customHeight="1">
      <c r="A288" s="139"/>
      <c r="B288" s="137"/>
      <c r="C288" s="57"/>
    </row>
    <row r="289" spans="1:3" s="15" customFormat="1" ht="24.95" customHeight="1">
      <c r="A289" s="135" t="s">
        <v>93</v>
      </c>
      <c r="B289" s="135"/>
      <c r="C289" s="135"/>
    </row>
    <row r="290" spans="1:3" s="44" customFormat="1" ht="16.5" customHeight="1">
      <c r="A290" s="84" t="s">
        <v>45</v>
      </c>
      <c r="B290" s="57">
        <v>10</v>
      </c>
      <c r="C290" s="57"/>
    </row>
    <row r="291" spans="1:3" ht="16.5" customHeight="1">
      <c r="A291" s="88" t="s">
        <v>2</v>
      </c>
      <c r="B291" s="75">
        <v>10</v>
      </c>
      <c r="C291" s="75">
        <f>SUM(C290)</f>
        <v>0</v>
      </c>
    </row>
    <row r="292" spans="1:3" s="15" customFormat="1" ht="24.95" customHeight="1">
      <c r="A292" s="72" t="s">
        <v>32</v>
      </c>
      <c r="B292" s="73">
        <f>B291</f>
        <v>10</v>
      </c>
      <c r="C292" s="73" t="e">
        <f>#REF!+C291</f>
        <v>#REF!</v>
      </c>
    </row>
    <row r="293" spans="1:3" s="15" customFormat="1" ht="24.95" customHeight="1">
      <c r="A293" s="18"/>
      <c r="B293" s="29"/>
      <c r="C293" s="53"/>
    </row>
    <row r="294" spans="1:3" s="15" customFormat="1" ht="16.5" customHeight="1">
      <c r="A294" s="140" t="s">
        <v>244</v>
      </c>
      <c r="B294" s="136" t="s">
        <v>28</v>
      </c>
      <c r="C294" s="57"/>
    </row>
    <row r="295" spans="1:3" s="15" customFormat="1" ht="16.5" customHeight="1">
      <c r="A295" s="138"/>
      <c r="B295" s="136"/>
      <c r="C295" s="57"/>
    </row>
    <row r="296" spans="1:3" s="15" customFormat="1" ht="16.5" customHeight="1">
      <c r="A296" s="139"/>
      <c r="B296" s="137"/>
      <c r="C296" s="57"/>
    </row>
    <row r="297" spans="1:3" s="15" customFormat="1" ht="24.95" customHeight="1">
      <c r="A297" s="135" t="s">
        <v>93</v>
      </c>
      <c r="B297" s="135"/>
      <c r="C297" s="135"/>
    </row>
    <row r="298" spans="1:3" s="43" customFormat="1" ht="16.5" customHeight="1">
      <c r="A298" s="84" t="s">
        <v>45</v>
      </c>
      <c r="B298" s="57">
        <v>78</v>
      </c>
      <c r="C298" s="57"/>
    </row>
    <row r="299" spans="1:3" s="43" customFormat="1" ht="16.5" customHeight="1">
      <c r="A299" s="84" t="s">
        <v>43</v>
      </c>
      <c r="B299" s="57">
        <v>22</v>
      </c>
      <c r="C299" s="57"/>
    </row>
    <row r="300" spans="1:3" s="15" customFormat="1" ht="16.5" customHeight="1">
      <c r="A300" s="88" t="s">
        <v>2</v>
      </c>
      <c r="B300" s="75">
        <v>100</v>
      </c>
      <c r="C300" s="75">
        <f>SUM(C298:C298)</f>
        <v>0</v>
      </c>
    </row>
    <row r="301" spans="1:3" s="15" customFormat="1" ht="24.95" customHeight="1">
      <c r="A301" s="72" t="s">
        <v>32</v>
      </c>
      <c r="B301" s="73">
        <f>B300</f>
        <v>100</v>
      </c>
      <c r="C301" s="73">
        <f>C300</f>
        <v>0</v>
      </c>
    </row>
    <row r="302" spans="1:3" s="15" customFormat="1" ht="24.95" customHeight="1">
      <c r="A302" s="18"/>
      <c r="B302" s="29"/>
      <c r="C302" s="53"/>
    </row>
    <row r="303" spans="1:3" s="15" customFormat="1" ht="16.5" customHeight="1">
      <c r="A303" s="140" t="s">
        <v>233</v>
      </c>
      <c r="B303" s="136" t="s">
        <v>28</v>
      </c>
      <c r="C303" s="57"/>
    </row>
    <row r="304" spans="1:3" s="15" customFormat="1" ht="16.5" customHeight="1">
      <c r="A304" s="138"/>
      <c r="B304" s="136"/>
      <c r="C304" s="57"/>
    </row>
    <row r="305" spans="1:3" s="15" customFormat="1" ht="16.5" customHeight="1">
      <c r="A305" s="139"/>
      <c r="B305" s="137"/>
      <c r="C305" s="57"/>
    </row>
    <row r="306" spans="1:3" s="15" customFormat="1" ht="24.95" customHeight="1">
      <c r="A306" s="135" t="s">
        <v>93</v>
      </c>
      <c r="B306" s="135"/>
      <c r="C306" s="135"/>
    </row>
    <row r="307" spans="1:3" s="43" customFormat="1" ht="16.5" customHeight="1">
      <c r="A307" s="84" t="s">
        <v>234</v>
      </c>
      <c r="B307" s="57">
        <v>3746</v>
      </c>
      <c r="C307" s="57"/>
    </row>
    <row r="308" spans="1:3" s="15" customFormat="1" ht="16.5" customHeight="1">
      <c r="A308" s="88"/>
      <c r="B308" s="75">
        <v>3746</v>
      </c>
      <c r="C308" s="75">
        <f>SUM(C307:C307)</f>
        <v>0</v>
      </c>
    </row>
    <row r="309" spans="1:3" ht="24.95" customHeight="1">
      <c r="A309" s="72" t="s">
        <v>32</v>
      </c>
      <c r="B309" s="73">
        <f>B308</f>
        <v>3746</v>
      </c>
      <c r="C309" s="73">
        <f>C308</f>
        <v>0</v>
      </c>
    </row>
    <row r="310" spans="1:3" s="15" customFormat="1" ht="24.95" customHeight="1">
      <c r="A310" s="18"/>
      <c r="B310" s="29"/>
      <c r="C310" s="53"/>
    </row>
    <row r="311" spans="1:3" s="15" customFormat="1" ht="16.5" customHeight="1">
      <c r="A311" s="138" t="s">
        <v>97</v>
      </c>
      <c r="B311" s="136" t="s">
        <v>28</v>
      </c>
      <c r="C311" s="57"/>
    </row>
    <row r="312" spans="1:3" s="15" customFormat="1" ht="16.5" customHeight="1">
      <c r="A312" s="138"/>
      <c r="B312" s="136"/>
      <c r="C312" s="57"/>
    </row>
    <row r="313" spans="1:3" s="15" customFormat="1" ht="16.5" customHeight="1">
      <c r="A313" s="138"/>
      <c r="B313" s="136"/>
      <c r="C313" s="57"/>
    </row>
    <row r="314" spans="1:3" s="15" customFormat="1" ht="24.95" customHeight="1">
      <c r="A314" s="142" t="s">
        <v>93</v>
      </c>
      <c r="B314" s="142"/>
      <c r="C314" s="142"/>
    </row>
    <row r="315" spans="1:3" s="43" customFormat="1" ht="16.5" customHeight="1">
      <c r="A315" s="58" t="s">
        <v>105</v>
      </c>
      <c r="B315" s="98">
        <v>1302</v>
      </c>
      <c r="C315" s="57"/>
    </row>
    <row r="316" spans="1:3" s="15" customFormat="1" ht="16.5" customHeight="1">
      <c r="A316" s="60" t="s">
        <v>33</v>
      </c>
      <c r="B316" s="61">
        <f>B315</f>
        <v>1302</v>
      </c>
      <c r="C316" s="61">
        <f>C315</f>
        <v>0</v>
      </c>
    </row>
    <row r="317" spans="1:3" s="15" customFormat="1" ht="24.95" customHeight="1">
      <c r="A317" s="72" t="s">
        <v>32</v>
      </c>
      <c r="B317" s="73">
        <f>SUM(B316)</f>
        <v>1302</v>
      </c>
      <c r="C317" s="73">
        <f>SUM(C316)</f>
        <v>0</v>
      </c>
    </row>
    <row r="318" spans="1:3" s="19" customFormat="1" ht="24.95" customHeight="1">
      <c r="A318" s="18"/>
      <c r="B318" s="29"/>
      <c r="C318" s="121"/>
    </row>
    <row r="319" spans="1:3" ht="16.5" customHeight="1">
      <c r="A319" s="140" t="s">
        <v>227</v>
      </c>
      <c r="B319" s="136" t="s">
        <v>28</v>
      </c>
      <c r="C319" s="57"/>
    </row>
    <row r="320" spans="1:3" ht="16.5" customHeight="1">
      <c r="A320" s="138"/>
      <c r="B320" s="136"/>
      <c r="C320" s="57"/>
    </row>
    <row r="321" spans="1:3" ht="16.5" customHeight="1">
      <c r="A321" s="139"/>
      <c r="B321" s="137"/>
      <c r="C321" s="57"/>
    </row>
    <row r="322" spans="1:3" ht="24.95" customHeight="1">
      <c r="A322" s="135" t="s">
        <v>93</v>
      </c>
      <c r="B322" s="135"/>
      <c r="C322" s="135"/>
    </row>
    <row r="323" spans="1:3" s="43" customFormat="1" ht="16.5" customHeight="1">
      <c r="A323" s="58" t="s">
        <v>211</v>
      </c>
      <c r="B323" s="57">
        <v>9</v>
      </c>
      <c r="C323" s="57"/>
    </row>
    <row r="324" spans="1:3" s="43" customFormat="1" ht="16.5" customHeight="1">
      <c r="A324" s="58" t="s">
        <v>212</v>
      </c>
      <c r="B324" s="57">
        <v>11</v>
      </c>
      <c r="C324" s="57"/>
    </row>
    <row r="325" spans="1:3" s="43" customFormat="1" ht="16.5" customHeight="1">
      <c r="A325" s="84" t="s">
        <v>45</v>
      </c>
      <c r="B325" s="57">
        <v>84</v>
      </c>
      <c r="C325" s="57"/>
    </row>
    <row r="326" spans="1:3" s="43" customFormat="1" ht="16.5" customHeight="1">
      <c r="A326" s="84" t="s">
        <v>43</v>
      </c>
      <c r="B326" s="57">
        <v>28</v>
      </c>
      <c r="C326" s="57"/>
    </row>
    <row r="327" spans="1:3" ht="16.5" customHeight="1">
      <c r="A327" s="88" t="s">
        <v>2</v>
      </c>
      <c r="B327" s="75">
        <f>SUM(B323:B326)</f>
        <v>132</v>
      </c>
      <c r="C327" s="75">
        <f>C323+C324+C325</f>
        <v>0</v>
      </c>
    </row>
    <row r="328" spans="1:3" s="15" customFormat="1" ht="24.95" customHeight="1">
      <c r="A328" s="72" t="s">
        <v>3</v>
      </c>
      <c r="B328" s="77">
        <f>SUM(B327)</f>
        <v>132</v>
      </c>
      <c r="C328" s="77">
        <f>SUM(C327)</f>
        <v>0</v>
      </c>
    </row>
    <row r="329" spans="1:3" s="15" customFormat="1" ht="24.95" customHeight="1">
      <c r="A329" s="18"/>
      <c r="B329" s="20"/>
      <c r="C329" s="53"/>
    </row>
    <row r="330" spans="1:3" s="30" customFormat="1" ht="24.95" customHeight="1">
      <c r="A330" s="18"/>
      <c r="B330" s="20"/>
      <c r="C330" s="121"/>
    </row>
    <row r="331" spans="1:3" ht="24.95" customHeight="1">
      <c r="A331" s="18"/>
      <c r="B331" s="20"/>
      <c r="C331" s="53"/>
    </row>
    <row r="332" spans="1:3" s="30" customFormat="1" ht="16.5" customHeight="1">
      <c r="A332" s="140" t="s">
        <v>182</v>
      </c>
      <c r="B332" s="150" t="s">
        <v>28</v>
      </c>
      <c r="C332" s="74"/>
    </row>
    <row r="333" spans="1:3" s="30" customFormat="1" ht="16.5" customHeight="1">
      <c r="A333" s="138"/>
      <c r="B333" s="150"/>
      <c r="C333" s="74"/>
    </row>
    <row r="334" spans="1:3" s="30" customFormat="1" ht="33.75" customHeight="1">
      <c r="A334" s="139"/>
      <c r="B334" s="137"/>
      <c r="C334" s="74"/>
    </row>
    <row r="335" spans="1:3" s="30" customFormat="1" ht="24.95" customHeight="1">
      <c r="A335" s="141" t="s">
        <v>92</v>
      </c>
      <c r="B335" s="141"/>
      <c r="C335" s="141"/>
    </row>
    <row r="336" spans="1:3" s="30" customFormat="1" ht="16.5" customHeight="1">
      <c r="A336" s="84" t="s">
        <v>123</v>
      </c>
      <c r="B336" s="85">
        <v>4739</v>
      </c>
      <c r="C336" s="74"/>
    </row>
    <row r="337" spans="1:3" s="30" customFormat="1" ht="16.5" customHeight="1">
      <c r="A337" s="60" t="s">
        <v>124</v>
      </c>
      <c r="B337" s="89">
        <f>SUM(B336:B336)</f>
        <v>4739</v>
      </c>
      <c r="C337" s="89">
        <f>SUM(C336:C336)</f>
        <v>0</v>
      </c>
    </row>
    <row r="338" spans="1:3" s="30" customFormat="1" ht="24.95" customHeight="1">
      <c r="A338" s="63" t="s">
        <v>4</v>
      </c>
      <c r="B338" s="97">
        <f>B337</f>
        <v>4739</v>
      </c>
      <c r="C338" s="97">
        <f>C337</f>
        <v>0</v>
      </c>
    </row>
    <row r="339" spans="1:3" s="30" customFormat="1" ht="24.95" customHeight="1">
      <c r="A339" s="135" t="s">
        <v>93</v>
      </c>
      <c r="B339" s="135"/>
      <c r="C339" s="135"/>
    </row>
    <row r="340" spans="1:3" s="30" customFormat="1" ht="16.5" customHeight="1">
      <c r="A340" s="84" t="s">
        <v>125</v>
      </c>
      <c r="B340" s="85">
        <v>3169</v>
      </c>
      <c r="C340" s="74"/>
    </row>
    <row r="341" spans="1:3" s="52" customFormat="1" ht="16.5" customHeight="1">
      <c r="A341" s="88" t="s">
        <v>10</v>
      </c>
      <c r="B341" s="89">
        <f>B340</f>
        <v>3169</v>
      </c>
      <c r="C341" s="89">
        <f>C340</f>
        <v>0</v>
      </c>
    </row>
    <row r="342" spans="1:3" s="30" customFormat="1" ht="16.5" customHeight="1">
      <c r="A342" s="84" t="s">
        <v>126</v>
      </c>
      <c r="B342" s="85">
        <v>428</v>
      </c>
      <c r="C342" s="74"/>
    </row>
    <row r="343" spans="1:3" s="52" customFormat="1" ht="16.5" customHeight="1">
      <c r="A343" s="88" t="s">
        <v>11</v>
      </c>
      <c r="B343" s="89">
        <f>B342</f>
        <v>428</v>
      </c>
      <c r="C343" s="89">
        <f>C342</f>
        <v>0</v>
      </c>
    </row>
    <row r="344" spans="1:3" s="30" customFormat="1" ht="24.95" customHeight="1">
      <c r="A344" s="72" t="s">
        <v>3</v>
      </c>
      <c r="B344" s="101">
        <f>B341+B343</f>
        <v>3597</v>
      </c>
      <c r="C344" s="101">
        <f>C341+C343</f>
        <v>0</v>
      </c>
    </row>
    <row r="345" spans="1:3" s="30" customFormat="1" ht="24.95" customHeight="1">
      <c r="A345" s="18"/>
      <c r="B345" s="29"/>
      <c r="C345" s="121"/>
    </row>
    <row r="346" spans="1:3" s="30" customFormat="1" ht="24.95" customHeight="1">
      <c r="A346" s="18"/>
      <c r="B346" s="29"/>
      <c r="C346" s="121"/>
    </row>
    <row r="347" spans="1:3" s="19" customFormat="1" ht="16.5" customHeight="1">
      <c r="A347" s="140" t="s">
        <v>226</v>
      </c>
      <c r="B347" s="136" t="s">
        <v>28</v>
      </c>
      <c r="C347" s="57"/>
    </row>
    <row r="348" spans="1:3" s="19" customFormat="1" ht="16.5" customHeight="1">
      <c r="A348" s="138"/>
      <c r="B348" s="136"/>
      <c r="C348" s="57"/>
    </row>
    <row r="349" spans="1:3" s="19" customFormat="1" ht="16.5" customHeight="1">
      <c r="A349" s="138"/>
      <c r="B349" s="136"/>
      <c r="C349" s="57"/>
    </row>
    <row r="350" spans="1:3" s="19" customFormat="1" ht="24.95" customHeight="1">
      <c r="A350" s="135" t="s">
        <v>93</v>
      </c>
      <c r="B350" s="135"/>
      <c r="C350" s="135"/>
    </row>
    <row r="351" spans="1:3" s="19" customFormat="1" ht="16.5" customHeight="1">
      <c r="A351" s="67" t="s">
        <v>5</v>
      </c>
      <c r="B351" s="59">
        <v>2627</v>
      </c>
      <c r="C351" s="57"/>
    </row>
    <row r="352" spans="1:3" s="19" customFormat="1" ht="16.5" customHeight="1">
      <c r="A352" s="68" t="s">
        <v>6</v>
      </c>
      <c r="B352" s="69">
        <v>2627</v>
      </c>
      <c r="C352" s="57"/>
    </row>
    <row r="353" spans="1:3" s="19" customFormat="1" ht="16.5" customHeight="1">
      <c r="A353" s="58" t="s">
        <v>79</v>
      </c>
      <c r="B353" s="57">
        <v>709</v>
      </c>
      <c r="C353" s="57"/>
    </row>
    <row r="354" spans="1:3" s="19" customFormat="1" ht="16.5" customHeight="1">
      <c r="A354" s="88" t="s">
        <v>11</v>
      </c>
      <c r="B354" s="75">
        <v>709</v>
      </c>
      <c r="C354" s="57"/>
    </row>
    <row r="355" spans="1:3" s="19" customFormat="1" ht="24.95" customHeight="1">
      <c r="A355" s="72" t="s">
        <v>3</v>
      </c>
      <c r="B355" s="77">
        <v>3336</v>
      </c>
      <c r="C355" s="77" t="e">
        <f>#REF!</f>
        <v>#REF!</v>
      </c>
    </row>
    <row r="356" spans="1:3" s="19" customFormat="1" ht="24.95" customHeight="1">
      <c r="A356" s="18"/>
      <c r="B356" s="20"/>
      <c r="C356" s="122"/>
    </row>
    <row r="357" spans="1:3" s="19" customFormat="1" ht="24.95" customHeight="1">
      <c r="A357" s="18"/>
      <c r="B357" s="29"/>
      <c r="C357" s="121"/>
    </row>
    <row r="358" spans="1:3" s="19" customFormat="1" ht="16.5" customHeight="1">
      <c r="A358" s="140" t="s">
        <v>129</v>
      </c>
      <c r="B358" s="136" t="s">
        <v>28</v>
      </c>
      <c r="C358" s="74"/>
    </row>
    <row r="359" spans="1:3" s="19" customFormat="1" ht="16.5" customHeight="1">
      <c r="A359" s="138"/>
      <c r="B359" s="136"/>
      <c r="C359" s="74"/>
    </row>
    <row r="360" spans="1:3" s="19" customFormat="1" ht="32.25" customHeight="1">
      <c r="A360" s="139"/>
      <c r="B360" s="137"/>
      <c r="C360" s="74"/>
    </row>
    <row r="361" spans="1:3" s="19" customFormat="1" ht="24.95" customHeight="1">
      <c r="A361" s="141" t="s">
        <v>92</v>
      </c>
      <c r="B361" s="141"/>
      <c r="C361" s="141"/>
    </row>
    <row r="362" spans="1:3" s="19" customFormat="1" ht="16.5" customHeight="1">
      <c r="A362" s="102" t="s">
        <v>194</v>
      </c>
      <c r="B362" s="103">
        <v>9827</v>
      </c>
      <c r="C362" s="74"/>
    </row>
    <row r="363" spans="1:3" s="19" customFormat="1" ht="16.5" customHeight="1">
      <c r="A363" s="60" t="s">
        <v>37</v>
      </c>
      <c r="B363" s="75">
        <f>B362</f>
        <v>9827</v>
      </c>
      <c r="C363" s="75">
        <f>C362</f>
        <v>0</v>
      </c>
    </row>
    <row r="364" spans="1:3" s="19" customFormat="1" ht="24.95" customHeight="1">
      <c r="A364" s="63" t="s">
        <v>4</v>
      </c>
      <c r="B364" s="64">
        <f>B363</f>
        <v>9827</v>
      </c>
      <c r="C364" s="64" t="e">
        <f>#REF!+C363</f>
        <v>#REF!</v>
      </c>
    </row>
    <row r="365" spans="1:3" s="19" customFormat="1" ht="24.95" customHeight="1">
      <c r="A365" s="135" t="s">
        <v>93</v>
      </c>
      <c r="B365" s="135"/>
      <c r="C365" s="135"/>
    </row>
    <row r="366" spans="1:3" s="19" customFormat="1" ht="16.5" customHeight="1">
      <c r="A366" s="84" t="s">
        <v>5</v>
      </c>
      <c r="B366" s="57">
        <v>0</v>
      </c>
      <c r="C366" s="74"/>
    </row>
    <row r="367" spans="1:3" s="19" customFormat="1" ht="16.5" customHeight="1">
      <c r="A367" s="86" t="s">
        <v>6</v>
      </c>
      <c r="B367" s="104">
        <v>0</v>
      </c>
      <c r="C367" s="104">
        <f>C366</f>
        <v>0</v>
      </c>
    </row>
    <row r="368" spans="1:3" s="19" customFormat="1" ht="16.5" customHeight="1">
      <c r="A368" s="84" t="s">
        <v>130</v>
      </c>
      <c r="B368" s="57">
        <v>0</v>
      </c>
      <c r="C368" s="74"/>
    </row>
    <row r="369" spans="1:3" s="19" customFormat="1" ht="16.5" customHeight="1">
      <c r="A369" s="84" t="s">
        <v>159</v>
      </c>
      <c r="B369" s="57">
        <v>0</v>
      </c>
      <c r="C369" s="74"/>
    </row>
    <row r="370" spans="1:3" s="19" customFormat="1" ht="16.5" customHeight="1">
      <c r="A370" s="86" t="s">
        <v>8</v>
      </c>
      <c r="B370" s="75">
        <v>0</v>
      </c>
      <c r="C370" s="75" t="e">
        <f>C368+C369+#REF!</f>
        <v>#REF!</v>
      </c>
    </row>
    <row r="371" spans="1:3" s="19" customFormat="1" ht="16.5" customHeight="1">
      <c r="A371" s="88" t="s">
        <v>10</v>
      </c>
      <c r="B371" s="75">
        <v>0</v>
      </c>
      <c r="C371" s="75" t="e">
        <f>C367+C370</f>
        <v>#REF!</v>
      </c>
    </row>
    <row r="372" spans="1:3" s="19" customFormat="1" ht="16.5" customHeight="1">
      <c r="A372" s="84" t="s">
        <v>131</v>
      </c>
      <c r="B372" s="57">
        <v>0</v>
      </c>
      <c r="C372" s="74"/>
    </row>
    <row r="373" spans="1:3" s="19" customFormat="1" ht="16.5" customHeight="1">
      <c r="A373" s="84" t="s">
        <v>132</v>
      </c>
      <c r="B373" s="57">
        <v>0</v>
      </c>
      <c r="C373" s="74"/>
    </row>
    <row r="374" spans="1:3" s="19" customFormat="1" ht="16.5" customHeight="1">
      <c r="A374" s="84" t="s">
        <v>133</v>
      </c>
      <c r="B374" s="57">
        <v>0</v>
      </c>
      <c r="C374" s="74"/>
    </row>
    <row r="375" spans="1:3" s="19" customFormat="1" ht="16.5" customHeight="1">
      <c r="A375" s="88" t="s">
        <v>21</v>
      </c>
      <c r="B375" s="75">
        <f>B372+B373+B374</f>
        <v>0</v>
      </c>
      <c r="C375" s="75">
        <f>C372+C373+C374</f>
        <v>0</v>
      </c>
    </row>
    <row r="376" spans="1:3" s="48" customFormat="1" ht="16.5" customHeight="1">
      <c r="A376" s="84" t="s">
        <v>134</v>
      </c>
      <c r="B376" s="57">
        <v>0</v>
      </c>
      <c r="C376" s="74"/>
    </row>
    <row r="377" spans="1:3" s="48" customFormat="1" ht="16.5" customHeight="1">
      <c r="A377" s="84" t="s">
        <v>135</v>
      </c>
      <c r="B377" s="57">
        <v>25</v>
      </c>
      <c r="C377" s="74"/>
    </row>
    <row r="378" spans="1:3" s="48" customFormat="1" ht="16.5" customHeight="1">
      <c r="A378" s="84" t="s">
        <v>136</v>
      </c>
      <c r="B378" s="57">
        <v>0</v>
      </c>
      <c r="C378" s="74"/>
    </row>
    <row r="379" spans="1:3" s="48" customFormat="1" ht="16.5" customHeight="1">
      <c r="A379" s="84" t="s">
        <v>137</v>
      </c>
      <c r="B379" s="57">
        <v>227</v>
      </c>
      <c r="C379" s="74"/>
    </row>
    <row r="380" spans="1:3" s="48" customFormat="1" ht="16.5" customHeight="1">
      <c r="A380" s="84" t="s">
        <v>138</v>
      </c>
      <c r="B380" s="57">
        <v>0</v>
      </c>
      <c r="C380" s="74"/>
    </row>
    <row r="381" spans="1:3" s="48" customFormat="1" ht="16.5" customHeight="1">
      <c r="A381" s="84" t="s">
        <v>139</v>
      </c>
      <c r="B381" s="57">
        <v>8666</v>
      </c>
      <c r="C381" s="74"/>
    </row>
    <row r="382" spans="1:3" s="48" customFormat="1" ht="16.5" customHeight="1">
      <c r="A382" s="84" t="s">
        <v>43</v>
      </c>
      <c r="B382" s="57">
        <v>2408</v>
      </c>
      <c r="C382" s="74"/>
    </row>
    <row r="383" spans="1:3" s="48" customFormat="1" ht="16.5" customHeight="1">
      <c r="A383" s="84" t="s">
        <v>18</v>
      </c>
      <c r="B383" s="57">
        <v>0</v>
      </c>
      <c r="C383" s="75">
        <f>SUM(C376:C382)</f>
        <v>0</v>
      </c>
    </row>
    <row r="384" spans="1:3" s="48" customFormat="1" ht="16.5" customHeight="1">
      <c r="A384" s="84" t="s">
        <v>168</v>
      </c>
      <c r="B384" s="57">
        <v>0</v>
      </c>
      <c r="C384" s="74"/>
    </row>
    <row r="385" spans="1:3" s="48" customFormat="1" ht="16.5" customHeight="1">
      <c r="A385" s="88" t="s">
        <v>128</v>
      </c>
      <c r="B385" s="75">
        <f>SUM(B376:B384)</f>
        <v>11326</v>
      </c>
      <c r="C385" s="75" t="e">
        <f>C384+#REF!</f>
        <v>#REF!</v>
      </c>
    </row>
    <row r="386" spans="1:3" s="19" customFormat="1" ht="24.95" customHeight="1">
      <c r="A386" s="72" t="s">
        <v>3</v>
      </c>
      <c r="B386" s="73">
        <f>B371+B375+B385</f>
        <v>11326</v>
      </c>
      <c r="C386" s="73" t="e">
        <f>C371+C375+C383+C385+#REF!</f>
        <v>#REF!</v>
      </c>
    </row>
    <row r="387" spans="1:3" ht="24.95" customHeight="1">
      <c r="A387" s="16"/>
      <c r="B387" s="25"/>
      <c r="C387" s="53"/>
    </row>
    <row r="388" spans="1:3" ht="16.5" customHeight="1">
      <c r="A388" s="138" t="s">
        <v>98</v>
      </c>
      <c r="B388" s="136" t="s">
        <v>28</v>
      </c>
      <c r="C388" s="57"/>
    </row>
    <row r="389" spans="1:3" ht="16.5" customHeight="1">
      <c r="A389" s="138"/>
      <c r="B389" s="136"/>
      <c r="C389" s="57"/>
    </row>
    <row r="390" spans="1:3" ht="16.5" customHeight="1">
      <c r="A390" s="139"/>
      <c r="B390" s="137"/>
      <c r="C390" s="57"/>
    </row>
    <row r="391" spans="1:3" s="15" customFormat="1" ht="24.95" customHeight="1">
      <c r="A391" s="135" t="s">
        <v>93</v>
      </c>
      <c r="B391" s="135"/>
      <c r="C391" s="135"/>
    </row>
    <row r="392" spans="1:3" s="43" customFormat="1" ht="16.5" customHeight="1">
      <c r="A392" s="84" t="s">
        <v>35</v>
      </c>
      <c r="B392" s="105">
        <v>0</v>
      </c>
      <c r="C392" s="57"/>
    </row>
    <row r="393" spans="1:3" ht="16.5" customHeight="1">
      <c r="A393" s="86" t="s">
        <v>36</v>
      </c>
      <c r="B393" s="106">
        <v>0</v>
      </c>
      <c r="C393" s="106">
        <f>SUM(C392)</f>
        <v>0</v>
      </c>
    </row>
    <row r="394" spans="1:3" ht="16.5" customHeight="1">
      <c r="A394" s="88" t="s">
        <v>10</v>
      </c>
      <c r="B394" s="107">
        <v>0</v>
      </c>
      <c r="C394" s="107">
        <f>SUM(C393)</f>
        <v>0</v>
      </c>
    </row>
    <row r="395" spans="1:3" s="43" customFormat="1" ht="16.5" customHeight="1">
      <c r="A395" s="84" t="s">
        <v>87</v>
      </c>
      <c r="B395" s="105">
        <v>0</v>
      </c>
      <c r="C395" s="57"/>
    </row>
    <row r="396" spans="1:3" s="10" customFormat="1" ht="16.5" customHeight="1">
      <c r="A396" s="88" t="s">
        <v>11</v>
      </c>
      <c r="B396" s="107">
        <v>0</v>
      </c>
      <c r="C396" s="107">
        <f>SUM(C395)</f>
        <v>0</v>
      </c>
    </row>
    <row r="397" spans="1:3" s="44" customFormat="1" ht="16.5" customHeight="1">
      <c r="A397" s="84" t="s">
        <v>68</v>
      </c>
      <c r="B397" s="105">
        <v>50</v>
      </c>
      <c r="C397" s="57"/>
    </row>
    <row r="398" spans="1:3" s="44" customFormat="1" ht="16.5" customHeight="1">
      <c r="A398" s="58" t="s">
        <v>69</v>
      </c>
      <c r="B398" s="59">
        <v>0</v>
      </c>
      <c r="C398" s="57"/>
    </row>
    <row r="399" spans="1:3" s="43" customFormat="1" ht="16.5" customHeight="1">
      <c r="A399" s="58" t="s">
        <v>43</v>
      </c>
      <c r="B399" s="59">
        <v>14</v>
      </c>
      <c r="C399" s="57"/>
    </row>
    <row r="400" spans="1:3" ht="16.5" customHeight="1">
      <c r="A400" s="60" t="s">
        <v>26</v>
      </c>
      <c r="B400" s="61">
        <f>SUM(B397:B399)</f>
        <v>64</v>
      </c>
      <c r="C400" s="61">
        <f>SUM(C397:C399)</f>
        <v>0</v>
      </c>
    </row>
    <row r="401" spans="1:3" s="15" customFormat="1" ht="24.95" customHeight="1">
      <c r="A401" s="72" t="s">
        <v>32</v>
      </c>
      <c r="B401" s="73">
        <f>SUM(B394,B396,B400)</f>
        <v>64</v>
      </c>
      <c r="C401" s="73">
        <f>SUM(C394,C396,C400)</f>
        <v>0</v>
      </c>
    </row>
    <row r="402" spans="1:3" s="19" customFormat="1" ht="24.95" customHeight="1">
      <c r="A402" s="18"/>
      <c r="B402" s="29"/>
      <c r="C402" s="121"/>
    </row>
    <row r="403" spans="1:3" s="15" customFormat="1" ht="16.5" customHeight="1">
      <c r="A403" s="138" t="s">
        <v>99</v>
      </c>
      <c r="B403" s="136" t="s">
        <v>28</v>
      </c>
      <c r="C403" s="57"/>
    </row>
    <row r="404" spans="1:3" s="15" customFormat="1" ht="16.5" customHeight="1">
      <c r="A404" s="138"/>
      <c r="B404" s="136"/>
      <c r="C404" s="57"/>
    </row>
    <row r="405" spans="1:3" s="15" customFormat="1" ht="16.5" customHeight="1">
      <c r="A405" s="139"/>
      <c r="B405" s="137"/>
      <c r="C405" s="57"/>
    </row>
    <row r="406" spans="1:3" s="15" customFormat="1" ht="24.95" customHeight="1">
      <c r="A406" s="135" t="s">
        <v>93</v>
      </c>
      <c r="B406" s="135"/>
      <c r="C406" s="135"/>
    </row>
    <row r="407" spans="1:3" s="43" customFormat="1" ht="16.5" customHeight="1">
      <c r="A407" s="67" t="s">
        <v>5</v>
      </c>
      <c r="B407" s="59">
        <v>12056</v>
      </c>
      <c r="C407" s="74">
        <v>7677</v>
      </c>
    </row>
    <row r="408" spans="1:3" s="43" customFormat="1" ht="16.5" customHeight="1">
      <c r="A408" s="68" t="s">
        <v>6</v>
      </c>
      <c r="B408" s="69">
        <v>12056</v>
      </c>
      <c r="C408" s="74"/>
    </row>
    <row r="409" spans="1:3" s="43" customFormat="1" ht="16.5" customHeight="1">
      <c r="A409" s="58" t="s">
        <v>157</v>
      </c>
      <c r="B409" s="59">
        <v>762</v>
      </c>
      <c r="C409" s="57">
        <v>398</v>
      </c>
    </row>
    <row r="410" spans="1:3" s="15" customFormat="1" ht="16.5" customHeight="1">
      <c r="A410" s="58" t="s">
        <v>213</v>
      </c>
      <c r="B410" s="70">
        <v>303</v>
      </c>
      <c r="C410" s="61">
        <f>SUM(C407:C409)</f>
        <v>8075</v>
      </c>
    </row>
    <row r="411" spans="1:3" s="15" customFormat="1" ht="16.5" customHeight="1">
      <c r="A411" s="68" t="s">
        <v>8</v>
      </c>
      <c r="B411" s="69">
        <v>1065</v>
      </c>
      <c r="C411" s="61"/>
    </row>
    <row r="412" spans="1:3" s="15" customFormat="1" ht="16.5" customHeight="1">
      <c r="A412" s="58" t="s">
        <v>214</v>
      </c>
      <c r="B412" s="66">
        <v>382</v>
      </c>
      <c r="C412" s="59"/>
    </row>
    <row r="413" spans="1:3" s="15" customFormat="1" ht="16.5" customHeight="1">
      <c r="A413" s="68" t="s">
        <v>9</v>
      </c>
      <c r="B413" s="69">
        <v>382</v>
      </c>
      <c r="C413" s="59"/>
    </row>
    <row r="414" spans="1:3" s="15" customFormat="1" ht="16.5" customHeight="1">
      <c r="A414" s="60" t="s">
        <v>10</v>
      </c>
      <c r="B414" s="61">
        <v>13503</v>
      </c>
      <c r="C414" s="59"/>
    </row>
    <row r="415" spans="1:3" s="15" customFormat="1" ht="16.5" customHeight="1">
      <c r="A415" s="58" t="s">
        <v>70</v>
      </c>
      <c r="B415" s="59">
        <v>4046</v>
      </c>
      <c r="C415" s="59"/>
    </row>
    <row r="416" spans="1:3" s="15" customFormat="1" ht="16.5" customHeight="1">
      <c r="A416" s="58" t="s">
        <v>71</v>
      </c>
      <c r="B416" s="71">
        <v>0</v>
      </c>
      <c r="C416" s="59"/>
    </row>
    <row r="417" spans="1:3" s="15" customFormat="1" ht="16.5" customHeight="1">
      <c r="A417" s="60" t="s">
        <v>11</v>
      </c>
      <c r="B417" s="61">
        <v>4046</v>
      </c>
      <c r="C417" s="59"/>
    </row>
    <row r="418" spans="1:3" s="15" customFormat="1" ht="16.5" customHeight="1">
      <c r="A418" s="58" t="s">
        <v>215</v>
      </c>
      <c r="B418" s="71">
        <v>5</v>
      </c>
      <c r="C418" s="59"/>
    </row>
    <row r="419" spans="1:3" s="15" customFormat="1" ht="16.5" customHeight="1">
      <c r="A419" s="58" t="s">
        <v>216</v>
      </c>
      <c r="B419" s="71">
        <v>45</v>
      </c>
      <c r="C419" s="59"/>
    </row>
    <row r="420" spans="1:3" s="15" customFormat="1" ht="16.5" customHeight="1">
      <c r="A420" s="58" t="s">
        <v>217</v>
      </c>
      <c r="B420" s="71">
        <v>20</v>
      </c>
      <c r="C420" s="59"/>
    </row>
    <row r="421" spans="1:3" s="15" customFormat="1" ht="16.5" customHeight="1">
      <c r="A421" s="58" t="s">
        <v>80</v>
      </c>
      <c r="B421" s="71">
        <v>60</v>
      </c>
      <c r="C421" s="59"/>
    </row>
    <row r="422" spans="1:3" s="15" customFormat="1" ht="16.5" customHeight="1">
      <c r="A422" s="84" t="s">
        <v>148</v>
      </c>
      <c r="B422" s="71">
        <v>160</v>
      </c>
      <c r="C422" s="59"/>
    </row>
    <row r="423" spans="1:3" s="15" customFormat="1" ht="16.5" customHeight="1">
      <c r="A423" s="58" t="s">
        <v>218</v>
      </c>
      <c r="B423" s="71">
        <v>480</v>
      </c>
      <c r="C423" s="59"/>
    </row>
    <row r="424" spans="1:3" s="15" customFormat="1" ht="16.5" customHeight="1">
      <c r="A424" s="58" t="s">
        <v>211</v>
      </c>
      <c r="B424" s="71">
        <v>264</v>
      </c>
      <c r="C424" s="59"/>
    </row>
    <row r="425" spans="1:3" s="15" customFormat="1" ht="16.5" customHeight="1">
      <c r="A425" s="58" t="s">
        <v>212</v>
      </c>
      <c r="B425" s="71">
        <v>144</v>
      </c>
      <c r="C425" s="59"/>
    </row>
    <row r="426" spans="1:3" s="15" customFormat="1" ht="16.5" customHeight="1">
      <c r="A426" s="84" t="s">
        <v>139</v>
      </c>
      <c r="B426" s="71">
        <v>302</v>
      </c>
      <c r="C426" s="59"/>
    </row>
    <row r="427" spans="1:3" s="15" customFormat="1" ht="16.5" customHeight="1">
      <c r="A427" s="58" t="s">
        <v>43</v>
      </c>
      <c r="B427" s="71">
        <v>326</v>
      </c>
      <c r="C427" s="59"/>
    </row>
    <row r="428" spans="1:3" s="15" customFormat="1" ht="16.5" customHeight="1">
      <c r="A428" s="60" t="s">
        <v>26</v>
      </c>
      <c r="B428" s="61">
        <f>SUM(B418:B427)</f>
        <v>1806</v>
      </c>
      <c r="C428" s="61" t="e">
        <f>#REF!+C412</f>
        <v>#REF!</v>
      </c>
    </row>
    <row r="429" spans="1:3" s="15" customFormat="1" ht="24.95" customHeight="1">
      <c r="A429" s="72" t="s">
        <v>32</v>
      </c>
      <c r="B429" s="73">
        <f>SUM(B428)</f>
        <v>1806</v>
      </c>
      <c r="C429" s="73" t="e">
        <f>SUM(C410+C428)</f>
        <v>#REF!</v>
      </c>
    </row>
    <row r="430" spans="1:3" s="19" customFormat="1" ht="24.95" customHeight="1">
      <c r="A430" s="18"/>
      <c r="B430" s="29"/>
      <c r="C430" s="121"/>
    </row>
    <row r="431" spans="1:3" s="15" customFormat="1" ht="16.5" customHeight="1">
      <c r="A431" s="138" t="s">
        <v>100</v>
      </c>
      <c r="B431" s="136" t="s">
        <v>28</v>
      </c>
      <c r="C431" s="57"/>
    </row>
    <row r="432" spans="1:3" s="15" customFormat="1" ht="16.5" customHeight="1">
      <c r="A432" s="138"/>
      <c r="B432" s="136"/>
      <c r="C432" s="57"/>
    </row>
    <row r="433" spans="1:3" s="15" customFormat="1" ht="16.5" customHeight="1">
      <c r="A433" s="138"/>
      <c r="B433" s="136"/>
      <c r="C433" s="57"/>
    </row>
    <row r="434" spans="1:3" s="15" customFormat="1" ht="16.5" customHeight="1">
      <c r="A434" s="139"/>
      <c r="B434" s="137"/>
      <c r="C434" s="57"/>
    </row>
    <row r="435" spans="1:3" s="15" customFormat="1" ht="24.95" customHeight="1">
      <c r="A435" s="141" t="s">
        <v>92</v>
      </c>
      <c r="B435" s="141"/>
      <c r="C435" s="141"/>
    </row>
    <row r="436" spans="1:3" s="15" customFormat="1" ht="16.5" customHeight="1">
      <c r="A436" s="76" t="s">
        <v>219</v>
      </c>
      <c r="B436" s="108">
        <v>1300</v>
      </c>
      <c r="C436" s="57"/>
    </row>
    <row r="437" spans="1:3" s="15" customFormat="1" ht="16.5" customHeight="1">
      <c r="A437" s="54" t="s">
        <v>220</v>
      </c>
      <c r="B437" s="55">
        <f>B436</f>
        <v>1300</v>
      </c>
      <c r="C437" s="54">
        <f>C436</f>
        <v>0</v>
      </c>
    </row>
    <row r="438" spans="1:3" s="15" customFormat="1" ht="24.95" customHeight="1">
      <c r="A438" s="63" t="s">
        <v>4</v>
      </c>
      <c r="B438" s="109">
        <f>B437</f>
        <v>1300</v>
      </c>
      <c r="C438" s="110">
        <f>C437</f>
        <v>0</v>
      </c>
    </row>
    <row r="439" spans="1:3" s="15" customFormat="1" ht="24.95" customHeight="1">
      <c r="A439" s="135" t="s">
        <v>93</v>
      </c>
      <c r="B439" s="135"/>
      <c r="C439" s="135"/>
    </row>
    <row r="440" spans="1:3" s="43" customFormat="1" ht="16.5" customHeight="1">
      <c r="A440" s="84" t="s">
        <v>139</v>
      </c>
      <c r="B440" s="59">
        <v>452</v>
      </c>
      <c r="C440" s="59">
        <v>687</v>
      </c>
    </row>
    <row r="441" spans="1:3" s="43" customFormat="1" ht="16.5" customHeight="1">
      <c r="A441" s="58" t="s">
        <v>43</v>
      </c>
      <c r="B441" s="59">
        <v>122</v>
      </c>
      <c r="C441" s="59">
        <v>185</v>
      </c>
    </row>
    <row r="442" spans="1:3" s="43" customFormat="1" ht="16.5" customHeight="1">
      <c r="A442" s="60" t="s">
        <v>26</v>
      </c>
      <c r="B442" s="61">
        <v>574</v>
      </c>
      <c r="C442" s="59"/>
    </row>
    <row r="443" spans="1:3" s="43" customFormat="1" ht="16.5" customHeight="1">
      <c r="A443" s="60" t="s">
        <v>230</v>
      </c>
      <c r="B443" s="61">
        <v>3000</v>
      </c>
      <c r="C443" s="59"/>
    </row>
    <row r="444" spans="1:3" s="15" customFormat="1" ht="16.5" customHeight="1">
      <c r="A444" s="60" t="s">
        <v>220</v>
      </c>
      <c r="B444" s="61">
        <v>3000</v>
      </c>
      <c r="C444" s="61">
        <f>SUM(C440:C441)</f>
        <v>872</v>
      </c>
    </row>
    <row r="445" spans="1:3" s="15" customFormat="1" ht="24.95" customHeight="1">
      <c r="A445" s="72" t="s">
        <v>32</v>
      </c>
      <c r="B445" s="73">
        <v>3574</v>
      </c>
      <c r="C445" s="73" t="e">
        <f>#REF!+C444</f>
        <v>#REF!</v>
      </c>
    </row>
    <row r="446" spans="1:3" s="19" customFormat="1" ht="24.95" customHeight="1">
      <c r="A446" s="18"/>
      <c r="B446" s="29"/>
      <c r="C446" s="121"/>
    </row>
    <row r="447" spans="1:3" s="19" customFormat="1" ht="24.95" customHeight="1">
      <c r="A447" s="18"/>
      <c r="B447" s="29"/>
      <c r="C447" s="121"/>
    </row>
    <row r="448" spans="1:3" s="15" customFormat="1" ht="16.5" customHeight="1">
      <c r="A448" s="140" t="s">
        <v>221</v>
      </c>
      <c r="B448" s="136" t="s">
        <v>28</v>
      </c>
      <c r="C448" s="57"/>
    </row>
    <row r="449" spans="1:3" s="15" customFormat="1" ht="16.5" customHeight="1">
      <c r="A449" s="138"/>
      <c r="B449" s="136"/>
      <c r="C449" s="57"/>
    </row>
    <row r="450" spans="1:3" s="15" customFormat="1" ht="16.5" customHeight="1">
      <c r="A450" s="139"/>
      <c r="B450" s="137"/>
      <c r="C450" s="57"/>
    </row>
    <row r="451" spans="1:3" s="15" customFormat="1" ht="24.95" customHeight="1">
      <c r="A451" s="135" t="s">
        <v>93</v>
      </c>
      <c r="B451" s="135"/>
      <c r="C451" s="135"/>
    </row>
    <row r="452" spans="1:3" s="43" customFormat="1" ht="16.5" customHeight="1">
      <c r="A452" s="84" t="s">
        <v>148</v>
      </c>
      <c r="B452" s="74">
        <v>180</v>
      </c>
      <c r="C452" s="57">
        <v>1234</v>
      </c>
    </row>
    <row r="453" spans="1:3" s="43" customFormat="1" ht="16.5" customHeight="1">
      <c r="A453" s="84" t="s">
        <v>218</v>
      </c>
      <c r="B453" s="74">
        <v>557</v>
      </c>
      <c r="C453" s="57"/>
    </row>
    <row r="454" spans="1:3" s="43" customFormat="1" ht="16.5" customHeight="1">
      <c r="A454" s="84" t="s">
        <v>211</v>
      </c>
      <c r="B454" s="74">
        <v>100</v>
      </c>
      <c r="C454" s="57"/>
    </row>
    <row r="455" spans="1:3" s="43" customFormat="1" ht="16.5" customHeight="1">
      <c r="A455" s="84" t="s">
        <v>222</v>
      </c>
      <c r="B455" s="74">
        <v>58</v>
      </c>
      <c r="C455" s="57"/>
    </row>
    <row r="456" spans="1:3" s="43" customFormat="1" ht="16.5" customHeight="1">
      <c r="A456" s="84" t="s">
        <v>54</v>
      </c>
      <c r="B456" s="74">
        <v>20</v>
      </c>
      <c r="C456" s="57"/>
    </row>
    <row r="457" spans="1:3" s="43" customFormat="1" ht="16.5" customHeight="1">
      <c r="A457" s="84" t="s">
        <v>139</v>
      </c>
      <c r="B457" s="74">
        <v>30</v>
      </c>
      <c r="C457" s="57"/>
    </row>
    <row r="458" spans="1:3" s="43" customFormat="1" ht="16.5" customHeight="1">
      <c r="A458" s="58" t="s">
        <v>43</v>
      </c>
      <c r="B458" s="74">
        <v>255</v>
      </c>
      <c r="C458" s="57"/>
    </row>
    <row r="459" spans="1:3" s="15" customFormat="1" ht="16.5" customHeight="1">
      <c r="A459" s="88" t="s">
        <v>2</v>
      </c>
      <c r="B459" s="75">
        <f>SUM(B452:B458)</f>
        <v>1200</v>
      </c>
      <c r="C459" s="75">
        <f>C452</f>
        <v>1234</v>
      </c>
    </row>
    <row r="460" spans="1:3" s="15" customFormat="1" ht="24.95" customHeight="1">
      <c r="A460" s="72" t="s">
        <v>32</v>
      </c>
      <c r="B460" s="73">
        <f>B459</f>
        <v>1200</v>
      </c>
      <c r="C460" s="73">
        <f>C459</f>
        <v>1234</v>
      </c>
    </row>
    <row r="461" spans="1:3" s="15" customFormat="1" ht="24.95" customHeight="1">
      <c r="A461" s="18"/>
      <c r="B461" s="29"/>
      <c r="C461" s="53"/>
    </row>
    <row r="462" spans="1:3" s="15" customFormat="1" ht="16.5" customHeight="1">
      <c r="A462" s="140" t="s">
        <v>225</v>
      </c>
      <c r="B462" s="136" t="s">
        <v>28</v>
      </c>
      <c r="C462" s="57"/>
    </row>
    <row r="463" spans="1:3" s="15" customFormat="1" ht="16.5" customHeight="1">
      <c r="A463" s="138"/>
      <c r="B463" s="136"/>
      <c r="C463" s="57"/>
    </row>
    <row r="464" spans="1:3" s="15" customFormat="1" ht="16.5" customHeight="1">
      <c r="A464" s="139"/>
      <c r="B464" s="137"/>
      <c r="C464" s="57"/>
    </row>
    <row r="465" spans="1:3" s="15" customFormat="1" ht="24.95" customHeight="1">
      <c r="A465" s="135" t="s">
        <v>93</v>
      </c>
      <c r="B465" s="135"/>
      <c r="C465" s="135"/>
    </row>
    <row r="466" spans="1:3" s="43" customFormat="1" ht="16.5" customHeight="1">
      <c r="A466" s="111" t="s">
        <v>211</v>
      </c>
      <c r="B466" s="105">
        <v>176</v>
      </c>
      <c r="C466" s="105">
        <v>15</v>
      </c>
    </row>
    <row r="467" spans="1:3" s="43" customFormat="1" ht="16.5" customHeight="1">
      <c r="A467" s="111" t="s">
        <v>224</v>
      </c>
      <c r="B467" s="105">
        <v>63</v>
      </c>
      <c r="C467" s="105"/>
    </row>
    <row r="468" spans="1:3" s="43" customFormat="1" ht="16.5" customHeight="1">
      <c r="A468" s="84" t="s">
        <v>139</v>
      </c>
      <c r="B468" s="105">
        <v>220</v>
      </c>
      <c r="C468" s="105">
        <v>15</v>
      </c>
    </row>
    <row r="469" spans="1:3" s="43" customFormat="1" ht="16.5" customHeight="1">
      <c r="A469" s="58" t="s">
        <v>43</v>
      </c>
      <c r="B469" s="105">
        <v>124</v>
      </c>
      <c r="C469" s="105">
        <v>15</v>
      </c>
    </row>
    <row r="470" spans="1:3" s="15" customFormat="1" ht="16.5" customHeight="1">
      <c r="A470" s="88" t="s">
        <v>2</v>
      </c>
      <c r="B470" s="107">
        <f>SUM(B466:B469)</f>
        <v>583</v>
      </c>
      <c r="C470" s="107">
        <f>SUM(C466:C469)</f>
        <v>45</v>
      </c>
    </row>
    <row r="471" spans="1:3" s="15" customFormat="1" ht="24.95" customHeight="1">
      <c r="A471" s="72" t="s">
        <v>32</v>
      </c>
      <c r="B471" s="73">
        <f>SUM(B470)</f>
        <v>583</v>
      </c>
      <c r="C471" s="73">
        <f>SUM(C470)</f>
        <v>45</v>
      </c>
    </row>
    <row r="472" spans="1:3" s="19" customFormat="1" ht="24.95" customHeight="1">
      <c r="A472" s="18"/>
      <c r="B472" s="29"/>
      <c r="C472" s="121"/>
    </row>
    <row r="473" spans="1:3" s="15" customFormat="1" ht="16.5" customHeight="1">
      <c r="A473" s="140" t="s">
        <v>223</v>
      </c>
      <c r="B473" s="136" t="s">
        <v>28</v>
      </c>
      <c r="C473" s="57"/>
    </row>
    <row r="474" spans="1:3" s="15" customFormat="1" ht="16.5" customHeight="1">
      <c r="A474" s="138"/>
      <c r="B474" s="136"/>
      <c r="C474" s="57"/>
    </row>
    <row r="475" spans="1:3" s="15" customFormat="1" ht="16.5" customHeight="1">
      <c r="A475" s="139"/>
      <c r="B475" s="137"/>
      <c r="C475" s="57"/>
    </row>
    <row r="476" spans="1:3" s="15" customFormat="1" ht="24.95" customHeight="1">
      <c r="A476" s="135" t="s">
        <v>93</v>
      </c>
      <c r="B476" s="135"/>
      <c r="C476" s="135"/>
    </row>
    <row r="477" spans="1:3" s="43" customFormat="1" ht="16.5" customHeight="1">
      <c r="A477" s="84" t="s">
        <v>148</v>
      </c>
      <c r="B477" s="57">
        <v>90</v>
      </c>
      <c r="C477" s="57">
        <v>20</v>
      </c>
    </row>
    <row r="478" spans="1:3" s="43" customFormat="1" ht="16.5" customHeight="1">
      <c r="A478" s="84" t="s">
        <v>218</v>
      </c>
      <c r="B478" s="57">
        <v>164</v>
      </c>
      <c r="C478" s="57">
        <v>20</v>
      </c>
    </row>
    <row r="479" spans="1:3" s="43" customFormat="1" ht="16.5" customHeight="1">
      <c r="A479" s="84" t="s">
        <v>211</v>
      </c>
      <c r="B479" s="74">
        <v>39</v>
      </c>
      <c r="C479" s="74">
        <v>400</v>
      </c>
    </row>
    <row r="480" spans="1:3" s="43" customFormat="1" ht="16.5" customHeight="1">
      <c r="A480" s="84" t="s">
        <v>222</v>
      </c>
      <c r="B480" s="57">
        <v>34</v>
      </c>
      <c r="C480" s="57">
        <v>25</v>
      </c>
    </row>
    <row r="481" spans="1:3" s="43" customFormat="1" ht="16.5" customHeight="1">
      <c r="A481" s="84" t="s">
        <v>54</v>
      </c>
      <c r="B481" s="57">
        <v>10</v>
      </c>
      <c r="C481" s="57">
        <v>100</v>
      </c>
    </row>
    <row r="482" spans="1:3" s="43" customFormat="1" ht="16.5" customHeight="1">
      <c r="A482" s="58" t="s">
        <v>43</v>
      </c>
      <c r="B482" s="57">
        <v>91</v>
      </c>
      <c r="C482" s="57">
        <v>50</v>
      </c>
    </row>
    <row r="483" spans="1:3" s="15" customFormat="1" ht="16.5" customHeight="1">
      <c r="A483" s="88" t="s">
        <v>2</v>
      </c>
      <c r="B483" s="75">
        <f>SUM(B477:B482)</f>
        <v>428</v>
      </c>
      <c r="C483" s="75">
        <f>SUM(C477:C482)</f>
        <v>615</v>
      </c>
    </row>
    <row r="484" spans="1:3" s="15" customFormat="1" ht="24.95" customHeight="1">
      <c r="A484" s="72" t="s">
        <v>32</v>
      </c>
      <c r="B484" s="73">
        <f>SUM(B483)</f>
        <v>428</v>
      </c>
      <c r="C484" s="73">
        <f>SUM(C483)</f>
        <v>615</v>
      </c>
    </row>
    <row r="485" spans="1:3" s="19" customFormat="1" ht="24.95" customHeight="1">
      <c r="A485" s="18"/>
      <c r="B485" s="29"/>
      <c r="C485" s="121"/>
    </row>
    <row r="486" spans="1:3" s="35" customFormat="1" ht="16.5" customHeight="1">
      <c r="A486" s="138" t="s">
        <v>101</v>
      </c>
      <c r="B486" s="136" t="s">
        <v>28</v>
      </c>
      <c r="C486" s="57"/>
    </row>
    <row r="487" spans="1:3" s="35" customFormat="1" ht="16.5" customHeight="1">
      <c r="A487" s="138"/>
      <c r="B487" s="136"/>
      <c r="C487" s="57"/>
    </row>
    <row r="488" spans="1:3" s="35" customFormat="1" ht="16.5" customHeight="1">
      <c r="A488" s="139"/>
      <c r="B488" s="137"/>
      <c r="C488" s="57"/>
    </row>
    <row r="489" spans="1:3" s="15" customFormat="1" ht="24.95" customHeight="1">
      <c r="A489" s="135" t="s">
        <v>93</v>
      </c>
      <c r="B489" s="135"/>
      <c r="C489" s="135"/>
    </row>
    <row r="490" spans="1:3" s="43" customFormat="1" ht="16.5" customHeight="1">
      <c r="A490" s="58" t="s">
        <v>5</v>
      </c>
      <c r="B490" s="59">
        <v>0</v>
      </c>
      <c r="C490" s="59">
        <v>1117</v>
      </c>
    </row>
    <row r="491" spans="1:3" ht="16.5" customHeight="1">
      <c r="A491" s="68" t="s">
        <v>6</v>
      </c>
      <c r="B491" s="69">
        <v>0</v>
      </c>
      <c r="C491" s="69">
        <f>SUM(C490)</f>
        <v>1117</v>
      </c>
    </row>
    <row r="492" spans="1:3" s="43" customFormat="1" ht="16.5" customHeight="1">
      <c r="A492" s="58" t="s">
        <v>160</v>
      </c>
      <c r="B492" s="59">
        <v>0</v>
      </c>
      <c r="C492" s="59">
        <v>90</v>
      </c>
    </row>
    <row r="493" spans="1:3" ht="16.5" customHeight="1">
      <c r="A493" s="68" t="s">
        <v>8</v>
      </c>
      <c r="B493" s="69">
        <f>SUM(B492:B492)</f>
        <v>0</v>
      </c>
      <c r="C493" s="69">
        <f>SUM(C492:C492)</f>
        <v>90</v>
      </c>
    </row>
    <row r="494" spans="1:3" ht="16.5" customHeight="1">
      <c r="A494" s="60" t="s">
        <v>10</v>
      </c>
      <c r="B494" s="61">
        <f>SUM(B491+B493)</f>
        <v>0</v>
      </c>
      <c r="C494" s="61">
        <f>SUM(C491+C493)</f>
        <v>1207</v>
      </c>
    </row>
    <row r="495" spans="1:3" s="43" customFormat="1" ht="16.5" customHeight="1">
      <c r="A495" s="67" t="s">
        <v>73</v>
      </c>
      <c r="B495" s="59">
        <v>0</v>
      </c>
      <c r="C495" s="59">
        <v>301</v>
      </c>
    </row>
    <row r="496" spans="1:3" s="43" customFormat="1" ht="16.5" customHeight="1">
      <c r="A496" s="67" t="s">
        <v>109</v>
      </c>
      <c r="B496" s="59">
        <v>0</v>
      </c>
      <c r="C496" s="59">
        <v>7</v>
      </c>
    </row>
    <row r="497" spans="1:3" s="43" customFormat="1" ht="16.5" customHeight="1">
      <c r="A497" s="67" t="s">
        <v>102</v>
      </c>
      <c r="B497" s="59">
        <v>0</v>
      </c>
      <c r="C497" s="59">
        <v>10</v>
      </c>
    </row>
    <row r="498" spans="1:3" ht="16.5" customHeight="1">
      <c r="A498" s="60" t="s">
        <v>21</v>
      </c>
      <c r="B498" s="61">
        <v>0</v>
      </c>
      <c r="C498" s="61">
        <f>SUM(C495:C497)</f>
        <v>318</v>
      </c>
    </row>
    <row r="499" spans="1:3" s="43" customFormat="1" ht="16.5" customHeight="1">
      <c r="A499" s="58" t="s">
        <v>22</v>
      </c>
      <c r="B499" s="59">
        <v>390</v>
      </c>
      <c r="C499" s="59">
        <v>50</v>
      </c>
    </row>
    <row r="500" spans="1:3" s="43" customFormat="1" ht="16.5" customHeight="1">
      <c r="A500" s="58" t="s">
        <v>149</v>
      </c>
      <c r="B500" s="59">
        <v>342</v>
      </c>
      <c r="C500" s="59">
        <v>150</v>
      </c>
    </row>
    <row r="501" spans="1:3" s="43" customFormat="1" ht="16.5" customHeight="1">
      <c r="A501" s="58" t="s">
        <v>47</v>
      </c>
      <c r="B501" s="59">
        <v>160</v>
      </c>
      <c r="C501" s="59">
        <v>100</v>
      </c>
    </row>
    <row r="502" spans="1:3" s="43" customFormat="1" ht="16.5" customHeight="1">
      <c r="A502" s="58" t="s">
        <v>75</v>
      </c>
      <c r="B502" s="59">
        <v>2569</v>
      </c>
      <c r="C502" s="59">
        <v>50</v>
      </c>
    </row>
    <row r="503" spans="1:3" s="43" customFormat="1" ht="16.5" customHeight="1">
      <c r="A503" s="58" t="s">
        <v>24</v>
      </c>
      <c r="B503" s="59">
        <v>0</v>
      </c>
      <c r="C503" s="59">
        <v>15</v>
      </c>
    </row>
    <row r="504" spans="1:3" s="43" customFormat="1" ht="16.5" customHeight="1">
      <c r="A504" s="58" t="s">
        <v>25</v>
      </c>
      <c r="B504" s="59">
        <v>0</v>
      </c>
      <c r="C504" s="59">
        <v>50</v>
      </c>
    </row>
    <row r="505" spans="1:3" s="43" customFormat="1" ht="16.5" customHeight="1">
      <c r="A505" s="58" t="s">
        <v>74</v>
      </c>
      <c r="B505" s="59">
        <v>0</v>
      </c>
      <c r="C505" s="59">
        <v>17</v>
      </c>
    </row>
    <row r="506" spans="1:3" s="43" customFormat="1" ht="16.5" customHeight="1">
      <c r="A506" s="58" t="s">
        <v>43</v>
      </c>
      <c r="B506" s="59">
        <v>934</v>
      </c>
      <c r="C506" s="59">
        <v>112</v>
      </c>
    </row>
    <row r="507" spans="1:3" ht="16.5" customHeight="1">
      <c r="A507" s="60" t="s">
        <v>26</v>
      </c>
      <c r="B507" s="61">
        <f>SUM(B499:B506)</f>
        <v>4395</v>
      </c>
      <c r="C507" s="61">
        <f>SUM(C499:C506)</f>
        <v>544</v>
      </c>
    </row>
    <row r="508" spans="1:3" ht="24.95" customHeight="1">
      <c r="A508" s="72" t="s">
        <v>3</v>
      </c>
      <c r="B508" s="73">
        <f>B507+B498+B494</f>
        <v>4395</v>
      </c>
      <c r="C508" s="73">
        <f>C507+C498+C494</f>
        <v>2069</v>
      </c>
    </row>
    <row r="509" spans="1:3" s="30" customFormat="1" ht="24.95" customHeight="1">
      <c r="A509" s="18"/>
      <c r="B509" s="29"/>
      <c r="C509" s="121"/>
    </row>
    <row r="510" spans="1:3" ht="16.5" customHeight="1">
      <c r="A510" s="145" t="s">
        <v>242</v>
      </c>
      <c r="B510" s="147" t="s">
        <v>28</v>
      </c>
      <c r="C510" s="57"/>
    </row>
    <row r="511" spans="1:3" ht="16.5" customHeight="1">
      <c r="A511" s="146"/>
      <c r="B511" s="148"/>
      <c r="C511" s="57"/>
    </row>
    <row r="512" spans="1:3" ht="16.5" customHeight="1">
      <c r="A512" s="146"/>
      <c r="B512" s="148"/>
      <c r="C512" s="57"/>
    </row>
    <row r="513" spans="1:3" ht="24.95" customHeight="1">
      <c r="A513" s="112" t="s">
        <v>195</v>
      </c>
      <c r="B513" s="113">
        <f>SUM(B11+B125+B154+B193+B219+B249+B250)</f>
        <v>13106</v>
      </c>
      <c r="C513" s="113" t="e">
        <f>C12+C126+C154+#REF!+C438</f>
        <v>#REF!</v>
      </c>
    </row>
    <row r="514" spans="1:3" ht="24.95" customHeight="1">
      <c r="A514" s="114" t="s">
        <v>38</v>
      </c>
      <c r="B514" s="113">
        <f>B247</f>
        <v>5740</v>
      </c>
      <c r="C514" s="113">
        <f>C246</f>
        <v>0</v>
      </c>
    </row>
    <row r="515" spans="1:3" ht="24.95" customHeight="1">
      <c r="A515" s="114" t="s">
        <v>39</v>
      </c>
      <c r="B515" s="113">
        <f>B251</f>
        <v>2108</v>
      </c>
      <c r="C515" s="113">
        <f>C255</f>
        <v>0</v>
      </c>
    </row>
    <row r="516" spans="1:3" ht="24.95" customHeight="1">
      <c r="A516" s="114" t="s">
        <v>198</v>
      </c>
      <c r="B516" s="113">
        <v>51688</v>
      </c>
      <c r="C516" s="113"/>
    </row>
    <row r="517" spans="1:3" ht="24.95" customHeight="1">
      <c r="A517" s="115" t="s">
        <v>197</v>
      </c>
      <c r="B517" s="113">
        <f>B248</f>
        <v>0</v>
      </c>
      <c r="C517" s="113" t="e">
        <f>C248+C249+C250+C247+#REF!</f>
        <v>#REF!</v>
      </c>
    </row>
    <row r="518" spans="1:3" ht="24.95" customHeight="1">
      <c r="A518" s="115" t="s">
        <v>199</v>
      </c>
      <c r="B518" s="113">
        <v>0</v>
      </c>
      <c r="C518" s="113"/>
    </row>
    <row r="519" spans="1:3" ht="24.95" customHeight="1">
      <c r="A519" s="114" t="s">
        <v>200</v>
      </c>
      <c r="B519" s="113">
        <v>0</v>
      </c>
      <c r="C519" s="113" t="e">
        <f>C263+#REF!</f>
        <v>#REF!</v>
      </c>
    </row>
    <row r="520" spans="1:3" ht="24.95" customHeight="1">
      <c r="A520" s="114" t="s">
        <v>201</v>
      </c>
      <c r="B520" s="113">
        <v>15866</v>
      </c>
      <c r="C520" s="113" t="e">
        <f>#REF!+C273+C337+C364+#REF!</f>
        <v>#REF!</v>
      </c>
    </row>
    <row r="521" spans="1:3" ht="24.95" customHeight="1">
      <c r="A521" s="114" t="s">
        <v>91</v>
      </c>
      <c r="B521" s="113">
        <v>0</v>
      </c>
      <c r="C521" s="113" t="e">
        <f>#REF!</f>
        <v>#REF!</v>
      </c>
    </row>
    <row r="522" spans="1:3" ht="24.95" customHeight="1">
      <c r="A522" s="114" t="s">
        <v>59</v>
      </c>
      <c r="B522" s="113">
        <f>B146</f>
        <v>5930</v>
      </c>
      <c r="C522" s="113">
        <f>C146</f>
        <v>0</v>
      </c>
    </row>
    <row r="523" spans="1:3" ht="24.95" customHeight="1">
      <c r="A523" s="116" t="s">
        <v>0</v>
      </c>
      <c r="B523" s="113">
        <f>SUM(B513:B522)</f>
        <v>94438</v>
      </c>
      <c r="C523" s="113" t="e">
        <f>SUM(C513:C522)</f>
        <v>#REF!</v>
      </c>
    </row>
    <row r="524" spans="1:3" ht="43.5" customHeight="1">
      <c r="A524" s="31"/>
      <c r="B524" s="32"/>
      <c r="C524" s="53"/>
    </row>
    <row r="525" spans="1:3" ht="16.5" customHeight="1">
      <c r="A525" s="142" t="s">
        <v>243</v>
      </c>
      <c r="B525" s="144" t="s">
        <v>28</v>
      </c>
      <c r="C525" s="57"/>
    </row>
    <row r="526" spans="1:3" ht="16.5" customHeight="1">
      <c r="A526" s="143"/>
      <c r="B526" s="143"/>
      <c r="C526" s="57"/>
    </row>
    <row r="527" spans="1:3" ht="16.5" customHeight="1">
      <c r="A527" s="143"/>
      <c r="B527" s="143"/>
      <c r="C527" s="57"/>
    </row>
    <row r="528" spans="1:3" ht="24.95" customHeight="1">
      <c r="A528" s="117" t="s">
        <v>10</v>
      </c>
      <c r="B528" s="118">
        <v>24083</v>
      </c>
      <c r="C528" s="118" t="e">
        <f>C25+C71+C164+#REF!+#REF!+C394+C494+C341+C371</f>
        <v>#REF!</v>
      </c>
    </row>
    <row r="529" spans="1:5" ht="24.95" customHeight="1">
      <c r="A529" s="117" t="s">
        <v>11</v>
      </c>
      <c r="B529" s="118">
        <v>6548</v>
      </c>
      <c r="C529" s="118" t="e">
        <f>C28+C75+C168+#REF!+#REF!+C396+C498+#REF!+#REF!+C343+C375</f>
        <v>#REF!</v>
      </c>
    </row>
    <row r="530" spans="1:5" ht="24.95" customHeight="1">
      <c r="A530" s="117" t="s">
        <v>2</v>
      </c>
      <c r="B530" s="118">
        <v>42456</v>
      </c>
      <c r="C530" s="118" t="e">
        <f>C50+C89+#REF!+C137+C184+#REF!+#REF!+C282+#REF!+C400+C444+#REF!+#REF!+C470+C483+C507+#REF!+C383+C428+#REF!</f>
        <v>#REF!</v>
      </c>
    </row>
    <row r="531" spans="1:5" ht="24.95" customHeight="1">
      <c r="A531" s="117" t="s">
        <v>229</v>
      </c>
      <c r="B531" s="118">
        <v>300</v>
      </c>
      <c r="C531" s="118" t="e">
        <f>#REF!+#REF!+C385+#REF!+C98</f>
        <v>#REF!</v>
      </c>
    </row>
    <row r="532" spans="1:5" ht="24.95" customHeight="1">
      <c r="A532" s="117" t="s">
        <v>40</v>
      </c>
      <c r="B532" s="118">
        <v>9233</v>
      </c>
      <c r="C532" s="118" t="e">
        <f>C56+#REF!+C410+#REF!+#REF!+C459+#REF!</f>
        <v>#REF!</v>
      </c>
    </row>
    <row r="533" spans="1:5" ht="24.95" customHeight="1">
      <c r="A533" s="117" t="s">
        <v>41</v>
      </c>
      <c r="B533" s="118">
        <v>5372</v>
      </c>
      <c r="C533" s="118" t="e">
        <f>C106+C114+#REF!+C290+C300+C308+#REF!+C316+C327+#REF!+#REF!+#REF!</f>
        <v>#REF!</v>
      </c>
    </row>
    <row r="534" spans="1:5" ht="24.95" customHeight="1">
      <c r="A534" s="117" t="s">
        <v>174</v>
      </c>
      <c r="B534" s="118">
        <v>0</v>
      </c>
      <c r="C534" s="118" t="e">
        <f>#REF!</f>
        <v>#REF!</v>
      </c>
    </row>
    <row r="535" spans="1:5" ht="24.95" customHeight="1">
      <c r="A535" s="117" t="s">
        <v>142</v>
      </c>
      <c r="B535" s="118">
        <f>B57</f>
        <v>6446</v>
      </c>
      <c r="C535" s="118">
        <f>C58</f>
        <v>0</v>
      </c>
    </row>
    <row r="536" spans="1:5" ht="24.95" customHeight="1">
      <c r="A536" s="119" t="s">
        <v>42</v>
      </c>
      <c r="B536" s="120">
        <f>SUM(B528:B535)</f>
        <v>94438</v>
      </c>
      <c r="C536" s="120" t="e">
        <f>SUM(C528:C535)</f>
        <v>#REF!</v>
      </c>
      <c r="E536" s="50">
        <f>B523-B536</f>
        <v>0</v>
      </c>
    </row>
    <row r="539" spans="1:5">
      <c r="B539" s="50"/>
    </row>
  </sheetData>
  <mergeCells count="102">
    <mergeCell ref="A311:A313"/>
    <mergeCell ref="B319:B321"/>
    <mergeCell ref="A314:C314"/>
    <mergeCell ref="A306:C306"/>
    <mergeCell ref="A286:A288"/>
    <mergeCell ref="A289:C289"/>
    <mergeCell ref="A297:C297"/>
    <mergeCell ref="A294:A296"/>
    <mergeCell ref="B294:B296"/>
    <mergeCell ref="A322:C322"/>
    <mergeCell ref="A332:A334"/>
    <mergeCell ref="A143:C143"/>
    <mergeCell ref="A130:A132"/>
    <mergeCell ref="A133:C133"/>
    <mergeCell ref="A151:C151"/>
    <mergeCell ref="A156:C156"/>
    <mergeCell ref="A243:C243"/>
    <mergeCell ref="A190:C190"/>
    <mergeCell ref="A195:C195"/>
    <mergeCell ref="B311:B313"/>
    <mergeCell ref="A319:A321"/>
    <mergeCell ref="B303:B305"/>
    <mergeCell ref="B117:B119"/>
    <mergeCell ref="A240:A242"/>
    <mergeCell ref="B140:B142"/>
    <mergeCell ref="A140:A142"/>
    <mergeCell ref="A129:B129"/>
    <mergeCell ref="A303:A305"/>
    <mergeCell ref="A275:C275"/>
    <mergeCell ref="A61:A63"/>
    <mergeCell ref="B61:B63"/>
    <mergeCell ref="A92:A94"/>
    <mergeCell ref="B92:B94"/>
    <mergeCell ref="A117:A119"/>
    <mergeCell ref="B240:B242"/>
    <mergeCell ref="B214:B215"/>
    <mergeCell ref="A214:A215"/>
    <mergeCell ref="B101:B103"/>
    <mergeCell ref="A104:C104"/>
    <mergeCell ref="A3:F3"/>
    <mergeCell ref="A271:C271"/>
    <mergeCell ref="A148:A150"/>
    <mergeCell ref="B148:B150"/>
    <mergeCell ref="B109:B111"/>
    <mergeCell ref="A127:C127"/>
    <mergeCell ref="A187:A189"/>
    <mergeCell ref="B187:B189"/>
    <mergeCell ref="A112:C112"/>
    <mergeCell ref="A109:A111"/>
    <mergeCell ref="A1:C1"/>
    <mergeCell ref="A2:C2"/>
    <mergeCell ref="A10:C10"/>
    <mergeCell ref="A14:C14"/>
    <mergeCell ref="B6:C6"/>
    <mergeCell ref="A101:A103"/>
    <mergeCell ref="A64:C64"/>
    <mergeCell ref="A7:A9"/>
    <mergeCell ref="B473:B475"/>
    <mergeCell ref="A465:C465"/>
    <mergeCell ref="B358:B360"/>
    <mergeCell ref="A391:C391"/>
    <mergeCell ref="A365:C365"/>
    <mergeCell ref="A473:A475"/>
    <mergeCell ref="A388:A390"/>
    <mergeCell ref="B388:B390"/>
    <mergeCell ref="A406:C406"/>
    <mergeCell ref="B130:B132"/>
    <mergeCell ref="A120:C120"/>
    <mergeCell ref="A268:A270"/>
    <mergeCell ref="B286:B288"/>
    <mergeCell ref="B268:B270"/>
    <mergeCell ref="A216:C216"/>
    <mergeCell ref="A221:C221"/>
    <mergeCell ref="B7:B9"/>
    <mergeCell ref="A95:C95"/>
    <mergeCell ref="A361:C361"/>
    <mergeCell ref="B332:B334"/>
    <mergeCell ref="A339:C339"/>
    <mergeCell ref="A347:A349"/>
    <mergeCell ref="B347:B349"/>
    <mergeCell ref="A350:C350"/>
    <mergeCell ref="A358:A360"/>
    <mergeCell ref="A335:C335"/>
    <mergeCell ref="A462:A464"/>
    <mergeCell ref="B462:B464"/>
    <mergeCell ref="A525:A527"/>
    <mergeCell ref="B525:B527"/>
    <mergeCell ref="A486:A488"/>
    <mergeCell ref="B486:B488"/>
    <mergeCell ref="A510:A512"/>
    <mergeCell ref="A489:C489"/>
    <mergeCell ref="B510:B512"/>
    <mergeCell ref="A476:C476"/>
    <mergeCell ref="A451:C451"/>
    <mergeCell ref="A439:C439"/>
    <mergeCell ref="B403:B405"/>
    <mergeCell ref="A403:A405"/>
    <mergeCell ref="A448:A450"/>
    <mergeCell ref="B448:B450"/>
    <mergeCell ref="A431:A434"/>
    <mergeCell ref="B431:B434"/>
    <mergeCell ref="A435:C435"/>
  </mergeCells>
  <phoneticPr fontId="0" type="noConversion"/>
  <printOptions horizontalCentered="1"/>
  <pageMargins left="0.35433070866141736" right="0.43307086614173229" top="0.39370078740157483" bottom="0.35433070866141736" header="0.15748031496062992" footer="0.15748031496062992"/>
  <pageSetup paperSize="9" scale="90" fitToHeight="0" orientation="portrait" r:id="rId1"/>
  <headerFooter differentFirst="1">
    <oddHeader>&amp;C&amp;"Arial Narrow,Normál"&amp;8 13. számú melléklet az ....../2014 (......) önkormányzati rendelethez</oddHeader>
    <oddFooter>&amp;C&amp;P/&amp;N</oddFooter>
  </headerFooter>
  <rowBreaks count="13" manualBreakCount="13">
    <brk id="45" max="2" man="1"/>
    <brk id="91" max="2" man="1"/>
    <brk id="128" max="2" man="1"/>
    <brk id="168" max="2" man="1"/>
    <brk id="212" max="2" man="1"/>
    <brk id="251" max="2" man="1"/>
    <brk id="284" max="2" man="1"/>
    <brk id="328" max="2" man="1"/>
    <brk id="345" max="2" man="1"/>
    <brk id="356" max="2" man="1"/>
    <brk id="401" max="2" man="1"/>
    <brk id="460" max="2" man="1"/>
    <brk id="508" max="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Védőnői szolgálat</vt:lpstr>
      <vt:lpstr>Költségvetés 2013</vt:lpstr>
      <vt:lpstr>'Költségvetés 2013'!Nyomtatási_terület</vt:lpstr>
    </vt:vector>
  </TitlesOfParts>
  <Company>POLGÁRMESTERI HIVATAL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Bajkai János</dc:creator>
  <cp:lastModifiedBy>Rendszergazda</cp:lastModifiedBy>
  <cp:lastPrinted>2014-01-29T09:55:17Z</cp:lastPrinted>
  <dcterms:created xsi:type="dcterms:W3CDTF">2001-11-26T10:13:34Z</dcterms:created>
  <dcterms:modified xsi:type="dcterms:W3CDTF">2014-03-20T08:35:26Z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C1DDA">
    <vt:lpwstr/>
  </property>
  <property fmtid="{D5CDD505-2E9C-101B-9397-08002B2CF9AE}" pid="19" name="IVID12E92D80">
    <vt:lpwstr/>
  </property>
  <property fmtid="{D5CDD505-2E9C-101B-9397-08002B2CF9AE}" pid="20" name="IVID23F52ECC">
    <vt:lpwstr/>
  </property>
  <property fmtid="{D5CDD505-2E9C-101B-9397-08002B2CF9AE}" pid="21" name="IVID80F3DFF3">
    <vt:lpwstr/>
  </property>
  <property fmtid="{D5CDD505-2E9C-101B-9397-08002B2CF9AE}" pid="22" name="IVID501CDF56">
    <vt:lpwstr/>
  </property>
  <property fmtid="{D5CDD505-2E9C-101B-9397-08002B2CF9AE}" pid="23" name="IVID1C220FF2">
    <vt:lpwstr/>
  </property>
  <property fmtid="{D5CDD505-2E9C-101B-9397-08002B2CF9AE}" pid="24" name="IVID38691DD3">
    <vt:lpwstr/>
  </property>
  <property fmtid="{D5CDD505-2E9C-101B-9397-08002B2CF9AE}" pid="25" name="IVID288B56EC">
    <vt:lpwstr/>
  </property>
  <property fmtid="{D5CDD505-2E9C-101B-9397-08002B2CF9AE}" pid="26" name="IVIDEC6592B0">
    <vt:lpwstr/>
  </property>
  <property fmtid="{D5CDD505-2E9C-101B-9397-08002B2CF9AE}" pid="27" name="IVIDF6F12E8">
    <vt:lpwstr/>
  </property>
  <property fmtid="{D5CDD505-2E9C-101B-9397-08002B2CF9AE}" pid="28" name="IVIDD161AF9">
    <vt:lpwstr/>
  </property>
  <property fmtid="{D5CDD505-2E9C-101B-9397-08002B2CF9AE}" pid="29" name="IVID104D18DF">
    <vt:lpwstr/>
  </property>
  <property fmtid="{D5CDD505-2E9C-101B-9397-08002B2CF9AE}" pid="30" name="IVID74610DF">
    <vt:lpwstr/>
  </property>
  <property fmtid="{D5CDD505-2E9C-101B-9397-08002B2CF9AE}" pid="31" name="IVID36471AD1">
    <vt:lpwstr/>
  </property>
  <property fmtid="{D5CDD505-2E9C-101B-9397-08002B2CF9AE}" pid="32" name="IVID34391504">
    <vt:lpwstr/>
  </property>
  <property fmtid="{D5CDD505-2E9C-101B-9397-08002B2CF9AE}" pid="33" name="IVID25277C0E">
    <vt:lpwstr/>
  </property>
  <property fmtid="{D5CDD505-2E9C-101B-9397-08002B2CF9AE}" pid="34" name="IVID482E5234">
    <vt:lpwstr/>
  </property>
  <property fmtid="{D5CDD505-2E9C-101B-9397-08002B2CF9AE}" pid="35" name="IVID54CA1065">
    <vt:lpwstr/>
  </property>
  <property fmtid="{D5CDD505-2E9C-101B-9397-08002B2CF9AE}" pid="36" name="IVIDDC0AEF26">
    <vt:lpwstr/>
  </property>
  <property fmtid="{D5CDD505-2E9C-101B-9397-08002B2CF9AE}" pid="37" name="IVIDCC508819">
    <vt:lpwstr/>
  </property>
  <property fmtid="{D5CDD505-2E9C-101B-9397-08002B2CF9AE}" pid="38" name="IVID5CB0C33C">
    <vt:lpwstr/>
  </property>
  <property fmtid="{D5CDD505-2E9C-101B-9397-08002B2CF9AE}" pid="39" name="IVID94418A33">
    <vt:lpwstr/>
  </property>
  <property fmtid="{D5CDD505-2E9C-101B-9397-08002B2CF9AE}" pid="40" name="IVIDBA382F20">
    <vt:lpwstr/>
  </property>
  <property fmtid="{D5CDD505-2E9C-101B-9397-08002B2CF9AE}" pid="41" name="IVID3C3017EE">
    <vt:lpwstr/>
  </property>
  <property fmtid="{D5CDD505-2E9C-101B-9397-08002B2CF9AE}" pid="42" name="IVID2C3868B8">
    <vt:lpwstr/>
  </property>
  <property fmtid="{D5CDD505-2E9C-101B-9397-08002B2CF9AE}" pid="43" name="IVID212110E4">
    <vt:lpwstr/>
  </property>
  <property fmtid="{D5CDD505-2E9C-101B-9397-08002B2CF9AE}" pid="44" name="IVID314711FE">
    <vt:lpwstr/>
  </property>
  <property fmtid="{D5CDD505-2E9C-101B-9397-08002B2CF9AE}" pid="45" name="IVIDDCA4A89E">
    <vt:lpwstr/>
  </property>
  <property fmtid="{D5CDD505-2E9C-101B-9397-08002B2CF9AE}" pid="46" name="IVID58FCE0DE">
    <vt:lpwstr/>
  </property>
  <property fmtid="{D5CDD505-2E9C-101B-9397-08002B2CF9AE}" pid="47" name="IVID10EE0F6D">
    <vt:lpwstr/>
  </property>
  <property fmtid="{D5CDD505-2E9C-101B-9397-08002B2CF9AE}" pid="48" name="IVIDE8D70D79">
    <vt:lpwstr/>
  </property>
  <property fmtid="{D5CDD505-2E9C-101B-9397-08002B2CF9AE}" pid="49" name="IVID900F8D74">
    <vt:lpwstr/>
  </property>
  <property fmtid="{D5CDD505-2E9C-101B-9397-08002B2CF9AE}" pid="50" name="IVID91707FB">
    <vt:lpwstr/>
  </property>
  <property fmtid="{D5CDD505-2E9C-101B-9397-08002B2CF9AE}" pid="51" name="IVID2B5715F6">
    <vt:lpwstr/>
  </property>
  <property fmtid="{D5CDD505-2E9C-101B-9397-08002B2CF9AE}" pid="52" name="IVID21681DD7">
    <vt:lpwstr/>
  </property>
</Properties>
</file>