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1.2 köt fel." sheetId="1" r:id="rId1"/>
  </sheets>
  <externalReferences>
    <externalReference r:id="rId2"/>
  </externalReferences>
  <definedNames>
    <definedName name="_xlnm.Print_Area" localSheetId="0">'1.2 köt fel.'!$A$2:$F$161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1" i="1" l="1"/>
  <c r="D151" i="1"/>
  <c r="C151" i="1"/>
  <c r="F148" i="1"/>
  <c r="E146" i="1"/>
  <c r="F146" i="1" s="1"/>
  <c r="D146" i="1"/>
  <c r="C146" i="1"/>
  <c r="E139" i="1"/>
  <c r="D139" i="1"/>
  <c r="C139" i="1"/>
  <c r="F136" i="1"/>
  <c r="E135" i="1"/>
  <c r="F135" i="1" s="1"/>
  <c r="D135" i="1"/>
  <c r="D159" i="1" s="1"/>
  <c r="C135" i="1"/>
  <c r="C159" i="1" s="1"/>
  <c r="E133" i="1"/>
  <c r="F133" i="1" s="1"/>
  <c r="E125" i="1"/>
  <c r="F125" i="1" s="1"/>
  <c r="D125" i="1"/>
  <c r="C125" i="1"/>
  <c r="E121" i="1"/>
  <c r="F121" i="1" s="1"/>
  <c r="E120" i="1"/>
  <c r="F120" i="1" s="1"/>
  <c r="D120" i="1"/>
  <c r="C120" i="1"/>
  <c r="C134" i="1" s="1"/>
  <c r="C160" i="1" s="1"/>
  <c r="E116" i="1"/>
  <c r="F111" i="1"/>
  <c r="E111" i="1"/>
  <c r="F105" i="1"/>
  <c r="E105" i="1"/>
  <c r="E104" i="1"/>
  <c r="D104" i="1"/>
  <c r="F104" i="1" s="1"/>
  <c r="C104" i="1"/>
  <c r="F103" i="1"/>
  <c r="E103" i="1"/>
  <c r="F102" i="1"/>
  <c r="E102" i="1"/>
  <c r="F101" i="1"/>
  <c r="E101" i="1"/>
  <c r="F100" i="1"/>
  <c r="E100" i="1"/>
  <c r="E99" i="1"/>
  <c r="D99" i="1"/>
  <c r="D134" i="1" s="1"/>
  <c r="D160" i="1" s="1"/>
  <c r="C99" i="1"/>
  <c r="E82" i="1"/>
  <c r="E81" i="1" s="1"/>
  <c r="D81" i="1"/>
  <c r="F79" i="1"/>
  <c r="E78" i="1"/>
  <c r="D78" i="1"/>
  <c r="D92" i="1" s="1"/>
  <c r="C78" i="1"/>
  <c r="C92" i="1" s="1"/>
  <c r="E69" i="1"/>
  <c r="E92" i="1" s="1"/>
  <c r="F92" i="1" s="1"/>
  <c r="D69" i="1"/>
  <c r="E63" i="1"/>
  <c r="D63" i="1"/>
  <c r="C63" i="1"/>
  <c r="E61" i="1"/>
  <c r="E58" i="1"/>
  <c r="D58" i="1"/>
  <c r="C58" i="1"/>
  <c r="E52" i="1"/>
  <c r="D52" i="1"/>
  <c r="C52" i="1"/>
  <c r="E51" i="1"/>
  <c r="E50" i="1"/>
  <c r="E49" i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0" i="1"/>
  <c r="F40" i="1" s="1"/>
  <c r="D40" i="1"/>
  <c r="C40" i="1"/>
  <c r="F39" i="1"/>
  <c r="F38" i="1"/>
  <c r="F37" i="1"/>
  <c r="F34" i="1"/>
  <c r="E33" i="1"/>
  <c r="F33" i="1" s="1"/>
  <c r="E32" i="1"/>
  <c r="F32" i="1" s="1"/>
  <c r="D32" i="1"/>
  <c r="C32" i="1"/>
  <c r="F31" i="1"/>
  <c r="F30" i="1"/>
  <c r="F26" i="1"/>
  <c r="E25" i="1"/>
  <c r="D25" i="1"/>
  <c r="F25" i="1" s="1"/>
  <c r="C25" i="1"/>
  <c r="F24" i="1"/>
  <c r="E23" i="1"/>
  <c r="F23" i="1" s="1"/>
  <c r="E18" i="1"/>
  <c r="F18" i="1" s="1"/>
  <c r="D18" i="1"/>
  <c r="C18" i="1"/>
  <c r="F17" i="1"/>
  <c r="F15" i="1"/>
  <c r="F14" i="1"/>
  <c r="F13" i="1"/>
  <c r="F12" i="1"/>
  <c r="E11" i="1"/>
  <c r="E68" i="1" s="1"/>
  <c r="D11" i="1"/>
  <c r="D68" i="1" s="1"/>
  <c r="D93" i="1" s="1"/>
  <c r="C11" i="1"/>
  <c r="C68" i="1" s="1"/>
  <c r="C93" i="1" s="1"/>
  <c r="E93" i="1" l="1"/>
  <c r="F93" i="1" s="1"/>
  <c r="F68" i="1"/>
  <c r="F11" i="1"/>
  <c r="F78" i="1"/>
  <c r="F99" i="1"/>
  <c r="E134" i="1"/>
  <c r="E159" i="1"/>
  <c r="F159" i="1" s="1"/>
  <c r="F134" i="1" l="1"/>
  <c r="E160" i="1"/>
  <c r="F160" i="1" s="1"/>
</calcChain>
</file>

<file path=xl/sharedStrings.xml><?xml version="1.0" encoding="utf-8"?>
<sst xmlns="http://schemas.openxmlformats.org/spreadsheetml/2006/main" count="317" uniqueCount="272">
  <si>
    <t xml:space="preserve"> 2. melléklet a 14/2016. (IV. 22.) önkormányzati rendelethez</t>
  </si>
  <si>
    <t>TÉGLÁS VÁROS ÖNKORMÁNYZATÁNAK 
2015. ÉVI KÖTELEZŐ FELDATAINAK MÉRLEGE</t>
  </si>
  <si>
    <t>B E V É T E L E K</t>
  </si>
  <si>
    <t>Ezer forintban</t>
  </si>
  <si>
    <t>Sor-
szám</t>
  </si>
  <si>
    <t>Bevételi jogcím</t>
  </si>
  <si>
    <t>2015. évi eredeti  előirányzat</t>
  </si>
  <si>
    <t>2015.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</si>
  <si>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</si>
  <si>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</si>
  <si>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</si>
  <si>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</si>
  <si>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</si>
  <si>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</si>
  <si>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</si>
  <si>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</si>
  <si>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</si>
  <si>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</si>
  <si>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</si>
  <si>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</si>
  <si>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</si>
  <si>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</si>
  <si>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</si>
  <si>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</si>
  <si>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</si>
  <si>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</si>
  <si>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</si>
  <si>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</si>
  <si>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</si>
  <si>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</si>
  <si>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</si>
  <si>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</si>
  <si>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</si>
  <si>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</si>
  <si>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</si>
  <si>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</si>
  <si>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</si>
  <si>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</si>
  <si>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</si>
  <si>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</si>
  <si>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</si>
  <si>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</si>
  <si>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</si>
  <si>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</si>
  <si>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</si>
  <si>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</si>
  <si>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</si>
  <si>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</si>
  <si>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</si>
  <si>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</si>
  <si>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</si>
  <si>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</si>
  <si>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</si>
  <si>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</si>
  <si>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</si>
  <si>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</si>
  <si>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</si>
  <si>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</si>
  <si>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</si>
  <si>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</si>
  <si>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</si>
  <si>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</si>
  <si>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</si>
  <si>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</si>
  <si>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</si>
  <si>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</si>
  <si>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</si>
  <si>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</si>
  <si>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</si>
  <si>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</si>
  <si>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</si>
  <si>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</si>
  <si>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</si>
  <si>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</si>
  <si>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</si>
  <si>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</si>
  <si>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</si>
  <si>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</si>
  <si>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</si>
  <si>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</si>
  <si>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</si>
  <si>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</si>
  <si>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</si>
  <si>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</si>
  <si>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</si>
  <si>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</si>
  <si>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</si>
  <si>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</si>
  <si>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</si>
  <si>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</si>
  <si>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</si>
  <si>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</si>
  <si>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</si>
  <si>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</si>
  <si>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 xml:space="preserve">Biztosító által fizetett kártérítés 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</si>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</sst>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5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1" applyFont="1" applyFill="1" applyProtection="1"/>
    <xf numFmtId="0" fontId="0" fillId="0" borderId="0" xfId="1" applyFont="1" applyFill="1" applyAlignment="1" applyProtection="1">
      <alignment horizontal="right" vertical="center"/>
    </xf>
    <xf numFmtId="0" fontId="1" fillId="0" borderId="0" xfId="1" applyFont="1" applyFill="1" applyAlignment="1" applyProtection="1">
      <alignment horizontal="center" wrapText="1"/>
    </xf>
    <xf numFmtId="0" fontId="1" fillId="0" borderId="0" xfId="1" applyFont="1" applyFill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3" fontId="7" fillId="0" borderId="10" xfId="1" applyNumberFormat="1" applyFont="1" applyFill="1" applyBorder="1" applyAlignment="1" applyProtection="1">
      <alignment horizontal="right" vertical="center" wrapText="1" indent="1"/>
    </xf>
    <xf numFmtId="165" fontId="7" fillId="0" borderId="5" xfId="2" applyNumberFormat="1" applyFont="1" applyFill="1" applyBorder="1" applyAlignment="1" applyProtection="1">
      <alignment horizontal="right" vertical="center" wrapText="1" indent="1"/>
    </xf>
    <xf numFmtId="3" fontId="8" fillId="0" borderId="0" xfId="1" applyNumberFormat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3" fontId="10" fillId="0" borderId="13" xfId="0" applyNumberFormat="1" applyFont="1" applyBorder="1" applyAlignment="1" applyProtection="1">
      <alignment horizontal="right" wrapText="1" indent="1"/>
    </xf>
    <xf numFmtId="165" fontId="11" fillId="0" borderId="9" xfId="2" applyNumberFormat="1" applyFont="1" applyFill="1" applyBorder="1" applyAlignment="1" applyProtection="1">
      <alignment horizontal="right" vertical="center" wrapText="1" indent="1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right" wrapText="1" indent="1"/>
    </xf>
    <xf numFmtId="165" fontId="11" fillId="0" borderId="17" xfId="2" applyNumberFormat="1" applyFont="1" applyFill="1" applyBorder="1" applyAlignment="1" applyProtection="1">
      <alignment horizontal="right" vertical="center" wrapText="1" indent="1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horizontal="left" wrapText="1" indent="1"/>
    </xf>
    <xf numFmtId="3" fontId="10" fillId="0" borderId="20" xfId="0" applyNumberFormat="1" applyFont="1" applyBorder="1" applyAlignment="1" applyProtection="1">
      <alignment horizontal="right" wrapText="1" indent="1"/>
    </xf>
    <xf numFmtId="165" fontId="11" fillId="0" borderId="21" xfId="2" applyNumberFormat="1" applyFont="1" applyFill="1" applyBorder="1" applyAlignment="1" applyProtection="1">
      <alignment horizontal="right" vertical="center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10" xfId="0" applyNumberFormat="1" applyFont="1" applyBorder="1" applyAlignment="1" applyProtection="1">
      <alignment horizontal="right" vertical="center" wrapText="1" indent="1"/>
    </xf>
    <xf numFmtId="3" fontId="12" fillId="0" borderId="3" xfId="0" applyNumberFormat="1" applyFont="1" applyBorder="1" applyAlignment="1" applyProtection="1">
      <alignment horizontal="right" vertical="center" wrapText="1" indent="1"/>
    </xf>
    <xf numFmtId="165" fontId="7" fillId="0" borderId="22" xfId="2" applyNumberFormat="1" applyFont="1" applyFill="1" applyBorder="1" applyAlignment="1" applyProtection="1">
      <alignment horizontal="right" vertical="center" wrapText="1" indent="1"/>
    </xf>
    <xf numFmtId="3" fontId="10" fillId="0" borderId="13" xfId="0" applyNumberFormat="1" applyFont="1" applyBorder="1" applyAlignment="1" applyProtection="1">
      <alignment wrapText="1"/>
    </xf>
    <xf numFmtId="165" fontId="11" fillId="0" borderId="23" xfId="2" applyNumberFormat="1" applyFont="1" applyFill="1" applyBorder="1" applyAlignment="1" applyProtection="1">
      <alignment horizontal="right" vertical="center" wrapText="1" indent="1"/>
    </xf>
    <xf numFmtId="3" fontId="7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13" xfId="0" applyFont="1" applyBorder="1" applyAlignment="1" applyProtection="1">
      <alignment horizontal="left" wrapText="1" indent="1"/>
    </xf>
    <xf numFmtId="0" fontId="10" fillId="0" borderId="16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left" wrapText="1" indent="1"/>
    </xf>
    <xf numFmtId="0" fontId="10" fillId="0" borderId="15" xfId="0" quotePrefix="1" applyFont="1" applyBorder="1" applyAlignment="1" applyProtection="1">
      <alignment horizontal="left" wrapText="1" indent="1"/>
    </xf>
    <xf numFmtId="3" fontId="10" fillId="0" borderId="13" xfId="0" applyNumberFormat="1" applyFont="1" applyBorder="1" applyAlignment="1" applyProtection="1">
      <alignment horizontal="left" wrapText="1" indent="1"/>
    </xf>
    <xf numFmtId="165" fontId="7" fillId="0" borderId="23" xfId="2" applyNumberFormat="1" applyFont="1" applyFill="1" applyBorder="1" applyAlignment="1" applyProtection="1">
      <alignment horizontal="right" vertical="center" wrapText="1" indent="1"/>
    </xf>
    <xf numFmtId="165" fontId="7" fillId="0" borderId="17" xfId="2" applyNumberFormat="1" applyFont="1" applyFill="1" applyBorder="1" applyAlignment="1" applyProtection="1">
      <alignment horizontal="right" vertical="center" wrapText="1" indent="1"/>
    </xf>
    <xf numFmtId="3" fontId="10" fillId="0" borderId="20" xfId="0" applyNumberFormat="1" applyFont="1" applyBorder="1" applyAlignment="1" applyProtection="1">
      <alignment horizontal="left" wrapText="1" indent="1"/>
    </xf>
    <xf numFmtId="165" fontId="7" fillId="0" borderId="21" xfId="2" applyNumberFormat="1" applyFont="1" applyFill="1" applyBorder="1" applyAlignment="1" applyProtection="1">
      <alignment horizontal="right" vertical="center" wrapText="1" indent="1"/>
    </xf>
    <xf numFmtId="0" fontId="12" fillId="0" borderId="2" xfId="0" applyFont="1" applyBorder="1" applyAlignment="1" applyProtection="1">
      <alignment wrapText="1"/>
    </xf>
    <xf numFmtId="0" fontId="10" fillId="0" borderId="19" xfId="0" applyFont="1" applyBorder="1" applyAlignment="1" applyProtection="1">
      <alignment wrapText="1"/>
    </xf>
    <xf numFmtId="3" fontId="10" fillId="0" borderId="20" xfId="0" applyNumberFormat="1" applyFont="1" applyBorder="1" applyAlignment="1" applyProtection="1">
      <alignment horizontal="right" wrapText="1"/>
    </xf>
    <xf numFmtId="165" fontId="7" fillId="0" borderId="24" xfId="2" applyNumberFormat="1" applyFont="1" applyFill="1" applyBorder="1" applyAlignment="1" applyProtection="1">
      <alignment horizontal="right" vertical="center" wrapText="1" inden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19" xfId="0" applyFont="1" applyBorder="1" applyAlignment="1" applyProtection="1">
      <alignment horizontal="left" vertical="center" wrapText="1" indent="1"/>
    </xf>
    <xf numFmtId="0" fontId="12" fillId="0" borderId="3" xfId="0" applyFont="1" applyBorder="1" applyAlignment="1" applyProtection="1">
      <alignment wrapText="1"/>
    </xf>
    <xf numFmtId="3" fontId="12" fillId="0" borderId="10" xfId="0" applyNumberFormat="1" applyFont="1" applyBorder="1" applyAlignment="1" applyProtection="1">
      <alignment horizontal="right" wrapText="1" indent="1"/>
    </xf>
    <xf numFmtId="3" fontId="12" fillId="0" borderId="3" xfId="0" applyNumberFormat="1" applyFont="1" applyBorder="1" applyAlignment="1" applyProtection="1">
      <alignment horizontal="right" wrapText="1" indent="1"/>
    </xf>
    <xf numFmtId="0" fontId="12" fillId="0" borderId="25" xfId="0" applyFont="1" applyBorder="1" applyAlignment="1" applyProtection="1">
      <alignment wrapText="1"/>
    </xf>
    <xf numFmtId="3" fontId="12" fillId="0" borderId="26" xfId="0" applyNumberFormat="1" applyFont="1" applyBorder="1" applyAlignment="1" applyProtection="1">
      <alignment horizontal="right" wrapText="1" indent="1"/>
    </xf>
    <xf numFmtId="3" fontId="12" fillId="0" borderId="25" xfId="0" applyNumberFormat="1" applyFont="1" applyBorder="1" applyAlignment="1" applyProtection="1">
      <alignment horizontal="right" wrapText="1" inden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164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vertical="center" wrapText="1"/>
    </xf>
    <xf numFmtId="3" fontId="7" fillId="0" borderId="8" xfId="1" applyNumberFormat="1" applyFont="1" applyFill="1" applyBorder="1" applyAlignment="1" applyProtection="1">
      <alignment horizontal="right" vertical="center" wrapText="1" indent="1"/>
    </xf>
    <xf numFmtId="165" fontId="7" fillId="0" borderId="9" xfId="2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49" fontId="9" fillId="0" borderId="27" xfId="1" applyNumberFormat="1" applyFont="1" applyFill="1" applyBorder="1" applyAlignment="1" applyProtection="1">
      <alignment horizontal="left" vertical="center" wrapText="1" indent="1"/>
    </xf>
    <xf numFmtId="0" fontId="9" fillId="0" borderId="28" xfId="1" applyFont="1" applyFill="1" applyBorder="1" applyAlignment="1" applyProtection="1">
      <alignment horizontal="lef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3" fontId="9" fillId="0" borderId="29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0" fontId="9" fillId="0" borderId="30" xfId="1" applyFont="1" applyFill="1" applyBorder="1" applyAlignment="1" applyProtection="1">
      <alignment horizontal="lef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6"/>
    </xf>
    <xf numFmtId="3" fontId="9" fillId="0" borderId="20" xfId="1" applyNumberFormat="1" applyFont="1" applyFill="1" applyBorder="1" applyAlignment="1" applyProtection="1">
      <alignment horizontal="right" vertical="center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1" xfId="1" applyNumberFormat="1" applyFont="1" applyFill="1" applyBorder="1" applyAlignment="1" applyProtection="1">
      <alignment horizontal="left" vertical="center" wrapText="1" indent="1"/>
    </xf>
    <xf numFmtId="3" fontId="9" fillId="0" borderId="32" xfId="1" applyNumberFormat="1" applyFont="1" applyFill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49" fontId="9" fillId="0" borderId="33" xfId="1" applyNumberFormat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9" fillId="0" borderId="34" xfId="1" applyNumberFormat="1" applyFont="1" applyFill="1" applyBorder="1" applyAlignment="1" applyProtection="1">
      <alignment horizontal="right" vertical="center" wrapText="1" indent="1"/>
    </xf>
    <xf numFmtId="3" fontId="9" fillId="0" borderId="26" xfId="1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vertical="center" wrapTex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3"/>
    </xf>
    <xf numFmtId="3" fontId="10" fillId="0" borderId="15" xfId="0" applyNumberFormat="1" applyFont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3"/>
    </xf>
    <xf numFmtId="0" fontId="9" fillId="0" borderId="15" xfId="1" applyFont="1" applyFill="1" applyBorder="1" applyAlignment="1" applyProtection="1">
      <alignment horizontal="left" vertical="center" wrapText="1" indent="3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10" xfId="1" applyFont="1" applyFill="1" applyBorder="1" applyAlignment="1" applyProtection="1">
      <alignment horizontal="left" vertical="center" wrapText="1" indent="1"/>
    </xf>
    <xf numFmtId="165" fontId="13" fillId="0" borderId="22" xfId="2" applyNumberFormat="1" applyFont="1" applyFill="1" applyBorder="1" applyAlignment="1" applyProtection="1">
      <alignment horizontal="right" vertical="center" wrapText="1" indent="1"/>
    </xf>
    <xf numFmtId="0" fontId="13" fillId="0" borderId="3" xfId="1" applyFont="1" applyFill="1" applyBorder="1" applyAlignment="1" applyProtection="1">
      <alignment horizontal="left" vertical="center" wrapText="1" indent="1"/>
    </xf>
    <xf numFmtId="3" fontId="13" fillId="0" borderId="10" xfId="1" applyNumberFormat="1" applyFont="1" applyFill="1" applyBorder="1" applyAlignment="1" applyProtection="1">
      <alignment horizontal="right" vertical="center" wrapText="1" indent="1"/>
    </xf>
    <xf numFmtId="3" fontId="9" fillId="0" borderId="35" xfId="1" applyNumberFormat="1" applyFont="1" applyFill="1" applyBorder="1" applyAlignment="1" applyProtection="1">
      <alignment horizontal="right" vertical="center" wrapText="1" indent="1"/>
    </xf>
    <xf numFmtId="3" fontId="9" fillId="0" borderId="12" xfId="1" applyNumberFormat="1" applyFont="1" applyFill="1" applyBorder="1" applyAlignment="1" applyProtection="1">
      <alignment horizontal="left" vertical="center" wrapText="1" indent="5"/>
    </xf>
    <xf numFmtId="3" fontId="9" fillId="0" borderId="12" xfId="1" applyNumberFormat="1" applyFont="1" applyFill="1" applyBorder="1" applyAlignment="1" applyProtection="1">
      <alignment horizontal="left" vertical="center" wrapText="1" indent="4"/>
    </xf>
    <xf numFmtId="3" fontId="9" fillId="0" borderId="35" xfId="1" applyNumberFormat="1" applyFont="1" applyFill="1" applyBorder="1" applyAlignment="1" applyProtection="1">
      <alignment vertical="center" wrapText="1"/>
    </xf>
    <xf numFmtId="0" fontId="9" fillId="0" borderId="36" xfId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vertical="center" wrapTex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3" fontId="9" fillId="0" borderId="15" xfId="1" applyNumberFormat="1" applyFont="1" applyFill="1" applyBorder="1" applyAlignment="1" applyProtection="1">
      <alignment vertical="center" wrapText="1"/>
    </xf>
    <xf numFmtId="165" fontId="7" fillId="0" borderId="37" xfId="2" applyNumberFormat="1" applyFont="1" applyFill="1" applyBorder="1" applyAlignment="1" applyProtection="1">
      <alignment horizontal="righ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2"/>
    </xf>
    <xf numFmtId="165" fontId="7" fillId="0" borderId="34" xfId="2" applyNumberFormat="1" applyFont="1" applyFill="1" applyBorder="1" applyAlignment="1" applyProtection="1">
      <alignment horizontal="right" vertical="center" wrapText="1" indent="2"/>
    </xf>
    <xf numFmtId="165" fontId="7" fillId="0" borderId="38" xfId="2" applyNumberFormat="1" applyFont="1" applyFill="1" applyBorder="1" applyAlignment="1" applyProtection="1">
      <alignment horizontal="right" vertical="center" wrapText="1" indent="2"/>
    </xf>
    <xf numFmtId="165" fontId="7" fillId="0" borderId="39" xfId="2" applyNumberFormat="1" applyFont="1" applyFill="1" applyBorder="1" applyAlignment="1" applyProtection="1">
      <alignment horizontal="right" vertical="center" wrapText="1" indent="1"/>
    </xf>
    <xf numFmtId="3" fontId="13" fillId="0" borderId="3" xfId="1" applyNumberFormat="1" applyFont="1" applyFill="1" applyBorder="1" applyAlignment="1" applyProtection="1">
      <alignment vertical="center" wrapText="1"/>
    </xf>
    <xf numFmtId="3" fontId="13" fillId="0" borderId="1" xfId="1" applyNumberFormat="1" applyFont="1" applyFill="1" applyBorder="1" applyAlignment="1" applyProtection="1">
      <alignment horizontal="righ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</xf>
    <xf numFmtId="3" fontId="13" fillId="0" borderId="26" xfId="1" applyNumberFormat="1" applyFont="1" applyFill="1" applyBorder="1" applyAlignment="1" applyProtection="1">
      <alignment horizontal="right" vertical="center" wrapText="1" indent="1"/>
    </xf>
    <xf numFmtId="0" fontId="12" fillId="0" borderId="40" xfId="0" applyFont="1" applyBorder="1" applyAlignment="1" applyProtection="1">
      <alignment horizontal="left" vertical="center" wrapText="1" indent="1"/>
    </xf>
    <xf numFmtId="0" fontId="14" fillId="0" borderId="41" xfId="0" applyFont="1" applyBorder="1" applyAlignment="1" applyProtection="1">
      <alignment horizontal="left" vertical="center" wrapText="1" indent="1"/>
    </xf>
    <xf numFmtId="3" fontId="14" fillId="0" borderId="26" xfId="0" applyNumberFormat="1" applyFont="1" applyBorder="1" applyAlignment="1" applyProtection="1">
      <alignment horizontal="right" vertical="center" wrapText="1" indent="1"/>
    </xf>
    <xf numFmtId="3" fontId="14" fillId="0" borderId="25" xfId="0" applyNumberFormat="1" applyFont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TEST&#220;LETI%20JKV.RENDELETEK/2016/2015%20&#233;vi%20z&#225;rsz&#225;mad&#225;s/2-z&#225;rsz.t&#225;bl&#225;i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2 köt fel."/>
      <sheetName val="1.3 önk fel. "/>
      <sheetName val="1.4 áll. fel. "/>
      <sheetName val="5.sz.mell  "/>
      <sheetName val="6.sz.mell  "/>
      <sheetName val="7-önkormányzat"/>
      <sheetName val="8-Ö.köt.fel"/>
      <sheetName val="9-Ö.önk.fel"/>
      <sheetName val="10-Ö.áll.fel"/>
      <sheetName val="11-hivatal"/>
      <sheetName val="12-Hivatal köt.fel"/>
      <sheetName val="13-Hivatal önk. fel."/>
      <sheetName val="14-Hivatal áll.fel."/>
      <sheetName val="15-Városellátó"/>
      <sheetName val="16-Városellátő köt.fel."/>
      <sheetName val="17-Városell.önk.fel."/>
      <sheetName val="18-Óvoda"/>
      <sheetName val="19-Könyvtár"/>
      <sheetName val="20.sz.mell."/>
      <sheetName val="21.sz.mell."/>
      <sheetName val="22.sz. mell."/>
      <sheetName val="23.sz mell."/>
      <sheetName val="24. sz. mell. "/>
      <sheetName val="25.sz mell."/>
      <sheetName val="26.sz mell."/>
      <sheetName val="27.sz mell."/>
      <sheetName val="28.sz mell."/>
      <sheetName val="29.sz mell."/>
      <sheetName val="30.sz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7">
          <cell r="E37">
            <v>2167</v>
          </cell>
        </row>
        <row r="38">
          <cell r="E38">
            <v>3154</v>
          </cell>
        </row>
        <row r="39">
          <cell r="E39">
            <v>4647</v>
          </cell>
        </row>
        <row r="41">
          <cell r="E41">
            <v>2168</v>
          </cell>
        </row>
        <row r="43">
          <cell r="E43">
            <v>290</v>
          </cell>
        </row>
        <row r="45">
          <cell r="E45">
            <v>46</v>
          </cell>
        </row>
        <row r="46">
          <cell r="E46">
            <v>866</v>
          </cell>
        </row>
        <row r="56">
          <cell r="E56">
            <v>515</v>
          </cell>
        </row>
        <row r="77">
          <cell r="E77">
            <v>12424</v>
          </cell>
        </row>
        <row r="95">
          <cell r="E95">
            <v>161513</v>
          </cell>
        </row>
        <row r="96">
          <cell r="E96">
            <v>24852</v>
          </cell>
        </row>
        <row r="97">
          <cell r="E97">
            <v>92937</v>
          </cell>
        </row>
        <row r="98">
          <cell r="E98">
            <v>19362</v>
          </cell>
        </row>
        <row r="100">
          <cell r="E100">
            <v>1490</v>
          </cell>
        </row>
        <row r="106">
          <cell r="E106">
            <v>80379</v>
          </cell>
        </row>
        <row r="111">
          <cell r="E111">
            <v>7950</v>
          </cell>
        </row>
        <row r="116">
          <cell r="E116">
            <v>71685</v>
          </cell>
        </row>
        <row r="128">
          <cell r="E128">
            <v>62697</v>
          </cell>
        </row>
      </sheetData>
      <sheetData sheetId="8"/>
      <sheetData sheetId="9"/>
      <sheetData sheetId="10"/>
      <sheetData sheetId="11">
        <row r="11">
          <cell r="E11">
            <v>1920</v>
          </cell>
        </row>
        <row r="13">
          <cell r="E13">
            <v>4640</v>
          </cell>
        </row>
        <row r="14">
          <cell r="E14">
            <v>7820</v>
          </cell>
        </row>
        <row r="16">
          <cell r="E16">
            <v>1</v>
          </cell>
        </row>
        <row r="19">
          <cell r="E19">
            <v>136</v>
          </cell>
        </row>
        <row r="46">
          <cell r="E46">
            <v>114975</v>
          </cell>
        </row>
        <row r="47">
          <cell r="E47">
            <v>32127</v>
          </cell>
        </row>
        <row r="48">
          <cell r="E48">
            <v>35707</v>
          </cell>
        </row>
        <row r="49">
          <cell r="E49">
            <v>32091</v>
          </cell>
        </row>
        <row r="52">
          <cell r="E52">
            <v>5766</v>
          </cell>
        </row>
      </sheetData>
      <sheetData sheetId="12"/>
      <sheetData sheetId="13"/>
      <sheetData sheetId="14"/>
      <sheetData sheetId="15">
        <row r="11">
          <cell r="E11">
            <v>3608</v>
          </cell>
        </row>
        <row r="13">
          <cell r="E13">
            <v>17957</v>
          </cell>
        </row>
        <row r="14">
          <cell r="E14">
            <v>11058</v>
          </cell>
        </row>
        <row r="15">
          <cell r="E15">
            <v>10637</v>
          </cell>
        </row>
        <row r="16">
          <cell r="E16">
            <v>2</v>
          </cell>
        </row>
        <row r="19">
          <cell r="E19">
            <v>306</v>
          </cell>
        </row>
        <row r="46">
          <cell r="E46">
            <v>20378</v>
          </cell>
        </row>
        <row r="47">
          <cell r="E47">
            <v>6220</v>
          </cell>
        </row>
        <row r="48">
          <cell r="E48">
            <v>41316</v>
          </cell>
        </row>
      </sheetData>
      <sheetData sheetId="16"/>
      <sheetData sheetId="17">
        <row r="46">
          <cell r="E46">
            <v>100651</v>
          </cell>
        </row>
        <row r="47">
          <cell r="E47">
            <v>29219</v>
          </cell>
        </row>
        <row r="48">
          <cell r="E48">
            <v>9475</v>
          </cell>
        </row>
        <row r="52">
          <cell r="E52">
            <v>1796</v>
          </cell>
        </row>
      </sheetData>
      <sheetData sheetId="18">
        <row r="10">
          <cell r="E10">
            <v>1344</v>
          </cell>
        </row>
        <row r="11">
          <cell r="E11">
            <v>909</v>
          </cell>
        </row>
        <row r="16">
          <cell r="E16">
            <v>1</v>
          </cell>
        </row>
        <row r="46">
          <cell r="E46">
            <v>10727</v>
          </cell>
        </row>
        <row r="47">
          <cell r="E47">
            <v>2864</v>
          </cell>
        </row>
        <row r="48">
          <cell r="E48">
            <v>6814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161"/>
  <sheetViews>
    <sheetView tabSelected="1" zoomScale="120" zoomScaleNormal="120" zoomScaleSheetLayoutView="100" workbookViewId="0">
      <selection activeCell="F2" sqref="F2"/>
    </sheetView>
  </sheetViews>
  <sheetFormatPr defaultRowHeight="15.75" x14ac:dyDescent="0.25"/>
  <cols>
    <col min="1" max="1" width="9.5" style="1" customWidth="1"/>
    <col min="2" max="2" width="55" style="1" customWidth="1"/>
    <col min="3" max="4" width="13.33203125" style="1" customWidth="1"/>
    <col min="5" max="5" width="11.83203125" style="1" customWidth="1"/>
    <col min="6" max="6" width="14.1640625" style="134" customWidth="1"/>
    <col min="7" max="7" width="13.33203125" customWidth="1"/>
  </cols>
  <sheetData>
    <row r="2" spans="1:7" x14ac:dyDescent="0.25">
      <c r="F2" s="2" t="s">
        <v>0</v>
      </c>
    </row>
    <row r="4" spans="1:7" ht="15.75" customHeight="1" x14ac:dyDescent="0.2">
      <c r="A4" s="3" t="s">
        <v>1</v>
      </c>
      <c r="B4" s="4"/>
      <c r="C4" s="4"/>
      <c r="D4" s="4"/>
      <c r="E4" s="4"/>
      <c r="F4" s="4"/>
    </row>
    <row r="5" spans="1:7" ht="15.75" customHeight="1" x14ac:dyDescent="0.2">
      <c r="A5" s="4"/>
      <c r="B5" s="4"/>
      <c r="C5" s="4"/>
      <c r="D5" s="4"/>
      <c r="E5" s="4"/>
      <c r="F5" s="4"/>
    </row>
    <row r="7" spans="1:7" ht="15.95" customHeight="1" x14ac:dyDescent="0.2">
      <c r="A7" s="5" t="s">
        <v>2</v>
      </c>
      <c r="B7" s="5"/>
      <c r="C7" s="5"/>
      <c r="D7" s="5"/>
      <c r="E7" s="5"/>
      <c r="F7" s="5"/>
    </row>
    <row r="8" spans="1:7" ht="15.95" customHeight="1" thickBot="1" x14ac:dyDescent="0.25">
      <c r="A8" s="6"/>
      <c r="B8" s="6"/>
      <c r="C8" s="7"/>
      <c r="D8" s="7"/>
      <c r="E8" s="7"/>
      <c r="F8" s="8" t="s">
        <v>3</v>
      </c>
    </row>
    <row r="9" spans="1:7" ht="38.1" customHeight="1" thickBot="1" x14ac:dyDescent="0.25">
      <c r="A9" s="9" t="s">
        <v>4</v>
      </c>
      <c r="B9" s="10" t="s">
        <v>5</v>
      </c>
      <c r="C9" s="10" t="s">
        <v>6</v>
      </c>
      <c r="D9" s="10" t="s">
        <v>7</v>
      </c>
      <c r="E9" s="11" t="s">
        <v>8</v>
      </c>
      <c r="F9" s="12" t="s">
        <v>9</v>
      </c>
    </row>
    <row r="10" spans="1:7" ht="12" customHeight="1" thickBot="1" x14ac:dyDescent="0.25">
      <c r="A10" s="13"/>
      <c r="B10" s="14" t="s">
        <v>10</v>
      </c>
      <c r="C10" s="15" t="s">
        <v>11</v>
      </c>
      <c r="D10" s="15" t="s">
        <v>12</v>
      </c>
      <c r="E10" s="15" t="s">
        <v>13</v>
      </c>
      <c r="F10" s="16" t="s">
        <v>14</v>
      </c>
    </row>
    <row r="11" spans="1:7" ht="12" customHeight="1" thickBot="1" x14ac:dyDescent="0.25">
      <c r="A11" s="17" t="s">
        <v>15</v>
      </c>
      <c r="B11" s="18" t="s">
        <v>16</v>
      </c>
      <c r="C11" s="19">
        <f>SUM(C12:C17)</f>
        <v>368944</v>
      </c>
      <c r="D11" s="19">
        <f>SUM(D12:D17)</f>
        <v>430545</v>
      </c>
      <c r="E11" s="19">
        <f>SUM(E12:E17)</f>
        <v>430545</v>
      </c>
      <c r="F11" s="20">
        <f>E11/D11</f>
        <v>1</v>
      </c>
      <c r="G11" s="21"/>
    </row>
    <row r="12" spans="1:7" ht="12" customHeight="1" x14ac:dyDescent="0.2">
      <c r="A12" s="22" t="s">
        <v>17</v>
      </c>
      <c r="B12" s="23" t="s">
        <v>18</v>
      </c>
      <c r="C12" s="24">
        <v>128270</v>
      </c>
      <c r="D12" s="24">
        <v>129093</v>
      </c>
      <c r="E12" s="24">
        <v>129093</v>
      </c>
      <c r="F12" s="25">
        <f>E12/D12</f>
        <v>1</v>
      </c>
    </row>
    <row r="13" spans="1:7" ht="12" customHeight="1" x14ac:dyDescent="0.2">
      <c r="A13" s="26" t="s">
        <v>19</v>
      </c>
      <c r="B13" s="27" t="s">
        <v>20</v>
      </c>
      <c r="C13" s="28">
        <v>132397</v>
      </c>
      <c r="D13" s="28">
        <v>132728</v>
      </c>
      <c r="E13" s="28">
        <v>132728</v>
      </c>
      <c r="F13" s="29">
        <f>E13/D13</f>
        <v>1</v>
      </c>
    </row>
    <row r="14" spans="1:7" ht="12" customHeight="1" x14ac:dyDescent="0.2">
      <c r="A14" s="26" t="s">
        <v>21</v>
      </c>
      <c r="B14" s="27" t="s">
        <v>22</v>
      </c>
      <c r="C14" s="28">
        <v>100869</v>
      </c>
      <c r="D14" s="28">
        <v>136043</v>
      </c>
      <c r="E14" s="28">
        <v>136043</v>
      </c>
      <c r="F14" s="29">
        <f>E14/D14</f>
        <v>1</v>
      </c>
    </row>
    <row r="15" spans="1:7" ht="12" customHeight="1" x14ac:dyDescent="0.2">
      <c r="A15" s="26" t="s">
        <v>23</v>
      </c>
      <c r="B15" s="27" t="s">
        <v>24</v>
      </c>
      <c r="C15" s="28">
        <v>7408</v>
      </c>
      <c r="D15" s="28">
        <v>7814</v>
      </c>
      <c r="E15" s="28">
        <v>7814</v>
      </c>
      <c r="F15" s="29">
        <f>E15/D15</f>
        <v>1</v>
      </c>
    </row>
    <row r="16" spans="1:7" ht="12" customHeight="1" x14ac:dyDescent="0.2">
      <c r="A16" s="26" t="s">
        <v>25</v>
      </c>
      <c r="B16" s="27" t="s">
        <v>26</v>
      </c>
      <c r="C16" s="28"/>
      <c r="D16" s="28"/>
      <c r="E16" s="28"/>
      <c r="F16" s="29"/>
    </row>
    <row r="17" spans="1:7" ht="12" customHeight="1" thickBot="1" x14ac:dyDescent="0.25">
      <c r="A17" s="30" t="s">
        <v>27</v>
      </c>
      <c r="B17" s="31" t="s">
        <v>28</v>
      </c>
      <c r="C17" s="32"/>
      <c r="D17" s="32">
        <v>24867</v>
      </c>
      <c r="E17" s="32">
        <v>24867</v>
      </c>
      <c r="F17" s="33">
        <f>E17/D17</f>
        <v>1</v>
      </c>
    </row>
    <row r="18" spans="1:7" ht="12" customHeight="1" thickBot="1" x14ac:dyDescent="0.25">
      <c r="A18" s="17" t="s">
        <v>29</v>
      </c>
      <c r="B18" s="34" t="s">
        <v>30</v>
      </c>
      <c r="C18" s="35">
        <f>SUM(C19:C23)</f>
        <v>133596</v>
      </c>
      <c r="D18" s="35">
        <f>SUM(D19:D23)</f>
        <v>249436</v>
      </c>
      <c r="E18" s="36">
        <f>SUM(E19:E23)</f>
        <v>222306</v>
      </c>
      <c r="F18" s="37">
        <f>E18/D18</f>
        <v>0.89123462531470998</v>
      </c>
      <c r="G18" s="21"/>
    </row>
    <row r="19" spans="1:7" ht="12" customHeight="1" x14ac:dyDescent="0.2">
      <c r="A19" s="22" t="s">
        <v>31</v>
      </c>
      <c r="B19" s="23" t="s">
        <v>32</v>
      </c>
      <c r="C19" s="38"/>
      <c r="D19" s="24"/>
      <c r="E19" s="24"/>
      <c r="F19" s="39"/>
    </row>
    <row r="20" spans="1:7" ht="12" customHeight="1" x14ac:dyDescent="0.2">
      <c r="A20" s="26" t="s">
        <v>33</v>
      </c>
      <c r="B20" s="27" t="s">
        <v>34</v>
      </c>
      <c r="C20" s="28"/>
      <c r="D20" s="28"/>
      <c r="E20" s="28"/>
      <c r="F20" s="29"/>
    </row>
    <row r="21" spans="1:7" ht="12" customHeight="1" x14ac:dyDescent="0.2">
      <c r="A21" s="26" t="s">
        <v>35</v>
      </c>
      <c r="B21" s="27" t="s">
        <v>36</v>
      </c>
      <c r="C21" s="28"/>
      <c r="D21" s="28"/>
      <c r="E21" s="28"/>
      <c r="F21" s="29"/>
    </row>
    <row r="22" spans="1:7" ht="12" customHeight="1" x14ac:dyDescent="0.2">
      <c r="A22" s="26" t="s">
        <v>37</v>
      </c>
      <c r="B22" s="27" t="s">
        <v>38</v>
      </c>
      <c r="C22" s="28"/>
      <c r="D22" s="28"/>
      <c r="E22" s="28"/>
      <c r="F22" s="29"/>
    </row>
    <row r="23" spans="1:7" ht="12" customHeight="1" x14ac:dyDescent="0.2">
      <c r="A23" s="26" t="s">
        <v>39</v>
      </c>
      <c r="B23" s="27" t="s">
        <v>40</v>
      </c>
      <c r="C23" s="28">
        <v>133596</v>
      </c>
      <c r="D23" s="28">
        <v>249436</v>
      </c>
      <c r="E23" s="28">
        <f>222688-382</f>
        <v>222306</v>
      </c>
      <c r="F23" s="29">
        <f>E23/D23</f>
        <v>0.89123462531470998</v>
      </c>
    </row>
    <row r="24" spans="1:7" ht="12" customHeight="1" thickBot="1" x14ac:dyDescent="0.25">
      <c r="A24" s="30" t="s">
        <v>41</v>
      </c>
      <c r="B24" s="31" t="s">
        <v>42</v>
      </c>
      <c r="C24" s="32"/>
      <c r="D24" s="32">
        <v>5710</v>
      </c>
      <c r="E24" s="32">
        <v>5710</v>
      </c>
      <c r="F24" s="33">
        <f>E24/D24</f>
        <v>1</v>
      </c>
    </row>
    <row r="25" spans="1:7" ht="16.5" customHeight="1" thickBot="1" x14ac:dyDescent="0.25">
      <c r="A25" s="17" t="s">
        <v>43</v>
      </c>
      <c r="B25" s="18" t="s">
        <v>44</v>
      </c>
      <c r="C25" s="19">
        <f>SUM(C26:C30)</f>
        <v>35474</v>
      </c>
      <c r="D25" s="19">
        <f>SUM(D26:D30)</f>
        <v>98561</v>
      </c>
      <c r="E25" s="40">
        <f>SUM(E26:E30)</f>
        <v>63124</v>
      </c>
      <c r="F25" s="37">
        <f>E25/D25</f>
        <v>0.64045616420287943</v>
      </c>
    </row>
    <row r="26" spans="1:7" ht="12" customHeight="1" x14ac:dyDescent="0.2">
      <c r="A26" s="22" t="s">
        <v>45</v>
      </c>
      <c r="B26" s="23" t="s">
        <v>46</v>
      </c>
      <c r="C26" s="41"/>
      <c r="D26" s="24">
        <v>704</v>
      </c>
      <c r="E26" s="24">
        <v>704</v>
      </c>
      <c r="F26" s="39">
        <f>E26/D26</f>
        <v>1</v>
      </c>
    </row>
    <row r="27" spans="1:7" ht="12" customHeight="1" x14ac:dyDescent="0.2">
      <c r="A27" s="26" t="s">
        <v>47</v>
      </c>
      <c r="B27" s="27" t="s">
        <v>48</v>
      </c>
      <c r="C27" s="42"/>
      <c r="D27" s="43"/>
      <c r="E27" s="28"/>
      <c r="F27" s="29"/>
    </row>
    <row r="28" spans="1:7" ht="12" customHeight="1" x14ac:dyDescent="0.2">
      <c r="A28" s="26" t="s">
        <v>49</v>
      </c>
      <c r="B28" s="27" t="s">
        <v>50</v>
      </c>
      <c r="C28" s="42"/>
      <c r="D28" s="43"/>
      <c r="E28" s="28"/>
      <c r="F28" s="29"/>
    </row>
    <row r="29" spans="1:7" ht="12" customHeight="1" x14ac:dyDescent="0.2">
      <c r="A29" s="26" t="s">
        <v>51</v>
      </c>
      <c r="B29" s="27" t="s">
        <v>52</v>
      </c>
      <c r="C29" s="42"/>
      <c r="D29" s="43"/>
      <c r="E29" s="28"/>
      <c r="F29" s="29"/>
    </row>
    <row r="30" spans="1:7" ht="12" customHeight="1" x14ac:dyDescent="0.2">
      <c r="A30" s="26" t="s">
        <v>53</v>
      </c>
      <c r="B30" s="27" t="s">
        <v>54</v>
      </c>
      <c r="C30" s="28">
        <v>35474</v>
      </c>
      <c r="D30" s="28">
        <v>97857</v>
      </c>
      <c r="E30" s="28">
        <v>62420</v>
      </c>
      <c r="F30" s="29">
        <f>E30/D30</f>
        <v>0.63786954433510124</v>
      </c>
    </row>
    <row r="31" spans="1:7" ht="12" customHeight="1" thickBot="1" x14ac:dyDescent="0.25">
      <c r="A31" s="30" t="s">
        <v>55</v>
      </c>
      <c r="B31" s="31" t="s">
        <v>56</v>
      </c>
      <c r="C31" s="32">
        <v>35474</v>
      </c>
      <c r="D31" s="32">
        <v>97857</v>
      </c>
      <c r="E31" s="32">
        <v>62420</v>
      </c>
      <c r="F31" s="33">
        <f>E31/D31</f>
        <v>0.63786954433510124</v>
      </c>
    </row>
    <row r="32" spans="1:7" ht="12" customHeight="1" thickBot="1" x14ac:dyDescent="0.25">
      <c r="A32" s="17" t="s">
        <v>57</v>
      </c>
      <c r="B32" s="18" t="s">
        <v>58</v>
      </c>
      <c r="C32" s="19">
        <f>C33+C37+C38+C39</f>
        <v>177500</v>
      </c>
      <c r="D32" s="19">
        <f>D33+D37+D38+D39</f>
        <v>187817</v>
      </c>
      <c r="E32" s="40">
        <f>E33+E37+E38+E39</f>
        <v>211670</v>
      </c>
      <c r="F32" s="37">
        <f>E32/D32</f>
        <v>1.1270012831639309</v>
      </c>
      <c r="G32" s="21"/>
    </row>
    <row r="33" spans="1:7" ht="12" customHeight="1" x14ac:dyDescent="0.2">
      <c r="A33" s="22" t="s">
        <v>59</v>
      </c>
      <c r="B33" s="23" t="s">
        <v>60</v>
      </c>
      <c r="C33" s="24">
        <v>165000</v>
      </c>
      <c r="D33" s="24">
        <v>175317</v>
      </c>
      <c r="E33" s="24">
        <f>+E34+E35+E36</f>
        <v>197348</v>
      </c>
      <c r="F33" s="39">
        <f>E33/D33</f>
        <v>1.1256637975781014</v>
      </c>
    </row>
    <row r="34" spans="1:7" ht="12" customHeight="1" x14ac:dyDescent="0.2">
      <c r="A34" s="26" t="s">
        <v>61</v>
      </c>
      <c r="B34" s="27" t="s">
        <v>62</v>
      </c>
      <c r="C34" s="28">
        <v>44000</v>
      </c>
      <c r="D34" s="28">
        <v>44000</v>
      </c>
      <c r="E34" s="28">
        <v>45836</v>
      </c>
      <c r="F34" s="29">
        <f>E34/D34</f>
        <v>1.0417272727272728</v>
      </c>
    </row>
    <row r="35" spans="1:7" ht="12" customHeight="1" x14ac:dyDescent="0.2">
      <c r="A35" s="26" t="s">
        <v>63</v>
      </c>
      <c r="B35" s="27" t="s">
        <v>64</v>
      </c>
      <c r="C35" s="28">
        <v>0</v>
      </c>
      <c r="D35" s="28"/>
      <c r="E35" s="28"/>
      <c r="F35" s="29"/>
    </row>
    <row r="36" spans="1:7" ht="12" customHeight="1" x14ac:dyDescent="0.2">
      <c r="A36" s="26" t="s">
        <v>65</v>
      </c>
      <c r="B36" s="44" t="s">
        <v>66</v>
      </c>
      <c r="C36" s="28">
        <v>121000</v>
      </c>
      <c r="D36" s="28">
        <v>131317</v>
      </c>
      <c r="E36" s="28">
        <v>151512</v>
      </c>
      <c r="F36" s="29"/>
    </row>
    <row r="37" spans="1:7" ht="12" customHeight="1" x14ac:dyDescent="0.2">
      <c r="A37" s="26" t="s">
        <v>67</v>
      </c>
      <c r="B37" s="27" t="s">
        <v>68</v>
      </c>
      <c r="C37" s="28">
        <v>11000</v>
      </c>
      <c r="D37" s="28">
        <v>11000</v>
      </c>
      <c r="E37" s="28">
        <v>12038</v>
      </c>
      <c r="F37" s="29">
        <f>E37/D37</f>
        <v>1.0943636363636364</v>
      </c>
    </row>
    <row r="38" spans="1:7" ht="12" customHeight="1" x14ac:dyDescent="0.2">
      <c r="A38" s="26" t="s">
        <v>69</v>
      </c>
      <c r="B38" s="27" t="s">
        <v>70</v>
      </c>
      <c r="C38" s="28">
        <v>0</v>
      </c>
      <c r="D38" s="28">
        <v>500</v>
      </c>
      <c r="E38" s="28">
        <v>1222</v>
      </c>
      <c r="F38" s="29">
        <f>E38/D38</f>
        <v>2.444</v>
      </c>
    </row>
    <row r="39" spans="1:7" ht="12" customHeight="1" thickBot="1" x14ac:dyDescent="0.25">
      <c r="A39" s="30" t="s">
        <v>71</v>
      </c>
      <c r="B39" s="31" t="s">
        <v>72</v>
      </c>
      <c r="C39" s="32">
        <v>1500</v>
      </c>
      <c r="D39" s="32">
        <v>1000</v>
      </c>
      <c r="E39" s="32">
        <v>1062</v>
      </c>
      <c r="F39" s="33">
        <f>E39/D39</f>
        <v>1.0620000000000001</v>
      </c>
    </row>
    <row r="40" spans="1:7" ht="12" customHeight="1" thickBot="1" x14ac:dyDescent="0.25">
      <c r="A40" s="17" t="s">
        <v>73</v>
      </c>
      <c r="B40" s="18" t="s">
        <v>74</v>
      </c>
      <c r="C40" s="19">
        <f>SUM(C41:C51)</f>
        <v>83419</v>
      </c>
      <c r="D40" s="19">
        <f>SUM(D41:D51)</f>
        <v>87742</v>
      </c>
      <c r="E40" s="40">
        <f>SUM(E41:E51)</f>
        <v>73677</v>
      </c>
      <c r="F40" s="37">
        <f>E40/D40</f>
        <v>0.83970048551434884</v>
      </c>
      <c r="G40" s="21"/>
    </row>
    <row r="41" spans="1:7" ht="12" customHeight="1" x14ac:dyDescent="0.2">
      <c r="A41" s="22" t="s">
        <v>75</v>
      </c>
      <c r="B41" s="23" t="s">
        <v>76</v>
      </c>
      <c r="C41" s="24"/>
      <c r="D41" s="24"/>
      <c r="E41" s="24"/>
      <c r="F41" s="39"/>
    </row>
    <row r="42" spans="1:7" ht="12" customHeight="1" x14ac:dyDescent="0.2">
      <c r="A42" s="26" t="s">
        <v>77</v>
      </c>
      <c r="B42" s="27" t="s">
        <v>78</v>
      </c>
      <c r="C42" s="24">
        <v>2517</v>
      </c>
      <c r="D42" s="28">
        <v>2517</v>
      </c>
      <c r="E42" s="28">
        <f>+'[1]8-Ö.köt.fel'!E37+'[1]12-Hivatal köt.fel'!E10+'[1]16-Városellátő köt.fel.'!E10+'[1]19-Könyvtár'!E10</f>
        <v>3511</v>
      </c>
      <c r="F42" s="29">
        <f t="shared" ref="F42:F48" si="0">E42/D42</f>
        <v>1.3949145808502186</v>
      </c>
    </row>
    <row r="43" spans="1:7" ht="12" customHeight="1" x14ac:dyDescent="0.2">
      <c r="A43" s="26" t="s">
        <v>79</v>
      </c>
      <c r="B43" s="27" t="s">
        <v>80</v>
      </c>
      <c r="C43" s="24">
        <v>9231</v>
      </c>
      <c r="D43" s="28">
        <v>9231</v>
      </c>
      <c r="E43" s="28">
        <f>+'[1]8-Ö.köt.fel'!E38+'[1]12-Hivatal köt.fel'!E11+'[1]16-Városellátő köt.fel.'!E11+'[1]19-Könyvtár'!E11</f>
        <v>9591</v>
      </c>
      <c r="F43" s="29">
        <f t="shared" si="0"/>
        <v>1.0389990250243744</v>
      </c>
    </row>
    <row r="44" spans="1:7" ht="12" customHeight="1" x14ac:dyDescent="0.2">
      <c r="A44" s="26" t="s">
        <v>81</v>
      </c>
      <c r="B44" s="27" t="s">
        <v>82</v>
      </c>
      <c r="C44" s="24">
        <v>3776</v>
      </c>
      <c r="D44" s="28">
        <v>7180</v>
      </c>
      <c r="E44" s="28">
        <f>+'[1]8-Ö.köt.fel'!E39+'[1]12-Hivatal köt.fel'!E12+'[1]16-Városellátő köt.fel.'!E12+'[1]19-Könyvtár'!E12</f>
        <v>4647</v>
      </c>
      <c r="F44" s="29">
        <f t="shared" si="0"/>
        <v>0.64721448467966569</v>
      </c>
    </row>
    <row r="45" spans="1:7" ht="12" customHeight="1" x14ac:dyDescent="0.2">
      <c r="A45" s="26" t="s">
        <v>83</v>
      </c>
      <c r="B45" s="27" t="s">
        <v>84</v>
      </c>
      <c r="C45" s="24">
        <v>25178</v>
      </c>
      <c r="D45" s="28">
        <v>25178</v>
      </c>
      <c r="E45" s="28">
        <f>+'[1]8-Ö.köt.fel'!E40+'[1]12-Hivatal köt.fel'!E13+'[1]16-Városellátő köt.fel.'!E13+'[1]19-Könyvtár'!E13</f>
        <v>22597</v>
      </c>
      <c r="F45" s="29">
        <f t="shared" si="0"/>
        <v>0.89748987211057274</v>
      </c>
    </row>
    <row r="46" spans="1:7" ht="12" customHeight="1" x14ac:dyDescent="0.2">
      <c r="A46" s="26" t="s">
        <v>85</v>
      </c>
      <c r="B46" s="27" t="s">
        <v>86</v>
      </c>
      <c r="C46" s="24">
        <v>20711</v>
      </c>
      <c r="D46" s="28">
        <v>21630</v>
      </c>
      <c r="E46" s="28">
        <f>+'[1]8-Ö.köt.fel'!E41+'[1]12-Hivatal köt.fel'!E14+'[1]16-Városellátő köt.fel.'!E14+'[1]19-Könyvtár'!E14</f>
        <v>21046</v>
      </c>
      <c r="F46" s="29">
        <f t="shared" si="0"/>
        <v>0.97300046232085069</v>
      </c>
    </row>
    <row r="47" spans="1:7" ht="12" customHeight="1" x14ac:dyDescent="0.2">
      <c r="A47" s="26" t="s">
        <v>87</v>
      </c>
      <c r="B47" s="27" t="s">
        <v>88</v>
      </c>
      <c r="C47" s="24">
        <v>22000</v>
      </c>
      <c r="D47" s="28">
        <v>22000</v>
      </c>
      <c r="E47" s="28">
        <f>+'[1]8-Ö.köt.fel'!E42+'[1]12-Hivatal köt.fel'!E15+'[1]16-Városellátő köt.fel.'!E15+'[1]19-Könyvtár'!E15</f>
        <v>10637</v>
      </c>
      <c r="F47" s="29">
        <f t="shared" si="0"/>
        <v>0.48349999999999999</v>
      </c>
    </row>
    <row r="48" spans="1:7" ht="12" customHeight="1" x14ac:dyDescent="0.2">
      <c r="A48" s="26" t="s">
        <v>89</v>
      </c>
      <c r="B48" s="27" t="s">
        <v>90</v>
      </c>
      <c r="C48" s="24">
        <v>6</v>
      </c>
      <c r="D48" s="28">
        <v>6</v>
      </c>
      <c r="E48" s="28">
        <f>+'[1]8-Ö.köt.fel'!E43+'[1]12-Hivatal köt.fel'!E16+'[1]16-Városellátő köt.fel.'!E16+'[1]19-Könyvtár'!E16</f>
        <v>294</v>
      </c>
      <c r="F48" s="29">
        <f t="shared" si="0"/>
        <v>49</v>
      </c>
    </row>
    <row r="49" spans="1:8" ht="12" customHeight="1" x14ac:dyDescent="0.2">
      <c r="A49" s="26" t="s">
        <v>91</v>
      </c>
      <c r="B49" s="27" t="s">
        <v>92</v>
      </c>
      <c r="C49" s="24"/>
      <c r="D49" s="28"/>
      <c r="E49" s="28">
        <f>+'[1]8-Ö.köt.fel'!E44+'[1]12-Hivatal köt.fel'!E17+'[1]16-Városellátő köt.fel.'!E17+'[1]19-Könyvtár'!E17</f>
        <v>0</v>
      </c>
      <c r="F49" s="29"/>
    </row>
    <row r="50" spans="1:8" ht="12" customHeight="1" x14ac:dyDescent="0.2">
      <c r="A50" s="30" t="s">
        <v>93</v>
      </c>
      <c r="B50" s="31" t="s">
        <v>94</v>
      </c>
      <c r="C50" s="24"/>
      <c r="D50" s="32"/>
      <c r="E50" s="28">
        <f>+'[1]8-Ö.köt.fel'!E45+'[1]12-Hivatal köt.fel'!E18+'[1]16-Városellátő köt.fel.'!E18+'[1]19-Könyvtár'!E18</f>
        <v>46</v>
      </c>
      <c r="F50" s="33"/>
    </row>
    <row r="51" spans="1:8" ht="12" customHeight="1" thickBot="1" x14ac:dyDescent="0.25">
      <c r="A51" s="30" t="s">
        <v>95</v>
      </c>
      <c r="B51" s="31" t="s">
        <v>96</v>
      </c>
      <c r="C51" s="24"/>
      <c r="D51" s="32"/>
      <c r="E51" s="28">
        <f>+'[1]8-Ö.köt.fel'!E46+'[1]12-Hivatal köt.fel'!E19+'[1]16-Városellátő köt.fel.'!E19+'[1]19-Könyvtár'!E19</f>
        <v>1308</v>
      </c>
      <c r="F51" s="33"/>
    </row>
    <row r="52" spans="1:8" ht="12" customHeight="1" thickBot="1" x14ac:dyDescent="0.25">
      <c r="A52" s="17" t="s">
        <v>97</v>
      </c>
      <c r="B52" s="18" t="s">
        <v>98</v>
      </c>
      <c r="C52" s="19">
        <f>SUM(C53:C57)</f>
        <v>0</v>
      </c>
      <c r="D52" s="19">
        <f>SUM(D53:D57)</f>
        <v>0</v>
      </c>
      <c r="E52" s="40">
        <f>SUM(E53:E57)</f>
        <v>0</v>
      </c>
      <c r="F52" s="37"/>
      <c r="G52" s="21"/>
    </row>
    <row r="53" spans="1:8" ht="12" customHeight="1" x14ac:dyDescent="0.2">
      <c r="A53" s="22" t="s">
        <v>99</v>
      </c>
      <c r="B53" s="23" t="s">
        <v>100</v>
      </c>
      <c r="C53" s="45"/>
      <c r="D53" s="45"/>
      <c r="E53" s="45"/>
      <c r="F53" s="46"/>
    </row>
    <row r="54" spans="1:8" ht="12" customHeight="1" x14ac:dyDescent="0.2">
      <c r="A54" s="26" t="s">
        <v>101</v>
      </c>
      <c r="B54" s="27" t="s">
        <v>102</v>
      </c>
      <c r="C54" s="28"/>
      <c r="D54" s="28"/>
      <c r="E54" s="43"/>
      <c r="F54" s="47"/>
    </row>
    <row r="55" spans="1:8" ht="12" customHeight="1" x14ac:dyDescent="0.2">
      <c r="A55" s="26" t="s">
        <v>103</v>
      </c>
      <c r="B55" s="27" t="s">
        <v>104</v>
      </c>
      <c r="C55" s="43"/>
      <c r="D55" s="43"/>
      <c r="E55" s="43"/>
      <c r="F55" s="47"/>
    </row>
    <row r="56" spans="1:8" ht="12" customHeight="1" x14ac:dyDescent="0.2">
      <c r="A56" s="26" t="s">
        <v>105</v>
      </c>
      <c r="B56" s="27" t="s">
        <v>106</v>
      </c>
      <c r="C56" s="43"/>
      <c r="D56" s="43"/>
      <c r="E56" s="43"/>
      <c r="F56" s="47"/>
    </row>
    <row r="57" spans="1:8" ht="12" customHeight="1" thickBot="1" x14ac:dyDescent="0.25">
      <c r="A57" s="30" t="s">
        <v>107</v>
      </c>
      <c r="B57" s="31" t="s">
        <v>108</v>
      </c>
      <c r="C57" s="48"/>
      <c r="D57" s="48"/>
      <c r="E57" s="48"/>
      <c r="F57" s="49"/>
    </row>
    <row r="58" spans="1:8" ht="12" customHeight="1" thickBot="1" x14ac:dyDescent="0.25">
      <c r="A58" s="17" t="s">
        <v>109</v>
      </c>
      <c r="B58" s="18" t="s">
        <v>110</v>
      </c>
      <c r="C58" s="19">
        <f>SUM(C59:C62)</f>
        <v>0</v>
      </c>
      <c r="D58" s="19">
        <f>SUM(D59:D62)</f>
        <v>0</v>
      </c>
      <c r="E58" s="40">
        <f>SUM(E59:E62)</f>
        <v>515</v>
      </c>
      <c r="F58" s="37"/>
      <c r="H58" s="21"/>
    </row>
    <row r="59" spans="1:8" ht="12.75" customHeight="1" x14ac:dyDescent="0.2">
      <c r="A59" s="22" t="s">
        <v>111</v>
      </c>
      <c r="B59" s="23" t="s">
        <v>112</v>
      </c>
      <c r="C59" s="24"/>
      <c r="D59" s="24"/>
      <c r="E59" s="24"/>
      <c r="F59" s="46"/>
    </row>
    <row r="60" spans="1:8" ht="12" customHeight="1" x14ac:dyDescent="0.2">
      <c r="A60" s="26" t="s">
        <v>113</v>
      </c>
      <c r="B60" s="27" t="s">
        <v>114</v>
      </c>
      <c r="C60" s="28"/>
      <c r="D60" s="28"/>
      <c r="E60" s="28"/>
      <c r="F60" s="47"/>
    </row>
    <row r="61" spans="1:8" ht="12" customHeight="1" x14ac:dyDescent="0.2">
      <c r="A61" s="26" t="s">
        <v>115</v>
      </c>
      <c r="B61" s="27" t="s">
        <v>116</v>
      </c>
      <c r="C61" s="28"/>
      <c r="D61" s="28"/>
      <c r="E61" s="28">
        <f>+'[1]8-Ö.köt.fel'!E56</f>
        <v>515</v>
      </c>
      <c r="F61" s="47"/>
    </row>
    <row r="62" spans="1:8" ht="12" customHeight="1" thickBot="1" x14ac:dyDescent="0.25">
      <c r="A62" s="30" t="s">
        <v>117</v>
      </c>
      <c r="B62" s="31" t="s">
        <v>118</v>
      </c>
      <c r="C62" s="32"/>
      <c r="D62" s="32"/>
      <c r="E62" s="32"/>
      <c r="F62" s="49"/>
    </row>
    <row r="63" spans="1:8" ht="12" customHeight="1" thickBot="1" x14ac:dyDescent="0.25">
      <c r="A63" s="17" t="s">
        <v>119</v>
      </c>
      <c r="B63" s="34" t="s">
        <v>120</v>
      </c>
      <c r="C63" s="35">
        <f>SUM(C64:C66)</f>
        <v>0</v>
      </c>
      <c r="D63" s="35">
        <f>SUM(D64:D67)</f>
        <v>0</v>
      </c>
      <c r="E63" s="36">
        <f>SUM(E64:E67)</f>
        <v>0</v>
      </c>
      <c r="F63" s="37"/>
    </row>
    <row r="64" spans="1:8" ht="12" customHeight="1" x14ac:dyDescent="0.2">
      <c r="A64" s="22" t="s">
        <v>121</v>
      </c>
      <c r="B64" s="23" t="s">
        <v>122</v>
      </c>
      <c r="C64" s="24"/>
      <c r="D64" s="24"/>
      <c r="E64" s="24"/>
      <c r="F64" s="46"/>
    </row>
    <row r="65" spans="1:7" ht="12" customHeight="1" x14ac:dyDescent="0.2">
      <c r="A65" s="26" t="s">
        <v>123</v>
      </c>
      <c r="B65" s="27" t="s">
        <v>124</v>
      </c>
      <c r="C65" s="28"/>
      <c r="D65" s="28"/>
      <c r="E65" s="28"/>
      <c r="F65" s="29"/>
    </row>
    <row r="66" spans="1:7" ht="12" customHeight="1" x14ac:dyDescent="0.2">
      <c r="A66" s="26" t="s">
        <v>125</v>
      </c>
      <c r="B66" s="27" t="s">
        <v>126</v>
      </c>
      <c r="C66" s="28"/>
      <c r="D66" s="28"/>
      <c r="E66" s="28"/>
      <c r="F66" s="47"/>
    </row>
    <row r="67" spans="1:7" ht="12" customHeight="1" thickBot="1" x14ac:dyDescent="0.25">
      <c r="A67" s="30" t="s">
        <v>127</v>
      </c>
      <c r="B67" s="31" t="s">
        <v>128</v>
      </c>
      <c r="C67" s="32"/>
      <c r="D67" s="32"/>
      <c r="E67" s="32"/>
      <c r="F67" s="49"/>
    </row>
    <row r="68" spans="1:7" ht="12" customHeight="1" thickBot="1" x14ac:dyDescent="0.25">
      <c r="A68" s="17" t="s">
        <v>129</v>
      </c>
      <c r="B68" s="18" t="s">
        <v>130</v>
      </c>
      <c r="C68" s="19">
        <f>C11+C18+C25+C32+C40+C52+C58+C63</f>
        <v>798933</v>
      </c>
      <c r="D68" s="19">
        <f>D11+D18+D25+D32+D40+D52+D58+D63</f>
        <v>1054101</v>
      </c>
      <c r="E68" s="40">
        <f>E11+E18+E25+E32+E40+E52+E58+E63</f>
        <v>1001837</v>
      </c>
      <c r="F68" s="37">
        <f>E68/D68</f>
        <v>0.95041841341579225</v>
      </c>
      <c r="G68" s="21"/>
    </row>
    <row r="69" spans="1:7" ht="12" customHeight="1" thickBot="1" x14ac:dyDescent="0.25">
      <c r="A69" s="50" t="s">
        <v>131</v>
      </c>
      <c r="B69" s="34" t="s">
        <v>132</v>
      </c>
      <c r="C69" s="35"/>
      <c r="D69" s="35">
        <f>SUM(D70:D72)</f>
        <v>0</v>
      </c>
      <c r="E69" s="36">
        <f>SUM(E70:E72)</f>
        <v>0</v>
      </c>
      <c r="F69" s="37"/>
    </row>
    <row r="70" spans="1:7" ht="12" customHeight="1" x14ac:dyDescent="0.2">
      <c r="A70" s="22" t="s">
        <v>133</v>
      </c>
      <c r="B70" s="23" t="s">
        <v>134</v>
      </c>
      <c r="C70" s="24"/>
      <c r="D70" s="24"/>
      <c r="E70" s="24"/>
      <c r="F70" s="39"/>
    </row>
    <row r="71" spans="1:7" ht="12" customHeight="1" x14ac:dyDescent="0.2">
      <c r="A71" s="26" t="s">
        <v>135</v>
      </c>
      <c r="B71" s="27" t="s">
        <v>136</v>
      </c>
      <c r="C71" s="28"/>
      <c r="D71" s="28"/>
      <c r="E71" s="28"/>
      <c r="F71" s="47"/>
    </row>
    <row r="72" spans="1:7" ht="12" customHeight="1" thickBot="1" x14ac:dyDescent="0.25">
      <c r="A72" s="30" t="s">
        <v>137</v>
      </c>
      <c r="B72" s="51" t="s">
        <v>138</v>
      </c>
      <c r="C72" s="52"/>
      <c r="D72" s="52"/>
      <c r="E72" s="52"/>
      <c r="F72" s="49"/>
    </row>
    <row r="73" spans="1:7" ht="12" customHeight="1" thickBot="1" x14ac:dyDescent="0.25">
      <c r="A73" s="50" t="s">
        <v>139</v>
      </c>
      <c r="B73" s="34" t="s">
        <v>140</v>
      </c>
      <c r="C73" s="35"/>
      <c r="D73" s="35"/>
      <c r="E73" s="36"/>
      <c r="F73" s="37"/>
    </row>
    <row r="74" spans="1:7" ht="12" customHeight="1" x14ac:dyDescent="0.2">
      <c r="A74" s="22" t="s">
        <v>141</v>
      </c>
      <c r="B74" s="23" t="s">
        <v>142</v>
      </c>
      <c r="C74" s="24"/>
      <c r="D74" s="24"/>
      <c r="E74" s="24"/>
      <c r="F74" s="46"/>
    </row>
    <row r="75" spans="1:7" ht="12" customHeight="1" x14ac:dyDescent="0.2">
      <c r="A75" s="26" t="s">
        <v>143</v>
      </c>
      <c r="B75" s="27" t="s">
        <v>144</v>
      </c>
      <c r="C75" s="28"/>
      <c r="D75" s="28"/>
      <c r="E75" s="28"/>
      <c r="F75" s="47"/>
    </row>
    <row r="76" spans="1:7" ht="12" customHeight="1" x14ac:dyDescent="0.2">
      <c r="A76" s="26" t="s">
        <v>145</v>
      </c>
      <c r="B76" s="27" t="s">
        <v>146</v>
      </c>
      <c r="C76" s="28"/>
      <c r="D76" s="28"/>
      <c r="E76" s="28"/>
      <c r="F76" s="47"/>
    </row>
    <row r="77" spans="1:7" ht="12" customHeight="1" thickBot="1" x14ac:dyDescent="0.25">
      <c r="A77" s="30" t="s">
        <v>147</v>
      </c>
      <c r="B77" s="31" t="s">
        <v>148</v>
      </c>
      <c r="C77" s="32"/>
      <c r="D77" s="32"/>
      <c r="E77" s="32"/>
      <c r="F77" s="49"/>
    </row>
    <row r="78" spans="1:7" ht="12" customHeight="1" thickBot="1" x14ac:dyDescent="0.25">
      <c r="A78" s="50" t="s">
        <v>149</v>
      </c>
      <c r="B78" s="34" t="s">
        <v>150</v>
      </c>
      <c r="C78" s="35">
        <f>SUM(C79:C80)</f>
        <v>43578</v>
      </c>
      <c r="D78" s="35">
        <f>SUM(D79:D80)</f>
        <v>98455</v>
      </c>
      <c r="E78" s="36">
        <f>SUM(E79:E80)</f>
        <v>98455</v>
      </c>
      <c r="F78" s="37">
        <f>E78/D78</f>
        <v>1</v>
      </c>
    </row>
    <row r="79" spans="1:7" ht="12" customHeight="1" x14ac:dyDescent="0.2">
      <c r="A79" s="22" t="s">
        <v>151</v>
      </c>
      <c r="B79" s="23" t="s">
        <v>152</v>
      </c>
      <c r="C79" s="24">
        <v>43578</v>
      </c>
      <c r="D79" s="24">
        <v>98455</v>
      </c>
      <c r="E79" s="24">
        <v>98455</v>
      </c>
      <c r="F79" s="46">
        <f>E79/D79</f>
        <v>1</v>
      </c>
    </row>
    <row r="80" spans="1:7" ht="12" customHeight="1" thickBot="1" x14ac:dyDescent="0.25">
      <c r="A80" s="30" t="s">
        <v>153</v>
      </c>
      <c r="B80" s="31" t="s">
        <v>154</v>
      </c>
      <c r="C80" s="32"/>
      <c r="D80" s="32"/>
      <c r="E80" s="32"/>
      <c r="F80" s="49"/>
    </row>
    <row r="81" spans="1:7" ht="12" customHeight="1" thickBot="1" x14ac:dyDescent="0.25">
      <c r="A81" s="50" t="s">
        <v>155</v>
      </c>
      <c r="B81" s="34" t="s">
        <v>156</v>
      </c>
      <c r="C81" s="35"/>
      <c r="D81" s="35">
        <f>SUM(D82:D84)</f>
        <v>0</v>
      </c>
      <c r="E81" s="36">
        <f>SUM(E82:E84)</f>
        <v>12424</v>
      </c>
      <c r="F81" s="37"/>
    </row>
    <row r="82" spans="1:7" ht="12" customHeight="1" x14ac:dyDescent="0.2">
      <c r="A82" s="22" t="s">
        <v>157</v>
      </c>
      <c r="B82" s="23" t="s">
        <v>158</v>
      </c>
      <c r="C82" s="24"/>
      <c r="D82" s="24"/>
      <c r="E82" s="24">
        <f>+'[1]8-Ö.köt.fel'!E77</f>
        <v>12424</v>
      </c>
      <c r="F82" s="46"/>
    </row>
    <row r="83" spans="1:7" ht="12" customHeight="1" x14ac:dyDescent="0.2">
      <c r="A83" s="26" t="s">
        <v>159</v>
      </c>
      <c r="B83" s="27" t="s">
        <v>160</v>
      </c>
      <c r="C83" s="24"/>
      <c r="D83" s="24"/>
      <c r="E83" s="24"/>
      <c r="F83" s="53"/>
    </row>
    <row r="84" spans="1:7" ht="12" customHeight="1" thickBot="1" x14ac:dyDescent="0.25">
      <c r="A84" s="26" t="s">
        <v>161</v>
      </c>
      <c r="B84" s="27" t="s">
        <v>162</v>
      </c>
      <c r="C84" s="28"/>
      <c r="D84" s="28"/>
      <c r="E84" s="28"/>
      <c r="F84" s="49"/>
    </row>
    <row r="85" spans="1:7" ht="12" customHeight="1" thickBot="1" x14ac:dyDescent="0.25">
      <c r="A85" s="50" t="s">
        <v>163</v>
      </c>
      <c r="B85" s="34" t="s">
        <v>164</v>
      </c>
      <c r="C85" s="35"/>
      <c r="D85" s="35"/>
      <c r="E85" s="36"/>
      <c r="F85" s="37"/>
    </row>
    <row r="86" spans="1:7" ht="12" customHeight="1" x14ac:dyDescent="0.2">
      <c r="A86" s="54" t="s">
        <v>165</v>
      </c>
      <c r="B86" s="23" t="s">
        <v>166</v>
      </c>
      <c r="C86" s="24"/>
      <c r="D86" s="24"/>
      <c r="E86" s="24"/>
      <c r="F86" s="46"/>
    </row>
    <row r="87" spans="1:7" ht="12" customHeight="1" x14ac:dyDescent="0.2">
      <c r="A87" s="55" t="s">
        <v>167</v>
      </c>
      <c r="B87" s="27" t="s">
        <v>168</v>
      </c>
      <c r="C87" s="24"/>
      <c r="D87" s="24"/>
      <c r="E87" s="24"/>
      <c r="F87" s="46"/>
    </row>
    <row r="88" spans="1:7" ht="12" customHeight="1" x14ac:dyDescent="0.2">
      <c r="A88" s="55" t="s">
        <v>169</v>
      </c>
      <c r="B88" t="s">
        <v>170</v>
      </c>
      <c r="C88" s="24"/>
      <c r="D88" s="24"/>
      <c r="E88" s="24"/>
      <c r="F88" s="46"/>
    </row>
    <row r="89" spans="1:7" ht="12" customHeight="1" thickBot="1" x14ac:dyDescent="0.25">
      <c r="A89" s="55" t="s">
        <v>171</v>
      </c>
      <c r="B89" s="56" t="s">
        <v>172</v>
      </c>
      <c r="C89" s="28"/>
      <c r="D89" s="28"/>
      <c r="E89" s="28"/>
      <c r="F89" s="49"/>
    </row>
    <row r="90" spans="1:7" ht="13.5" customHeight="1" thickBot="1" x14ac:dyDescent="0.25">
      <c r="A90" s="50" t="s">
        <v>173</v>
      </c>
      <c r="B90" s="34" t="s">
        <v>174</v>
      </c>
      <c r="C90" s="35"/>
      <c r="D90" s="35"/>
      <c r="E90" s="36"/>
      <c r="F90" s="37"/>
    </row>
    <row r="91" spans="1:7" ht="13.5" customHeight="1" thickBot="1" x14ac:dyDescent="0.25">
      <c r="A91" s="50" t="s">
        <v>175</v>
      </c>
      <c r="B91" s="34" t="s">
        <v>176</v>
      </c>
      <c r="C91" s="35"/>
      <c r="D91" s="35"/>
      <c r="E91" s="36"/>
      <c r="F91" s="37"/>
    </row>
    <row r="92" spans="1:7" ht="15.75" customHeight="1" thickBot="1" x14ac:dyDescent="0.25">
      <c r="A92" s="50" t="s">
        <v>177</v>
      </c>
      <c r="B92" s="57" t="s">
        <v>178</v>
      </c>
      <c r="C92" s="58">
        <f>C69+C73+C78+C81+C85</f>
        <v>43578</v>
      </c>
      <c r="D92" s="58">
        <f>D69+D73+D78+D81+D85</f>
        <v>98455</v>
      </c>
      <c r="E92" s="59">
        <f>E69+E78+E81</f>
        <v>110879</v>
      </c>
      <c r="F92" s="37">
        <f>E92/D92</f>
        <v>1.1261896297801026</v>
      </c>
    </row>
    <row r="93" spans="1:7" ht="13.5" customHeight="1" thickBot="1" x14ac:dyDescent="0.25">
      <c r="A93" s="50" t="s">
        <v>179</v>
      </c>
      <c r="B93" s="60" t="s">
        <v>180</v>
      </c>
      <c r="C93" s="61">
        <f>C68+C92</f>
        <v>842511</v>
      </c>
      <c r="D93" s="61">
        <f>D68+D92</f>
        <v>1152556</v>
      </c>
      <c r="E93" s="62">
        <f>E68+E92</f>
        <v>1112716</v>
      </c>
      <c r="F93" s="37">
        <f>E93/D93</f>
        <v>0.96543334987627494</v>
      </c>
      <c r="G93" s="21"/>
    </row>
    <row r="94" spans="1:7" ht="36" customHeight="1" x14ac:dyDescent="0.2">
      <c r="A94" s="63"/>
      <c r="B94" s="64"/>
      <c r="C94" s="64"/>
      <c r="D94" s="64"/>
      <c r="E94" s="64"/>
      <c r="F94" s="65"/>
    </row>
    <row r="95" spans="1:7" ht="16.5" customHeight="1" x14ac:dyDescent="0.2">
      <c r="A95" s="5" t="s">
        <v>181</v>
      </c>
      <c r="B95" s="5"/>
      <c r="C95" s="5"/>
      <c r="D95" s="5"/>
      <c r="E95" s="5"/>
      <c r="F95" s="5"/>
    </row>
    <row r="96" spans="1:7" ht="16.5" customHeight="1" thickBot="1" x14ac:dyDescent="0.3">
      <c r="A96" s="66"/>
      <c r="B96" s="66"/>
      <c r="C96" s="67"/>
      <c r="D96" s="67"/>
      <c r="E96" s="67"/>
      <c r="F96" s="68" t="s">
        <v>3</v>
      </c>
    </row>
    <row r="97" spans="1:8" ht="38.1" customHeight="1" thickBot="1" x14ac:dyDescent="0.25">
      <c r="A97" s="9" t="s">
        <v>4</v>
      </c>
      <c r="B97" s="10" t="s">
        <v>182</v>
      </c>
      <c r="C97" s="10" t="s">
        <v>6</v>
      </c>
      <c r="D97" s="10" t="s">
        <v>7</v>
      </c>
      <c r="E97" s="11" t="s">
        <v>8</v>
      </c>
      <c r="F97" s="12" t="s">
        <v>9</v>
      </c>
    </row>
    <row r="98" spans="1:8" ht="12" customHeight="1" thickBot="1" x14ac:dyDescent="0.25">
      <c r="A98" s="69"/>
      <c r="B98" s="70" t="s">
        <v>10</v>
      </c>
      <c r="C98" s="71" t="s">
        <v>11</v>
      </c>
      <c r="D98" s="71" t="s">
        <v>12</v>
      </c>
      <c r="E98" s="71" t="s">
        <v>13</v>
      </c>
      <c r="F98" s="72" t="s">
        <v>14</v>
      </c>
    </row>
    <row r="99" spans="1:8" ht="12" customHeight="1" thickBot="1" x14ac:dyDescent="0.3">
      <c r="A99" s="73" t="s">
        <v>15</v>
      </c>
      <c r="B99" s="74" t="s">
        <v>183</v>
      </c>
      <c r="C99" s="75">
        <f>SUM(C100:C104)+C117</f>
        <v>697897</v>
      </c>
      <c r="D99" s="75">
        <f>SUM(D100:D104)</f>
        <v>912317</v>
      </c>
      <c r="E99" s="75">
        <f>SUM(E100:E104)</f>
        <v>831047</v>
      </c>
      <c r="F99" s="76">
        <f>E99/D99</f>
        <v>0.91091912131419228</v>
      </c>
      <c r="G99" s="77"/>
    </row>
    <row r="100" spans="1:8" ht="12" customHeight="1" x14ac:dyDescent="0.2">
      <c r="A100" s="78" t="s">
        <v>17</v>
      </c>
      <c r="B100" s="79" t="s">
        <v>184</v>
      </c>
      <c r="C100" s="80">
        <v>313278</v>
      </c>
      <c r="D100" s="81">
        <v>425424</v>
      </c>
      <c r="E100" s="80">
        <f>+'[1]8-Ö.köt.fel'!E95+'[1]12-Hivatal köt.fel'!E46+'[1]16-Városellátő köt.fel.'!E46+'[1]18-Óvoda'!E46+'[1]19-Könyvtár'!E46</f>
        <v>408244</v>
      </c>
      <c r="F100" s="25">
        <f t="shared" ref="F100:F105" si="1">E100/D100</f>
        <v>0.95961675881003428</v>
      </c>
      <c r="H100" s="82"/>
    </row>
    <row r="101" spans="1:8" ht="12" customHeight="1" x14ac:dyDescent="0.2">
      <c r="A101" s="26" t="s">
        <v>19</v>
      </c>
      <c r="B101" s="83" t="s">
        <v>185</v>
      </c>
      <c r="C101" s="84">
        <v>81893</v>
      </c>
      <c r="D101" s="85">
        <v>98804</v>
      </c>
      <c r="E101" s="84">
        <f>+'[1]8-Ö.köt.fel'!E96+'[1]12-Hivatal köt.fel'!E47+'[1]16-Városellátő köt.fel.'!E47+'[1]18-Óvoda'!E47+'[1]19-Könyvtár'!E47</f>
        <v>95282</v>
      </c>
      <c r="F101" s="29">
        <f t="shared" si="1"/>
        <v>0.96435366989190718</v>
      </c>
      <c r="H101" s="82"/>
    </row>
    <row r="102" spans="1:8" ht="12" customHeight="1" x14ac:dyDescent="0.2">
      <c r="A102" s="26" t="s">
        <v>21</v>
      </c>
      <c r="B102" s="83" t="s">
        <v>186</v>
      </c>
      <c r="C102" s="84">
        <v>163017</v>
      </c>
      <c r="D102" s="86">
        <v>217362</v>
      </c>
      <c r="E102" s="84">
        <f>+'[1]8-Ö.köt.fel'!E97+'[1]12-Hivatal köt.fel'!E48+'[1]16-Városellátő köt.fel.'!E48+'[1]18-Óvoda'!E48+'[1]19-Könyvtár'!E48</f>
        <v>186249</v>
      </c>
      <c r="F102" s="29">
        <f t="shared" si="1"/>
        <v>0.85686090484997379</v>
      </c>
      <c r="H102" s="82"/>
    </row>
    <row r="103" spans="1:8" ht="12" customHeight="1" x14ac:dyDescent="0.2">
      <c r="A103" s="26" t="s">
        <v>23</v>
      </c>
      <c r="B103" s="87" t="s">
        <v>187</v>
      </c>
      <c r="C103" s="84">
        <v>38798</v>
      </c>
      <c r="D103" s="84">
        <v>58179</v>
      </c>
      <c r="E103" s="88">
        <f>+'[1]8-Ö.köt.fel'!E98+'[1]12-Hivatal köt.fel'!E49+'[1]16-Városellátő köt.fel.'!E49+'[1]18-Óvoda'!E49+'[1]19-Könyvtár'!E49</f>
        <v>51453</v>
      </c>
      <c r="F103" s="29">
        <f t="shared" si="1"/>
        <v>0.88439127520239258</v>
      </c>
      <c r="H103" s="82"/>
    </row>
    <row r="104" spans="1:8" ht="12" customHeight="1" x14ac:dyDescent="0.2">
      <c r="A104" s="26" t="s">
        <v>188</v>
      </c>
      <c r="B104" s="89" t="s">
        <v>189</v>
      </c>
      <c r="C104" s="84">
        <f>SUM(C105:C116)</f>
        <v>85911</v>
      </c>
      <c r="D104" s="84">
        <f>SUM(D105:D117)</f>
        <v>112548</v>
      </c>
      <c r="E104" s="84">
        <f>SUM(E105:E117)</f>
        <v>89819</v>
      </c>
      <c r="F104" s="29">
        <f t="shared" si="1"/>
        <v>0.79805060951771689</v>
      </c>
      <c r="H104" s="82"/>
    </row>
    <row r="105" spans="1:8" ht="12" customHeight="1" x14ac:dyDescent="0.2">
      <c r="A105" s="26" t="s">
        <v>27</v>
      </c>
      <c r="B105" s="83" t="s">
        <v>190</v>
      </c>
      <c r="C105" s="84"/>
      <c r="D105" s="86">
        <v>1490</v>
      </c>
      <c r="E105" s="86">
        <f>+'[1]8-Ö.köt.fel'!E100</f>
        <v>1490</v>
      </c>
      <c r="F105" s="29">
        <f t="shared" si="1"/>
        <v>1</v>
      </c>
    </row>
    <row r="106" spans="1:8" ht="12" customHeight="1" x14ac:dyDescent="0.2">
      <c r="A106" s="26" t="s">
        <v>191</v>
      </c>
      <c r="B106" s="90" t="s">
        <v>192</v>
      </c>
      <c r="C106" s="84"/>
      <c r="D106" s="91"/>
      <c r="E106" s="91"/>
      <c r="F106" s="29"/>
    </row>
    <row r="107" spans="1:8" ht="13.5" customHeight="1" x14ac:dyDescent="0.2">
      <c r="A107" s="26" t="s">
        <v>193</v>
      </c>
      <c r="B107" s="90" t="s">
        <v>194</v>
      </c>
      <c r="C107" s="84"/>
      <c r="D107" s="86"/>
      <c r="E107" s="86"/>
      <c r="F107" s="29"/>
    </row>
    <row r="108" spans="1:8" ht="19.5" customHeight="1" x14ac:dyDescent="0.2">
      <c r="A108" s="26" t="s">
        <v>195</v>
      </c>
      <c r="B108" s="92" t="s">
        <v>196</v>
      </c>
      <c r="C108" s="84"/>
      <c r="D108" s="86"/>
      <c r="E108" s="86"/>
      <c r="F108" s="29"/>
    </row>
    <row r="109" spans="1:8" ht="12" customHeight="1" x14ac:dyDescent="0.2">
      <c r="A109" s="26" t="s">
        <v>197</v>
      </c>
      <c r="B109" s="93" t="s">
        <v>198</v>
      </c>
      <c r="C109" s="84"/>
      <c r="D109" s="91"/>
      <c r="E109" s="91"/>
      <c r="F109" s="29"/>
    </row>
    <row r="110" spans="1:8" ht="12" customHeight="1" x14ac:dyDescent="0.2">
      <c r="A110" s="26" t="s">
        <v>199</v>
      </c>
      <c r="B110" s="93" t="s">
        <v>200</v>
      </c>
      <c r="C110" s="84"/>
      <c r="D110" s="91"/>
      <c r="E110" s="91"/>
      <c r="F110" s="29"/>
    </row>
    <row r="111" spans="1:8" ht="11.25" customHeight="1" x14ac:dyDescent="0.2">
      <c r="A111" s="26" t="s">
        <v>201</v>
      </c>
      <c r="B111" s="92" t="s">
        <v>202</v>
      </c>
      <c r="C111" s="84">
        <v>77411</v>
      </c>
      <c r="D111" s="86">
        <v>88609</v>
      </c>
      <c r="E111" s="86">
        <f>+'[1]8-Ö.köt.fel'!E106</f>
        <v>80379</v>
      </c>
      <c r="F111" s="29">
        <f>E111/D111</f>
        <v>0.90712004423929848</v>
      </c>
    </row>
    <row r="112" spans="1:8" ht="12" customHeight="1" x14ac:dyDescent="0.2">
      <c r="A112" s="26" t="s">
        <v>203</v>
      </c>
      <c r="B112" s="92" t="s">
        <v>204</v>
      </c>
      <c r="C112" s="84"/>
      <c r="D112" s="86"/>
      <c r="E112" s="86"/>
      <c r="F112" s="29"/>
    </row>
    <row r="113" spans="1:6" ht="9.75" customHeight="1" x14ac:dyDescent="0.2">
      <c r="A113" s="26" t="s">
        <v>205</v>
      </c>
      <c r="B113" s="93" t="s">
        <v>206</v>
      </c>
      <c r="C113" s="84"/>
      <c r="D113" s="86"/>
      <c r="E113" s="86"/>
      <c r="F113" s="29"/>
    </row>
    <row r="114" spans="1:6" ht="11.25" customHeight="1" x14ac:dyDescent="0.2">
      <c r="A114" s="94" t="s">
        <v>207</v>
      </c>
      <c r="B114" s="90" t="s">
        <v>208</v>
      </c>
      <c r="C114" s="95"/>
      <c r="D114" s="86"/>
      <c r="E114" s="86"/>
      <c r="F114" s="33"/>
    </row>
    <row r="115" spans="1:6" ht="11.25" customHeight="1" x14ac:dyDescent="0.2">
      <c r="A115" s="26" t="s">
        <v>209</v>
      </c>
      <c r="B115" s="90" t="s">
        <v>210</v>
      </c>
      <c r="C115" s="84"/>
      <c r="D115" s="84"/>
      <c r="E115" s="86"/>
      <c r="F115" s="29"/>
    </row>
    <row r="116" spans="1:6" ht="11.25" customHeight="1" x14ac:dyDescent="0.2">
      <c r="A116" s="30" t="s">
        <v>211</v>
      </c>
      <c r="B116" s="93" t="s">
        <v>212</v>
      </c>
      <c r="C116" s="84">
        <v>8500</v>
      </c>
      <c r="D116" s="84">
        <v>7950</v>
      </c>
      <c r="E116" s="86">
        <f>+'[1]8-Ö.köt.fel'!E111</f>
        <v>7950</v>
      </c>
      <c r="F116" s="29"/>
    </row>
    <row r="117" spans="1:6" ht="11.25" customHeight="1" x14ac:dyDescent="0.2">
      <c r="A117" s="26" t="s">
        <v>213</v>
      </c>
      <c r="B117" s="96" t="s">
        <v>214</v>
      </c>
      <c r="C117" s="84">
        <v>15000</v>
      </c>
      <c r="D117" s="84">
        <v>14499</v>
      </c>
      <c r="E117" s="84"/>
      <c r="F117" s="29"/>
    </row>
    <row r="118" spans="1:6" ht="11.25" customHeight="1" x14ac:dyDescent="0.2">
      <c r="A118" s="26" t="s">
        <v>215</v>
      </c>
      <c r="B118" s="83" t="s">
        <v>216</v>
      </c>
      <c r="C118" s="84">
        <v>15000</v>
      </c>
      <c r="D118" s="84">
        <v>9499</v>
      </c>
      <c r="E118" s="84"/>
      <c r="F118" s="29"/>
    </row>
    <row r="119" spans="1:6" ht="11.25" customHeight="1" thickBot="1" x14ac:dyDescent="0.25">
      <c r="A119" s="97" t="s">
        <v>217</v>
      </c>
      <c r="B119" s="90" t="s">
        <v>218</v>
      </c>
      <c r="C119" s="98">
        <v>0</v>
      </c>
      <c r="D119" s="99">
        <v>5000</v>
      </c>
      <c r="E119" s="100"/>
      <c r="F119" s="29"/>
    </row>
    <row r="120" spans="1:6" ht="12" customHeight="1" thickBot="1" x14ac:dyDescent="0.25">
      <c r="A120" s="17" t="s">
        <v>29</v>
      </c>
      <c r="B120" s="101" t="s">
        <v>219</v>
      </c>
      <c r="C120" s="102">
        <f>SUM(C121+C123+C125)</f>
        <v>65256</v>
      </c>
      <c r="D120" s="102">
        <f>SUM(D121+D123+D125)</f>
        <v>148316</v>
      </c>
      <c r="E120" s="102">
        <f>SUM(E121+E123+E125)</f>
        <v>141944</v>
      </c>
      <c r="F120" s="37">
        <f>E120/D120</f>
        <v>0.95703767631273762</v>
      </c>
    </row>
    <row r="121" spans="1:6" ht="12" customHeight="1" x14ac:dyDescent="0.2">
      <c r="A121" s="22" t="s">
        <v>31</v>
      </c>
      <c r="B121" s="83" t="s">
        <v>220</v>
      </c>
      <c r="C121" s="88">
        <v>65256</v>
      </c>
      <c r="D121" s="88">
        <v>85618</v>
      </c>
      <c r="E121" s="88">
        <f>+'[1]8-Ö.köt.fel'!E116+'[1]12-Hivatal köt.fel'!E52+'[1]18-Óvoda'!E52+'[1]19-Könyvtár'!E52</f>
        <v>79247</v>
      </c>
      <c r="F121" s="39">
        <f>E121/D121</f>
        <v>0.92558807727347048</v>
      </c>
    </row>
    <row r="122" spans="1:6" ht="12" customHeight="1" x14ac:dyDescent="0.2">
      <c r="A122" s="22" t="s">
        <v>33</v>
      </c>
      <c r="B122" s="103" t="s">
        <v>221</v>
      </c>
      <c r="C122" s="88">
        <v>49663</v>
      </c>
      <c r="D122" s="95">
        <v>49663</v>
      </c>
      <c r="E122" s="95">
        <v>49888</v>
      </c>
      <c r="F122" s="29"/>
    </row>
    <row r="123" spans="1:6" ht="12" customHeight="1" x14ac:dyDescent="0.2">
      <c r="A123" s="22" t="s">
        <v>35</v>
      </c>
      <c r="B123" s="103" t="s">
        <v>222</v>
      </c>
      <c r="C123" s="88"/>
      <c r="D123" s="86"/>
      <c r="E123" s="86"/>
      <c r="F123" s="29"/>
    </row>
    <row r="124" spans="1:6" ht="12" customHeight="1" x14ac:dyDescent="0.2">
      <c r="A124" s="22" t="s">
        <v>37</v>
      </c>
      <c r="B124" s="103" t="s">
        <v>223</v>
      </c>
      <c r="C124" s="88"/>
      <c r="D124" s="84"/>
      <c r="E124" s="84"/>
      <c r="F124" s="29"/>
    </row>
    <row r="125" spans="1:6" ht="12" customHeight="1" x14ac:dyDescent="0.2">
      <c r="A125" s="22" t="s">
        <v>39</v>
      </c>
      <c r="B125" s="56" t="s">
        <v>224</v>
      </c>
      <c r="C125" s="88">
        <f>SUM(C126:C133)</f>
        <v>0</v>
      </c>
      <c r="D125" s="88">
        <f>SUM(D126:D133)</f>
        <v>62698</v>
      </c>
      <c r="E125" s="88">
        <f>SUM(E126:E133)</f>
        <v>62697</v>
      </c>
      <c r="F125" s="29">
        <f>E125/D125</f>
        <v>0.99998405052792749</v>
      </c>
    </row>
    <row r="126" spans="1:6" ht="11.25" customHeight="1" x14ac:dyDescent="0.2">
      <c r="A126" s="22" t="s">
        <v>41</v>
      </c>
      <c r="B126" s="104" t="s">
        <v>225</v>
      </c>
      <c r="C126" s="88"/>
      <c r="D126" s="105"/>
      <c r="E126" s="105"/>
      <c r="F126" s="29"/>
    </row>
    <row r="127" spans="1:6" ht="10.5" customHeight="1" x14ac:dyDescent="0.2">
      <c r="A127" s="22" t="s">
        <v>226</v>
      </c>
      <c r="B127" s="106" t="s">
        <v>227</v>
      </c>
      <c r="C127" s="88"/>
      <c r="D127" s="84"/>
      <c r="E127" s="84"/>
      <c r="F127" s="29"/>
    </row>
    <row r="128" spans="1:6" ht="10.5" customHeight="1" x14ac:dyDescent="0.2">
      <c r="A128" s="22" t="s">
        <v>228</v>
      </c>
      <c r="B128" s="107" t="s">
        <v>229</v>
      </c>
      <c r="C128" s="88"/>
      <c r="D128" s="84"/>
      <c r="E128" s="84"/>
      <c r="F128" s="29"/>
    </row>
    <row r="129" spans="1:7" ht="12" customHeight="1" x14ac:dyDescent="0.2">
      <c r="A129" s="22" t="s">
        <v>230</v>
      </c>
      <c r="B129" s="107" t="s">
        <v>231</v>
      </c>
      <c r="C129" s="88"/>
      <c r="D129" s="84"/>
      <c r="E129" s="84"/>
      <c r="F129" s="29"/>
    </row>
    <row r="130" spans="1:7" ht="12" customHeight="1" x14ac:dyDescent="0.2">
      <c r="A130" s="22" t="s">
        <v>232</v>
      </c>
      <c r="B130" s="107" t="s">
        <v>233</v>
      </c>
      <c r="C130" s="88"/>
      <c r="D130" s="84"/>
      <c r="E130" s="84"/>
      <c r="F130" s="29"/>
    </row>
    <row r="131" spans="1:7" ht="12" customHeight="1" x14ac:dyDescent="0.2">
      <c r="A131" s="22" t="s">
        <v>234</v>
      </c>
      <c r="B131" s="107" t="s">
        <v>235</v>
      </c>
      <c r="C131" s="88"/>
      <c r="D131" s="84"/>
      <c r="E131" s="84"/>
      <c r="F131" s="29"/>
    </row>
    <row r="132" spans="1:7" ht="12" customHeight="1" x14ac:dyDescent="0.2">
      <c r="A132" s="22" t="s">
        <v>236</v>
      </c>
      <c r="B132" s="107" t="s">
        <v>237</v>
      </c>
      <c r="C132" s="88"/>
      <c r="D132" s="84"/>
      <c r="E132" s="84"/>
      <c r="F132" s="29"/>
    </row>
    <row r="133" spans="1:7" ht="10.5" customHeight="1" thickBot="1" x14ac:dyDescent="0.25">
      <c r="A133" s="94" t="s">
        <v>238</v>
      </c>
      <c r="B133" s="107" t="s">
        <v>239</v>
      </c>
      <c r="C133" s="95"/>
      <c r="D133" s="108">
        <v>62698</v>
      </c>
      <c r="E133" s="108">
        <f>+'[1]8-Ö.köt.fel'!E128</f>
        <v>62697</v>
      </c>
      <c r="F133" s="33">
        <f>E133/D133</f>
        <v>0.99998405052792749</v>
      </c>
    </row>
    <row r="134" spans="1:7" ht="12" customHeight="1" thickBot="1" x14ac:dyDescent="0.3">
      <c r="A134" s="17">
        <v>3</v>
      </c>
      <c r="B134" s="109" t="s">
        <v>240</v>
      </c>
      <c r="C134" s="102">
        <f>C99+C120</f>
        <v>763153</v>
      </c>
      <c r="D134" s="102">
        <f>D99+D120</f>
        <v>1060633</v>
      </c>
      <c r="E134" s="102">
        <f>E99+E120</f>
        <v>972991</v>
      </c>
      <c r="F134" s="110">
        <f>+E134/D134</f>
        <v>0.91736821313310069</v>
      </c>
      <c r="G134" s="77"/>
    </row>
    <row r="135" spans="1:7" ht="12" customHeight="1" thickBot="1" x14ac:dyDescent="0.25">
      <c r="A135" s="17" t="s">
        <v>241</v>
      </c>
      <c r="B135" s="111" t="s">
        <v>242</v>
      </c>
      <c r="C135" s="112">
        <f>SUM(C136:C138)</f>
        <v>3333</v>
      </c>
      <c r="D135" s="112">
        <f>SUM(D136:D138)</f>
        <v>3333</v>
      </c>
      <c r="E135" s="102">
        <f>SUM(E136:E138)</f>
        <v>3333</v>
      </c>
      <c r="F135" s="37">
        <f>E135/D135</f>
        <v>1</v>
      </c>
    </row>
    <row r="136" spans="1:7" ht="12" customHeight="1" x14ac:dyDescent="0.2">
      <c r="A136" s="22" t="s">
        <v>59</v>
      </c>
      <c r="B136" s="96" t="s">
        <v>243</v>
      </c>
      <c r="C136" s="113">
        <v>3333</v>
      </c>
      <c r="D136" s="114">
        <v>3333</v>
      </c>
      <c r="E136" s="115">
        <v>3333</v>
      </c>
      <c r="F136" s="39">
        <f>E136/D136</f>
        <v>1</v>
      </c>
    </row>
    <row r="137" spans="1:7" ht="12" customHeight="1" x14ac:dyDescent="0.2">
      <c r="A137" s="22" t="s">
        <v>67</v>
      </c>
      <c r="B137" s="96" t="s">
        <v>244</v>
      </c>
      <c r="C137" s="116"/>
      <c r="D137" s="84"/>
      <c r="E137" s="84"/>
      <c r="F137" s="47"/>
    </row>
    <row r="138" spans="1:7" ht="12" customHeight="1" thickBot="1" x14ac:dyDescent="0.25">
      <c r="A138" s="94" t="s">
        <v>69</v>
      </c>
      <c r="B138" s="117" t="s">
        <v>245</v>
      </c>
      <c r="C138" s="118"/>
      <c r="D138" s="108"/>
      <c r="E138" s="108"/>
      <c r="F138" s="49"/>
    </row>
    <row r="139" spans="1:7" ht="12" customHeight="1" thickBot="1" x14ac:dyDescent="0.25">
      <c r="A139" s="17" t="s">
        <v>73</v>
      </c>
      <c r="B139" s="111" t="s">
        <v>246</v>
      </c>
      <c r="C139" s="112">
        <f>SUM(C140:C145)</f>
        <v>0</v>
      </c>
      <c r="D139" s="112">
        <f>SUM(D140:D145)</f>
        <v>0</v>
      </c>
      <c r="E139" s="102">
        <f>SUM(E140:E145)</f>
        <v>0</v>
      </c>
      <c r="F139" s="37"/>
    </row>
    <row r="140" spans="1:7" ht="12" customHeight="1" x14ac:dyDescent="0.2">
      <c r="A140" s="22" t="s">
        <v>75</v>
      </c>
      <c r="B140" s="96" t="s">
        <v>247</v>
      </c>
      <c r="C140" s="116"/>
      <c r="D140" s="119"/>
      <c r="E140" s="119"/>
      <c r="F140" s="46"/>
    </row>
    <row r="141" spans="1:7" ht="12" customHeight="1" x14ac:dyDescent="0.2">
      <c r="A141" s="22" t="s">
        <v>77</v>
      </c>
      <c r="B141" s="96" t="s">
        <v>248</v>
      </c>
      <c r="C141" s="116"/>
      <c r="D141" s="84"/>
      <c r="E141" s="84"/>
      <c r="F141" s="47"/>
    </row>
    <row r="142" spans="1:7" ht="12" customHeight="1" x14ac:dyDescent="0.2">
      <c r="A142" s="22" t="s">
        <v>79</v>
      </c>
      <c r="B142" s="96" t="s">
        <v>249</v>
      </c>
      <c r="C142" s="116"/>
      <c r="D142" s="84"/>
      <c r="E142" s="84"/>
      <c r="F142" s="47"/>
    </row>
    <row r="143" spans="1:7" ht="12" customHeight="1" x14ac:dyDescent="0.2">
      <c r="A143" s="22" t="s">
        <v>81</v>
      </c>
      <c r="B143" s="96" t="s">
        <v>250</v>
      </c>
      <c r="C143" s="120"/>
      <c r="D143" s="84"/>
      <c r="E143" s="84"/>
      <c r="F143" s="47"/>
    </row>
    <row r="144" spans="1:7" ht="12" customHeight="1" x14ac:dyDescent="0.2">
      <c r="A144" s="22" t="s">
        <v>83</v>
      </c>
      <c r="B144" s="96" t="s">
        <v>251</v>
      </c>
      <c r="C144" s="120"/>
      <c r="D144" s="84"/>
      <c r="E144" s="84"/>
      <c r="F144" s="47"/>
    </row>
    <row r="145" spans="1:7" ht="12" customHeight="1" thickBot="1" x14ac:dyDescent="0.25">
      <c r="A145" s="94" t="s">
        <v>85</v>
      </c>
      <c r="B145" s="96" t="s">
        <v>252</v>
      </c>
      <c r="C145" s="120"/>
      <c r="D145" s="120"/>
      <c r="E145" s="120"/>
      <c r="F145" s="121"/>
    </row>
    <row r="146" spans="1:7" ht="12" customHeight="1" thickBot="1" x14ac:dyDescent="0.25">
      <c r="A146" s="17" t="s">
        <v>97</v>
      </c>
      <c r="B146" s="111" t="s">
        <v>253</v>
      </c>
      <c r="C146" s="112">
        <f>SUM(C147:C150)</f>
        <v>0</v>
      </c>
      <c r="D146" s="112">
        <f>SUM(D147:D150)</f>
        <v>12565</v>
      </c>
      <c r="E146" s="102">
        <f>SUM(E147:E150)</f>
        <v>12565</v>
      </c>
      <c r="F146" s="37">
        <f>+E146/D146</f>
        <v>1</v>
      </c>
    </row>
    <row r="147" spans="1:7" ht="12" customHeight="1" x14ac:dyDescent="0.2">
      <c r="A147" s="22" t="s">
        <v>99</v>
      </c>
      <c r="B147" s="96" t="s">
        <v>254</v>
      </c>
      <c r="C147" s="116"/>
      <c r="D147" s="119"/>
      <c r="E147" s="119"/>
      <c r="F147" s="46"/>
    </row>
    <row r="148" spans="1:7" ht="12" customHeight="1" x14ac:dyDescent="0.2">
      <c r="A148" s="22" t="s">
        <v>101</v>
      </c>
      <c r="B148" s="96" t="s">
        <v>255</v>
      </c>
      <c r="C148" s="116"/>
      <c r="D148" s="84">
        <v>12565</v>
      </c>
      <c r="E148" s="84">
        <v>12565</v>
      </c>
      <c r="F148" s="47">
        <f>+E148/D148</f>
        <v>1</v>
      </c>
    </row>
    <row r="149" spans="1:7" ht="12" customHeight="1" x14ac:dyDescent="0.2">
      <c r="A149" s="22" t="s">
        <v>103</v>
      </c>
      <c r="B149" s="96" t="s">
        <v>256</v>
      </c>
      <c r="C149" s="116"/>
      <c r="D149" s="84"/>
      <c r="E149" s="84"/>
      <c r="F149" s="47"/>
    </row>
    <row r="150" spans="1:7" ht="12" customHeight="1" thickBot="1" x14ac:dyDescent="0.25">
      <c r="A150" s="94" t="s">
        <v>105</v>
      </c>
      <c r="B150" s="117" t="s">
        <v>257</v>
      </c>
      <c r="C150" s="118"/>
      <c r="D150" s="108"/>
      <c r="E150" s="108"/>
      <c r="F150" s="49"/>
    </row>
    <row r="151" spans="1:7" ht="12" customHeight="1" thickBot="1" x14ac:dyDescent="0.25">
      <c r="A151" s="17" t="s">
        <v>258</v>
      </c>
      <c r="B151" s="111" t="s">
        <v>259</v>
      </c>
      <c r="C151" s="112">
        <f>SUM(C152:C156)</f>
        <v>0</v>
      </c>
      <c r="D151" s="112">
        <f>SUM(D152:D156)</f>
        <v>0</v>
      </c>
      <c r="E151" s="102">
        <f>SUM(E152:E156)</f>
        <v>0</v>
      </c>
      <c r="F151" s="37"/>
    </row>
    <row r="152" spans="1:7" ht="12" customHeight="1" x14ac:dyDescent="0.2">
      <c r="A152" s="22" t="s">
        <v>111</v>
      </c>
      <c r="B152" s="96" t="s">
        <v>260</v>
      </c>
      <c r="C152" s="113"/>
      <c r="D152" s="122"/>
      <c r="E152" s="122"/>
      <c r="F152" s="46"/>
    </row>
    <row r="153" spans="1:7" ht="12" customHeight="1" x14ac:dyDescent="0.2">
      <c r="A153" s="22" t="s">
        <v>113</v>
      </c>
      <c r="B153" s="96" t="s">
        <v>261</v>
      </c>
      <c r="C153" s="84"/>
      <c r="D153" s="84"/>
      <c r="E153" s="84"/>
      <c r="F153" s="47"/>
    </row>
    <row r="154" spans="1:7" ht="12" customHeight="1" x14ac:dyDescent="0.2">
      <c r="A154" s="22" t="s">
        <v>115</v>
      </c>
      <c r="B154" s="96" t="s">
        <v>262</v>
      </c>
      <c r="C154" s="84"/>
      <c r="D154" s="84"/>
      <c r="E154" s="84"/>
      <c r="F154" s="47"/>
    </row>
    <row r="155" spans="1:7" ht="12" customHeight="1" x14ac:dyDescent="0.2">
      <c r="A155" s="22" t="s">
        <v>117</v>
      </c>
      <c r="B155" s="96" t="s">
        <v>263</v>
      </c>
      <c r="C155" s="84"/>
      <c r="D155" s="84"/>
      <c r="E155" s="84"/>
      <c r="F155" s="47"/>
    </row>
    <row r="156" spans="1:7" ht="12" customHeight="1" thickBot="1" x14ac:dyDescent="0.25">
      <c r="A156" s="22" t="s">
        <v>264</v>
      </c>
      <c r="B156" s="96" t="s">
        <v>265</v>
      </c>
      <c r="C156" s="113"/>
      <c r="D156" s="123"/>
      <c r="E156" s="124"/>
      <c r="F156" s="125"/>
    </row>
    <row r="157" spans="1:7" ht="15" customHeight="1" thickBot="1" x14ac:dyDescent="0.25">
      <c r="A157" s="17" t="s">
        <v>119</v>
      </c>
      <c r="B157" s="111" t="s">
        <v>266</v>
      </c>
      <c r="C157" s="112">
        <v>0</v>
      </c>
      <c r="D157" s="112">
        <v>0</v>
      </c>
      <c r="E157" s="102">
        <v>0</v>
      </c>
      <c r="F157" s="37"/>
    </row>
    <row r="158" spans="1:7" ht="15" customHeight="1" thickBot="1" x14ac:dyDescent="0.25">
      <c r="A158" s="17" t="s">
        <v>129</v>
      </c>
      <c r="B158" s="111" t="s">
        <v>267</v>
      </c>
      <c r="C158" s="126"/>
      <c r="D158" s="127"/>
      <c r="E158" s="128"/>
      <c r="F158" s="37"/>
    </row>
    <row r="159" spans="1:7" ht="15" customHeight="1" thickBot="1" x14ac:dyDescent="0.25">
      <c r="A159" s="73" t="s">
        <v>268</v>
      </c>
      <c r="B159" s="111" t="s">
        <v>269</v>
      </c>
      <c r="C159" s="129">
        <f>+C135+C139+C146+C151+C157+C158</f>
        <v>3333</v>
      </c>
      <c r="D159" s="129">
        <f>+D135+D139+D146+D151+D157+D158</f>
        <v>15898</v>
      </c>
      <c r="E159" s="128">
        <f>+E135+E139+E146+E151+E157+E158</f>
        <v>15898</v>
      </c>
      <c r="F159" s="37">
        <f>E159/D159</f>
        <v>1</v>
      </c>
    </row>
    <row r="160" spans="1:7" ht="12.95" customHeight="1" thickBot="1" x14ac:dyDescent="0.25">
      <c r="A160" s="130" t="s">
        <v>270</v>
      </c>
      <c r="B160" s="131" t="s">
        <v>271</v>
      </c>
      <c r="C160" s="132">
        <f>C134+C159</f>
        <v>766486</v>
      </c>
      <c r="D160" s="132">
        <f>D134+D159</f>
        <v>1076531</v>
      </c>
      <c r="E160" s="133">
        <f>E134+E159</f>
        <v>988889</v>
      </c>
      <c r="F160" s="37">
        <f>E160/D160</f>
        <v>0.91858850325722152</v>
      </c>
      <c r="G160" s="21"/>
    </row>
    <row r="161" ht="7.5" customHeight="1" x14ac:dyDescent="0.25"/>
  </sheetData>
  <mergeCells count="5">
    <mergeCell ref="A4:F5"/>
    <mergeCell ref="A7:F7"/>
    <mergeCell ref="A8:B8"/>
    <mergeCell ref="A95:F95"/>
    <mergeCell ref="A96:B96"/>
  </mergeCells>
  <printOptions horizontalCentered="1"/>
  <pageMargins left="0.78740157480314965" right="0.78740157480314965" top="0.19685039370078741" bottom="0" header="0.78740157480314965" footer="0.15748031496062992"/>
  <pageSetup paperSize="9" scale="70" fitToHeight="2" orientation="portrait" r:id="rId1"/>
  <headerFooter alignWithMargins="0"/>
  <rowBreaks count="1" manualBreakCount="1">
    <brk id="9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 köt fel.</vt:lpstr>
      <vt:lpstr>'1.2 köt fel.'!Nyomtatási_terület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2016-04-22T09:05:41Z</dcterms:created>
  <dcterms:modified xsi:type="dcterms:W3CDTF">2016-04-22T09:05:55Z</dcterms:modified>
</cp:coreProperties>
</file>