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activeTab="0"/>
  </bookViews>
  <sheets>
    <sheet name="1.sz.Összevont mérleg" sheetId="1" r:id="rId1"/>
    <sheet name="2.működési bev kiad" sheetId="2" r:id="rId2"/>
    <sheet name="3. felh bev és kiad" sheetId="3" r:id="rId3"/>
    <sheet name="4 köh bev" sheetId="4" r:id="rId4"/>
    <sheet name="5 köh kiad" sheetId="5" r:id="rId5"/>
    <sheet name="6.sz.Támogatások" sheetId="6" r:id="rId6"/>
    <sheet name="7.sz.cofog" sheetId="7" r:id="rId7"/>
    <sheet name="8 beruházás" sheetId="8" r:id="rId8"/>
    <sheet name="9 felújítás" sheetId="9" r:id="rId9"/>
  </sheets>
  <definedNames/>
  <calcPr fullCalcOnLoad="1"/>
</workbook>
</file>

<file path=xl/sharedStrings.xml><?xml version="1.0" encoding="utf-8"?>
<sst xmlns="http://schemas.openxmlformats.org/spreadsheetml/2006/main" count="644" uniqueCount="475">
  <si>
    <t>Felújítások</t>
  </si>
  <si>
    <t>I. Működési költségvetés</t>
  </si>
  <si>
    <t xml:space="preserve">Helyi adók </t>
  </si>
  <si>
    <t>II. Támogatások</t>
  </si>
  <si>
    <t>Önkormányzat támogatásai</t>
  </si>
  <si>
    <t>Önkormányzat költségvetési támogatása</t>
  </si>
  <si>
    <t>Tárgyi eszközök, immateriális javak értékesítése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</si>
  <si>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</si>
  <si>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</si>
  <si>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</si>
  <si>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</si>
  <si>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</si>
  <si>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</si>
  <si>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II. Felhalmozási költségvetés</t>
  </si>
  <si>
    <t>KÖLTSÉGVETÉSI KIADÁS ÖSSZESEN:</t>
  </si>
  <si>
    <t>III. Finanszírozási célú kiadás</t>
  </si>
  <si>
    <t>KIADÁS ÖSSZESEN</t>
  </si>
  <si>
    <t>ezer Ft-ban</t>
  </si>
  <si>
    <t>Sor-szám</t>
  </si>
  <si>
    <t>Megnevezés</t>
  </si>
  <si>
    <t>Dologi kiadás</t>
  </si>
  <si>
    <t>Működési tartalék</t>
  </si>
  <si>
    <t>Eredeti előirányzat</t>
  </si>
  <si>
    <t>A</t>
  </si>
  <si>
    <t>B</t>
  </si>
  <si>
    <t>C</t>
  </si>
  <si>
    <t>Beruházások</t>
  </si>
  <si>
    <t>Sorszám</t>
  </si>
  <si>
    <t>Működési célú költségvetési tám. és kieg.tám</t>
  </si>
  <si>
    <t>Működési bevétel</t>
  </si>
  <si>
    <t>Készletértékesítés</t>
  </si>
  <si>
    <t>Szolgáltatás ellenértéke</t>
  </si>
  <si>
    <t>Tulajdonosi bevételek</t>
  </si>
  <si>
    <t>Kiszámlázott általános forg.adó</t>
  </si>
  <si>
    <t>Kamatbevételek</t>
  </si>
  <si>
    <t>Biztosító által fizetett kártérítés</t>
  </si>
  <si>
    <t>Egyéb működési bveételek</t>
  </si>
  <si>
    <t>Közterület használati díj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</si>
  <si>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</si>
  <si>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</si>
  <si>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</si>
  <si>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</si>
  <si>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</si>
  <si>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</si>
  <si>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</si>
  <si>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</si>
  <si>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</si>
  <si>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</si>
  <si>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</si>
  <si>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</si>
  <si>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</si>
  <si>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</si>
  <si>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</si>
  <si>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</si>
  <si>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</si>
  <si>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</si>
  <si>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</si>
  <si>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</si>
  <si>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</si>
  <si>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</si>
  <si>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</si>
  <si>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</si>
  <si>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</si>
  <si>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</si>
  <si>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</si>
  <si>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</si>
  <si>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2015.évi állami támogatás megelőlegezés</t>
  </si>
  <si>
    <t>Ellátási díjak</t>
  </si>
  <si>
    <t>Személyi juttatás</t>
  </si>
  <si>
    <t>Munkaadót terhelő járulékok és szociális hozzájárulási adó</t>
  </si>
  <si>
    <t>Egyéb működési célú kiadások</t>
  </si>
  <si>
    <t>Ellátottak pénzbeni juttatása</t>
  </si>
  <si>
    <t>Államháztartáson belüli megelőlegezés visszafizetése</t>
  </si>
  <si>
    <t>Központi, irányító szervi támogatás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</si>
  <si>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</si>
  <si>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</si>
  <si>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</si>
  <si>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</si>
  <si>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</si>
  <si>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</si>
  <si>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</si>
  <si>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Község városgazd.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</si>
  <si>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</si>
  <si>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</si>
  <si>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</si>
  <si>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</si>
  <si>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</si>
  <si>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</si>
  <si>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</si>
  <si>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</si>
  <si>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E</t>
  </si>
  <si>
    <t>2016. évi tervezett módosítás 2016.12.31.</t>
  </si>
  <si>
    <t>2016. évi várható teljesítés</t>
  </si>
  <si>
    <t>2017/2016.  évi módoított ei/ tervezett ei %-a</t>
  </si>
  <si>
    <t>törvény szerinti illetmény</t>
  </si>
  <si>
    <t>szabadság megváltás</t>
  </si>
  <si>
    <t>cafetéria</t>
  </si>
  <si>
    <t>közlekedési költség</t>
  </si>
  <si>
    <t>jubileumi jutalom</t>
  </si>
  <si>
    <t>jutalom</t>
  </si>
  <si>
    <t>foglalkoztatott egyéb szem.jutt. (pl szemüveg biztosítás, betegszabadság, helyettesítés, valamint 4/2013. Korm.rend. 15. mellékelete szerint)</t>
  </si>
  <si>
    <t>külső személyi juttatás</t>
  </si>
  <si>
    <t>készletbeszerzés</t>
  </si>
  <si>
    <t>kommunikációs szolgáltatás</t>
  </si>
  <si>
    <t>szolgáltatatás kiadás</t>
  </si>
  <si>
    <t>különféle befizetés , egyéb dolodi kiadás (ÁFA)</t>
  </si>
  <si>
    <t>Közvetített szolgáltatások bevételei</t>
  </si>
  <si>
    <t xml:space="preserve"> Egyéb felhalmozási célú központi támogatás</t>
  </si>
  <si>
    <t>KÖH  maradványa</t>
  </si>
  <si>
    <t>készenlét, helyettesítés</t>
  </si>
  <si>
    <t xml:space="preserve">                                                                                              </t>
  </si>
  <si>
    <t xml:space="preserve">Böhönye Község Önkormányzatának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</si>
  <si>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</si>
  <si>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</si>
  <si>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</si>
  <si>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</si>
  <si>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</si>
  <si>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</si>
  <si>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</si>
  <si>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</si>
  <si>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</si>
  <si>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</si>
  <si>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</si>
  <si>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</si>
  <si>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</si>
  <si>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</si>
  <si>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</si>
  <si>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</si>
  <si>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</si>
  <si>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</si>
  <si>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</si>
  <si>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</si>
  <si>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</si>
  <si>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</si>
  <si>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</si>
  <si>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</si>
  <si>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</si>
  <si>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</si>
  <si>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</si>
  <si>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</si>
  <si>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</si>
  <si>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</si>
  <si>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</si>
  <si>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</si>
  <si>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</si>
  <si>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</si>
  <si>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</si>
  <si>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</si>
  <si>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</si>
  <si>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</si>
  <si>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</si>
  <si>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</si>
  <si>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</si>
  <si>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</si>
  <si>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</si>
  <si>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</si>
  <si>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</si>
  <si>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</si>
  <si>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</si>
  <si>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</si>
  <si>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</si>
  <si>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</si>
  <si>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</si>
  <si>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</si>
  <si>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</si>
  <si>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</si>
  <si>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</si>
  <si>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</si>
  <si>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</si>
  <si>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</si>
  <si>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</si>
  <si>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</si>
  <si>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</si>
  <si>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</si>
  <si>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</si>
  <si>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</si>
  <si>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</si>
  <si>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</si>
  <si>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</si>
  <si>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</si>
  <si>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</si>
  <si>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</si>
  <si>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</si>
  <si>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</si>
  <si>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</si>
  <si>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</si>
  <si>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</si>
  <si>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</si>
  <si>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</si>
  <si>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</si>
  <si>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</si>
  <si>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</si>
  <si>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</si>
  <si>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</si>
  <si>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</si>
  <si>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</si>
  <si>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</si>
  <si>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</si>
  <si>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</si>
  <si>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</si>
  <si>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5. Céltartalék</t>
  </si>
  <si>
    <t>6. Vízi közmű fejl önerő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</si>
  <si>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</si>
  <si>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</si>
  <si>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</si>
  <si>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</si>
  <si>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III. Böhönyei Közös Önkormányzati Hivatal intézményfinanszírozása</t>
  </si>
  <si>
    <t>Működési kiadások összesen</t>
  </si>
  <si>
    <t>42583-7378-17096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</si>
  <si>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</si>
  <si>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</si>
  <si>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</si>
  <si>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</si>
  <si>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</si>
  <si>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</si>
  <si>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</si>
  <si>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</si>
  <si>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</si>
  <si>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</si>
  <si>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</si>
  <si>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</si>
  <si>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</si>
  <si>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</si>
  <si>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</si>
  <si>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</si>
  <si>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</si>
  <si>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</si>
  <si>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</si>
  <si>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</si>
  <si>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</si>
  <si>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</si>
  <si>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</si>
  <si>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</si>
  <si>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</si>
  <si>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</si>
  <si>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</si>
  <si>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</si>
  <si>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</si>
  <si>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</si>
  <si>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</si>
  <si>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</si>
  <si>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</si>
  <si>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</si>
  <si>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</si>
  <si>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>Böhönye Község Önkormányzatának összevont bevételei  és kiadásai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</si>
  <si>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</si>
  <si>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</si>
  <si>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</si>
  <si>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</si>
  <si>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</si>
  <si>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</si>
  <si>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</si>
  <si>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</si>
  <si>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</si>
  <si>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</si>
  <si>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</si>
  <si>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</si>
  <si>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</si>
  <si>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</si>
  <si>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</si>
  <si>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</si>
  <si>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</si>
  <si>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</si>
  <si>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</si>
  <si>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</si>
  <si>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</si>
  <si>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</si>
  <si>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</si>
  <si>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</si>
  <si>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>5.1. Működési célú támogatások</t>
  </si>
  <si>
    <t xml:space="preserve">5.2. Elvonások és befizetések </t>
  </si>
  <si>
    <t>5.3. Általános tartalék</t>
  </si>
  <si>
    <t>5.4. Működési célú tartalék</t>
  </si>
  <si>
    <t>5.5 Céltartalék</t>
  </si>
  <si>
    <t>5.6 Vizi közmű fejl.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</si>
  <si>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</si>
  <si>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</si>
  <si>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</si>
  <si>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</si>
  <si>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</si>
  <si>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</si>
  <si>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</si>
  <si>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</si>
  <si>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</si>
  <si>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</si>
  <si>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 xml:space="preserve">Böhönye Község Önkormányzata </t>
  </si>
  <si>
    <t>Működési célú támogatások, pénzeszközátadások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</si>
  <si>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</si>
  <si>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</si>
  <si>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</si>
  <si>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</si>
  <si>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</si>
  <si>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</si>
  <si>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</si>
  <si>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</si>
  <si>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</si>
  <si>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</si>
  <si>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Böhönye és Környéke Önkormányzati Társulása</t>
  </si>
  <si>
    <t>Marcali Többcélú Kistérségi Társulás</t>
  </si>
  <si>
    <t>Kaposmenti Társulás, Katasztrófa véd.</t>
  </si>
  <si>
    <t>DRV ZRT</t>
  </si>
  <si>
    <t>Egyéb működési célú 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</si>
  <si>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</si>
  <si>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</si>
  <si>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</si>
  <si>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</si>
  <si>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</si>
  <si>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</si>
  <si>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</si>
  <si>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</si>
  <si>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</si>
  <si>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</si>
  <si>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</si>
  <si>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</si>
  <si>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</si>
  <si>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</si>
  <si>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</si>
  <si>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</si>
  <si>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</si>
  <si>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</si>
  <si>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</si>
  <si>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</si>
  <si>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</si>
  <si>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</si>
  <si>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</si>
  <si>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</si>
  <si>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</si>
  <si>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</si>
  <si>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</si>
  <si>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</si>
  <si>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</si>
  <si>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</si>
  <si>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</si>
  <si>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</si>
  <si>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</si>
  <si>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</si>
  <si>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</si>
  <si>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</si>
  <si>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</si>
  <si>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</si>
  <si>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</si>
  <si>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</si>
  <si>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</si>
  <si>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</si>
  <si>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</si>
  <si>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</si>
  <si>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</si>
  <si>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</si>
  <si>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</si>
  <si>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</si>
  <si>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</si>
  <si>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</si>
  <si>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</si>
  <si>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</si>
  <si>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</si>
  <si>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</si>
  <si>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</si>
  <si>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</si>
  <si>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</si>
  <si>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>pótkocsi traktorhoz</t>
  </si>
  <si>
    <t>Egyéb beruházások</t>
  </si>
  <si>
    <t>IV. Államháztartáson belüli megelőlegezések visszafizetése</t>
  </si>
  <si>
    <t>Óvodai nevelés, ellátás</t>
  </si>
  <si>
    <t>Engedélyezett létszámkeret (fő)</t>
  </si>
  <si>
    <t>2.5. Műk c pé állami pénzalaptól</t>
  </si>
  <si>
    <t>Szövetkezet alapítása</t>
  </si>
  <si>
    <t>Iskolai Alapítvány tám</t>
  </si>
  <si>
    <t xml:space="preserve">Egyéb civil szervezti tám. </t>
  </si>
  <si>
    <t>Irattár kialakítás</t>
  </si>
  <si>
    <t>hivatal ( számítógép ASP, légkond.)</t>
  </si>
  <si>
    <t>Arculati kézikönyv</t>
  </si>
  <si>
    <t>temető kerítés</t>
  </si>
  <si>
    <t>gáz bevezetés Fő u.30.</t>
  </si>
  <si>
    <t>csatorna csonk</t>
  </si>
  <si>
    <t>Felújítási cél megnevezés</t>
  </si>
  <si>
    <t>EÜ Központ fűtéskorszerűsítés</t>
  </si>
  <si>
    <t>Komplex környezetvéd program</t>
  </si>
  <si>
    <t>Gyermekétkezteté köznev int</t>
  </si>
  <si>
    <t>Gyermekvédelmi ell.</t>
  </si>
  <si>
    <t>III. Államháztartáson belüli megelőlegezés</t>
  </si>
  <si>
    <t>III. Böhönyei Közös Önkormányzati Hivatal ( tájékoztató adat)</t>
  </si>
  <si>
    <t>2018. évi működési bevételei és kiadásai</t>
  </si>
  <si>
    <t>2018. évi eredeti előirányzat</t>
  </si>
  <si>
    <t>2018. évi módosított előirányzat 2018.06.30.</t>
  </si>
  <si>
    <t>2018. évi tervezett módosítás 2018.12.31.</t>
  </si>
  <si>
    <t>munkavégzésre irányuló egyéb jogv.nem saját dolgozónak</t>
  </si>
  <si>
    <t>BÖHÖNYEI KÖZÖS  ÖNKORMÁNYZAT HIVATAL 2018. ÉVI BEVÉTELEINEK ALAKULÁSA</t>
  </si>
  <si>
    <t>Módosított előirányzat 2018.06.30.</t>
  </si>
  <si>
    <t>Egyéb működési célú támogatások bevételei</t>
  </si>
  <si>
    <t>Egyéb külső személyi juttatás</t>
  </si>
  <si>
    <t>2018. évi felhalmozási bevételei és kiadásai</t>
  </si>
  <si>
    <t>Kossuth u 6. lakások szigetelése</t>
  </si>
  <si>
    <t>Hivatal felújítása 152/2017. (VIII.17.) határozat alapján</t>
  </si>
  <si>
    <t>Kamerarendszer kiépítése 196/2017.  (IX.21.) határozat alapján</t>
  </si>
  <si>
    <t>Buszforduló tetőszerkezet felújítás</t>
  </si>
  <si>
    <t>Emlékfal felújítás</t>
  </si>
  <si>
    <t>Utak felújítása</t>
  </si>
  <si>
    <t>Egyéb felújítások</t>
  </si>
  <si>
    <t>2 db. szivattyú beszerzés</t>
  </si>
  <si>
    <t>II.1 Európa Uniós támogatásból megvalósuló beruházások</t>
  </si>
  <si>
    <t>II.2 Hazai támogatásból megvalósuló beruházások</t>
  </si>
  <si>
    <t>II.3 Saját forrásból megvalósítandó beruházások</t>
  </si>
  <si>
    <t>2018. évi működési célú támogatásainak, pénzeszközátadásainak alakulása</t>
  </si>
  <si>
    <t xml:space="preserve">Böhönyéért Egyesület </t>
  </si>
  <si>
    <t>Vakok és Gyengénlátók Egyesülete</t>
  </si>
  <si>
    <t xml:space="preserve">Norvég pályázat </t>
  </si>
  <si>
    <t>Böhönye Község Önkormányzatának 2018. évi összevont bevételei és kiadásai</t>
  </si>
  <si>
    <t>2018. évi eredeti ei</t>
  </si>
  <si>
    <t>2018. évi módosított ei 2018.06.30</t>
  </si>
  <si>
    <t>Böhönye Község Önkormányzatának 2018. évi kiadásainak kormányzati funkció szeinti megbontása</t>
  </si>
  <si>
    <t>Navara</t>
  </si>
  <si>
    <t>könyvtár kisértékű tárgyi eszközök</t>
  </si>
  <si>
    <t>számítógép beszerzés</t>
  </si>
  <si>
    <t>lakásátalakítás</t>
  </si>
  <si>
    <t>járda tervezés+ kivitelezés</t>
  </si>
  <si>
    <t>piac tervek</t>
  </si>
  <si>
    <t>Emlékmű (56)</t>
  </si>
  <si>
    <t>GPRS beszerzés</t>
  </si>
  <si>
    <t xml:space="preserve">telek </t>
  </si>
  <si>
    <t>Piac kialakítása</t>
  </si>
  <si>
    <t>Az önkormányzat 2018. évi  beruházási céljainak meghatározása</t>
  </si>
  <si>
    <t>2018. évi módosított ei 2018.06.30.</t>
  </si>
  <si>
    <t xml:space="preserve">3. </t>
  </si>
  <si>
    <t>Egyéb tárgyi eszközök beszezése pl.rotációs kapa</t>
  </si>
  <si>
    <t xml:space="preserve">kis értékű tárgyi eszköz </t>
  </si>
  <si>
    <t>2018. évi tervezett módosított ei 2018.06.30.</t>
  </si>
  <si>
    <t>Bem, Csokonai utcák felújítás</t>
  </si>
  <si>
    <t>Hivatal felújítás (tetőfelőjítás)</t>
  </si>
  <si>
    <t>Egyéb tárgyi eszköz felújítása</t>
  </si>
  <si>
    <t>Ravatalozó előtető</t>
  </si>
  <si>
    <t>Temető kerítés</t>
  </si>
  <si>
    <t>Nyílászáró szolg.lakás</t>
  </si>
  <si>
    <t>Gyógyszertás, szolg.lakás felúj.</t>
  </si>
  <si>
    <t>I.VH Emlékmű felújítás</t>
  </si>
  <si>
    <t>Önkormányzat épületének energetikai felújítása</t>
  </si>
  <si>
    <t>Civilek Háza felújítása</t>
  </si>
  <si>
    <t>Bölcsöde épületének felújítása</t>
  </si>
  <si>
    <t>Kossuth u.6.lakások szigetelése</t>
  </si>
  <si>
    <t>Kamererendszer kiépítése</t>
  </si>
  <si>
    <t>Buszforduló tetőszerkezet felújítása</t>
  </si>
  <si>
    <t>Emlékfal</t>
  </si>
  <si>
    <t>Sszennyvíz hálózat korszerűsítése</t>
  </si>
  <si>
    <t>2 db. Szivattyú beszerzés</t>
  </si>
  <si>
    <t>Az önkormányzat 2019.  évi költségvetésének felújításai</t>
  </si>
  <si>
    <t>Zártkert pályázat</t>
  </si>
  <si>
    <t>Tűzoltóság tetőjavítás</t>
  </si>
  <si>
    <t>III. Böhönyei Közös Önkormányzati Hivatal  (tájékoztató adat)</t>
  </si>
  <si>
    <t>26.</t>
  </si>
  <si>
    <t>27.</t>
  </si>
  <si>
    <t>28.</t>
  </si>
  <si>
    <t>BÖHÖNYEI KÖZÖS ÖNKORMÁNYZATI HIVATAL 2018. ÉVI KIADÁSAINAK ALAKULÁSA</t>
  </si>
  <si>
    <t>4. melléklet 1/2018. (III.1.) önkormányzati rendelethez</t>
  </si>
  <si>
    <t>5. melléklet 1/2018. (III.1.) önkormányzati rendelethez</t>
  </si>
  <si>
    <t>6. melléklet az 1/2018. (III.1.) önkormányzati rendelethez</t>
  </si>
  <si>
    <t>7. melléklet az 1/2018. (III.1.) önkormányzati rendelethez</t>
  </si>
  <si>
    <t>8. melléklet az 1/2018. (III.1.) önkormányzati rendelethez</t>
  </si>
  <si>
    <t>10. melléklet az 1/2018. (III.1.) önkormányzati rendelethez</t>
  </si>
  <si>
    <t>11. melléklet az 1/2018. (III.1.) önkormányzati rendelethez</t>
  </si>
  <si>
    <t>2. melléklet a   6/2019. (V.30.) önkormányzati rendelethez</t>
  </si>
  <si>
    <t>"3. melléklet 1/2018 (III.1.) önkormányzati rendelethjez"</t>
  </si>
  <si>
    <t>3.melléklet a 6/2019. (V.30.) önkormányzati rendelethez</t>
  </si>
  <si>
    <t>4. melléklet a 6/2019. (V.30.) önkormányzati rendelethez</t>
  </si>
  <si>
    <t>5. melléklet  6/2019. (V.30.) önkormányzati rendelethez</t>
  </si>
  <si>
    <t>6. melléklet a 6/2019. (V.30.) önkormányzati rendelethez</t>
  </si>
  <si>
    <t>7. melléklet a 6/2019. (V.30.) önkormányzati rendelethez</t>
  </si>
  <si>
    <t>8. melléklet a  6/2019. (V.30.) önkormányzati rendelethez</t>
  </si>
  <si>
    <t>9. melléklet a 6/2019. (V.30.) önkormányzati rendelethez</t>
  </si>
  <si>
    <t>1.melléklet a  6/2019. (V.30.) önkormányzati rendelethez</t>
  </si>
  <si>
    <t>"2. melléklet az 1/2018. (III.1.) önkormányzati rendelethez"</t>
  </si>
  <si>
    <t>2018. évi módosított előirányzat 2018.12.31.</t>
  </si>
  <si>
    <t>2018. módosított előirányzat 2018.12.31.</t>
  </si>
  <si>
    <t>2018. évi mód.ei. 2018.12.31.</t>
  </si>
  <si>
    <t>2018. évi mód.ei.2018.12.31.</t>
  </si>
  <si>
    <t>2018. évi mód. ei. 2018.12.31.</t>
  </si>
  <si>
    <t>2018. évi módosított ei 2018.12.31.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</si>
</sst>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  <numFmt numFmtId="175" formatCode="#,##0\ &quot;Ft&quot;"/>
    <numFmt numFmtId="176" formatCode="#,##0\ _F_t"/>
    <numFmt numFmtId="177" formatCode="#,##0_ ;\-#,##0\ 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color indexed="8"/>
      <name val="Arial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56" applyFont="1" applyBorder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2" xfId="5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18" fillId="0" borderId="10" xfId="56" applyFont="1" applyBorder="1" applyAlignment="1">
      <alignment horizont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1" fillId="33" borderId="0" xfId="0" applyFont="1" applyFill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indent="1"/>
    </xf>
    <xf numFmtId="3" fontId="21" fillId="0" borderId="14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4" xfId="0" applyFont="1" applyFill="1" applyBorder="1" applyAlignment="1">
      <alignment horizontal="left" vertical="center" indent="2"/>
    </xf>
    <xf numFmtId="3" fontId="24" fillId="0" borderId="14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14" xfId="0" applyFont="1" applyFill="1" applyBorder="1" applyAlignment="1">
      <alignment horizontal="left" vertical="center" indent="4"/>
    </xf>
    <xf numFmtId="3" fontId="11" fillId="0" borderId="1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vertical="center" indent="7"/>
    </xf>
    <xf numFmtId="3" fontId="11" fillId="0" borderId="14" xfId="59" applyNumberFormat="1" applyFont="1" applyBorder="1" applyAlignment="1">
      <alignment wrapText="1"/>
      <protection/>
    </xf>
    <xf numFmtId="0" fontId="24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 wrapText="1" indent="2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center" wrapText="1" indent="1"/>
    </xf>
    <xf numFmtId="1" fontId="22" fillId="0" borderId="0" xfId="0" applyNumberFormat="1" applyFont="1" applyAlignment="1">
      <alignment/>
    </xf>
    <xf numFmtId="0" fontId="11" fillId="0" borderId="14" xfId="0" applyFont="1" applyFill="1" applyBorder="1" applyAlignment="1">
      <alignment horizontal="left" vertical="center" wrapText="1" indent="2"/>
    </xf>
    <xf numFmtId="3" fontId="20" fillId="0" borderId="0" xfId="0" applyNumberFormat="1" applyFont="1" applyAlignment="1">
      <alignment/>
    </xf>
    <xf numFmtId="173" fontId="11" fillId="0" borderId="14" xfId="0" applyNumberFormat="1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horizontal="left" vertical="center" indent="2"/>
    </xf>
    <xf numFmtId="2" fontId="20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left" vertical="center" indent="2"/>
    </xf>
    <xf numFmtId="0" fontId="11" fillId="0" borderId="14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indent="1"/>
    </xf>
    <xf numFmtId="3" fontId="17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1" fillId="33" borderId="0" xfId="0" applyFont="1" applyFill="1" applyAlignment="1">
      <alignment horizontal="right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3" fontId="5" fillId="0" borderId="22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 indent="1"/>
    </xf>
    <xf numFmtId="0" fontId="11" fillId="0" borderId="14" xfId="61" applyFont="1" applyFill="1" applyBorder="1" applyAlignment="1">
      <alignment horizontal="left" vertical="center" indent="1"/>
      <protection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2"/>
    </xf>
    <xf numFmtId="0" fontId="5" fillId="0" borderId="21" xfId="0" applyFont="1" applyFill="1" applyBorder="1" applyAlignment="1">
      <alignment horizontal="left" vertical="center" indent="2"/>
    </xf>
    <xf numFmtId="49" fontId="5" fillId="0" borderId="14" xfId="61" applyNumberFormat="1" applyFont="1" applyFill="1" applyBorder="1" applyAlignment="1">
      <alignment horizontal="left" vertical="center" indent="2"/>
      <protection/>
    </xf>
    <xf numFmtId="49" fontId="5" fillId="0" borderId="21" xfId="61" applyNumberFormat="1" applyFont="1" applyFill="1" applyBorder="1" applyAlignment="1">
      <alignment horizontal="left" vertical="center" indent="2"/>
      <protection/>
    </xf>
    <xf numFmtId="0" fontId="11" fillId="0" borderId="14" xfId="0" applyFont="1" applyFill="1" applyBorder="1" applyAlignment="1">
      <alignment horizontal="left" vertical="center" indent="3"/>
    </xf>
    <xf numFmtId="3" fontId="5" fillId="0" borderId="1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indent="2"/>
    </xf>
    <xf numFmtId="174" fontId="11" fillId="0" borderId="14" xfId="0" applyNumberFormat="1" applyFont="1" applyBorder="1" applyAlignment="1">
      <alignment horizontal="left" indent="2"/>
    </xf>
    <xf numFmtId="3" fontId="5" fillId="0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11" fillId="0" borderId="23" xfId="0" applyFont="1" applyBorder="1" applyAlignment="1">
      <alignment/>
    </xf>
    <xf numFmtId="3" fontId="17" fillId="0" borderId="23" xfId="0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/>
    </xf>
    <xf numFmtId="0" fontId="11" fillId="0" borderId="23" xfId="0" applyFont="1" applyFill="1" applyBorder="1" applyAlignment="1">
      <alignment horizontal="left" vertical="center" indent="3"/>
    </xf>
    <xf numFmtId="3" fontId="11" fillId="0" borderId="2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3" fontId="1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17" fillId="0" borderId="25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vertical="center" wrapText="1"/>
    </xf>
    <xf numFmtId="0" fontId="28" fillId="0" borderId="10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5" fillId="0" borderId="27" xfId="0" applyFont="1" applyFill="1" applyBorder="1" applyAlignment="1">
      <alignment horizontal="left" vertical="center"/>
    </xf>
    <xf numFmtId="3" fontId="5" fillId="0" borderId="27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30" fillId="0" borderId="14" xfId="0" applyFont="1" applyBorder="1" applyAlignment="1">
      <alignment horizontal="right"/>
    </xf>
    <xf numFmtId="0" fontId="30" fillId="0" borderId="14" xfId="0" applyFont="1" applyBorder="1" applyAlignment="1">
      <alignment/>
    </xf>
    <xf numFmtId="0" fontId="30" fillId="0" borderId="0" xfId="0" applyFont="1" applyAlignment="1">
      <alignment/>
    </xf>
    <xf numFmtId="0" fontId="11" fillId="0" borderId="28" xfId="0" applyFont="1" applyBorder="1" applyAlignment="1">
      <alignment/>
    </xf>
    <xf numFmtId="0" fontId="28" fillId="0" borderId="12" xfId="56" applyFont="1" applyBorder="1" applyAlignment="1">
      <alignment horizontal="center" vertical="center" wrapText="1"/>
      <protection/>
    </xf>
    <xf numFmtId="1" fontId="4" fillId="0" borderId="25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29" xfId="0" applyFont="1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3" fontId="11" fillId="0" borderId="14" xfId="0" applyNumberFormat="1" applyFont="1" applyBorder="1" applyAlignment="1">
      <alignment horizontal="right" vertical="center"/>
    </xf>
    <xf numFmtId="0" fontId="11" fillId="0" borderId="29" xfId="0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 vertical="center"/>
    </xf>
    <xf numFmtId="0" fontId="11" fillId="35" borderId="29" xfId="0" applyFont="1" applyFill="1" applyBorder="1" applyAlignment="1">
      <alignment horizontal="right"/>
    </xf>
    <xf numFmtId="0" fontId="5" fillId="35" borderId="14" xfId="0" applyFont="1" applyFill="1" applyBorder="1" applyAlignment="1">
      <alignment horizontal="lef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1" fontId="4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31" fillId="0" borderId="14" xfId="56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77" fontId="4" fillId="0" borderId="10" xfId="4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77" fontId="4" fillId="0" borderId="31" xfId="4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177" fontId="6" fillId="0" borderId="10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11" fillId="0" borderId="33" xfId="0" applyFont="1" applyBorder="1" applyAlignment="1">
      <alignment horizontal="right"/>
    </xf>
    <xf numFmtId="0" fontId="0" fillId="0" borderId="33" xfId="0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 applyAlignment="1">
      <alignment horizontal="center" wrapText="1"/>
      <protection/>
    </xf>
    <xf numFmtId="0" fontId="4" fillId="0" borderId="0" xfId="57" applyFont="1">
      <alignment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0" fontId="6" fillId="0" borderId="10" xfId="57" applyFont="1" applyFill="1" applyBorder="1" applyAlignment="1">
      <alignment horizontal="right" vertical="center" wrapText="1"/>
      <protection/>
    </xf>
    <xf numFmtId="0" fontId="6" fillId="0" borderId="0" xfId="57" applyFont="1">
      <alignment/>
      <protection/>
    </xf>
    <xf numFmtId="10" fontId="6" fillId="0" borderId="14" xfId="57" applyNumberFormat="1" applyFont="1" applyFill="1" applyBorder="1" applyAlignment="1">
      <alignment horizontal="right" vertical="center" wrapText="1"/>
      <protection/>
    </xf>
    <xf numFmtId="3" fontId="6" fillId="0" borderId="12" xfId="57" applyNumberFormat="1" applyFont="1" applyBorder="1" applyAlignment="1">
      <alignment horizontal="right"/>
      <protection/>
    </xf>
    <xf numFmtId="0" fontId="6" fillId="0" borderId="14" xfId="57" applyFont="1" applyBorder="1">
      <alignment/>
      <protection/>
    </xf>
    <xf numFmtId="3" fontId="6" fillId="0" borderId="10" xfId="57" applyNumberFormat="1" applyFont="1" applyFill="1" applyBorder="1" applyAlignment="1">
      <alignment horizontal="right"/>
      <protection/>
    </xf>
    <xf numFmtId="3" fontId="6" fillId="0" borderId="10" xfId="57" applyNumberFormat="1" applyFont="1" applyBorder="1" applyAlignment="1">
      <alignment horizontal="right"/>
      <protection/>
    </xf>
    <xf numFmtId="0" fontId="6" fillId="0" borderId="27" xfId="57" applyFont="1" applyFill="1" applyBorder="1" applyAlignment="1">
      <alignment horizontal="left" vertical="center" wrapText="1"/>
      <protection/>
    </xf>
    <xf numFmtId="3" fontId="6" fillId="0" borderId="35" xfId="57" applyNumberFormat="1" applyFont="1" applyBorder="1" applyAlignment="1">
      <alignment horizontal="right"/>
      <protection/>
    </xf>
    <xf numFmtId="0" fontId="6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 indent="2"/>
      <protection/>
    </xf>
    <xf numFmtId="0" fontId="4" fillId="0" borderId="1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left" vertical="center" wrapText="1" indent="2"/>
      <protection/>
    </xf>
    <xf numFmtId="3" fontId="4" fillId="0" borderId="10" xfId="57" applyNumberFormat="1" applyFont="1" applyFill="1" applyBorder="1" applyAlignment="1">
      <alignment horizontal="right" vertical="center"/>
      <protection/>
    </xf>
    <xf numFmtId="174" fontId="4" fillId="0" borderId="10" xfId="57" applyNumberFormat="1" applyFont="1" applyFill="1" applyBorder="1" applyAlignment="1">
      <alignment horizontal="left" vertical="center" wrapText="1" indent="2"/>
      <protection/>
    </xf>
    <xf numFmtId="0" fontId="4" fillId="0" borderId="10" xfId="57" applyFont="1" applyFill="1" applyBorder="1" applyAlignment="1">
      <alignment horizontal="left" vertical="center" indent="1"/>
      <protection/>
    </xf>
    <xf numFmtId="0" fontId="6" fillId="0" borderId="0" xfId="57" applyFont="1" applyFill="1">
      <alignment/>
      <protection/>
    </xf>
    <xf numFmtId="3" fontId="4" fillId="0" borderId="10" xfId="57" applyNumberFormat="1" applyFont="1" applyFill="1" applyBorder="1" applyAlignment="1">
      <alignment horizontal="right"/>
      <protection/>
    </xf>
    <xf numFmtId="0" fontId="4" fillId="0" borderId="0" xfId="57" applyFont="1" applyFill="1" applyBorder="1">
      <alignment/>
      <protection/>
    </xf>
    <xf numFmtId="0" fontId="6" fillId="0" borderId="10" xfId="57" applyFont="1" applyFill="1" applyBorder="1" applyAlignment="1">
      <alignment horizontal="left" vertical="center" wrapText="1" indent="1"/>
      <protection/>
    </xf>
    <xf numFmtId="0" fontId="6" fillId="0" borderId="10" xfId="57" applyFont="1" applyFill="1" applyBorder="1" applyAlignment="1">
      <alignment horizontal="left" vertical="center" inden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left" vertical="center"/>
      <protection/>
    </xf>
    <xf numFmtId="3" fontId="4" fillId="0" borderId="14" xfId="57" applyNumberFormat="1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horizontal="right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4" fillId="33" borderId="0" xfId="57" applyFont="1" applyFill="1">
      <alignment/>
      <protection/>
    </xf>
    <xf numFmtId="0" fontId="6" fillId="0" borderId="0" xfId="57" applyFont="1" applyFill="1" applyAlignment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 applyAlignment="1">
      <alignment horizontal="right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4" xfId="59"/>
    <cellStyle name="Normal_KTRSZJ" xfId="60"/>
    <cellStyle name="Normál_Munka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46.00390625" style="235" customWidth="1"/>
    <col min="2" max="2" width="10.140625" style="235" customWidth="1"/>
    <col min="3" max="3" width="10.28125" style="235" customWidth="1"/>
    <col min="4" max="4" width="10.140625" style="235" customWidth="1"/>
    <col min="5" max="5" width="0.2890625" style="235" hidden="1" customWidth="1"/>
    <col min="6" max="6" width="8.7109375" style="235" hidden="1" customWidth="1"/>
    <col min="7" max="7" width="7.57421875" style="235" hidden="1" customWidth="1"/>
    <col min="8" max="8" width="6.8515625" style="235" hidden="1" customWidth="1"/>
    <col min="9" max="10" width="9.140625" style="234" hidden="1" customWidth="1"/>
    <col min="11" max="16384" width="9.140625" style="234" customWidth="1"/>
  </cols>
  <sheetData>
    <row r="1" spans="1:10" ht="24" customHeight="1">
      <c r="A1" s="271" t="s">
        <v>467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24" customHeight="1">
      <c r="A2" s="271" t="s">
        <v>468</v>
      </c>
      <c r="B2" s="271"/>
      <c r="C2" s="271"/>
      <c r="D2" s="271"/>
      <c r="E2" s="270"/>
      <c r="F2" s="270"/>
      <c r="G2" s="270"/>
      <c r="H2" s="270"/>
      <c r="I2" s="270"/>
      <c r="J2" s="270"/>
    </row>
    <row r="3" spans="1:10" ht="17.25" customHeight="1">
      <c r="A3" s="269" t="s">
        <v>406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1.25">
      <c r="A4" s="268"/>
      <c r="B4" s="268"/>
      <c r="C4" s="268"/>
      <c r="D4" s="268"/>
      <c r="E4" s="237"/>
      <c r="F4" s="237"/>
      <c r="G4" s="237"/>
      <c r="H4" s="237"/>
      <c r="I4" s="237"/>
      <c r="J4" s="237"/>
    </row>
    <row r="5" spans="1:10" ht="75.75" customHeight="1">
      <c r="A5" s="267" t="s">
        <v>244</v>
      </c>
      <c r="B5" s="173" t="s">
        <v>382</v>
      </c>
      <c r="C5" s="173" t="s">
        <v>383</v>
      </c>
      <c r="D5" s="173" t="s">
        <v>469</v>
      </c>
      <c r="E5" s="237"/>
      <c r="F5" s="237"/>
      <c r="G5" s="237"/>
      <c r="H5" s="237"/>
      <c r="I5" s="237"/>
      <c r="J5" s="237"/>
    </row>
    <row r="6" spans="1:10" ht="11.25">
      <c r="A6" s="262" t="s">
        <v>245</v>
      </c>
      <c r="B6" s="266"/>
      <c r="C6" s="266"/>
      <c r="D6" s="266"/>
      <c r="E6" s="237"/>
      <c r="F6" s="237"/>
      <c r="G6" s="237"/>
      <c r="H6" s="237"/>
      <c r="I6" s="237"/>
      <c r="J6" s="237"/>
    </row>
    <row r="7" spans="1:10" s="256" customFormat="1" ht="21" customHeight="1">
      <c r="A7" s="248" t="s">
        <v>246</v>
      </c>
      <c r="B7" s="244">
        <f>SUM(B8:B11)</f>
        <v>394076</v>
      </c>
      <c r="C7" s="244">
        <f>SUM(C8:C11)</f>
        <v>395528</v>
      </c>
      <c r="D7" s="244">
        <f>SUM(D8:D10)</f>
        <v>487437</v>
      </c>
      <c r="E7" s="237"/>
      <c r="F7" s="237"/>
      <c r="G7" s="237"/>
      <c r="H7" s="237"/>
      <c r="I7" s="237"/>
      <c r="J7" s="237"/>
    </row>
    <row r="8" spans="1:10" s="256" customFormat="1" ht="27" customHeight="1">
      <c r="A8" s="255" t="s">
        <v>247</v>
      </c>
      <c r="B8" s="265">
        <v>306412</v>
      </c>
      <c r="C8" s="265">
        <v>307864</v>
      </c>
      <c r="D8" s="257">
        <v>367909</v>
      </c>
      <c r="E8" s="237"/>
      <c r="F8" s="237"/>
      <c r="G8" s="237"/>
      <c r="H8" s="237"/>
      <c r="I8" s="237"/>
      <c r="J8" s="237"/>
    </row>
    <row r="9" spans="1:10" ht="11.25">
      <c r="A9" s="255" t="s">
        <v>248</v>
      </c>
      <c r="B9" s="253">
        <v>64480</v>
      </c>
      <c r="C9" s="253">
        <v>64480</v>
      </c>
      <c r="D9" s="253">
        <v>64480</v>
      </c>
      <c r="E9" s="237"/>
      <c r="F9" s="237"/>
      <c r="G9" s="237"/>
      <c r="H9" s="237"/>
      <c r="I9" s="237"/>
      <c r="J9" s="237"/>
    </row>
    <row r="10" spans="1:10" ht="11.25">
      <c r="A10" s="255" t="s">
        <v>249</v>
      </c>
      <c r="B10" s="253">
        <v>22784</v>
      </c>
      <c r="C10" s="253">
        <v>22784</v>
      </c>
      <c r="D10" s="253">
        <v>55048</v>
      </c>
      <c r="E10" s="237"/>
      <c r="F10" s="237"/>
      <c r="G10" s="237"/>
      <c r="H10" s="237"/>
      <c r="I10" s="237"/>
      <c r="J10" s="237"/>
    </row>
    <row r="11" spans="1:10" ht="11.25">
      <c r="A11" s="255" t="s">
        <v>250</v>
      </c>
      <c r="B11" s="253">
        <v>400</v>
      </c>
      <c r="C11" s="253">
        <v>400</v>
      </c>
      <c r="D11" s="253">
        <v>0</v>
      </c>
      <c r="E11" s="237"/>
      <c r="F11" s="237"/>
      <c r="G11" s="237"/>
      <c r="H11" s="237"/>
      <c r="I11" s="237"/>
      <c r="J11" s="237"/>
    </row>
    <row r="12" spans="1:10" ht="11.25">
      <c r="A12" s="248" t="s">
        <v>251</v>
      </c>
      <c r="B12" s="238">
        <v>737099</v>
      </c>
      <c r="C12" s="238">
        <v>482124</v>
      </c>
      <c r="D12" s="238">
        <v>824184</v>
      </c>
      <c r="E12" s="237"/>
      <c r="F12" s="237"/>
      <c r="G12" s="237"/>
      <c r="H12" s="237"/>
      <c r="I12" s="237"/>
      <c r="J12" s="237"/>
    </row>
    <row r="13" spans="1:10" ht="11.25">
      <c r="A13" s="255" t="s">
        <v>252</v>
      </c>
      <c r="B13" s="253">
        <v>725594</v>
      </c>
      <c r="C13" s="253">
        <v>470243</v>
      </c>
      <c r="D13" s="253">
        <v>821984</v>
      </c>
      <c r="E13" s="237"/>
      <c r="F13" s="237"/>
      <c r="G13" s="237"/>
      <c r="H13" s="237"/>
      <c r="I13" s="237"/>
      <c r="J13" s="237"/>
    </row>
    <row r="14" spans="1:10" ht="11.25">
      <c r="A14" s="255" t="s">
        <v>253</v>
      </c>
      <c r="B14" s="253">
        <v>11505</v>
      </c>
      <c r="C14" s="253">
        <v>11881</v>
      </c>
      <c r="D14" s="253">
        <v>2200</v>
      </c>
      <c r="E14" s="237"/>
      <c r="F14" s="237"/>
      <c r="G14" s="237"/>
      <c r="H14" s="237"/>
      <c r="I14" s="237"/>
      <c r="J14" s="237"/>
    </row>
    <row r="15" spans="1:10" ht="11.25">
      <c r="A15" s="255" t="s">
        <v>254</v>
      </c>
      <c r="B15" s="253">
        <v>0</v>
      </c>
      <c r="C15" s="253">
        <v>0</v>
      </c>
      <c r="D15" s="253">
        <v>0</v>
      </c>
      <c r="E15" s="237"/>
      <c r="F15" s="237"/>
      <c r="G15" s="237"/>
      <c r="H15" s="237"/>
      <c r="I15" s="237"/>
      <c r="J15" s="237"/>
    </row>
    <row r="16" spans="1:10" ht="11.25">
      <c r="A16" s="251" t="s">
        <v>171</v>
      </c>
      <c r="B16" s="238">
        <v>120322</v>
      </c>
      <c r="C16" s="238">
        <v>123969</v>
      </c>
      <c r="D16" s="238">
        <v>123190</v>
      </c>
      <c r="E16" s="237"/>
      <c r="F16" s="237"/>
      <c r="G16" s="237"/>
      <c r="H16" s="237"/>
      <c r="I16" s="237"/>
      <c r="J16" s="237"/>
    </row>
    <row r="17" spans="1:10" ht="11.25">
      <c r="A17" s="248" t="s">
        <v>172</v>
      </c>
      <c r="B17" s="238">
        <v>120322</v>
      </c>
      <c r="C17" s="238">
        <v>123969</v>
      </c>
      <c r="D17" s="238">
        <v>123190</v>
      </c>
      <c r="E17" s="237"/>
      <c r="F17" s="237"/>
      <c r="G17" s="237"/>
      <c r="H17" s="237"/>
      <c r="I17" s="237"/>
      <c r="J17" s="237"/>
    </row>
    <row r="18" spans="1:10" ht="11.25">
      <c r="A18" s="255" t="s">
        <v>255</v>
      </c>
      <c r="B18" s="253">
        <v>120322</v>
      </c>
      <c r="C18" s="253">
        <v>123969</v>
      </c>
      <c r="D18" s="253">
        <v>113190</v>
      </c>
      <c r="E18" s="237"/>
      <c r="F18" s="237"/>
      <c r="G18" s="237"/>
      <c r="H18" s="237"/>
      <c r="I18" s="237"/>
      <c r="J18" s="237"/>
    </row>
    <row r="19" spans="1:10" ht="11.25">
      <c r="A19" s="249" t="s">
        <v>256</v>
      </c>
      <c r="B19" s="253">
        <v>110322</v>
      </c>
      <c r="C19" s="253">
        <v>113969</v>
      </c>
      <c r="D19" s="253">
        <v>113190</v>
      </c>
      <c r="E19" s="237"/>
      <c r="F19" s="237"/>
      <c r="G19" s="237"/>
      <c r="H19" s="237"/>
      <c r="I19" s="237"/>
      <c r="J19" s="237"/>
    </row>
    <row r="20" spans="1:10" ht="11.25">
      <c r="A20" s="249" t="s">
        <v>257</v>
      </c>
      <c r="B20" s="253">
        <v>10000</v>
      </c>
      <c r="C20" s="253">
        <v>10000</v>
      </c>
      <c r="D20" s="253">
        <v>10000</v>
      </c>
      <c r="E20" s="237"/>
      <c r="F20" s="237"/>
      <c r="G20" s="237"/>
      <c r="H20" s="237"/>
      <c r="I20" s="237"/>
      <c r="J20" s="237"/>
    </row>
    <row r="21" spans="1:10" ht="11.25">
      <c r="A21" s="255" t="s">
        <v>258</v>
      </c>
      <c r="B21" s="253"/>
      <c r="C21" s="253"/>
      <c r="D21" s="253"/>
      <c r="E21" s="237"/>
      <c r="F21" s="237"/>
      <c r="G21" s="237"/>
      <c r="H21" s="237"/>
      <c r="I21" s="237"/>
      <c r="J21" s="237"/>
    </row>
    <row r="22" spans="1:10" ht="11.25">
      <c r="A22" s="249" t="s">
        <v>259</v>
      </c>
      <c r="B22" s="253"/>
      <c r="C22" s="253"/>
      <c r="D22" s="253"/>
      <c r="E22" s="237"/>
      <c r="F22" s="237"/>
      <c r="G22" s="237"/>
      <c r="H22" s="237"/>
      <c r="I22" s="237"/>
      <c r="J22" s="237"/>
    </row>
    <row r="23" spans="1:10" ht="11.25">
      <c r="A23" s="249" t="s">
        <v>260</v>
      </c>
      <c r="B23" s="253"/>
      <c r="C23" s="253"/>
      <c r="D23" s="253"/>
      <c r="E23" s="237"/>
      <c r="F23" s="237"/>
      <c r="G23" s="237"/>
      <c r="H23" s="237"/>
      <c r="I23" s="237"/>
      <c r="J23" s="237"/>
    </row>
    <row r="24" spans="1:10" ht="11.25">
      <c r="A24" s="248" t="s">
        <v>175</v>
      </c>
      <c r="B24" s="238">
        <v>0</v>
      </c>
      <c r="C24" s="238">
        <v>0</v>
      </c>
      <c r="D24" s="238">
        <v>0</v>
      </c>
      <c r="E24" s="237"/>
      <c r="F24" s="237"/>
      <c r="G24" s="237"/>
      <c r="H24" s="237"/>
      <c r="I24" s="237"/>
      <c r="J24" s="237"/>
    </row>
    <row r="25" spans="1:10" ht="11.25">
      <c r="A25" s="264" t="s">
        <v>446</v>
      </c>
      <c r="B25" s="238"/>
      <c r="C25" s="238"/>
      <c r="D25" s="238">
        <v>55221</v>
      </c>
      <c r="E25" s="237"/>
      <c r="F25" s="237"/>
      <c r="G25" s="237"/>
      <c r="H25" s="237"/>
      <c r="I25" s="237"/>
      <c r="J25" s="237"/>
    </row>
    <row r="26" spans="1:10" ht="11.25">
      <c r="A26" s="243" t="s">
        <v>361</v>
      </c>
      <c r="B26" s="238"/>
      <c r="C26" s="238"/>
      <c r="D26" s="263"/>
      <c r="E26" s="237"/>
      <c r="F26" s="237"/>
      <c r="G26" s="237"/>
      <c r="H26" s="237"/>
      <c r="I26" s="237"/>
      <c r="J26" s="237"/>
    </row>
    <row r="27" spans="1:10" ht="11.25">
      <c r="A27" s="239" t="s">
        <v>261</v>
      </c>
      <c r="B27" s="238">
        <v>1251497</v>
      </c>
      <c r="C27" s="238">
        <v>1001621</v>
      </c>
      <c r="D27" s="238">
        <f>SUM(D7+D12+D16+D25+D26)</f>
        <v>1490032</v>
      </c>
      <c r="E27" s="237"/>
      <c r="F27" s="237"/>
      <c r="G27" s="237"/>
      <c r="H27" s="237"/>
      <c r="I27" s="237"/>
      <c r="J27" s="237"/>
    </row>
    <row r="28" spans="1:10" ht="11.25">
      <c r="A28" s="262" t="s">
        <v>262</v>
      </c>
      <c r="B28" s="238"/>
      <c r="C28" s="238"/>
      <c r="D28" s="238"/>
      <c r="E28" s="237"/>
      <c r="F28" s="237"/>
      <c r="G28" s="237"/>
      <c r="H28" s="237"/>
      <c r="I28" s="237"/>
      <c r="J28" s="237"/>
    </row>
    <row r="29" spans="1:10" ht="11.25">
      <c r="A29" s="248" t="s">
        <v>263</v>
      </c>
      <c r="B29" s="238">
        <f>SUM(B30+B31+B32+B33+B34)</f>
        <v>503776</v>
      </c>
      <c r="C29" s="238">
        <f>SUM(C30+C31+C32+C33+C34)</f>
        <v>507180</v>
      </c>
      <c r="D29" s="261">
        <v>660745</v>
      </c>
      <c r="E29" s="237"/>
      <c r="F29" s="237"/>
      <c r="G29" s="237"/>
      <c r="H29" s="237"/>
      <c r="I29" s="237"/>
      <c r="J29" s="237"/>
    </row>
    <row r="30" spans="1:10" ht="11.25">
      <c r="A30" s="260" t="s">
        <v>264</v>
      </c>
      <c r="B30" s="238">
        <v>119513</v>
      </c>
      <c r="C30" s="238">
        <v>123113</v>
      </c>
      <c r="D30" s="238">
        <v>138326</v>
      </c>
      <c r="E30" s="237"/>
      <c r="F30" s="237"/>
      <c r="G30" s="237"/>
      <c r="H30" s="237"/>
      <c r="I30" s="237"/>
      <c r="J30" s="237"/>
    </row>
    <row r="31" spans="1:10" ht="21">
      <c r="A31" s="259" t="s">
        <v>265</v>
      </c>
      <c r="B31" s="238">
        <v>18439</v>
      </c>
      <c r="C31" s="238">
        <v>18559</v>
      </c>
      <c r="D31" s="238">
        <v>21632</v>
      </c>
      <c r="E31" s="237"/>
      <c r="F31" s="237"/>
      <c r="G31" s="237"/>
      <c r="H31" s="237"/>
      <c r="I31" s="237"/>
      <c r="J31" s="237"/>
    </row>
    <row r="32" spans="1:10" ht="11.25">
      <c r="A32" s="259" t="s">
        <v>266</v>
      </c>
      <c r="B32" s="238">
        <v>63894</v>
      </c>
      <c r="C32" s="238">
        <v>65334</v>
      </c>
      <c r="D32" s="238">
        <v>116243</v>
      </c>
      <c r="E32" s="237"/>
      <c r="F32" s="237"/>
      <c r="G32" s="237"/>
      <c r="H32" s="237"/>
      <c r="I32" s="237"/>
      <c r="J32" s="237"/>
    </row>
    <row r="33" spans="1:10" ht="11.25">
      <c r="A33" s="259" t="s">
        <v>267</v>
      </c>
      <c r="B33" s="238">
        <v>22822</v>
      </c>
      <c r="C33" s="238">
        <v>22822</v>
      </c>
      <c r="D33" s="238">
        <v>31079</v>
      </c>
      <c r="E33" s="237"/>
      <c r="F33" s="237"/>
      <c r="G33" s="237"/>
      <c r="H33" s="237"/>
      <c r="I33" s="237"/>
      <c r="J33" s="237"/>
    </row>
    <row r="34" spans="1:10" ht="11.25">
      <c r="A34" s="259" t="s">
        <v>268</v>
      </c>
      <c r="B34" s="238">
        <f>SUM(B35:B40)</f>
        <v>279108</v>
      </c>
      <c r="C34" s="238">
        <f>SUM(C35:C40)</f>
        <v>277352</v>
      </c>
      <c r="D34" s="238">
        <v>353465</v>
      </c>
      <c r="E34" s="237"/>
      <c r="F34" s="237"/>
      <c r="G34" s="237"/>
      <c r="H34" s="237"/>
      <c r="I34" s="237"/>
      <c r="J34" s="237"/>
    </row>
    <row r="35" spans="1:10" s="258" customFormat="1" ht="11.25">
      <c r="A35" s="252" t="s">
        <v>269</v>
      </c>
      <c r="B35" s="253">
        <v>179307</v>
      </c>
      <c r="C35" s="253">
        <v>179447</v>
      </c>
      <c r="D35" s="253">
        <v>205124</v>
      </c>
      <c r="E35" s="237"/>
      <c r="F35" s="237"/>
      <c r="G35" s="237"/>
      <c r="H35" s="237"/>
      <c r="I35" s="237"/>
      <c r="J35" s="237"/>
    </row>
    <row r="36" spans="1:10" s="258" customFormat="1" ht="11.25">
      <c r="A36" s="252" t="s">
        <v>270</v>
      </c>
      <c r="B36" s="253">
        <v>0</v>
      </c>
      <c r="C36" s="253">
        <v>0</v>
      </c>
      <c r="D36" s="253">
        <v>1762</v>
      </c>
      <c r="E36" s="237"/>
      <c r="F36" s="237"/>
      <c r="G36" s="237"/>
      <c r="H36" s="237"/>
      <c r="I36" s="237"/>
      <c r="J36" s="237"/>
    </row>
    <row r="37" spans="1:10" s="258" customFormat="1" ht="11.25">
      <c r="A37" s="252" t="s">
        <v>271</v>
      </c>
      <c r="B37" s="253">
        <v>0</v>
      </c>
      <c r="C37" s="253">
        <v>0</v>
      </c>
      <c r="D37" s="253"/>
      <c r="E37" s="237"/>
      <c r="F37" s="237"/>
      <c r="G37" s="237"/>
      <c r="H37" s="237"/>
      <c r="I37" s="237"/>
      <c r="J37" s="237"/>
    </row>
    <row r="38" spans="1:10" ht="11.25">
      <c r="A38" s="252" t="s">
        <v>272</v>
      </c>
      <c r="B38" s="253">
        <v>10000</v>
      </c>
      <c r="C38" s="253">
        <v>10000</v>
      </c>
      <c r="D38" s="253">
        <v>10000</v>
      </c>
      <c r="E38" s="237"/>
      <c r="F38" s="237"/>
      <c r="G38" s="237"/>
      <c r="H38" s="237"/>
      <c r="I38" s="237"/>
      <c r="J38" s="237"/>
    </row>
    <row r="39" spans="1:10" ht="11.25">
      <c r="A39" s="252" t="s">
        <v>273</v>
      </c>
      <c r="B39" s="253">
        <v>20580</v>
      </c>
      <c r="C39" s="253">
        <v>18684</v>
      </c>
      <c r="D39" s="253">
        <v>69120</v>
      </c>
      <c r="E39" s="237"/>
      <c r="F39" s="237"/>
      <c r="G39" s="237"/>
      <c r="H39" s="237"/>
      <c r="I39" s="237"/>
      <c r="J39" s="237"/>
    </row>
    <row r="40" spans="1:10" ht="11.25">
      <c r="A40" s="252" t="s">
        <v>274</v>
      </c>
      <c r="B40" s="253">
        <v>69221</v>
      </c>
      <c r="C40" s="253">
        <v>69221</v>
      </c>
      <c r="D40" s="253">
        <v>69221</v>
      </c>
      <c r="E40" s="237"/>
      <c r="F40" s="237"/>
      <c r="G40" s="237"/>
      <c r="H40" s="237"/>
      <c r="I40" s="237"/>
      <c r="J40" s="237"/>
    </row>
    <row r="41" spans="1:10" ht="11.25">
      <c r="A41" s="248" t="s">
        <v>275</v>
      </c>
      <c r="B41" s="238">
        <f>SUM(B42:B43)</f>
        <v>747721</v>
      </c>
      <c r="C41" s="238">
        <f>SUM(C42:C43)</f>
        <v>494441</v>
      </c>
      <c r="D41" s="238">
        <f>SUM(D42:D43)</f>
        <v>765135</v>
      </c>
      <c r="E41" s="237"/>
      <c r="F41" s="237"/>
      <c r="G41" s="237"/>
      <c r="H41" s="237"/>
      <c r="I41" s="237"/>
      <c r="J41" s="237"/>
    </row>
    <row r="42" spans="1:10" s="256" customFormat="1" ht="24.75" customHeight="1">
      <c r="A42" s="255" t="s">
        <v>276</v>
      </c>
      <c r="B42" s="257">
        <v>52900</v>
      </c>
      <c r="C42" s="257">
        <v>53276</v>
      </c>
      <c r="D42" s="257">
        <v>52900</v>
      </c>
      <c r="E42" s="237"/>
      <c r="F42" s="237"/>
      <c r="G42" s="237"/>
      <c r="H42" s="237"/>
      <c r="I42" s="237"/>
      <c r="J42" s="237"/>
    </row>
    <row r="43" spans="1:10" s="256" customFormat="1" ht="27" customHeight="1">
      <c r="A43" s="255" t="s">
        <v>277</v>
      </c>
      <c r="B43" s="257">
        <v>694821</v>
      </c>
      <c r="C43" s="257">
        <v>441165</v>
      </c>
      <c r="D43" s="257">
        <v>712235</v>
      </c>
      <c r="E43" s="237"/>
      <c r="F43" s="237"/>
      <c r="G43" s="237"/>
      <c r="H43" s="237"/>
      <c r="I43" s="237"/>
      <c r="J43" s="237"/>
    </row>
    <row r="44" spans="1:10" ht="11.25">
      <c r="A44" s="255" t="s">
        <v>278</v>
      </c>
      <c r="B44" s="253"/>
      <c r="C44" s="253"/>
      <c r="D44" s="253"/>
      <c r="E44" s="237"/>
      <c r="F44" s="237"/>
      <c r="G44" s="237"/>
      <c r="H44" s="237"/>
      <c r="I44" s="237"/>
      <c r="J44" s="237"/>
    </row>
    <row r="45" spans="1:10" ht="11.25">
      <c r="A45" s="252" t="s">
        <v>279</v>
      </c>
      <c r="B45" s="253">
        <v>0</v>
      </c>
      <c r="C45" s="253">
        <v>0</v>
      </c>
      <c r="D45" s="253">
        <v>0</v>
      </c>
      <c r="E45" s="237"/>
      <c r="F45" s="240"/>
      <c r="G45" s="240"/>
      <c r="H45" s="240"/>
      <c r="I45" s="240"/>
      <c r="J45" s="240"/>
    </row>
    <row r="46" spans="1:10" ht="22.5">
      <c r="A46" s="254" t="s">
        <v>280</v>
      </c>
      <c r="B46" s="253">
        <v>0</v>
      </c>
      <c r="C46" s="253">
        <v>0</v>
      </c>
      <c r="D46" s="253">
        <v>0</v>
      </c>
      <c r="E46" s="237"/>
      <c r="F46" s="237"/>
      <c r="G46" s="237"/>
      <c r="H46" s="237"/>
      <c r="I46" s="237"/>
      <c r="J46" s="237"/>
    </row>
    <row r="47" spans="1:10" ht="11.25">
      <c r="A47" s="252" t="s">
        <v>281</v>
      </c>
      <c r="B47" s="238">
        <v>0</v>
      </c>
      <c r="C47" s="238">
        <v>0</v>
      </c>
      <c r="D47" s="238">
        <v>0</v>
      </c>
      <c r="E47" s="237"/>
      <c r="F47" s="237"/>
      <c r="G47" s="237"/>
      <c r="H47" s="237"/>
      <c r="I47" s="237"/>
      <c r="J47" s="237"/>
    </row>
    <row r="48" spans="1:10" ht="11.25">
      <c r="A48" s="251" t="s">
        <v>241</v>
      </c>
      <c r="B48" s="238">
        <v>0</v>
      </c>
      <c r="C48" s="238">
        <v>0</v>
      </c>
      <c r="D48" s="238">
        <v>0</v>
      </c>
      <c r="E48" s="237"/>
      <c r="F48" s="237"/>
      <c r="G48" s="237"/>
      <c r="H48" s="237"/>
      <c r="I48" s="237"/>
      <c r="J48" s="237"/>
    </row>
    <row r="49" spans="1:10" ht="11.25">
      <c r="A49" s="248" t="s">
        <v>282</v>
      </c>
      <c r="B49" s="238"/>
      <c r="C49" s="238"/>
      <c r="D49" s="238"/>
      <c r="E49" s="237"/>
      <c r="F49" s="237"/>
      <c r="G49" s="237"/>
      <c r="H49" s="237"/>
      <c r="I49" s="237"/>
      <c r="J49" s="237"/>
    </row>
    <row r="50" spans="1:10" ht="11.25">
      <c r="A50" s="250" t="s">
        <v>283</v>
      </c>
      <c r="B50" s="238"/>
      <c r="C50" s="238"/>
      <c r="D50" s="238"/>
      <c r="E50" s="237"/>
      <c r="F50" s="237"/>
      <c r="G50" s="237"/>
      <c r="H50" s="237"/>
      <c r="I50" s="237"/>
      <c r="J50" s="237"/>
    </row>
    <row r="51" spans="1:10" ht="11.25">
      <c r="A51" s="249" t="s">
        <v>256</v>
      </c>
      <c r="B51" s="238"/>
      <c r="C51" s="238"/>
      <c r="D51" s="238"/>
      <c r="E51" s="237"/>
      <c r="F51" s="237"/>
      <c r="G51" s="237"/>
      <c r="H51" s="237"/>
      <c r="I51" s="237"/>
      <c r="J51" s="237"/>
    </row>
    <row r="52" spans="1:10" ht="11.25">
      <c r="A52" s="249" t="s">
        <v>257</v>
      </c>
      <c r="B52" s="238"/>
      <c r="C52" s="238"/>
      <c r="D52" s="238"/>
      <c r="E52" s="237"/>
      <c r="F52" s="237"/>
      <c r="G52" s="237"/>
      <c r="H52" s="237"/>
      <c r="I52" s="237"/>
      <c r="J52" s="237"/>
    </row>
    <row r="53" spans="1:10" ht="11.25">
      <c r="A53" s="248" t="s">
        <v>205</v>
      </c>
      <c r="B53" s="247"/>
      <c r="C53" s="247"/>
      <c r="D53" s="238"/>
      <c r="E53" s="237"/>
      <c r="F53" s="237"/>
      <c r="G53" s="237"/>
      <c r="H53" s="237"/>
      <c r="I53" s="237"/>
      <c r="J53" s="237"/>
    </row>
    <row r="54" spans="1:5" s="237" customFormat="1" ht="32.25" customHeight="1">
      <c r="A54" s="246" t="s">
        <v>380</v>
      </c>
      <c r="B54" s="245"/>
      <c r="C54" s="245"/>
      <c r="D54" s="244">
        <v>55220</v>
      </c>
      <c r="E54" s="241" t="e">
        <f>#REF!/D54</f>
        <v>#REF!</v>
      </c>
    </row>
    <row r="55" spans="1:5" s="240" customFormat="1" ht="20.25" customHeight="1">
      <c r="A55" s="243" t="s">
        <v>361</v>
      </c>
      <c r="B55" s="238"/>
      <c r="C55" s="238"/>
      <c r="D55" s="242">
        <v>8932</v>
      </c>
      <c r="E55" s="241" t="e">
        <f>#REF!/#REF!</f>
        <v>#REF!</v>
      </c>
    </row>
    <row r="56" spans="1:10" ht="19.5" customHeight="1">
      <c r="A56" s="239" t="s">
        <v>284</v>
      </c>
      <c r="B56" s="238">
        <v>1251497</v>
      </c>
      <c r="C56" s="238">
        <v>1001621</v>
      </c>
      <c r="D56" s="238">
        <f>SUM(D29+D41+D55+D54)</f>
        <v>1490032</v>
      </c>
      <c r="E56" s="237"/>
      <c r="F56" s="237"/>
      <c r="G56" s="237"/>
      <c r="H56" s="237"/>
      <c r="I56" s="237"/>
      <c r="J56" s="237"/>
    </row>
    <row r="57" ht="11.25">
      <c r="A57" s="236"/>
    </row>
    <row r="58" ht="11.25">
      <c r="A58" s="236"/>
    </row>
    <row r="59" ht="11.25">
      <c r="A59" s="236"/>
    </row>
    <row r="60" ht="11.25">
      <c r="A60" s="236"/>
    </row>
    <row r="61" ht="11.25">
      <c r="A61" s="236"/>
    </row>
    <row r="62" ht="11.25">
      <c r="A62" s="236"/>
    </row>
    <row r="63" ht="11.25">
      <c r="A63" s="236"/>
    </row>
    <row r="64" ht="11.25">
      <c r="A64" s="236"/>
    </row>
    <row r="65" ht="11.25">
      <c r="A65" s="236"/>
    </row>
  </sheetData>
  <sheetProtection/>
  <mergeCells count="3">
    <mergeCell ref="A3:J3"/>
    <mergeCell ref="A1:J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79.57421875" style="0" customWidth="1"/>
    <col min="2" max="2" width="0" style="53" hidden="1" customWidth="1"/>
    <col min="3" max="3" width="13.140625" style="0" customWidth="1"/>
    <col min="4" max="5" width="9.57421875" style="0" customWidth="1"/>
    <col min="6" max="6" width="0.13671875" style="0" hidden="1" customWidth="1"/>
    <col min="7" max="12" width="9.140625" style="0" hidden="1" customWidth="1"/>
  </cols>
  <sheetData>
    <row r="1" spans="1:11" ht="12.75">
      <c r="A1" s="218" t="s">
        <v>458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218" t="s">
        <v>459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ht="6" customHeight="1" hidden="1">
      <c r="A3" s="52" t="s">
        <v>110</v>
      </c>
    </row>
    <row r="4" spans="1:3" ht="19.5" customHeight="1">
      <c r="A4" s="215" t="s">
        <v>111</v>
      </c>
      <c r="B4" s="215"/>
      <c r="C4" s="215"/>
    </row>
    <row r="5" spans="1:3" ht="19.5" customHeight="1">
      <c r="A5" s="215" t="s">
        <v>381</v>
      </c>
      <c r="B5" s="215"/>
      <c r="C5" s="215"/>
    </row>
    <row r="6" spans="1:5" ht="21" customHeight="1">
      <c r="A6" s="54"/>
      <c r="C6" s="216" t="s">
        <v>17</v>
      </c>
      <c r="D6" s="217"/>
      <c r="E6" s="217"/>
    </row>
    <row r="7" spans="1:6" ht="54.75" customHeight="1">
      <c r="A7" s="55" t="s">
        <v>112</v>
      </c>
      <c r="B7" s="55" t="s">
        <v>113</v>
      </c>
      <c r="C7" s="20" t="s">
        <v>382</v>
      </c>
      <c r="D7" s="20" t="s">
        <v>383</v>
      </c>
      <c r="E7" s="20" t="s">
        <v>469</v>
      </c>
      <c r="F7" s="56"/>
    </row>
    <row r="8" spans="1:10" ht="13.5" customHeight="1">
      <c r="A8" s="57" t="s">
        <v>115</v>
      </c>
      <c r="B8" s="58" t="e">
        <f>B9+B33+B48+B59</f>
        <v>#REF!</v>
      </c>
      <c r="C8" s="58"/>
      <c r="D8" s="58"/>
      <c r="E8" s="58"/>
      <c r="F8" s="59"/>
      <c r="G8" s="60"/>
      <c r="H8" s="60"/>
      <c r="I8" s="60"/>
      <c r="J8" s="60"/>
    </row>
    <row r="9" spans="1:10" ht="13.5" customHeight="1">
      <c r="A9" s="61" t="s">
        <v>116</v>
      </c>
      <c r="B9" s="58" t="e">
        <f>B10+B27</f>
        <v>#REF!</v>
      </c>
      <c r="C9" s="58">
        <f>C10+C27</f>
        <v>306412</v>
      </c>
      <c r="D9" s="58">
        <v>295694</v>
      </c>
      <c r="E9" s="58">
        <f>SUM(E27+E10)</f>
        <v>366974</v>
      </c>
      <c r="F9" s="62" t="s">
        <v>117</v>
      </c>
      <c r="G9" s="60"/>
      <c r="H9" s="60"/>
      <c r="I9" s="60"/>
      <c r="J9" s="60"/>
    </row>
    <row r="10" spans="1:10" s="67" customFormat="1" ht="13.5" customHeight="1">
      <c r="A10" s="63" t="s">
        <v>118</v>
      </c>
      <c r="B10" s="64" t="e">
        <f>B11+B22+B23+B24+B25+#REF!</f>
        <v>#REF!</v>
      </c>
      <c r="C10" s="64">
        <v>242755</v>
      </c>
      <c r="D10" s="64">
        <v>242755</v>
      </c>
      <c r="E10" s="64">
        <v>290250</v>
      </c>
      <c r="F10" s="65" t="s">
        <v>119</v>
      </c>
      <c r="G10" s="66"/>
      <c r="H10" s="66"/>
      <c r="I10" s="66"/>
      <c r="J10" s="66"/>
    </row>
    <row r="11" spans="1:10" s="72" customFormat="1" ht="13.5" customHeight="1">
      <c r="A11" s="68" t="s">
        <v>120</v>
      </c>
      <c r="B11" s="69">
        <f>B12+B13+B18+B19+B20+B21</f>
        <v>290009</v>
      </c>
      <c r="C11" s="69">
        <v>67232</v>
      </c>
      <c r="D11" s="69">
        <v>67232</v>
      </c>
      <c r="E11" s="69">
        <v>67277</v>
      </c>
      <c r="F11" s="70"/>
      <c r="G11" s="71"/>
      <c r="H11" s="71"/>
      <c r="I11" s="71"/>
      <c r="J11" s="71"/>
    </row>
    <row r="12" spans="1:10" ht="13.5" customHeight="1">
      <c r="A12" s="73" t="s">
        <v>121</v>
      </c>
      <c r="B12" s="74">
        <v>62425</v>
      </c>
      <c r="C12" s="74">
        <v>39983</v>
      </c>
      <c r="D12" s="74">
        <v>39983</v>
      </c>
      <c r="E12" s="74"/>
      <c r="F12" s="75"/>
      <c r="G12" s="60"/>
      <c r="H12" s="60"/>
      <c r="I12" s="60"/>
      <c r="J12" s="60"/>
    </row>
    <row r="13" spans="1:10" ht="13.5" customHeight="1">
      <c r="A13" s="73" t="s">
        <v>122</v>
      </c>
      <c r="B13" s="74">
        <f>SUM(B14:B17)</f>
        <v>68541</v>
      </c>
      <c r="C13" s="74">
        <v>20752</v>
      </c>
      <c r="D13" s="74">
        <v>20752</v>
      </c>
      <c r="E13" s="74"/>
      <c r="F13" s="76"/>
      <c r="G13" s="60"/>
      <c r="H13" s="60"/>
      <c r="I13" s="60"/>
      <c r="J13" s="60"/>
    </row>
    <row r="14" spans="1:10" ht="13.5" customHeight="1">
      <c r="A14" s="77" t="s">
        <v>123</v>
      </c>
      <c r="B14" s="74">
        <v>14937</v>
      </c>
      <c r="C14" s="74">
        <v>7397</v>
      </c>
      <c r="D14" s="74">
        <v>7397</v>
      </c>
      <c r="E14" s="74"/>
      <c r="F14" s="75"/>
      <c r="G14" s="60"/>
      <c r="H14" s="60"/>
      <c r="I14" s="60"/>
      <c r="J14" s="60"/>
    </row>
    <row r="15" spans="1:10" ht="13.5" customHeight="1">
      <c r="A15" s="77" t="s">
        <v>124</v>
      </c>
      <c r="B15" s="74">
        <v>35072</v>
      </c>
      <c r="C15" s="74">
        <v>8160</v>
      </c>
      <c r="D15" s="74">
        <v>8160</v>
      </c>
      <c r="E15" s="74"/>
      <c r="F15" s="75"/>
      <c r="G15" s="60"/>
      <c r="H15" s="60"/>
      <c r="I15" s="60"/>
      <c r="J15" s="60"/>
    </row>
    <row r="16" spans="1:10" ht="13.5" customHeight="1">
      <c r="A16" s="77" t="s">
        <v>125</v>
      </c>
      <c r="B16" s="74">
        <v>100</v>
      </c>
      <c r="C16" s="74">
        <v>1999</v>
      </c>
      <c r="D16" s="74">
        <v>1999</v>
      </c>
      <c r="E16" s="74"/>
      <c r="F16" s="75"/>
      <c r="G16" s="60"/>
      <c r="H16" s="60"/>
      <c r="I16" s="60"/>
      <c r="J16" s="60"/>
    </row>
    <row r="17" spans="1:10" ht="13.5" customHeight="1">
      <c r="A17" s="77" t="s">
        <v>126</v>
      </c>
      <c r="B17" s="74">
        <v>18432</v>
      </c>
      <c r="C17" s="74">
        <v>3196</v>
      </c>
      <c r="D17" s="74">
        <v>3196</v>
      </c>
      <c r="E17" s="74"/>
      <c r="F17" s="75"/>
      <c r="G17" s="60"/>
      <c r="H17" s="60"/>
      <c r="I17" s="60"/>
      <c r="J17" s="60"/>
    </row>
    <row r="18" spans="1:10" ht="13.5" customHeight="1">
      <c r="A18" s="73" t="s">
        <v>127</v>
      </c>
      <c r="B18" s="74">
        <v>7223</v>
      </c>
      <c r="C18" s="74">
        <v>5183</v>
      </c>
      <c r="D18" s="74">
        <v>5183</v>
      </c>
      <c r="E18" s="74"/>
      <c r="F18" s="75"/>
      <c r="G18" s="60"/>
      <c r="H18" s="60"/>
      <c r="I18" s="60"/>
      <c r="J18" s="60"/>
    </row>
    <row r="19" spans="1:10" ht="13.5" customHeight="1">
      <c r="A19" s="73" t="s">
        <v>128</v>
      </c>
      <c r="B19" s="78">
        <v>173076</v>
      </c>
      <c r="C19" s="78"/>
      <c r="D19" s="78"/>
      <c r="E19" s="78"/>
      <c r="F19" s="75"/>
      <c r="G19" s="60"/>
      <c r="H19" s="60"/>
      <c r="I19" s="60"/>
      <c r="J19" s="60"/>
    </row>
    <row r="20" spans="1:10" ht="13.5" customHeight="1">
      <c r="A20" s="73" t="s">
        <v>129</v>
      </c>
      <c r="B20" s="74">
        <v>161</v>
      </c>
      <c r="C20" s="74">
        <v>273</v>
      </c>
      <c r="D20" s="74">
        <v>273</v>
      </c>
      <c r="E20" s="74"/>
      <c r="F20" s="75"/>
      <c r="G20" s="60"/>
      <c r="H20" s="60"/>
      <c r="I20" s="60"/>
      <c r="J20" s="60"/>
    </row>
    <row r="21" spans="1:10" ht="13.5" customHeight="1">
      <c r="A21" s="79" t="s">
        <v>130</v>
      </c>
      <c r="B21" s="69">
        <v>-21417</v>
      </c>
      <c r="C21" s="69"/>
      <c r="D21" s="69"/>
      <c r="E21" s="69"/>
      <c r="F21" s="75"/>
      <c r="G21" s="60"/>
      <c r="H21" s="60"/>
      <c r="I21" s="60"/>
      <c r="J21" s="60"/>
    </row>
    <row r="22" spans="1:10" s="72" customFormat="1" ht="13.5" customHeight="1">
      <c r="A22" s="80" t="s">
        <v>131</v>
      </c>
      <c r="B22" s="69">
        <v>45148</v>
      </c>
      <c r="C22" s="69">
        <v>61595</v>
      </c>
      <c r="D22" s="69">
        <v>61595</v>
      </c>
      <c r="E22" s="69">
        <v>61595</v>
      </c>
      <c r="F22" s="81"/>
      <c r="G22" s="71"/>
      <c r="H22" s="71"/>
      <c r="I22" s="71"/>
      <c r="J22" s="71"/>
    </row>
    <row r="23" spans="1:10" s="72" customFormat="1" ht="25.5" customHeight="1">
      <c r="A23" s="80" t="s">
        <v>132</v>
      </c>
      <c r="B23" s="69">
        <v>22868</v>
      </c>
      <c r="C23" s="69">
        <v>111076</v>
      </c>
      <c r="D23" s="69">
        <v>111076</v>
      </c>
      <c r="E23" s="69">
        <v>118305</v>
      </c>
      <c r="F23" s="81"/>
      <c r="G23" s="71"/>
      <c r="H23" s="71"/>
      <c r="I23" s="71"/>
      <c r="J23" s="71"/>
    </row>
    <row r="24" spans="1:10" s="72" customFormat="1" ht="13.5" customHeight="1">
      <c r="A24" s="80" t="s">
        <v>133</v>
      </c>
      <c r="B24" s="69">
        <v>3049</v>
      </c>
      <c r="C24" s="69">
        <v>2852</v>
      </c>
      <c r="D24" s="69">
        <v>2852</v>
      </c>
      <c r="E24" s="69">
        <v>3464</v>
      </c>
      <c r="F24" s="82"/>
      <c r="G24" s="71"/>
      <c r="H24" s="71"/>
      <c r="I24" s="71"/>
      <c r="J24" s="71"/>
    </row>
    <row r="25" spans="1:10" s="72" customFormat="1" ht="13.5" customHeight="1">
      <c r="A25" s="80" t="s">
        <v>134</v>
      </c>
      <c r="B25" s="69"/>
      <c r="C25" s="69"/>
      <c r="D25" s="69"/>
      <c r="E25" s="69">
        <v>32718</v>
      </c>
      <c r="F25" s="71" t="s">
        <v>119</v>
      </c>
      <c r="G25" s="71"/>
      <c r="H25" s="71"/>
      <c r="I25" s="71"/>
      <c r="J25" s="71"/>
    </row>
    <row r="26" spans="1:10" s="72" customFormat="1" ht="13.5" customHeight="1">
      <c r="A26" s="80" t="s">
        <v>135</v>
      </c>
      <c r="B26" s="69"/>
      <c r="C26" s="69"/>
      <c r="D26" s="69"/>
      <c r="E26" s="69">
        <v>6891</v>
      </c>
      <c r="F26" s="71"/>
      <c r="G26" s="71"/>
      <c r="H26" s="71"/>
      <c r="I26" s="71"/>
      <c r="J26" s="71"/>
    </row>
    <row r="27" spans="1:10" s="67" customFormat="1" ht="13.5" customHeight="1">
      <c r="A27" s="83" t="s">
        <v>136</v>
      </c>
      <c r="B27" s="64">
        <f>SUM(B28:B31)</f>
        <v>12326</v>
      </c>
      <c r="C27" s="64">
        <v>63657</v>
      </c>
      <c r="D27" s="64">
        <v>63657</v>
      </c>
      <c r="E27" s="64">
        <v>76724</v>
      </c>
      <c r="F27" s="84">
        <v>26389</v>
      </c>
      <c r="G27" s="66"/>
      <c r="H27" s="66"/>
      <c r="I27" s="66"/>
      <c r="J27" s="66"/>
    </row>
    <row r="28" spans="1:10" ht="13.5" customHeight="1">
      <c r="A28" s="85" t="s">
        <v>137</v>
      </c>
      <c r="B28" s="74">
        <v>6600</v>
      </c>
      <c r="C28" s="74"/>
      <c r="D28" s="74"/>
      <c r="E28" s="74"/>
      <c r="F28" s="86"/>
      <c r="G28" s="60"/>
      <c r="H28" s="60"/>
      <c r="I28" s="60"/>
      <c r="J28" s="60"/>
    </row>
    <row r="29" spans="1:10" ht="13.5" customHeight="1">
      <c r="A29" s="85" t="s">
        <v>138</v>
      </c>
      <c r="B29" s="74"/>
      <c r="C29" s="74">
        <v>1270</v>
      </c>
      <c r="D29" s="74">
        <v>1270</v>
      </c>
      <c r="E29" s="74"/>
      <c r="F29" s="86"/>
      <c r="G29" s="60"/>
      <c r="H29" s="60"/>
      <c r="I29" s="60"/>
      <c r="J29" s="60"/>
    </row>
    <row r="30" spans="1:10" ht="13.5" customHeight="1">
      <c r="A30" s="85" t="s">
        <v>139</v>
      </c>
      <c r="B30" s="74">
        <v>2000</v>
      </c>
      <c r="C30" s="74">
        <v>2500</v>
      </c>
      <c r="D30" s="74">
        <v>2500</v>
      </c>
      <c r="E30" s="74"/>
      <c r="F30" s="86"/>
      <c r="G30" s="60"/>
      <c r="H30" s="60"/>
      <c r="I30" s="60"/>
      <c r="J30" s="60"/>
    </row>
    <row r="31" spans="1:10" ht="13.5" customHeight="1">
      <c r="A31" s="87" t="s">
        <v>140</v>
      </c>
      <c r="B31" s="74">
        <v>3726</v>
      </c>
      <c r="C31" s="74">
        <v>59887</v>
      </c>
      <c r="D31" s="74">
        <v>59887</v>
      </c>
      <c r="E31" s="74"/>
      <c r="F31" s="86"/>
      <c r="G31" s="60"/>
      <c r="H31" s="60"/>
      <c r="I31" s="60"/>
      <c r="J31" s="60"/>
    </row>
    <row r="32" spans="1:10" ht="13.5" customHeight="1">
      <c r="A32" s="87" t="s">
        <v>364</v>
      </c>
      <c r="B32" s="74"/>
      <c r="C32" s="74"/>
      <c r="D32" s="74"/>
      <c r="E32" s="74"/>
      <c r="F32" s="86"/>
      <c r="G32" s="60"/>
      <c r="H32" s="60"/>
      <c r="I32" s="60"/>
      <c r="J32" s="60"/>
    </row>
    <row r="33" spans="1:10" ht="13.5" customHeight="1">
      <c r="A33" s="88" t="s">
        <v>141</v>
      </c>
      <c r="B33" s="89">
        <f>B34+B38+B40+B41+B43</f>
        <v>407350</v>
      </c>
      <c r="C33" s="89">
        <v>64480</v>
      </c>
      <c r="D33" s="89">
        <v>64480</v>
      </c>
      <c r="E33" s="89">
        <f>E34+E38+E40+E41+E43+E47</f>
        <v>64480</v>
      </c>
      <c r="F33" s="90"/>
      <c r="G33" s="90"/>
      <c r="H33" s="90"/>
      <c r="I33" s="90"/>
      <c r="J33" s="60"/>
    </row>
    <row r="34" spans="1:10" ht="13.5" customHeight="1">
      <c r="A34" s="91" t="s">
        <v>142</v>
      </c>
      <c r="B34" s="74">
        <f>SUM(B35:B37)</f>
        <v>228800</v>
      </c>
      <c r="C34" s="74">
        <v>7580</v>
      </c>
      <c r="D34" s="74">
        <v>7580</v>
      </c>
      <c r="E34" s="74">
        <v>7580</v>
      </c>
      <c r="F34" s="60"/>
      <c r="G34" s="60"/>
      <c r="H34" s="60"/>
      <c r="I34" s="60"/>
      <c r="J34" s="60"/>
    </row>
    <row r="35" spans="1:10" ht="13.5" customHeight="1">
      <c r="A35" s="92" t="s">
        <v>143</v>
      </c>
      <c r="B35" s="74">
        <v>225000</v>
      </c>
      <c r="C35" s="74">
        <v>1500</v>
      </c>
      <c r="D35" s="74">
        <v>1500</v>
      </c>
      <c r="E35" s="74">
        <v>1500</v>
      </c>
      <c r="F35" s="60"/>
      <c r="G35" s="60"/>
      <c r="H35" s="60"/>
      <c r="I35" s="60"/>
      <c r="J35" s="60"/>
    </row>
    <row r="36" spans="1:10" ht="13.5" customHeight="1">
      <c r="A36" s="92" t="s">
        <v>144</v>
      </c>
      <c r="B36" s="74">
        <v>1300</v>
      </c>
      <c r="C36" s="74">
        <v>5500</v>
      </c>
      <c r="D36" s="74">
        <v>5500</v>
      </c>
      <c r="E36" s="74">
        <v>5500</v>
      </c>
      <c r="F36" s="60"/>
      <c r="G36" s="60"/>
      <c r="H36" s="60"/>
      <c r="I36" s="60"/>
      <c r="J36" s="60"/>
    </row>
    <row r="37" spans="1:10" ht="13.5" customHeight="1">
      <c r="A37" s="92" t="s">
        <v>145</v>
      </c>
      <c r="B37" s="74">
        <v>2500</v>
      </c>
      <c r="C37" s="74">
        <v>580</v>
      </c>
      <c r="D37" s="74">
        <v>580</v>
      </c>
      <c r="E37" s="74">
        <v>580</v>
      </c>
      <c r="F37" s="93"/>
      <c r="G37" s="60"/>
      <c r="H37" s="60"/>
      <c r="I37" s="60"/>
      <c r="J37" s="60"/>
    </row>
    <row r="38" spans="1:10" ht="13.5" customHeight="1">
      <c r="A38" s="91" t="s">
        <v>146</v>
      </c>
      <c r="B38" s="74">
        <v>65000</v>
      </c>
      <c r="C38" s="74">
        <v>50000</v>
      </c>
      <c r="D38" s="74">
        <v>50000</v>
      </c>
      <c r="E38" s="74">
        <v>50000</v>
      </c>
      <c r="F38" s="60"/>
      <c r="G38" s="60"/>
      <c r="H38" s="60"/>
      <c r="I38" s="60"/>
      <c r="J38" s="60"/>
    </row>
    <row r="39" spans="1:10" ht="13.5" customHeight="1">
      <c r="A39" s="92" t="s">
        <v>147</v>
      </c>
      <c r="B39" s="74">
        <v>65000</v>
      </c>
      <c r="C39" s="74">
        <v>50000</v>
      </c>
      <c r="D39" s="74">
        <v>50000</v>
      </c>
      <c r="E39" s="74">
        <v>50000</v>
      </c>
      <c r="F39" s="60"/>
      <c r="G39" s="60"/>
      <c r="H39" s="60"/>
      <c r="I39" s="60"/>
      <c r="J39" s="60"/>
    </row>
    <row r="40" spans="1:10" ht="13.5" customHeight="1">
      <c r="A40" s="91" t="s">
        <v>148</v>
      </c>
      <c r="B40" s="74">
        <v>11200</v>
      </c>
      <c r="C40" s="74">
        <v>4800</v>
      </c>
      <c r="D40" s="74">
        <v>4800</v>
      </c>
      <c r="E40" s="74">
        <v>4800</v>
      </c>
      <c r="F40" s="60"/>
      <c r="G40" s="60"/>
      <c r="H40" s="60"/>
      <c r="I40" s="60"/>
      <c r="J40" s="60"/>
    </row>
    <row r="41" spans="1:10" ht="13.5" customHeight="1">
      <c r="A41" s="91" t="s">
        <v>149</v>
      </c>
      <c r="B41" s="74">
        <v>100000</v>
      </c>
      <c r="C41" s="74">
        <v>1500</v>
      </c>
      <c r="D41" s="74">
        <v>1500</v>
      </c>
      <c r="E41" s="74">
        <v>1500</v>
      </c>
      <c r="F41" s="60"/>
      <c r="G41" s="60"/>
      <c r="H41" s="60"/>
      <c r="I41" s="60"/>
      <c r="J41" s="60"/>
    </row>
    <row r="42" spans="1:10" ht="13.5" customHeight="1">
      <c r="A42" s="92" t="s">
        <v>150</v>
      </c>
      <c r="B42" s="74">
        <v>100000</v>
      </c>
      <c r="C42" s="74">
        <v>1500</v>
      </c>
      <c r="D42" s="74">
        <v>1500</v>
      </c>
      <c r="E42" s="74">
        <v>1500</v>
      </c>
      <c r="F42" s="60"/>
      <c r="G42" s="60"/>
      <c r="H42" s="60"/>
      <c r="I42" s="60"/>
      <c r="J42" s="60"/>
    </row>
    <row r="43" spans="1:10" ht="13.5" customHeight="1">
      <c r="A43" s="91" t="s">
        <v>151</v>
      </c>
      <c r="B43" s="74">
        <f>SUM(B44:B46)</f>
        <v>2350</v>
      </c>
      <c r="C43" s="74">
        <v>500</v>
      </c>
      <c r="D43" s="74">
        <v>500</v>
      </c>
      <c r="E43" s="74">
        <v>500</v>
      </c>
      <c r="F43" s="94"/>
      <c r="G43" s="94"/>
      <c r="H43" s="94"/>
      <c r="I43" s="94"/>
      <c r="J43" s="60"/>
    </row>
    <row r="44" spans="1:10" ht="13.5" customHeight="1">
      <c r="A44" s="95" t="s">
        <v>152</v>
      </c>
      <c r="B44" s="74">
        <v>2000</v>
      </c>
      <c r="C44" s="74">
        <v>500</v>
      </c>
      <c r="D44" s="74">
        <v>500</v>
      </c>
      <c r="E44" s="74">
        <v>500</v>
      </c>
      <c r="F44" s="60"/>
      <c r="G44" s="60"/>
      <c r="H44" s="60"/>
      <c r="I44" s="60"/>
      <c r="J44" s="60"/>
    </row>
    <row r="45" spans="1:10" ht="13.5" customHeight="1">
      <c r="A45" s="95" t="s">
        <v>153</v>
      </c>
      <c r="B45" s="74">
        <v>200</v>
      </c>
      <c r="C45" s="74"/>
      <c r="D45" s="74"/>
      <c r="E45" s="74"/>
      <c r="F45" s="60"/>
      <c r="G45" s="60"/>
      <c r="H45" s="60"/>
      <c r="I45" s="60"/>
      <c r="J45" s="60"/>
    </row>
    <row r="46" spans="1:10" ht="13.5" customHeight="1">
      <c r="A46" s="95" t="s">
        <v>154</v>
      </c>
      <c r="B46" s="74">
        <v>150</v>
      </c>
      <c r="C46" s="74"/>
      <c r="D46" s="74"/>
      <c r="E46" s="74"/>
      <c r="F46" s="60"/>
      <c r="G46" s="60"/>
      <c r="H46" s="60"/>
      <c r="I46" s="60"/>
      <c r="J46" s="60"/>
    </row>
    <row r="47" spans="1:10" ht="13.5" customHeight="1">
      <c r="A47" s="95" t="s">
        <v>155</v>
      </c>
      <c r="B47" s="74"/>
      <c r="C47" s="74">
        <v>100</v>
      </c>
      <c r="D47" s="74">
        <v>100</v>
      </c>
      <c r="E47" s="74">
        <v>100</v>
      </c>
      <c r="F47" s="60"/>
      <c r="G47" s="60"/>
      <c r="H47" s="60"/>
      <c r="I47" s="60"/>
      <c r="J47" s="60"/>
    </row>
    <row r="48" spans="1:10" ht="15.75" customHeight="1">
      <c r="A48" s="61" t="s">
        <v>156</v>
      </c>
      <c r="B48" s="89">
        <f>SUM(B49:B58)</f>
        <v>87792</v>
      </c>
      <c r="C48" s="89">
        <v>22584</v>
      </c>
      <c r="D48" s="89">
        <v>22584</v>
      </c>
      <c r="E48" s="89">
        <v>54848</v>
      </c>
      <c r="F48" s="90"/>
      <c r="G48" s="90"/>
      <c r="H48" s="90"/>
      <c r="I48" s="90"/>
      <c r="J48" s="90"/>
    </row>
    <row r="49" spans="1:10" ht="14.25" customHeight="1" hidden="1">
      <c r="A49" s="96" t="s">
        <v>157</v>
      </c>
      <c r="B49" s="74">
        <v>760</v>
      </c>
      <c r="C49" s="74"/>
      <c r="D49" s="74"/>
      <c r="E49" s="74"/>
      <c r="F49" s="60"/>
      <c r="G49" s="60"/>
      <c r="H49" s="60"/>
      <c r="I49" s="60"/>
      <c r="J49" s="60"/>
    </row>
    <row r="50" spans="1:10" ht="7.5" customHeight="1" hidden="1">
      <c r="A50" s="96" t="s">
        <v>158</v>
      </c>
      <c r="B50" s="74">
        <v>61999</v>
      </c>
      <c r="C50" s="74"/>
      <c r="D50" s="74"/>
      <c r="E50" s="74"/>
      <c r="F50" s="60"/>
      <c r="G50" s="60"/>
      <c r="H50" s="60"/>
      <c r="I50" s="60"/>
      <c r="J50" s="60"/>
    </row>
    <row r="51" spans="1:11" s="43" customFormat="1" ht="7.5" customHeight="1" hidden="1">
      <c r="A51" s="96" t="s">
        <v>159</v>
      </c>
      <c r="B51" s="74"/>
      <c r="C51" s="74"/>
      <c r="D51" s="74"/>
      <c r="E51" s="74"/>
      <c r="F51" s="97"/>
      <c r="G51" s="97"/>
      <c r="H51" s="97"/>
      <c r="I51" s="97"/>
      <c r="J51" s="97"/>
      <c r="K51"/>
    </row>
    <row r="52" spans="1:10" ht="7.5" customHeight="1" hidden="1">
      <c r="A52" s="96" t="s">
        <v>160</v>
      </c>
      <c r="B52" s="74"/>
      <c r="C52" s="74"/>
      <c r="D52" s="74"/>
      <c r="E52" s="74"/>
      <c r="F52" s="60"/>
      <c r="G52" s="60"/>
      <c r="H52" s="60"/>
      <c r="I52" s="60"/>
      <c r="J52" s="60"/>
    </row>
    <row r="53" spans="1:10" ht="7.5" customHeight="1" hidden="1">
      <c r="A53" s="96" t="s">
        <v>161</v>
      </c>
      <c r="B53" s="74">
        <v>18754</v>
      </c>
      <c r="C53" s="74"/>
      <c r="D53" s="74"/>
      <c r="E53" s="74"/>
      <c r="F53" s="60"/>
      <c r="G53" s="60"/>
      <c r="H53" s="60"/>
      <c r="I53" s="60"/>
      <c r="J53" s="60"/>
    </row>
    <row r="54" spans="1:10" ht="15.75" customHeight="1" hidden="1">
      <c r="A54" s="96" t="s">
        <v>162</v>
      </c>
      <c r="B54" s="74">
        <v>5739</v>
      </c>
      <c r="C54" s="74"/>
      <c r="D54" s="74"/>
      <c r="E54" s="74"/>
      <c r="F54" s="60"/>
      <c r="G54" s="60"/>
      <c r="H54" s="60"/>
      <c r="I54" s="60"/>
      <c r="J54" s="60"/>
    </row>
    <row r="55" spans="1:10" ht="7.5" customHeight="1" hidden="1">
      <c r="A55" s="96" t="s">
        <v>163</v>
      </c>
      <c r="B55" s="74"/>
      <c r="C55" s="74"/>
      <c r="D55" s="74"/>
      <c r="E55" s="74"/>
      <c r="F55" s="60"/>
      <c r="G55" s="60"/>
      <c r="H55" s="60"/>
      <c r="I55" s="60"/>
      <c r="J55" s="60"/>
    </row>
    <row r="56" spans="1:10" ht="7.5" customHeight="1" hidden="1">
      <c r="A56" s="96" t="s">
        <v>164</v>
      </c>
      <c r="B56" s="74"/>
      <c r="C56" s="74"/>
      <c r="D56" s="74"/>
      <c r="E56" s="74"/>
      <c r="F56" s="60"/>
      <c r="G56" s="60"/>
      <c r="H56" s="60"/>
      <c r="I56" s="60"/>
      <c r="J56" s="60"/>
    </row>
    <row r="57" spans="1:10" ht="7.5" customHeight="1" hidden="1">
      <c r="A57" s="96" t="s">
        <v>165</v>
      </c>
      <c r="B57" s="74"/>
      <c r="C57" s="74"/>
      <c r="D57" s="74"/>
      <c r="E57" s="74"/>
      <c r="F57" s="60"/>
      <c r="G57" s="60"/>
      <c r="H57" s="60"/>
      <c r="I57" s="60"/>
      <c r="J57" s="60"/>
    </row>
    <row r="58" spans="1:10" ht="7.5" customHeight="1" hidden="1">
      <c r="A58" s="96" t="s">
        <v>166</v>
      </c>
      <c r="B58" s="74">
        <v>540</v>
      </c>
      <c r="C58" s="74"/>
      <c r="D58" s="74"/>
      <c r="E58" s="74"/>
      <c r="F58" s="60"/>
      <c r="G58" s="60"/>
      <c r="H58" s="60"/>
      <c r="I58" s="60"/>
      <c r="J58" s="60"/>
    </row>
    <row r="59" spans="1:10" ht="13.5" customHeight="1">
      <c r="A59" s="61" t="s">
        <v>167</v>
      </c>
      <c r="B59" s="89">
        <f>SUM(B60:B62)</f>
        <v>737</v>
      </c>
      <c r="C59" s="89">
        <v>400</v>
      </c>
      <c r="D59" s="89">
        <v>400</v>
      </c>
      <c r="E59" s="89">
        <v>0</v>
      </c>
      <c r="F59" s="60"/>
      <c r="G59" s="60"/>
      <c r="H59" s="60"/>
      <c r="I59" s="60"/>
      <c r="J59" s="60"/>
    </row>
    <row r="60" spans="1:10" ht="13.5" customHeight="1">
      <c r="A60" s="96" t="s">
        <v>168</v>
      </c>
      <c r="B60" s="74"/>
      <c r="C60" s="74"/>
      <c r="D60" s="74"/>
      <c r="E60" s="74"/>
      <c r="F60" s="60"/>
      <c r="G60" s="60"/>
      <c r="H60" s="60"/>
      <c r="I60" s="60"/>
      <c r="J60" s="60"/>
    </row>
    <row r="61" spans="1:10" ht="13.5" customHeight="1">
      <c r="A61" s="96" t="s">
        <v>169</v>
      </c>
      <c r="B61" s="74"/>
      <c r="C61" s="74"/>
      <c r="D61" s="74"/>
      <c r="E61" s="74"/>
      <c r="F61" s="60"/>
      <c r="G61" s="60"/>
      <c r="H61" s="60"/>
      <c r="I61" s="60"/>
      <c r="J61" s="60"/>
    </row>
    <row r="62" spans="1:10" ht="13.5" customHeight="1">
      <c r="A62" s="96" t="s">
        <v>170</v>
      </c>
      <c r="B62" s="74">
        <v>737</v>
      </c>
      <c r="C62" s="74">
        <v>400</v>
      </c>
      <c r="D62" s="74">
        <v>400</v>
      </c>
      <c r="E62" s="74">
        <v>0</v>
      </c>
      <c r="F62" s="60"/>
      <c r="G62" s="60"/>
      <c r="H62" s="60"/>
      <c r="I62" s="60"/>
      <c r="J62" s="60"/>
    </row>
    <row r="63" spans="1:10" ht="13.5" customHeight="1">
      <c r="A63" s="85"/>
      <c r="B63" s="74"/>
      <c r="C63" s="74"/>
      <c r="D63" s="74"/>
      <c r="E63" s="74"/>
      <c r="F63" s="60"/>
      <c r="G63" s="60"/>
      <c r="H63" s="60"/>
      <c r="I63" s="60"/>
      <c r="J63" s="60"/>
    </row>
    <row r="64" spans="1:10" ht="18.75" customHeight="1">
      <c r="A64" s="98" t="s">
        <v>171</v>
      </c>
      <c r="B64" s="58">
        <f>B65+B68</f>
        <v>317118</v>
      </c>
      <c r="C64" s="58"/>
      <c r="D64" s="58"/>
      <c r="E64" s="58"/>
      <c r="F64" s="60"/>
      <c r="G64" s="60"/>
      <c r="H64" s="60"/>
      <c r="I64" s="60"/>
      <c r="J64" s="60"/>
    </row>
    <row r="65" spans="1:10" ht="18.75" customHeight="1">
      <c r="A65" s="99" t="s">
        <v>172</v>
      </c>
      <c r="B65" s="58">
        <f>SUM(B66:B66)</f>
        <v>317118</v>
      </c>
      <c r="C65" s="58">
        <v>110322</v>
      </c>
      <c r="D65" s="58">
        <v>110322</v>
      </c>
      <c r="E65" s="58">
        <v>109543</v>
      </c>
      <c r="F65" s="60"/>
      <c r="G65" s="60"/>
      <c r="H65" s="60"/>
      <c r="I65" s="60"/>
      <c r="J65" s="60"/>
    </row>
    <row r="66" spans="1:10" ht="13.5" customHeight="1">
      <c r="A66" s="91" t="s">
        <v>173</v>
      </c>
      <c r="B66" s="100">
        <v>317118</v>
      </c>
      <c r="C66" s="100">
        <v>110322</v>
      </c>
      <c r="D66" s="100">
        <v>110322</v>
      </c>
      <c r="E66" s="100">
        <v>109543</v>
      </c>
      <c r="F66" s="60"/>
      <c r="G66" s="60"/>
      <c r="H66" s="60"/>
      <c r="I66" s="60"/>
      <c r="J66" s="60"/>
    </row>
    <row r="67" spans="1:10" ht="13.5" customHeight="1">
      <c r="A67" s="96" t="s">
        <v>174</v>
      </c>
      <c r="B67" s="100"/>
      <c r="C67" s="100"/>
      <c r="D67" s="100"/>
      <c r="E67" s="100"/>
      <c r="F67" s="60"/>
      <c r="G67" s="60"/>
      <c r="H67" s="60"/>
      <c r="I67" s="60"/>
      <c r="J67" s="60"/>
    </row>
    <row r="68" spans="1:10" ht="18.75" customHeight="1">
      <c r="A68" s="99" t="s">
        <v>175</v>
      </c>
      <c r="B68" s="58">
        <v>0</v>
      </c>
      <c r="C68" s="58"/>
      <c r="D68" s="58"/>
      <c r="E68" s="58"/>
      <c r="F68" s="60"/>
      <c r="G68" s="60"/>
      <c r="H68" s="60"/>
      <c r="I68" s="60"/>
      <c r="J68" s="60"/>
    </row>
    <row r="69" spans="1:10" ht="18.75" customHeight="1">
      <c r="A69" s="99" t="s">
        <v>379</v>
      </c>
      <c r="B69" s="58"/>
      <c r="C69" s="58"/>
      <c r="D69" s="58"/>
      <c r="E69" s="58"/>
      <c r="F69" s="60"/>
      <c r="G69" s="60"/>
      <c r="H69" s="60"/>
      <c r="I69" s="60"/>
      <c r="J69" s="60"/>
    </row>
    <row r="70" spans="1:10" ht="13.5" customHeight="1">
      <c r="A70" s="101" t="s">
        <v>176</v>
      </c>
      <c r="B70" s="58" t="e">
        <f>B8+B64</f>
        <v>#REF!</v>
      </c>
      <c r="C70" s="58">
        <f>SUM(C9+C33+C48+C59+C64+C65+C69)</f>
        <v>504198</v>
      </c>
      <c r="D70" s="58">
        <f>SUM(D9+D33+D48+D59+D64+D65+D69)</f>
        <v>493480</v>
      </c>
      <c r="E70" s="58">
        <f>SUM(E9+E33+E48+E59+E64+E65+E69)</f>
        <v>595845</v>
      </c>
      <c r="F70" s="60"/>
      <c r="G70" s="60"/>
      <c r="H70" s="60"/>
      <c r="I70" s="60"/>
      <c r="J70" s="60"/>
    </row>
    <row r="71" spans="1:10" ht="16.5" customHeight="1">
      <c r="A71" s="57" t="s">
        <v>177</v>
      </c>
      <c r="B71" s="58">
        <f>B72+B82+B83+B88+B89</f>
        <v>766639</v>
      </c>
      <c r="C71" s="58"/>
      <c r="D71" s="58"/>
      <c r="E71" s="58"/>
      <c r="F71" s="60"/>
      <c r="G71" s="60"/>
      <c r="H71" s="60"/>
      <c r="I71" s="60"/>
      <c r="J71" s="60"/>
    </row>
    <row r="72" spans="1:10" ht="16.5" customHeight="1">
      <c r="A72" s="88" t="s">
        <v>178</v>
      </c>
      <c r="B72" s="74">
        <v>301856</v>
      </c>
      <c r="C72" s="89">
        <v>80241</v>
      </c>
      <c r="D72" s="89">
        <v>80241</v>
      </c>
      <c r="E72" s="89">
        <f>SUM(E73:E81)</f>
        <v>97505</v>
      </c>
      <c r="F72" s="60">
        <v>19366</v>
      </c>
      <c r="G72" s="60"/>
      <c r="H72" s="60"/>
      <c r="I72" s="60"/>
      <c r="J72" s="60"/>
    </row>
    <row r="73" spans="1:10" ht="16.5" customHeight="1">
      <c r="A73" s="102" t="s">
        <v>179</v>
      </c>
      <c r="B73" s="74"/>
      <c r="C73" s="74">
        <v>66199</v>
      </c>
      <c r="D73" s="74">
        <v>66199</v>
      </c>
      <c r="E73" s="74">
        <v>78481</v>
      </c>
      <c r="F73" s="60"/>
      <c r="G73" s="60"/>
      <c r="H73" s="60"/>
      <c r="I73" s="60"/>
      <c r="J73" s="60"/>
    </row>
    <row r="74" spans="1:10" ht="16.5" customHeight="1">
      <c r="A74" s="102" t="s">
        <v>180</v>
      </c>
      <c r="B74" s="74"/>
      <c r="C74" s="74"/>
      <c r="D74" s="74"/>
      <c r="E74" s="74">
        <v>1283</v>
      </c>
      <c r="F74" s="60"/>
      <c r="G74" s="60"/>
      <c r="H74" s="60"/>
      <c r="I74" s="60"/>
      <c r="J74" s="60"/>
    </row>
    <row r="75" spans="1:10" ht="16.5" customHeight="1">
      <c r="A75" s="102" t="s">
        <v>181</v>
      </c>
      <c r="B75" s="74"/>
      <c r="C75" s="74">
        <v>968</v>
      </c>
      <c r="D75" s="74">
        <v>968</v>
      </c>
      <c r="E75" s="74">
        <v>968</v>
      </c>
      <c r="F75" s="60"/>
      <c r="G75" s="60"/>
      <c r="H75" s="60"/>
      <c r="I75" s="60"/>
      <c r="J75" s="60"/>
    </row>
    <row r="76" spans="1:10" ht="16.5" customHeight="1">
      <c r="A76" s="102" t="s">
        <v>182</v>
      </c>
      <c r="B76" s="74"/>
      <c r="C76" s="74">
        <v>250</v>
      </c>
      <c r="D76" s="74">
        <v>250</v>
      </c>
      <c r="E76" s="74">
        <v>250</v>
      </c>
      <c r="F76" s="60"/>
      <c r="G76" s="60"/>
      <c r="H76" s="60"/>
      <c r="I76" s="60"/>
      <c r="J76" s="60"/>
    </row>
    <row r="77" spans="1:10" ht="16.5" customHeight="1">
      <c r="A77" s="102" t="s">
        <v>183</v>
      </c>
      <c r="B77" s="74"/>
      <c r="C77" s="74"/>
      <c r="D77" s="74"/>
      <c r="E77" s="74">
        <v>255</v>
      </c>
      <c r="F77" s="60"/>
      <c r="G77" s="60"/>
      <c r="H77" s="60"/>
      <c r="I77" s="60"/>
      <c r="J77" s="60"/>
    </row>
    <row r="78" spans="1:10" ht="16.5" customHeight="1">
      <c r="A78" s="102" t="s">
        <v>184</v>
      </c>
      <c r="B78" s="74"/>
      <c r="C78" s="74">
        <v>1491</v>
      </c>
      <c r="D78" s="74">
        <v>1491</v>
      </c>
      <c r="E78" s="74">
        <v>1491</v>
      </c>
      <c r="F78" s="60"/>
      <c r="G78" s="60"/>
      <c r="H78" s="60"/>
      <c r="I78" s="60"/>
      <c r="J78" s="60"/>
    </row>
    <row r="79" spans="1:10" ht="16.5" customHeight="1">
      <c r="A79" s="102" t="s">
        <v>185</v>
      </c>
      <c r="B79" s="74"/>
      <c r="C79" s="74">
        <v>10298</v>
      </c>
      <c r="D79" s="74">
        <v>10298</v>
      </c>
      <c r="E79" s="74">
        <v>11457</v>
      </c>
      <c r="F79" s="60"/>
      <c r="G79" s="60"/>
      <c r="H79" s="60"/>
      <c r="I79" s="60"/>
      <c r="J79" s="60"/>
    </row>
    <row r="80" spans="1:10" ht="16.5" customHeight="1">
      <c r="A80" s="102" t="s">
        <v>186</v>
      </c>
      <c r="B80" s="74"/>
      <c r="C80" s="74">
        <v>535</v>
      </c>
      <c r="D80" s="74">
        <v>535</v>
      </c>
      <c r="E80" s="74">
        <v>1535</v>
      </c>
      <c r="F80" s="60"/>
      <c r="G80" s="60"/>
      <c r="H80" s="60"/>
      <c r="I80" s="60"/>
      <c r="J80" s="60"/>
    </row>
    <row r="81" spans="1:10" ht="16.5" customHeight="1">
      <c r="A81" s="102" t="s">
        <v>389</v>
      </c>
      <c r="B81" s="74"/>
      <c r="C81" s="74">
        <v>500</v>
      </c>
      <c r="D81" s="74">
        <v>500</v>
      </c>
      <c r="E81" s="74">
        <v>1785</v>
      </c>
      <c r="F81" s="60"/>
      <c r="G81" s="60"/>
      <c r="H81" s="60"/>
      <c r="I81" s="60"/>
      <c r="J81" s="60"/>
    </row>
    <row r="82" spans="1:10" ht="13.5" customHeight="1">
      <c r="A82" s="88" t="s">
        <v>187</v>
      </c>
      <c r="B82" s="74">
        <v>80868</v>
      </c>
      <c r="C82" s="89">
        <v>10804</v>
      </c>
      <c r="D82" s="89">
        <v>10804</v>
      </c>
      <c r="E82" s="89">
        <v>13399</v>
      </c>
      <c r="F82" s="60">
        <v>2614</v>
      </c>
      <c r="G82" s="60"/>
      <c r="H82" s="60"/>
      <c r="I82" s="60"/>
      <c r="J82" s="60"/>
    </row>
    <row r="83" spans="1:10" ht="14.25" customHeight="1">
      <c r="A83" s="88" t="s">
        <v>188</v>
      </c>
      <c r="B83" s="74">
        <v>339134</v>
      </c>
      <c r="C83" s="89">
        <v>55200</v>
      </c>
      <c r="D83" s="89">
        <v>55200</v>
      </c>
      <c r="E83" s="89">
        <f>SUM(E84:E87)</f>
        <v>105294</v>
      </c>
      <c r="F83" s="60">
        <v>4409</v>
      </c>
      <c r="G83" s="60"/>
      <c r="H83" s="60"/>
      <c r="I83" s="60"/>
      <c r="J83" s="60"/>
    </row>
    <row r="84" spans="1:10" ht="14.25" customHeight="1">
      <c r="A84" s="102" t="s">
        <v>189</v>
      </c>
      <c r="B84" s="74"/>
      <c r="C84" s="74">
        <v>17500</v>
      </c>
      <c r="D84" s="74">
        <v>17500</v>
      </c>
      <c r="E84" s="74">
        <v>36833</v>
      </c>
      <c r="F84" s="60"/>
      <c r="G84" s="60"/>
      <c r="H84" s="60"/>
      <c r="I84" s="60"/>
      <c r="J84" s="60"/>
    </row>
    <row r="85" spans="1:10" ht="14.25" customHeight="1">
      <c r="A85" s="102" t="s">
        <v>190</v>
      </c>
      <c r="B85" s="74"/>
      <c r="C85" s="74">
        <v>2500</v>
      </c>
      <c r="D85" s="74">
        <v>2500</v>
      </c>
      <c r="E85" s="74">
        <v>2552</v>
      </c>
      <c r="F85" s="60"/>
      <c r="G85" s="60"/>
      <c r="H85" s="60"/>
      <c r="I85" s="60"/>
      <c r="J85" s="60"/>
    </row>
    <row r="86" spans="1:10" ht="14.25" customHeight="1">
      <c r="A86" s="102" t="s">
        <v>191</v>
      </c>
      <c r="B86" s="74"/>
      <c r="C86" s="74">
        <v>23500</v>
      </c>
      <c r="D86" s="74">
        <v>23500</v>
      </c>
      <c r="E86" s="74">
        <v>49840</v>
      </c>
      <c r="F86" s="60"/>
      <c r="G86" s="60"/>
      <c r="H86" s="60"/>
      <c r="I86" s="60"/>
      <c r="J86" s="60"/>
    </row>
    <row r="87" spans="1:10" ht="14.25" customHeight="1">
      <c r="A87" s="102" t="s">
        <v>192</v>
      </c>
      <c r="B87" s="74"/>
      <c r="C87" s="74">
        <v>11700</v>
      </c>
      <c r="D87" s="74">
        <v>11700</v>
      </c>
      <c r="E87" s="74">
        <v>16069</v>
      </c>
      <c r="F87" s="60"/>
      <c r="G87" s="60"/>
      <c r="H87" s="60"/>
      <c r="I87" s="60"/>
      <c r="J87" s="60"/>
    </row>
    <row r="88" spans="1:10" ht="15" customHeight="1">
      <c r="A88" s="88" t="s">
        <v>193</v>
      </c>
      <c r="B88" s="74">
        <v>10683</v>
      </c>
      <c r="C88" s="89">
        <v>22822</v>
      </c>
      <c r="D88" s="89">
        <v>22822</v>
      </c>
      <c r="E88" s="89">
        <v>31079</v>
      </c>
      <c r="F88" s="60"/>
      <c r="G88" s="60"/>
      <c r="H88" s="60"/>
      <c r="I88" s="60"/>
      <c r="J88" s="60"/>
    </row>
    <row r="89" spans="1:10" ht="14.25" customHeight="1">
      <c r="A89" s="88" t="s">
        <v>194</v>
      </c>
      <c r="B89" s="74">
        <f>SUM(B90:B93)</f>
        <v>34098</v>
      </c>
      <c r="C89" s="89">
        <f>SUM(C90:C95)</f>
        <v>279108</v>
      </c>
      <c r="D89" s="89">
        <f>SUM(D90:D95)</f>
        <v>279248</v>
      </c>
      <c r="E89" s="199">
        <f>SUM(E90:E95)</f>
        <v>353464</v>
      </c>
      <c r="F89" s="60" t="s">
        <v>195</v>
      </c>
      <c r="G89" s="60"/>
      <c r="H89" s="60"/>
      <c r="I89" s="60"/>
      <c r="J89" s="60"/>
    </row>
    <row r="90" spans="1:10" ht="13.5" customHeight="1">
      <c r="A90" s="103" t="s">
        <v>196</v>
      </c>
      <c r="B90" s="74">
        <v>14643</v>
      </c>
      <c r="C90" s="74">
        <v>179307</v>
      </c>
      <c r="D90" s="74">
        <v>179447</v>
      </c>
      <c r="E90" s="163">
        <v>203361</v>
      </c>
      <c r="F90" s="60"/>
      <c r="G90" s="60"/>
      <c r="H90" s="60"/>
      <c r="I90" s="60"/>
      <c r="J90" s="60"/>
    </row>
    <row r="91" spans="1:10" ht="13.5" customHeight="1">
      <c r="A91" s="96" t="s">
        <v>197</v>
      </c>
      <c r="B91" s="74">
        <v>4455</v>
      </c>
      <c r="C91" s="74">
        <v>0</v>
      </c>
      <c r="D91" s="74">
        <v>0</v>
      </c>
      <c r="E91" s="163">
        <v>1762</v>
      </c>
      <c r="F91" s="60"/>
      <c r="G91" s="60"/>
      <c r="H91" s="60"/>
      <c r="I91" s="60"/>
      <c r="J91" s="60"/>
    </row>
    <row r="92" spans="1:10" ht="13.5" customHeight="1">
      <c r="A92" s="96" t="s">
        <v>198</v>
      </c>
      <c r="B92" s="74">
        <v>15000</v>
      </c>
      <c r="C92" s="74">
        <v>0</v>
      </c>
      <c r="D92" s="74">
        <v>0</v>
      </c>
      <c r="E92" s="163"/>
      <c r="F92" s="60"/>
      <c r="G92" s="60"/>
      <c r="H92" s="60"/>
      <c r="I92" s="60"/>
      <c r="J92" s="60"/>
    </row>
    <row r="93" spans="1:10" ht="13.5" customHeight="1">
      <c r="A93" s="96" t="s">
        <v>199</v>
      </c>
      <c r="B93" s="74"/>
      <c r="C93" s="74">
        <v>10000</v>
      </c>
      <c r="D93" s="74">
        <v>10000</v>
      </c>
      <c r="E93" s="163">
        <v>10000</v>
      </c>
      <c r="F93" s="60">
        <v>17096</v>
      </c>
      <c r="G93" s="60"/>
      <c r="H93" s="60"/>
      <c r="I93" s="60"/>
      <c r="J93" s="60"/>
    </row>
    <row r="94" spans="1:10" ht="13.5" customHeight="1">
      <c r="A94" s="96" t="s">
        <v>200</v>
      </c>
      <c r="B94" s="74"/>
      <c r="C94" s="74">
        <v>20580</v>
      </c>
      <c r="D94" s="74">
        <v>20580</v>
      </c>
      <c r="E94" s="163">
        <v>69120</v>
      </c>
      <c r="F94" s="60">
        <v>7378</v>
      </c>
      <c r="G94" s="60"/>
      <c r="H94" s="60"/>
      <c r="I94" s="60"/>
      <c r="J94" s="60"/>
    </row>
    <row r="95" spans="1:10" ht="13.5" customHeight="1">
      <c r="A95" s="96" t="s">
        <v>201</v>
      </c>
      <c r="B95" s="74"/>
      <c r="C95" s="74">
        <v>69221</v>
      </c>
      <c r="D95" s="74">
        <v>69221</v>
      </c>
      <c r="E95" s="163">
        <v>69221</v>
      </c>
      <c r="F95" s="60"/>
      <c r="G95" s="60"/>
      <c r="H95" s="60"/>
      <c r="I95" s="60"/>
      <c r="J95" s="60"/>
    </row>
    <row r="96" spans="1:10" ht="16.5" customHeight="1">
      <c r="A96" s="98" t="s">
        <v>202</v>
      </c>
      <c r="B96" s="104">
        <f>SUM(B97:B99)</f>
        <v>0</v>
      </c>
      <c r="C96" s="104"/>
      <c r="D96" s="104"/>
      <c r="E96" s="179"/>
      <c r="F96" s="60"/>
      <c r="G96" s="60"/>
      <c r="H96" s="60"/>
      <c r="I96" s="60"/>
      <c r="J96" s="60"/>
    </row>
    <row r="97" spans="1:10" ht="16.5" customHeight="1">
      <c r="A97" s="99" t="s">
        <v>203</v>
      </c>
      <c r="B97" s="104">
        <v>0</v>
      </c>
      <c r="C97" s="104"/>
      <c r="D97" s="104"/>
      <c r="E97" s="104">
        <v>0</v>
      </c>
      <c r="F97" s="60"/>
      <c r="G97" s="60"/>
      <c r="H97" s="60"/>
      <c r="I97" s="60"/>
      <c r="J97" s="60"/>
    </row>
    <row r="98" spans="1:10" ht="14.25" customHeight="1">
      <c r="A98" s="105" t="s">
        <v>204</v>
      </c>
      <c r="B98" s="104"/>
      <c r="C98" s="104"/>
      <c r="D98" s="104"/>
      <c r="E98" s="104"/>
      <c r="F98" s="60"/>
      <c r="G98" s="60"/>
      <c r="H98" s="60"/>
      <c r="I98" s="60"/>
      <c r="J98" s="60"/>
    </row>
    <row r="99" spans="1:10" ht="16.5" customHeight="1">
      <c r="A99" s="99" t="s">
        <v>205</v>
      </c>
      <c r="B99" s="104">
        <v>0</v>
      </c>
      <c r="C99" s="104"/>
      <c r="D99" s="104"/>
      <c r="E99" s="104">
        <v>0</v>
      </c>
      <c r="F99" s="60"/>
      <c r="G99" s="60"/>
      <c r="H99" s="60"/>
      <c r="I99" s="60"/>
      <c r="J99" s="60"/>
    </row>
    <row r="100" spans="1:10" ht="16.5" customHeight="1">
      <c r="A100" s="177" t="s">
        <v>206</v>
      </c>
      <c r="B100" s="178"/>
      <c r="C100" s="179">
        <v>53210</v>
      </c>
      <c r="D100" s="179">
        <v>55462</v>
      </c>
      <c r="E100" s="179">
        <v>55221</v>
      </c>
      <c r="F100" s="60"/>
      <c r="G100" s="60"/>
      <c r="H100" s="60"/>
      <c r="I100" s="60"/>
      <c r="J100" s="60"/>
    </row>
    <row r="101" spans="1:5" s="183" customFormat="1" ht="20.25" customHeight="1">
      <c r="A101" s="180" t="s">
        <v>361</v>
      </c>
      <c r="B101" s="181"/>
      <c r="C101" s="182"/>
      <c r="D101" s="182"/>
      <c r="E101" s="179">
        <v>8932</v>
      </c>
    </row>
    <row r="102" spans="1:10" ht="18.75" customHeight="1">
      <c r="A102" s="101" t="s">
        <v>207</v>
      </c>
      <c r="B102" s="58">
        <f>B71+B96</f>
        <v>766639</v>
      </c>
      <c r="C102" s="58">
        <v>503776</v>
      </c>
      <c r="D102" s="58">
        <v>509076</v>
      </c>
      <c r="E102" s="58">
        <f>SUM(E72+E82+E83+E88+E89+E96+E100+E101)</f>
        <v>664894</v>
      </c>
      <c r="F102" s="60" t="s">
        <v>208</v>
      </c>
      <c r="G102" s="60"/>
      <c r="H102" s="60"/>
      <c r="I102" s="60"/>
      <c r="J102" s="60"/>
    </row>
    <row r="103" spans="1:6" ht="13.5" customHeight="1">
      <c r="A103" s="13"/>
      <c r="B103" s="106"/>
      <c r="F103">
        <v>449386</v>
      </c>
    </row>
    <row r="104" spans="1:3" ht="13.5" customHeight="1">
      <c r="A104" s="107"/>
      <c r="B104" s="108"/>
      <c r="C104" s="109"/>
    </row>
    <row r="105" spans="1:2" ht="13.5" customHeight="1">
      <c r="A105" s="13"/>
      <c r="B105" s="106"/>
    </row>
    <row r="106" spans="1:2" ht="13.5" customHeight="1">
      <c r="A106" s="13"/>
      <c r="B106" s="106"/>
    </row>
    <row r="107" spans="1:2" ht="13.5" customHeight="1">
      <c r="A107" s="13"/>
      <c r="B107" s="106"/>
    </row>
    <row r="108" spans="1:2" ht="13.5" customHeight="1">
      <c r="A108" s="13"/>
      <c r="B108" s="106"/>
    </row>
    <row r="109" spans="1:2" ht="13.5" customHeight="1">
      <c r="A109" s="13"/>
      <c r="B109" s="106"/>
    </row>
    <row r="110" spans="1:2" ht="13.5" customHeight="1">
      <c r="A110" s="13"/>
      <c r="B110" s="106"/>
    </row>
    <row r="111" spans="1:2" ht="13.5" customHeight="1">
      <c r="A111" s="13"/>
      <c r="B111" s="106"/>
    </row>
    <row r="112" spans="1:2" ht="12.75">
      <c r="A112" s="13"/>
      <c r="B112" s="106"/>
    </row>
    <row r="113" spans="1:2" ht="12.75">
      <c r="A113" s="13"/>
      <c r="B113" s="106"/>
    </row>
    <row r="114" spans="1:2" ht="12.75">
      <c r="A114" s="13"/>
      <c r="B114" s="106"/>
    </row>
    <row r="115" spans="1:2" ht="12.75">
      <c r="A115" s="13"/>
      <c r="B115" s="106"/>
    </row>
  </sheetData>
  <sheetProtection/>
  <mergeCells count="5">
    <mergeCell ref="A5:C5"/>
    <mergeCell ref="C6:E6"/>
    <mergeCell ref="A1:K1"/>
    <mergeCell ref="A2:K2"/>
    <mergeCell ref="A4:C4"/>
  </mergeCells>
  <printOptions/>
  <pageMargins left="1.141732283464567" right="0.7480314960629921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63.140625" style="0" customWidth="1"/>
    <col min="2" max="4" width="9.28125" style="110" customWidth="1"/>
    <col min="5" max="5" width="0.2890625" style="0" customWidth="1"/>
    <col min="6" max="11" width="9.140625" style="0" hidden="1" customWidth="1"/>
  </cols>
  <sheetData>
    <row r="1" spans="1:11" s="53" customFormat="1" ht="12.75">
      <c r="A1" s="218" t="s">
        <v>460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53" customFormat="1" ht="12.75">
      <c r="A2" s="218" t="s">
        <v>451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4" ht="24.75" customHeight="1">
      <c r="A3" s="215" t="s">
        <v>111</v>
      </c>
      <c r="B3" s="215"/>
      <c r="C3" s="220"/>
      <c r="D3" s="220"/>
    </row>
    <row r="4" spans="1:4" ht="44.25" customHeight="1">
      <c r="A4" s="215" t="s">
        <v>390</v>
      </c>
      <c r="B4" s="215"/>
      <c r="C4" s="220"/>
      <c r="D4" s="220"/>
    </row>
    <row r="5" spans="1:4" ht="12.75">
      <c r="A5" s="52"/>
      <c r="C5" s="111"/>
      <c r="D5" s="111"/>
    </row>
    <row r="6" spans="1:6" ht="52.5" customHeight="1">
      <c r="A6" s="112" t="s">
        <v>209</v>
      </c>
      <c r="B6" s="20" t="s">
        <v>382</v>
      </c>
      <c r="C6" s="20" t="s">
        <v>383</v>
      </c>
      <c r="D6" s="20" t="s">
        <v>469</v>
      </c>
      <c r="E6" s="113"/>
      <c r="F6" s="114"/>
    </row>
    <row r="7" spans="1:6" ht="16.5" customHeight="1">
      <c r="A7" s="57" t="s">
        <v>210</v>
      </c>
      <c r="B7" s="58">
        <v>747099</v>
      </c>
      <c r="C7" s="58">
        <v>492124</v>
      </c>
      <c r="D7" s="115">
        <v>834184</v>
      </c>
      <c r="E7" s="116"/>
      <c r="F7" s="117"/>
    </row>
    <row r="8" spans="1:6" ht="16.5" customHeight="1">
      <c r="A8" s="99" t="s">
        <v>211</v>
      </c>
      <c r="B8" s="118">
        <v>737099</v>
      </c>
      <c r="C8" s="118">
        <v>482124</v>
      </c>
      <c r="D8" s="119">
        <v>821984</v>
      </c>
      <c r="E8" s="120"/>
      <c r="F8" s="121"/>
    </row>
    <row r="9" spans="1:6" ht="13.5" customHeight="1">
      <c r="A9" s="91" t="s">
        <v>212</v>
      </c>
      <c r="B9" s="124">
        <v>725594</v>
      </c>
      <c r="C9" s="124">
        <v>470243</v>
      </c>
      <c r="D9" s="125">
        <v>810103</v>
      </c>
      <c r="E9" s="120"/>
      <c r="F9" s="121"/>
    </row>
    <row r="10" spans="1:6" ht="13.5" customHeight="1">
      <c r="A10" s="123" t="s">
        <v>213</v>
      </c>
      <c r="B10" s="124">
        <v>11505</v>
      </c>
      <c r="C10" s="124">
        <v>11881</v>
      </c>
      <c r="D10" s="125">
        <v>11881</v>
      </c>
      <c r="E10" s="120"/>
      <c r="F10" s="126"/>
    </row>
    <row r="11" spans="1:6" ht="16.5" customHeight="1">
      <c r="A11" s="127" t="s">
        <v>214</v>
      </c>
      <c r="B11" s="118">
        <f>SUM(B12:B16)</f>
        <v>0</v>
      </c>
      <c r="C11" s="118">
        <f>SUM(C12:C16)</f>
        <v>0</v>
      </c>
      <c r="D11" s="119">
        <v>2200</v>
      </c>
      <c r="E11" s="128"/>
      <c r="F11" s="121"/>
    </row>
    <row r="12" spans="1:6" ht="13.5" customHeight="1">
      <c r="A12" s="96" t="s">
        <v>215</v>
      </c>
      <c r="B12" s="118"/>
      <c r="C12" s="118"/>
      <c r="D12" s="119"/>
      <c r="E12" s="129"/>
      <c r="F12" s="121"/>
    </row>
    <row r="13" spans="1:6" ht="13.5" customHeight="1">
      <c r="A13" s="96" t="s">
        <v>216</v>
      </c>
      <c r="B13" s="124">
        <v>0</v>
      </c>
      <c r="C13" s="124">
        <v>0</v>
      </c>
      <c r="D13" s="125"/>
      <c r="E13" s="129"/>
      <c r="F13" s="126"/>
    </row>
    <row r="14" spans="1:6" ht="13.5" customHeight="1">
      <c r="A14" s="96" t="s">
        <v>217</v>
      </c>
      <c r="B14" s="124"/>
      <c r="C14" s="124"/>
      <c r="D14" s="125">
        <v>2200</v>
      </c>
      <c r="E14" s="129"/>
      <c r="F14" s="126"/>
    </row>
    <row r="15" spans="1:6" ht="13.5" customHeight="1">
      <c r="A15" s="96" t="s">
        <v>218</v>
      </c>
      <c r="B15" s="124"/>
      <c r="C15" s="124"/>
      <c r="D15" s="125"/>
      <c r="E15" s="129"/>
      <c r="F15" s="126"/>
    </row>
    <row r="16" spans="1:6" ht="13.5" customHeight="1">
      <c r="A16" s="96" t="s">
        <v>219</v>
      </c>
      <c r="B16" s="124"/>
      <c r="C16" s="124"/>
      <c r="D16" s="125"/>
      <c r="E16" s="129"/>
      <c r="F16" s="126"/>
    </row>
    <row r="17" spans="1:6" ht="16.5" customHeight="1">
      <c r="A17" s="127" t="s">
        <v>220</v>
      </c>
      <c r="B17" s="118">
        <v>0</v>
      </c>
      <c r="C17" s="118">
        <v>0</v>
      </c>
      <c r="D17" s="119">
        <v>0</v>
      </c>
      <c r="E17" s="128"/>
      <c r="F17" s="121"/>
    </row>
    <row r="18" spans="1:6" ht="13.5" customHeight="1">
      <c r="A18" s="96" t="s">
        <v>221</v>
      </c>
      <c r="B18" s="124"/>
      <c r="C18" s="124"/>
      <c r="D18" s="125"/>
      <c r="E18" s="129"/>
      <c r="F18" s="126"/>
    </row>
    <row r="19" spans="1:6" ht="13.5" customHeight="1">
      <c r="A19" s="96" t="s">
        <v>222</v>
      </c>
      <c r="B19" s="124"/>
      <c r="C19" s="124"/>
      <c r="D19" s="125"/>
      <c r="E19" s="129"/>
      <c r="F19" s="126"/>
    </row>
    <row r="20" spans="1:6" ht="14.25" customHeight="1">
      <c r="A20" s="96" t="s">
        <v>223</v>
      </c>
      <c r="B20" s="124"/>
      <c r="C20" s="124"/>
      <c r="D20" s="125"/>
      <c r="E20" s="129"/>
      <c r="F20" s="126"/>
    </row>
    <row r="21" spans="1:6" ht="16.5" customHeight="1">
      <c r="A21" s="98" t="s">
        <v>171</v>
      </c>
      <c r="B21" s="118">
        <v>10000</v>
      </c>
      <c r="C21" s="118">
        <v>10000</v>
      </c>
      <c r="D21" s="118">
        <v>10000</v>
      </c>
      <c r="E21" s="130"/>
      <c r="F21" s="121"/>
    </row>
    <row r="22" spans="1:6" ht="16.5" customHeight="1">
      <c r="A22" s="99" t="s">
        <v>172</v>
      </c>
      <c r="B22" s="118">
        <v>10000</v>
      </c>
      <c r="C22" s="118">
        <v>10000</v>
      </c>
      <c r="D22" s="118">
        <v>10000</v>
      </c>
      <c r="E22" s="120"/>
      <c r="F22" s="121"/>
    </row>
    <row r="23" spans="1:6" ht="16.5" customHeight="1">
      <c r="A23" s="91" t="s">
        <v>224</v>
      </c>
      <c r="B23" s="124">
        <v>10000</v>
      </c>
      <c r="C23" s="124">
        <v>10000</v>
      </c>
      <c r="D23" s="124">
        <v>10000</v>
      </c>
      <c r="E23" s="122"/>
      <c r="F23" s="121"/>
    </row>
    <row r="24" spans="1:6" ht="16.5" customHeight="1">
      <c r="A24" s="96" t="s">
        <v>225</v>
      </c>
      <c r="B24" s="118"/>
      <c r="C24" s="118"/>
      <c r="D24" s="119"/>
      <c r="E24" s="129"/>
      <c r="F24" s="121"/>
    </row>
    <row r="25" spans="1:6" ht="16.5" customHeight="1">
      <c r="A25" s="99" t="s">
        <v>175</v>
      </c>
      <c r="B25" s="118">
        <v>0</v>
      </c>
      <c r="C25" s="118">
        <v>0</v>
      </c>
      <c r="D25" s="119"/>
      <c r="E25" s="120"/>
      <c r="F25" s="121"/>
    </row>
    <row r="26" spans="1:6" ht="16.5" customHeight="1">
      <c r="A26" s="101" t="s">
        <v>226</v>
      </c>
      <c r="B26" s="118">
        <v>747099</v>
      </c>
      <c r="C26" s="118">
        <v>492124</v>
      </c>
      <c r="D26" s="119">
        <v>834184</v>
      </c>
      <c r="E26" s="131"/>
      <c r="F26" s="121"/>
    </row>
    <row r="27" spans="1:6" ht="16.5" customHeight="1">
      <c r="A27" s="57" t="s">
        <v>227</v>
      </c>
      <c r="B27" s="118"/>
      <c r="C27" s="118"/>
      <c r="D27" s="119"/>
      <c r="E27" s="132"/>
      <c r="F27" s="121"/>
    </row>
    <row r="28" spans="1:6" ht="16.5" customHeight="1">
      <c r="A28" s="99" t="s">
        <v>228</v>
      </c>
      <c r="B28" s="118"/>
      <c r="C28" s="118"/>
      <c r="D28" s="119"/>
      <c r="E28" s="120"/>
      <c r="F28" s="121"/>
    </row>
    <row r="29" spans="1:6" ht="16.5" customHeight="1">
      <c r="A29" s="133" t="s">
        <v>229</v>
      </c>
      <c r="B29" s="118">
        <v>52900</v>
      </c>
      <c r="C29" s="118">
        <v>53276</v>
      </c>
      <c r="D29" s="119">
        <v>52900</v>
      </c>
      <c r="E29" s="134"/>
      <c r="F29" s="121"/>
    </row>
    <row r="30" spans="1:6" ht="13.5" customHeight="1">
      <c r="A30" s="135" t="s">
        <v>230</v>
      </c>
      <c r="B30" s="118">
        <v>50000</v>
      </c>
      <c r="C30" s="118">
        <v>50000</v>
      </c>
      <c r="D30" s="119">
        <v>50000</v>
      </c>
      <c r="E30" s="136"/>
      <c r="F30" s="121"/>
    </row>
    <row r="31" spans="1:6" ht="13.5" customHeight="1">
      <c r="A31" s="137" t="s">
        <v>231</v>
      </c>
      <c r="B31" s="118">
        <v>2800</v>
      </c>
      <c r="C31" s="118">
        <v>3176</v>
      </c>
      <c r="D31" s="119">
        <v>3176</v>
      </c>
      <c r="E31" s="138"/>
      <c r="F31" s="121"/>
    </row>
    <row r="32" spans="1:9" ht="13.5" customHeight="1">
      <c r="A32" s="135" t="s">
        <v>232</v>
      </c>
      <c r="B32" s="118">
        <v>100</v>
      </c>
      <c r="C32" s="118">
        <v>100</v>
      </c>
      <c r="D32" s="119">
        <v>100</v>
      </c>
      <c r="E32" s="136"/>
      <c r="F32" s="121"/>
      <c r="H32" s="2"/>
      <c r="I32" s="2"/>
    </row>
    <row r="33" spans="1:4" ht="13.5" customHeight="1">
      <c r="A33" s="133" t="s">
        <v>233</v>
      </c>
      <c r="B33" s="118">
        <v>0</v>
      </c>
      <c r="C33" s="118">
        <v>0</v>
      </c>
      <c r="D33" s="119"/>
    </row>
    <row r="34" spans="1:4" ht="13.5" customHeight="1">
      <c r="A34" s="139" t="s">
        <v>234</v>
      </c>
      <c r="B34" s="124"/>
      <c r="C34" s="124"/>
      <c r="D34" s="125"/>
    </row>
    <row r="35" spans="1:4" ht="13.5" customHeight="1">
      <c r="A35" s="139"/>
      <c r="B35" s="124">
        <v>0</v>
      </c>
      <c r="C35" s="124"/>
      <c r="D35" s="125"/>
    </row>
    <row r="36" spans="1:4" ht="13.5" customHeight="1">
      <c r="A36" s="139"/>
      <c r="B36" s="124"/>
      <c r="C36" s="124"/>
      <c r="D36" s="125"/>
    </row>
    <row r="37" spans="1:4" ht="13.5" customHeight="1">
      <c r="A37" s="99" t="s">
        <v>235</v>
      </c>
      <c r="B37" s="118">
        <v>694821</v>
      </c>
      <c r="C37" s="118">
        <v>441165</v>
      </c>
      <c r="D37" s="119">
        <v>712235</v>
      </c>
    </row>
    <row r="38" spans="1:4" ht="13.5" customHeight="1">
      <c r="A38" s="133" t="s">
        <v>236</v>
      </c>
      <c r="B38" s="118">
        <v>10522</v>
      </c>
      <c r="C38" s="118">
        <v>12217</v>
      </c>
      <c r="D38" s="118">
        <v>12217</v>
      </c>
    </row>
    <row r="39" spans="1:4" s="201" customFormat="1" ht="13.5" customHeight="1">
      <c r="A39" s="91" t="s">
        <v>391</v>
      </c>
      <c r="B39" s="124">
        <v>2500</v>
      </c>
      <c r="C39" s="124">
        <v>2500</v>
      </c>
      <c r="D39" s="124">
        <v>2500</v>
      </c>
    </row>
    <row r="40" spans="1:4" s="201" customFormat="1" ht="13.5" customHeight="1">
      <c r="A40" s="91" t="s">
        <v>392</v>
      </c>
      <c r="B40" s="124">
        <v>3936</v>
      </c>
      <c r="C40" s="124">
        <v>3936</v>
      </c>
      <c r="D40" s="124">
        <v>3936</v>
      </c>
    </row>
    <row r="41" spans="1:4" s="201" customFormat="1" ht="13.5" customHeight="1">
      <c r="A41" s="91" t="s">
        <v>393</v>
      </c>
      <c r="B41" s="124">
        <v>1000</v>
      </c>
      <c r="C41" s="124">
        <v>1000</v>
      </c>
      <c r="D41" s="124">
        <v>1000</v>
      </c>
    </row>
    <row r="42" spans="1:4" s="201" customFormat="1" ht="13.5" customHeight="1">
      <c r="A42" s="91" t="s">
        <v>394</v>
      </c>
      <c r="B42" s="124">
        <v>1250</v>
      </c>
      <c r="C42" s="124">
        <v>1250</v>
      </c>
      <c r="D42" s="124">
        <v>1250</v>
      </c>
    </row>
    <row r="43" spans="1:4" s="201" customFormat="1" ht="13.5" customHeight="1">
      <c r="A43" s="91" t="s">
        <v>395</v>
      </c>
      <c r="B43" s="124">
        <v>300</v>
      </c>
      <c r="C43" s="124">
        <v>300</v>
      </c>
      <c r="D43" s="124">
        <v>300</v>
      </c>
    </row>
    <row r="44" spans="1:4" s="201" customFormat="1" ht="13.5" customHeight="1">
      <c r="A44" s="91" t="s">
        <v>396</v>
      </c>
      <c r="B44" s="124">
        <v>1536</v>
      </c>
      <c r="C44" s="124">
        <v>1536</v>
      </c>
      <c r="D44" s="124">
        <v>1536</v>
      </c>
    </row>
    <row r="45" spans="1:4" s="201" customFormat="1" ht="13.5" customHeight="1">
      <c r="A45" s="91" t="s">
        <v>397</v>
      </c>
      <c r="B45" s="124"/>
      <c r="C45" s="124"/>
      <c r="D45" s="125"/>
    </row>
    <row r="46" spans="1:4" s="201" customFormat="1" ht="13.5" customHeight="1">
      <c r="A46" s="91" t="s">
        <v>398</v>
      </c>
      <c r="B46" s="124"/>
      <c r="C46" s="124">
        <v>1695</v>
      </c>
      <c r="D46" s="125">
        <v>1695</v>
      </c>
    </row>
    <row r="47" spans="1:4" s="201" customFormat="1" ht="13.5" customHeight="1">
      <c r="A47" s="99" t="s">
        <v>399</v>
      </c>
      <c r="B47" s="118">
        <v>675594</v>
      </c>
      <c r="C47" s="118">
        <v>420243</v>
      </c>
      <c r="D47" s="119">
        <v>691313</v>
      </c>
    </row>
    <row r="48" spans="1:4" s="201" customFormat="1" ht="13.5" customHeight="1">
      <c r="A48" s="99" t="s">
        <v>400</v>
      </c>
      <c r="B48" s="118">
        <v>8705</v>
      </c>
      <c r="C48" s="118">
        <v>8705</v>
      </c>
      <c r="D48" s="119">
        <v>8705</v>
      </c>
    </row>
    <row r="49" spans="1:4" s="201" customFormat="1" ht="13.5" customHeight="1">
      <c r="A49" s="99" t="s">
        <v>401</v>
      </c>
      <c r="B49" s="118"/>
      <c r="C49" s="118"/>
      <c r="D49" s="119"/>
    </row>
    <row r="50" spans="1:4" ht="13.5" customHeight="1">
      <c r="A50" s="133" t="s">
        <v>237</v>
      </c>
      <c r="B50" s="140">
        <v>0</v>
      </c>
      <c r="C50" s="140">
        <v>0</v>
      </c>
      <c r="D50" s="140"/>
    </row>
    <row r="51" spans="1:4" ht="13.5" customHeight="1">
      <c r="A51" s="99" t="s">
        <v>238</v>
      </c>
      <c r="B51" s="118">
        <f>SUM(B52+B53)</f>
        <v>0</v>
      </c>
      <c r="C51" s="118">
        <f>SUM(C52+C53)</f>
        <v>0</v>
      </c>
      <c r="D51" s="140">
        <v>0</v>
      </c>
    </row>
    <row r="52" spans="1:4" ht="13.5" customHeight="1">
      <c r="A52" s="133" t="s">
        <v>239</v>
      </c>
      <c r="B52" s="124">
        <v>0</v>
      </c>
      <c r="C52" s="124">
        <v>0</v>
      </c>
      <c r="D52" s="140">
        <v>0</v>
      </c>
    </row>
    <row r="53" spans="1:4" ht="13.5" customHeight="1">
      <c r="A53" s="133" t="s">
        <v>240</v>
      </c>
      <c r="B53" s="118">
        <f>SUM(B54:B56)</f>
        <v>0</v>
      </c>
      <c r="C53" s="118">
        <f>SUM(C54:C56)</f>
        <v>0</v>
      </c>
      <c r="D53" s="140">
        <v>0</v>
      </c>
    </row>
    <row r="54" spans="1:4" ht="13.5" customHeight="1">
      <c r="A54" s="141"/>
      <c r="B54" s="124"/>
      <c r="C54" s="124"/>
      <c r="D54" s="125"/>
    </row>
    <row r="55" spans="1:4" ht="13.5" customHeight="1">
      <c r="A55" s="141"/>
      <c r="B55" s="124"/>
      <c r="C55" s="124"/>
      <c r="D55" s="125"/>
    </row>
    <row r="56" spans="1:4" ht="13.5" customHeight="1">
      <c r="A56" s="142"/>
      <c r="B56" s="124"/>
      <c r="C56" s="124"/>
      <c r="D56" s="125"/>
    </row>
    <row r="57" spans="1:4" ht="13.5" customHeight="1">
      <c r="A57" s="98" t="s">
        <v>241</v>
      </c>
      <c r="B57" s="143">
        <v>0</v>
      </c>
      <c r="C57" s="143">
        <v>0</v>
      </c>
      <c r="D57" s="140">
        <v>0</v>
      </c>
    </row>
    <row r="58" spans="1:4" ht="13.5" customHeight="1">
      <c r="A58" s="99" t="s">
        <v>203</v>
      </c>
      <c r="B58" s="144">
        <v>0</v>
      </c>
      <c r="C58" s="144">
        <v>0</v>
      </c>
      <c r="D58" s="140">
        <v>0</v>
      </c>
    </row>
    <row r="59" spans="1:4" ht="13.5" customHeight="1">
      <c r="A59" s="105" t="s">
        <v>242</v>
      </c>
      <c r="B59" s="144"/>
      <c r="C59" s="144"/>
      <c r="D59" s="145"/>
    </row>
    <row r="60" spans="1:4" ht="13.5" customHeight="1">
      <c r="A60" s="99" t="s">
        <v>205</v>
      </c>
      <c r="B60" s="144">
        <v>0</v>
      </c>
      <c r="C60" s="144">
        <v>0</v>
      </c>
      <c r="D60" s="140">
        <v>0</v>
      </c>
    </row>
    <row r="61" spans="1:4" ht="13.5" customHeight="1">
      <c r="A61" s="101" t="s">
        <v>243</v>
      </c>
      <c r="B61" s="143">
        <v>747721</v>
      </c>
      <c r="C61" s="143">
        <v>494441</v>
      </c>
      <c r="D61" s="146">
        <f>SUM(D37+D29)</f>
        <v>765135</v>
      </c>
    </row>
    <row r="62" spans="1:6" ht="13.5" customHeight="1">
      <c r="A62" s="147"/>
      <c r="B62" s="148"/>
      <c r="C62" s="147"/>
      <c r="D62" s="147"/>
      <c r="E62" s="134"/>
      <c r="F62" s="121"/>
    </row>
    <row r="63" spans="1:6" ht="13.5" customHeight="1">
      <c r="A63" s="149"/>
      <c r="B63" s="150"/>
      <c r="C63" s="149"/>
      <c r="D63" s="149"/>
      <c r="E63" s="151"/>
      <c r="F63" s="152"/>
    </row>
    <row r="64" spans="1:6" s="1" customFormat="1" ht="13.5" customHeight="1">
      <c r="A64" s="153"/>
      <c r="B64" s="150"/>
      <c r="C64" s="153"/>
      <c r="D64" s="153"/>
      <c r="E64" s="154"/>
      <c r="F64" s="109"/>
    </row>
    <row r="65" spans="1:6" s="1" customFormat="1" ht="13.5" customHeight="1">
      <c r="A65" s="153"/>
      <c r="B65" s="150"/>
      <c r="C65" s="153"/>
      <c r="D65" s="153"/>
      <c r="E65" s="154"/>
      <c r="F65" s="109"/>
    </row>
    <row r="66" spans="1:6" s="1" customFormat="1" ht="16.5" customHeight="1">
      <c r="A66" s="153"/>
      <c r="B66" s="150"/>
      <c r="C66" s="153"/>
      <c r="D66" s="153"/>
      <c r="E66" s="155"/>
      <c r="F66" s="108"/>
    </row>
    <row r="67" spans="2:6" s="1" customFormat="1" ht="16.5" customHeight="1">
      <c r="B67" s="156"/>
      <c r="C67" s="156"/>
      <c r="D67" s="156"/>
      <c r="E67" s="157"/>
      <c r="F67" s="108"/>
    </row>
    <row r="68" spans="1:6" s="159" customFormat="1" ht="13.5" customHeight="1">
      <c r="A68" s="1"/>
      <c r="B68" s="156"/>
      <c r="C68" s="156"/>
      <c r="D68" s="156"/>
      <c r="E68" s="158"/>
      <c r="F68" s="109"/>
    </row>
    <row r="69" spans="5:6" ht="12.75">
      <c r="E69" s="13"/>
      <c r="F69" s="160"/>
    </row>
    <row r="70" spans="5:6" ht="12.75">
      <c r="E70" s="149"/>
      <c r="F70" s="161"/>
    </row>
    <row r="71" spans="5:6" ht="12.75">
      <c r="E71" s="162"/>
      <c r="F71" s="161"/>
    </row>
    <row r="72" spans="5:6" ht="12.75">
      <c r="E72" s="162"/>
      <c r="F72" s="161"/>
    </row>
    <row r="73" spans="5:6" ht="12.75">
      <c r="E73" s="162"/>
      <c r="F73" s="161"/>
    </row>
  </sheetData>
  <sheetProtection/>
  <mergeCells count="4">
    <mergeCell ref="A1:K1"/>
    <mergeCell ref="A2:K2"/>
    <mergeCell ref="A3:D3"/>
    <mergeCell ref="A4:D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6.140625" style="0" customWidth="1"/>
    <col min="2" max="2" width="32.421875" style="0" customWidth="1"/>
    <col min="3" max="3" width="8.421875" style="0" customWidth="1"/>
    <col min="4" max="4" width="9.421875" style="0" customWidth="1"/>
    <col min="5" max="5" width="8.7109375" style="0" customWidth="1"/>
    <col min="6" max="6" width="0.13671875" style="0" customWidth="1"/>
    <col min="7" max="11" width="9.140625" style="0" hidden="1" customWidth="1"/>
  </cols>
  <sheetData>
    <row r="1" spans="1:11" ht="12.75">
      <c r="A1" s="218" t="s">
        <v>461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>
      <c r="A2" s="218" t="s">
        <v>452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5" ht="12.75">
      <c r="A3" s="221" t="s">
        <v>386</v>
      </c>
      <c r="B3" s="221"/>
      <c r="C3" s="221"/>
      <c r="D3" s="221"/>
      <c r="E3" s="221"/>
    </row>
    <row r="4" spans="1:5" ht="12.75">
      <c r="A4" s="21"/>
      <c r="B4" s="12"/>
      <c r="C4" s="45"/>
      <c r="D4" s="45"/>
      <c r="E4" s="45"/>
    </row>
    <row r="5" spans="1:5" ht="12.75">
      <c r="A5" s="7"/>
      <c r="B5" s="16" t="s">
        <v>23</v>
      </c>
      <c r="C5" s="3" t="s">
        <v>24</v>
      </c>
      <c r="D5" s="3" t="s">
        <v>25</v>
      </c>
      <c r="E5" s="7" t="s">
        <v>90</v>
      </c>
    </row>
    <row r="6" spans="1:5" ht="44.25" customHeight="1">
      <c r="A6" s="10" t="s">
        <v>18</v>
      </c>
      <c r="B6" s="9" t="s">
        <v>19</v>
      </c>
      <c r="C6" s="11" t="s">
        <v>22</v>
      </c>
      <c r="D6" s="11" t="s">
        <v>387</v>
      </c>
      <c r="E6" s="20" t="s">
        <v>469</v>
      </c>
    </row>
    <row r="7" spans="1:5" ht="15" customHeight="1">
      <c r="A7" s="7">
        <v>1</v>
      </c>
      <c r="B7" s="31" t="s">
        <v>2</v>
      </c>
      <c r="C7" s="30"/>
      <c r="D7" s="30"/>
      <c r="E7" s="30"/>
    </row>
    <row r="8" spans="1:5" ht="15" customHeight="1">
      <c r="A8" s="7">
        <f aca="true" t="shared" si="0" ref="A8:A30">A7+1</f>
        <v>2</v>
      </c>
      <c r="B8" s="32" t="s">
        <v>50</v>
      </c>
      <c r="C8" s="33"/>
      <c r="D8" s="33"/>
      <c r="E8" s="33"/>
    </row>
    <row r="9" spans="1:5" ht="15" customHeight="1">
      <c r="A9" s="7">
        <f t="shared" si="0"/>
        <v>3</v>
      </c>
      <c r="B9" s="32" t="s">
        <v>51</v>
      </c>
      <c r="C9" s="33"/>
      <c r="D9" s="33"/>
      <c r="E9" s="33"/>
    </row>
    <row r="10" spans="1:5" ht="15" customHeight="1">
      <c r="A10" s="7">
        <f t="shared" si="0"/>
        <v>4</v>
      </c>
      <c r="B10" s="32" t="s">
        <v>52</v>
      </c>
      <c r="C10" s="33"/>
      <c r="D10" s="33"/>
      <c r="E10" s="33"/>
    </row>
    <row r="11" spans="1:5" ht="15" customHeight="1">
      <c r="A11" s="7">
        <f t="shared" si="0"/>
        <v>5</v>
      </c>
      <c r="B11" s="32" t="s">
        <v>53</v>
      </c>
      <c r="C11" s="33"/>
      <c r="D11" s="33"/>
      <c r="E11" s="33"/>
    </row>
    <row r="12" spans="1:5" ht="15" customHeight="1">
      <c r="A12" s="7">
        <f t="shared" si="0"/>
        <v>6</v>
      </c>
      <c r="B12" s="32" t="s">
        <v>54</v>
      </c>
      <c r="C12" s="33"/>
      <c r="D12" s="33"/>
      <c r="E12" s="33"/>
    </row>
    <row r="13" spans="1:5" ht="15" customHeight="1">
      <c r="A13" s="7">
        <f t="shared" si="0"/>
        <v>7</v>
      </c>
      <c r="B13" s="32" t="s">
        <v>55</v>
      </c>
      <c r="C13" s="33"/>
      <c r="D13" s="33"/>
      <c r="E13" s="33"/>
    </row>
    <row r="14" spans="1:5" ht="15" customHeight="1">
      <c r="A14" s="7">
        <f t="shared" si="0"/>
        <v>8</v>
      </c>
      <c r="B14" s="32" t="s">
        <v>56</v>
      </c>
      <c r="C14" s="33"/>
      <c r="D14" s="33"/>
      <c r="E14" s="33"/>
    </row>
    <row r="15" spans="1:5" ht="15" customHeight="1">
      <c r="A15" s="7">
        <f t="shared" si="0"/>
        <v>9</v>
      </c>
      <c r="B15" s="32" t="s">
        <v>57</v>
      </c>
      <c r="C15" s="33"/>
      <c r="D15" s="33"/>
      <c r="E15" s="33"/>
    </row>
    <row r="16" spans="1:5" ht="15" customHeight="1">
      <c r="A16" s="7">
        <f t="shared" si="0"/>
        <v>10</v>
      </c>
      <c r="B16" s="32" t="s">
        <v>58</v>
      </c>
      <c r="C16" s="33"/>
      <c r="D16" s="33"/>
      <c r="E16" s="33"/>
    </row>
    <row r="17" spans="1:5" ht="15" customHeight="1">
      <c r="A17" s="7">
        <f t="shared" si="0"/>
        <v>11</v>
      </c>
      <c r="B17" s="32" t="s">
        <v>59</v>
      </c>
      <c r="C17" s="33"/>
      <c r="D17" s="33"/>
      <c r="E17" s="33"/>
    </row>
    <row r="18" spans="1:5" ht="15" customHeight="1">
      <c r="A18" s="7">
        <f t="shared" si="0"/>
        <v>12</v>
      </c>
      <c r="B18" s="32" t="s">
        <v>60</v>
      </c>
      <c r="C18" s="33"/>
      <c r="D18" s="33"/>
      <c r="E18" s="33"/>
    </row>
    <row r="19" spans="1:5" ht="15" customHeight="1">
      <c r="A19" s="7">
        <f t="shared" si="0"/>
        <v>13</v>
      </c>
      <c r="B19" s="32" t="s">
        <v>61</v>
      </c>
      <c r="C19" s="33"/>
      <c r="D19" s="33"/>
      <c r="E19" s="33"/>
    </row>
    <row r="20" spans="1:5" ht="15" customHeight="1">
      <c r="A20" s="7">
        <f t="shared" si="0"/>
        <v>14</v>
      </c>
      <c r="B20" s="31" t="s">
        <v>29</v>
      </c>
      <c r="C20" s="30">
        <f>SUM(C21:C30)</f>
        <v>200</v>
      </c>
      <c r="D20" s="30">
        <f>SUM(D21:D30)</f>
        <v>200</v>
      </c>
      <c r="E20" s="30">
        <f>SUM(E21:E30)</f>
        <v>200</v>
      </c>
    </row>
    <row r="21" spans="1:5" ht="15" customHeight="1">
      <c r="A21" s="7">
        <f t="shared" si="0"/>
        <v>15</v>
      </c>
      <c r="B21" s="32" t="s">
        <v>30</v>
      </c>
      <c r="C21" s="33"/>
      <c r="D21" s="33"/>
      <c r="E21" s="33"/>
    </row>
    <row r="22" spans="1:5" ht="15" customHeight="1">
      <c r="A22" s="7">
        <f t="shared" si="0"/>
        <v>16</v>
      </c>
      <c r="B22" s="32" t="s">
        <v>37</v>
      </c>
      <c r="C22" s="33"/>
      <c r="D22" s="33"/>
      <c r="E22" s="33"/>
    </row>
    <row r="23" spans="1:5" ht="15" customHeight="1">
      <c r="A23" s="7">
        <f t="shared" si="0"/>
        <v>17</v>
      </c>
      <c r="B23" s="32" t="s">
        <v>31</v>
      </c>
      <c r="C23" s="28">
        <v>25</v>
      </c>
      <c r="D23" s="28">
        <v>25</v>
      </c>
      <c r="E23" s="33">
        <v>25</v>
      </c>
    </row>
    <row r="24" spans="1:5" ht="15" customHeight="1">
      <c r="A24" s="7">
        <f t="shared" si="0"/>
        <v>18</v>
      </c>
      <c r="B24" s="32" t="s">
        <v>67</v>
      </c>
      <c r="C24" s="33"/>
      <c r="D24" s="33"/>
      <c r="E24" s="33"/>
    </row>
    <row r="25" spans="1:5" ht="15" customHeight="1">
      <c r="A25" s="7">
        <f t="shared" si="0"/>
        <v>19</v>
      </c>
      <c r="B25" s="32" t="s">
        <v>106</v>
      </c>
      <c r="C25" s="33">
        <v>118</v>
      </c>
      <c r="D25" s="33">
        <v>118</v>
      </c>
      <c r="E25" s="33">
        <v>118</v>
      </c>
    </row>
    <row r="26" spans="1:5" ht="15" customHeight="1">
      <c r="A26" s="7">
        <f t="shared" si="0"/>
        <v>20</v>
      </c>
      <c r="B26" s="32" t="s">
        <v>32</v>
      </c>
      <c r="C26" s="33"/>
      <c r="D26" s="33"/>
      <c r="E26" s="33"/>
    </row>
    <row r="27" spans="1:5" ht="15" customHeight="1">
      <c r="A27" s="7">
        <f t="shared" si="0"/>
        <v>21</v>
      </c>
      <c r="B27" s="32" t="s">
        <v>33</v>
      </c>
      <c r="C27" s="33">
        <v>32</v>
      </c>
      <c r="D27" s="33">
        <v>32</v>
      </c>
      <c r="E27" s="33">
        <v>32</v>
      </c>
    </row>
    <row r="28" spans="1:5" ht="15" customHeight="1">
      <c r="A28" s="7">
        <f t="shared" si="0"/>
        <v>22</v>
      </c>
      <c r="B28" s="32" t="s">
        <v>34</v>
      </c>
      <c r="C28" s="33"/>
      <c r="D28" s="33"/>
      <c r="E28" s="33"/>
    </row>
    <row r="29" spans="1:5" ht="15" customHeight="1">
      <c r="A29" s="7">
        <f t="shared" si="0"/>
        <v>23</v>
      </c>
      <c r="B29" s="32" t="s">
        <v>36</v>
      </c>
      <c r="C29" s="33">
        <v>25</v>
      </c>
      <c r="D29" s="33">
        <v>25</v>
      </c>
      <c r="E29" s="33">
        <v>25</v>
      </c>
    </row>
    <row r="30" spans="1:5" ht="15" customHeight="1">
      <c r="A30" s="7">
        <f t="shared" si="0"/>
        <v>24</v>
      </c>
      <c r="B30" s="25" t="s">
        <v>35</v>
      </c>
      <c r="C30" s="33"/>
      <c r="D30" s="33"/>
      <c r="E30" s="33"/>
    </row>
    <row r="31" spans="1:5" ht="29.25" customHeight="1">
      <c r="A31" s="10">
        <f>A30+1</f>
        <v>25</v>
      </c>
      <c r="B31" s="34" t="s">
        <v>38</v>
      </c>
      <c r="C31" s="30"/>
      <c r="D31" s="30"/>
      <c r="E31" s="30"/>
    </row>
    <row r="32" spans="1:5" ht="15" customHeight="1">
      <c r="A32" s="10">
        <v>30</v>
      </c>
      <c r="B32" s="35" t="s">
        <v>39</v>
      </c>
      <c r="C32" s="33"/>
      <c r="D32" s="33"/>
      <c r="E32" s="33"/>
    </row>
    <row r="33" spans="1:5" ht="15" customHeight="1">
      <c r="A33" s="10">
        <v>31</v>
      </c>
      <c r="B33" s="35" t="s">
        <v>40</v>
      </c>
      <c r="C33" s="33"/>
      <c r="D33" s="33"/>
      <c r="E33" s="33"/>
    </row>
    <row r="34" spans="1:5" ht="15" customHeight="1">
      <c r="A34" s="10">
        <v>32</v>
      </c>
      <c r="B34" s="35" t="s">
        <v>41</v>
      </c>
      <c r="C34" s="33"/>
      <c r="D34" s="33"/>
      <c r="E34" s="33"/>
    </row>
    <row r="35" spans="1:5" ht="15" customHeight="1">
      <c r="A35" s="10">
        <v>33</v>
      </c>
      <c r="B35" s="35" t="s">
        <v>42</v>
      </c>
      <c r="C35" s="33"/>
      <c r="D35" s="46"/>
      <c r="E35" s="33"/>
    </row>
    <row r="36" spans="1:5" ht="15" customHeight="1">
      <c r="A36" s="10">
        <v>34</v>
      </c>
      <c r="B36" s="35" t="s">
        <v>43</v>
      </c>
      <c r="C36" s="33"/>
      <c r="D36" s="33"/>
      <c r="E36" s="33"/>
    </row>
    <row r="37" spans="1:5" ht="15" customHeight="1">
      <c r="A37" s="10">
        <v>35</v>
      </c>
      <c r="B37" s="36" t="s">
        <v>3</v>
      </c>
      <c r="C37" s="30"/>
      <c r="D37" s="30"/>
      <c r="E37" s="37"/>
    </row>
    <row r="38" spans="1:5" ht="15" customHeight="1">
      <c r="A38" s="10">
        <v>36</v>
      </c>
      <c r="B38" s="36"/>
      <c r="C38" s="30"/>
      <c r="D38" s="30"/>
      <c r="E38" s="33"/>
    </row>
    <row r="39" spans="1:5" ht="15" customHeight="1">
      <c r="A39" s="10">
        <v>37</v>
      </c>
      <c r="B39" s="38" t="s">
        <v>4</v>
      </c>
      <c r="C39" s="30"/>
      <c r="D39" s="30"/>
      <c r="E39" s="30"/>
    </row>
    <row r="40" spans="1:5" ht="15" customHeight="1">
      <c r="A40" s="10">
        <v>38</v>
      </c>
      <c r="B40" s="39"/>
      <c r="C40" s="37"/>
      <c r="D40" s="37"/>
      <c r="E40" s="37"/>
    </row>
    <row r="41" spans="1:5" ht="21" customHeight="1">
      <c r="A41" s="10">
        <v>39</v>
      </c>
      <c r="B41" s="31" t="s">
        <v>5</v>
      </c>
      <c r="C41" s="30"/>
      <c r="D41" s="30"/>
      <c r="E41" s="30"/>
    </row>
    <row r="42" spans="1:5" ht="21.75" customHeight="1">
      <c r="A42" s="10">
        <v>40</v>
      </c>
      <c r="B42" s="32" t="s">
        <v>62</v>
      </c>
      <c r="C42" s="33"/>
      <c r="D42" s="33"/>
      <c r="E42" s="33"/>
    </row>
    <row r="43" spans="1:5" ht="28.5" customHeight="1">
      <c r="A43" s="10">
        <v>41</v>
      </c>
      <c r="B43" s="32" t="s">
        <v>63</v>
      </c>
      <c r="C43" s="33"/>
      <c r="D43" s="33"/>
      <c r="E43" s="33"/>
    </row>
    <row r="44" spans="1:5" ht="31.5" customHeight="1">
      <c r="A44" s="10">
        <v>42</v>
      </c>
      <c r="B44" s="32" t="s">
        <v>64</v>
      </c>
      <c r="C44" s="33"/>
      <c r="D44" s="33"/>
      <c r="E44" s="33"/>
    </row>
    <row r="45" spans="1:5" ht="15" customHeight="1">
      <c r="A45" s="10">
        <v>43</v>
      </c>
      <c r="B45" s="32" t="s">
        <v>65</v>
      </c>
      <c r="C45" s="33"/>
      <c r="D45" s="33"/>
      <c r="E45" s="33"/>
    </row>
    <row r="46" spans="1:5" ht="15" customHeight="1">
      <c r="A46" s="10">
        <v>44</v>
      </c>
      <c r="B46" s="32" t="s">
        <v>28</v>
      </c>
      <c r="C46" s="33"/>
      <c r="D46" s="33"/>
      <c r="E46" s="33"/>
    </row>
    <row r="47" spans="1:5" ht="15" customHeight="1">
      <c r="A47" s="10">
        <v>45</v>
      </c>
      <c r="B47" s="32" t="s">
        <v>107</v>
      </c>
      <c r="C47" s="33"/>
      <c r="D47" s="33"/>
      <c r="E47" s="33"/>
    </row>
    <row r="48" spans="1:5" ht="15" customHeight="1">
      <c r="A48" s="10">
        <v>46</v>
      </c>
      <c r="B48" s="200" t="s">
        <v>388</v>
      </c>
      <c r="C48" s="33"/>
      <c r="D48" s="33">
        <v>1452</v>
      </c>
      <c r="E48" s="33">
        <v>935</v>
      </c>
    </row>
    <row r="49" spans="1:5" s="1" customFormat="1" ht="15" customHeight="1">
      <c r="A49" s="47"/>
      <c r="B49" s="48"/>
      <c r="C49" s="49"/>
      <c r="D49" s="49"/>
      <c r="E49" s="49"/>
    </row>
    <row r="50" spans="1:5" ht="15" customHeight="1">
      <c r="A50" s="7"/>
      <c r="B50" s="16" t="s">
        <v>23</v>
      </c>
      <c r="C50" s="3" t="s">
        <v>24</v>
      </c>
      <c r="D50" s="3" t="s">
        <v>25</v>
      </c>
      <c r="E50" s="7" t="s">
        <v>90</v>
      </c>
    </row>
    <row r="51" spans="1:5" ht="36.75" customHeight="1">
      <c r="A51" s="10" t="s">
        <v>18</v>
      </c>
      <c r="B51" s="9" t="s">
        <v>19</v>
      </c>
      <c r="C51" s="11" t="s">
        <v>22</v>
      </c>
      <c r="D51" s="11" t="s">
        <v>387</v>
      </c>
      <c r="E51" s="20" t="s">
        <v>384</v>
      </c>
    </row>
    <row r="52" spans="1:5" ht="31.5" customHeight="1">
      <c r="A52" s="16">
        <v>47</v>
      </c>
      <c r="B52" s="31" t="s">
        <v>6</v>
      </c>
      <c r="C52" s="30"/>
      <c r="D52" s="30"/>
      <c r="E52" s="30"/>
    </row>
    <row r="53" spans="1:5" ht="15" customHeight="1">
      <c r="A53" s="10">
        <v>48</v>
      </c>
      <c r="B53" s="32" t="s">
        <v>44</v>
      </c>
      <c r="C53" s="33"/>
      <c r="D53" s="33"/>
      <c r="E53" s="33"/>
    </row>
    <row r="54" spans="1:5" ht="15" customHeight="1">
      <c r="A54" s="16">
        <v>49</v>
      </c>
      <c r="B54" s="31" t="s">
        <v>45</v>
      </c>
      <c r="C54" s="30"/>
      <c r="D54" s="30"/>
      <c r="E54" s="30"/>
    </row>
    <row r="55" spans="1:5" ht="23.25" customHeight="1">
      <c r="A55" s="10">
        <v>50</v>
      </c>
      <c r="B55" s="32" t="s">
        <v>46</v>
      </c>
      <c r="C55" s="33"/>
      <c r="D55" s="33"/>
      <c r="E55" s="33"/>
    </row>
    <row r="56" spans="1:5" ht="15" customHeight="1">
      <c r="A56" s="16">
        <v>51</v>
      </c>
      <c r="B56" s="32" t="s">
        <v>47</v>
      </c>
      <c r="C56" s="33"/>
      <c r="D56" s="33"/>
      <c r="E56" s="33"/>
    </row>
    <row r="57" spans="1:5" ht="15" customHeight="1">
      <c r="A57" s="10">
        <v>52</v>
      </c>
      <c r="B57" s="32" t="s">
        <v>48</v>
      </c>
      <c r="C57" s="37"/>
      <c r="D57" s="37"/>
      <c r="E57" s="33"/>
    </row>
    <row r="58" spans="1:5" ht="15" customHeight="1">
      <c r="A58" s="16">
        <v>53</v>
      </c>
      <c r="B58" s="36"/>
      <c r="C58" s="37"/>
      <c r="D58" s="37"/>
      <c r="E58" s="37"/>
    </row>
    <row r="59" spans="1:5" ht="15" customHeight="1">
      <c r="A59" s="10">
        <v>54</v>
      </c>
      <c r="B59" s="38" t="s">
        <v>49</v>
      </c>
      <c r="C59" s="30"/>
      <c r="D59" s="30"/>
      <c r="E59" s="30"/>
    </row>
    <row r="60" spans="1:5" ht="15" customHeight="1">
      <c r="A60" s="16">
        <v>55</v>
      </c>
      <c r="B60" s="40" t="s">
        <v>108</v>
      </c>
      <c r="C60" s="30">
        <v>2191</v>
      </c>
      <c r="D60" s="30">
        <v>3647</v>
      </c>
      <c r="E60" s="30">
        <v>3647</v>
      </c>
    </row>
    <row r="61" spans="1:5" ht="15" customHeight="1">
      <c r="A61" s="10">
        <v>56</v>
      </c>
      <c r="B61" s="40" t="s">
        <v>73</v>
      </c>
      <c r="C61" s="30">
        <v>53210</v>
      </c>
      <c r="D61" s="30">
        <v>55462</v>
      </c>
      <c r="E61" s="30">
        <v>55221</v>
      </c>
    </row>
    <row r="62" spans="1:5" ht="15" customHeight="1">
      <c r="A62" s="16">
        <v>57</v>
      </c>
      <c r="B62" s="31" t="s">
        <v>66</v>
      </c>
      <c r="C62" s="33"/>
      <c r="D62" s="33"/>
      <c r="E62" s="33"/>
    </row>
    <row r="63" spans="1:5" ht="15" customHeight="1">
      <c r="A63" s="10">
        <v>58</v>
      </c>
      <c r="B63" s="36" t="s">
        <v>7</v>
      </c>
      <c r="C63" s="30"/>
      <c r="D63" s="30"/>
      <c r="E63" s="30"/>
    </row>
    <row r="64" spans="1:5" ht="15" customHeight="1">
      <c r="A64" s="16">
        <v>59</v>
      </c>
      <c r="B64" s="39"/>
      <c r="C64" s="33"/>
      <c r="D64" s="33"/>
      <c r="E64" s="33"/>
    </row>
    <row r="65" spans="1:5" ht="15" customHeight="1">
      <c r="A65" s="10">
        <v>60</v>
      </c>
      <c r="B65" s="31" t="s">
        <v>8</v>
      </c>
      <c r="C65" s="30"/>
      <c r="D65" s="30"/>
      <c r="E65" s="30"/>
    </row>
    <row r="66" spans="1:5" ht="15" customHeight="1">
      <c r="A66" s="16">
        <v>61</v>
      </c>
      <c r="B66" s="31" t="s">
        <v>9</v>
      </c>
      <c r="C66" s="30"/>
      <c r="D66" s="30"/>
      <c r="E66" s="30"/>
    </row>
    <row r="67" spans="1:5" ht="15" customHeight="1">
      <c r="A67" s="10">
        <v>62</v>
      </c>
      <c r="B67" s="31" t="s">
        <v>10</v>
      </c>
      <c r="C67" s="30"/>
      <c r="D67" s="30"/>
      <c r="E67" s="30"/>
    </row>
    <row r="68" spans="1:5" ht="15" customHeight="1">
      <c r="A68" s="16">
        <v>63</v>
      </c>
      <c r="B68" s="31" t="s">
        <v>11</v>
      </c>
      <c r="C68" s="30"/>
      <c r="D68" s="30"/>
      <c r="E68" s="30"/>
    </row>
    <row r="69" spans="1:5" ht="15" customHeight="1">
      <c r="A69" s="10">
        <v>64</v>
      </c>
      <c r="B69" s="32"/>
      <c r="C69" s="33"/>
      <c r="D69" s="33"/>
      <c r="E69" s="33"/>
    </row>
    <row r="70" spans="1:5" ht="21" customHeight="1">
      <c r="A70" s="16">
        <v>65</v>
      </c>
      <c r="B70" s="14" t="s">
        <v>12</v>
      </c>
      <c r="C70" s="15">
        <f>SUM(C60+C61+C20)</f>
        <v>55601</v>
      </c>
      <c r="D70" s="15">
        <f>SUM(D60+D61+D20)</f>
        <v>59309</v>
      </c>
      <c r="E70" s="15">
        <f>SUM(E20+E48+E60+E61)</f>
        <v>60003</v>
      </c>
    </row>
    <row r="71" spans="1:5" ht="12.75">
      <c r="A71" s="22"/>
      <c r="B71" s="17"/>
      <c r="C71" s="5"/>
      <c r="D71" s="5"/>
      <c r="E71" s="5"/>
    </row>
  </sheetData>
  <sheetProtection/>
  <mergeCells count="3">
    <mergeCell ref="A1:K1"/>
    <mergeCell ref="A2:K2"/>
    <mergeCell ref="A3:E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8.8515625" style="0" customWidth="1"/>
    <col min="2" max="2" width="33.00390625" style="0" customWidth="1"/>
    <col min="6" max="6" width="0.2890625" style="0" customWidth="1"/>
    <col min="7" max="11" width="9.140625" style="0" hidden="1" customWidth="1"/>
  </cols>
  <sheetData>
    <row r="1" spans="1:11" ht="15" customHeight="1">
      <c r="A1" s="218" t="s">
        <v>462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5" customHeight="1">
      <c r="A2" s="218" t="s">
        <v>453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5" ht="12.75">
      <c r="A3" s="222" t="s">
        <v>450</v>
      </c>
      <c r="B3" s="222"/>
      <c r="C3" s="222"/>
      <c r="D3" s="222"/>
      <c r="E3" s="222"/>
    </row>
    <row r="4" spans="1:5" ht="12.75">
      <c r="A4" s="21"/>
      <c r="B4" s="12"/>
      <c r="C4" s="21"/>
      <c r="D4" s="21"/>
      <c r="E4" s="21"/>
    </row>
    <row r="5" spans="1:5" ht="12.75">
      <c r="A5" s="7"/>
      <c r="B5" s="16" t="s">
        <v>23</v>
      </c>
      <c r="C5" s="7" t="s">
        <v>24</v>
      </c>
      <c r="D5" s="7" t="s">
        <v>25</v>
      </c>
      <c r="E5" s="7" t="s">
        <v>90</v>
      </c>
    </row>
    <row r="6" spans="1:5" ht="54.75" customHeight="1">
      <c r="A6" s="10" t="s">
        <v>27</v>
      </c>
      <c r="B6" s="9" t="s">
        <v>19</v>
      </c>
      <c r="C6" s="20" t="s">
        <v>382</v>
      </c>
      <c r="D6" s="20" t="s">
        <v>383</v>
      </c>
      <c r="E6" s="20" t="s">
        <v>470</v>
      </c>
    </row>
    <row r="7" spans="1:5" ht="12.75">
      <c r="A7" s="7"/>
      <c r="B7" s="32"/>
      <c r="C7" s="41"/>
      <c r="D7" s="41"/>
      <c r="E7" s="41"/>
    </row>
    <row r="8" spans="1:5" ht="12.75">
      <c r="A8" s="7">
        <v>1</v>
      </c>
      <c r="B8" s="31" t="s">
        <v>1</v>
      </c>
      <c r="C8" s="15">
        <f>SUM(C21+C20+C9)</f>
        <v>55601</v>
      </c>
      <c r="D8" s="15">
        <f>SUM(D21+D20+D9)</f>
        <v>60761</v>
      </c>
      <c r="E8" s="15">
        <f>SUM(E21+E20+E9)</f>
        <v>60003</v>
      </c>
    </row>
    <row r="9" spans="1:5" s="43" customFormat="1" ht="12.75">
      <c r="A9" s="7">
        <f>A8+1</f>
        <v>2</v>
      </c>
      <c r="B9" s="31" t="s">
        <v>68</v>
      </c>
      <c r="C9" s="15">
        <v>39272</v>
      </c>
      <c r="D9" s="15">
        <v>42872</v>
      </c>
      <c r="E9" s="15">
        <f>SUM(E10:E19)</f>
        <v>40821</v>
      </c>
    </row>
    <row r="10" spans="1:5" ht="12.75">
      <c r="A10" s="7"/>
      <c r="B10" s="32" t="s">
        <v>94</v>
      </c>
      <c r="C10" s="41">
        <v>33852</v>
      </c>
      <c r="D10" s="41">
        <v>33852</v>
      </c>
      <c r="E10" s="41">
        <v>30794</v>
      </c>
    </row>
    <row r="11" spans="1:5" ht="12.75">
      <c r="A11" s="7"/>
      <c r="B11" s="32" t="s">
        <v>95</v>
      </c>
      <c r="C11" s="41"/>
      <c r="D11" s="41">
        <v>1128</v>
      </c>
      <c r="E11" s="41">
        <v>1128</v>
      </c>
    </row>
    <row r="12" spans="1:5" ht="12.75">
      <c r="A12" s="7"/>
      <c r="B12" s="32" t="s">
        <v>109</v>
      </c>
      <c r="C12" s="41">
        <v>0</v>
      </c>
      <c r="D12" s="41">
        <v>0</v>
      </c>
      <c r="E12" s="41">
        <v>0</v>
      </c>
    </row>
    <row r="13" spans="1:5" ht="12.75">
      <c r="A13" s="7"/>
      <c r="B13" s="32" t="s">
        <v>96</v>
      </c>
      <c r="C13" s="41">
        <v>2200</v>
      </c>
      <c r="D13" s="41">
        <v>2200</v>
      </c>
      <c r="E13" s="41">
        <v>1988</v>
      </c>
    </row>
    <row r="14" spans="1:5" ht="12.75">
      <c r="A14" s="7"/>
      <c r="B14" s="32" t="s">
        <v>97</v>
      </c>
      <c r="C14" s="41">
        <v>850</v>
      </c>
      <c r="D14" s="41">
        <v>850</v>
      </c>
      <c r="E14" s="41">
        <v>750</v>
      </c>
    </row>
    <row r="15" spans="1:5" ht="12.75">
      <c r="A15" s="7"/>
      <c r="B15" s="32" t="s">
        <v>98</v>
      </c>
      <c r="C15" s="41">
        <v>0</v>
      </c>
      <c r="D15" s="41">
        <v>0</v>
      </c>
      <c r="E15" s="41"/>
    </row>
    <row r="16" spans="1:5" ht="12.75">
      <c r="A16" s="7"/>
      <c r="B16" s="32" t="s">
        <v>99</v>
      </c>
      <c r="C16" s="33">
        <v>0</v>
      </c>
      <c r="D16" s="33">
        <v>1242</v>
      </c>
      <c r="E16" s="41">
        <v>2177</v>
      </c>
    </row>
    <row r="17" spans="1:5" ht="45">
      <c r="A17" s="7"/>
      <c r="B17" s="32" t="s">
        <v>100</v>
      </c>
      <c r="C17" s="41">
        <v>1900</v>
      </c>
      <c r="D17" s="41">
        <v>1900</v>
      </c>
      <c r="E17" s="41">
        <v>1794</v>
      </c>
    </row>
    <row r="18" spans="1:5" ht="22.5">
      <c r="A18" s="7"/>
      <c r="B18" s="32" t="s">
        <v>385</v>
      </c>
      <c r="C18" s="41">
        <v>350</v>
      </c>
      <c r="D18" s="41">
        <v>800</v>
      </c>
      <c r="E18" s="41">
        <v>1490</v>
      </c>
    </row>
    <row r="19" spans="1:5" ht="12.75">
      <c r="A19" s="7"/>
      <c r="B19" s="32" t="s">
        <v>101</v>
      </c>
      <c r="C19" s="41">
        <v>120</v>
      </c>
      <c r="D19" s="41">
        <v>900</v>
      </c>
      <c r="E19" s="41">
        <v>700</v>
      </c>
    </row>
    <row r="20" spans="1:6" s="43" customFormat="1" ht="21.75">
      <c r="A20" s="7">
        <f>A9+1</f>
        <v>3</v>
      </c>
      <c r="B20" s="31" t="s">
        <v>69</v>
      </c>
      <c r="C20" s="15">
        <v>7635</v>
      </c>
      <c r="D20" s="15">
        <v>7755</v>
      </c>
      <c r="E20" s="15">
        <v>8233</v>
      </c>
      <c r="F20" s="43">
        <v>790</v>
      </c>
    </row>
    <row r="21" spans="1:6" s="43" customFormat="1" ht="12.75">
      <c r="A21" s="7">
        <f aca="true" t="shared" si="0" ref="A21:A39">A20+1</f>
        <v>4</v>
      </c>
      <c r="B21" s="31" t="s">
        <v>20</v>
      </c>
      <c r="C21" s="15">
        <f>SUM(C22:C25)</f>
        <v>8694</v>
      </c>
      <c r="D21" s="15">
        <f>SUM(D22:D25)</f>
        <v>10134</v>
      </c>
      <c r="E21" s="15">
        <f>SUM(E22:E25)</f>
        <v>10949</v>
      </c>
      <c r="F21" s="43">
        <v>100</v>
      </c>
    </row>
    <row r="22" spans="1:5" ht="12.75">
      <c r="A22" s="7"/>
      <c r="B22" s="32" t="s">
        <v>102</v>
      </c>
      <c r="C22" s="41">
        <v>1746</v>
      </c>
      <c r="D22" s="41">
        <v>1746</v>
      </c>
      <c r="E22" s="41">
        <v>1496</v>
      </c>
    </row>
    <row r="23" spans="1:5" ht="12.75">
      <c r="A23" s="7"/>
      <c r="B23" s="32" t="s">
        <v>103</v>
      </c>
      <c r="C23" s="41">
        <v>1203</v>
      </c>
      <c r="D23" s="41">
        <v>1203</v>
      </c>
      <c r="E23" s="41">
        <v>1453</v>
      </c>
    </row>
    <row r="24" spans="1:5" ht="12.75">
      <c r="A24" s="7"/>
      <c r="B24" s="32" t="s">
        <v>104</v>
      </c>
      <c r="C24" s="41">
        <v>4320</v>
      </c>
      <c r="D24" s="41">
        <v>5660</v>
      </c>
      <c r="E24" s="41">
        <v>6278</v>
      </c>
    </row>
    <row r="25" spans="1:5" ht="12.75">
      <c r="A25" s="7"/>
      <c r="B25" s="32" t="s">
        <v>105</v>
      </c>
      <c r="C25" s="41">
        <v>1425</v>
      </c>
      <c r="D25" s="41">
        <v>1525</v>
      </c>
      <c r="E25" s="41">
        <v>1722</v>
      </c>
    </row>
    <row r="26" spans="1:5" ht="12.75">
      <c r="A26" s="7">
        <f>A21+1</f>
        <v>5</v>
      </c>
      <c r="B26" s="32" t="s">
        <v>71</v>
      </c>
      <c r="C26" s="41"/>
      <c r="D26" s="41"/>
      <c r="E26" s="41"/>
    </row>
    <row r="27" spans="1:5" ht="12.75">
      <c r="A27" s="7">
        <f t="shared" si="0"/>
        <v>6</v>
      </c>
      <c r="B27" s="32" t="s">
        <v>70</v>
      </c>
      <c r="C27" s="41"/>
      <c r="D27" s="41"/>
      <c r="E27" s="41"/>
    </row>
    <row r="28" spans="1:5" ht="12.75">
      <c r="A28" s="7">
        <f t="shared" si="0"/>
        <v>7</v>
      </c>
      <c r="B28" s="32" t="s">
        <v>21</v>
      </c>
      <c r="C28" s="41"/>
      <c r="D28" s="41"/>
      <c r="E28" s="41"/>
    </row>
    <row r="29" spans="1:5" ht="12.75">
      <c r="A29" s="7">
        <f t="shared" si="0"/>
        <v>8</v>
      </c>
      <c r="B29" s="31"/>
      <c r="C29" s="15"/>
      <c r="D29" s="15"/>
      <c r="E29" s="15"/>
    </row>
    <row r="30" spans="1:5" ht="12.75">
      <c r="A30" s="7">
        <f t="shared" si="0"/>
        <v>9</v>
      </c>
      <c r="B30" s="31" t="s">
        <v>13</v>
      </c>
      <c r="C30" s="42"/>
      <c r="D30" s="42"/>
      <c r="E30" s="15"/>
    </row>
    <row r="31" spans="1:5" ht="12.75">
      <c r="A31" s="7">
        <f t="shared" si="0"/>
        <v>10</v>
      </c>
      <c r="B31" s="32"/>
      <c r="C31" s="41"/>
      <c r="D31" s="41"/>
      <c r="E31" s="41"/>
    </row>
    <row r="32" spans="1:5" ht="12.75">
      <c r="A32" s="7">
        <f t="shared" si="0"/>
        <v>11</v>
      </c>
      <c r="B32" s="32" t="s">
        <v>26</v>
      </c>
      <c r="C32" s="41"/>
      <c r="D32" s="41"/>
      <c r="E32" s="41"/>
    </row>
    <row r="33" spans="1:5" ht="12.75">
      <c r="A33" s="7">
        <f t="shared" si="0"/>
        <v>12</v>
      </c>
      <c r="B33" s="32" t="s">
        <v>0</v>
      </c>
      <c r="C33" s="41"/>
      <c r="D33" s="41"/>
      <c r="E33" s="41"/>
    </row>
    <row r="34" spans="1:5" ht="12.75">
      <c r="A34" s="7">
        <f t="shared" si="0"/>
        <v>13</v>
      </c>
      <c r="B34" s="31"/>
      <c r="C34" s="15"/>
      <c r="D34" s="15"/>
      <c r="E34" s="15"/>
    </row>
    <row r="35" spans="1:5" ht="12.75">
      <c r="A35" s="7">
        <f t="shared" si="0"/>
        <v>14</v>
      </c>
      <c r="B35" s="9" t="s">
        <v>14</v>
      </c>
      <c r="C35" s="15"/>
      <c r="D35" s="15"/>
      <c r="E35" s="15"/>
    </row>
    <row r="36" spans="1:5" ht="12.75">
      <c r="A36" s="7">
        <f t="shared" si="0"/>
        <v>15</v>
      </c>
      <c r="B36" s="31" t="s">
        <v>15</v>
      </c>
      <c r="C36" s="42"/>
      <c r="D36" s="42"/>
      <c r="E36" s="42"/>
    </row>
    <row r="37" spans="1:5" ht="22.5">
      <c r="A37" s="7">
        <f t="shared" si="0"/>
        <v>16</v>
      </c>
      <c r="B37" s="32" t="s">
        <v>72</v>
      </c>
      <c r="C37" s="15"/>
      <c r="D37" s="15"/>
      <c r="E37" s="15"/>
    </row>
    <row r="38" spans="1:5" ht="12.75">
      <c r="A38" s="7">
        <f t="shared" si="0"/>
        <v>17</v>
      </c>
      <c r="B38" s="32" t="s">
        <v>73</v>
      </c>
      <c r="C38" s="15"/>
      <c r="D38" s="15"/>
      <c r="E38" s="15"/>
    </row>
    <row r="39" spans="1:5" ht="12.75">
      <c r="A39" s="7">
        <f t="shared" si="0"/>
        <v>18</v>
      </c>
      <c r="B39" s="14" t="s">
        <v>16</v>
      </c>
      <c r="C39" s="15">
        <f>C8+C30</f>
        <v>55601</v>
      </c>
      <c r="D39" s="15">
        <f>D8+D30</f>
        <v>60761</v>
      </c>
      <c r="E39" s="15">
        <f>E8+E30</f>
        <v>60003</v>
      </c>
    </row>
    <row r="40" spans="1:5" ht="46.5" customHeight="1">
      <c r="A40" s="27">
        <v>19</v>
      </c>
      <c r="B40" s="44" t="s">
        <v>363</v>
      </c>
      <c r="C40" s="16">
        <v>11</v>
      </c>
      <c r="D40" s="16">
        <v>11</v>
      </c>
      <c r="E40" s="29">
        <v>11</v>
      </c>
    </row>
  </sheetData>
  <sheetProtection/>
  <mergeCells count="3">
    <mergeCell ref="A1:K1"/>
    <mergeCell ref="A2:K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8515625" style="22" customWidth="1"/>
    <col min="2" max="2" width="45.7109375" style="17" customWidth="1"/>
    <col min="3" max="3" width="11.8515625" style="19" customWidth="1"/>
    <col min="4" max="4" width="11.421875" style="19" customWidth="1"/>
    <col min="5" max="5" width="11.8515625" style="19" customWidth="1"/>
    <col min="6" max="16384" width="9.140625" style="4" customWidth="1"/>
  </cols>
  <sheetData>
    <row r="1" spans="1:5" ht="11.25">
      <c r="A1" s="214" t="s">
        <v>463</v>
      </c>
      <c r="B1" s="214"/>
      <c r="C1" s="214"/>
      <c r="D1" s="214"/>
      <c r="E1" s="214"/>
    </row>
    <row r="2" spans="1:5" ht="16.5" customHeight="1">
      <c r="A2" s="214" t="s">
        <v>454</v>
      </c>
      <c r="B2" s="214"/>
      <c r="C2" s="214"/>
      <c r="D2" s="214"/>
      <c r="E2" s="214"/>
    </row>
    <row r="3" spans="1:5" ht="15.75">
      <c r="A3" s="225" t="s">
        <v>285</v>
      </c>
      <c r="B3" s="224"/>
      <c r="C3" s="224"/>
      <c r="D3" s="224"/>
      <c r="E3" s="224"/>
    </row>
    <row r="4" spans="1:5" s="6" customFormat="1" ht="15.75">
      <c r="A4" s="215" t="s">
        <v>402</v>
      </c>
      <c r="B4" s="224"/>
      <c r="C4" s="224"/>
      <c r="D4" s="224"/>
      <c r="E4" s="224"/>
    </row>
    <row r="5" spans="1:5" ht="12.75">
      <c r="A5" s="13"/>
      <c r="B5" s="164"/>
      <c r="C5" s="189"/>
      <c r="D5" s="13"/>
      <c r="E5" s="13"/>
    </row>
    <row r="6" spans="1:5" ht="12.75">
      <c r="A6" s="223" t="s">
        <v>17</v>
      </c>
      <c r="B6" s="224"/>
      <c r="C6" s="224"/>
      <c r="D6" s="224"/>
      <c r="E6" s="224"/>
    </row>
    <row r="7" spans="1:5" ht="51">
      <c r="A7" s="190"/>
      <c r="B7" s="98" t="s">
        <v>286</v>
      </c>
      <c r="C7" s="57" t="s">
        <v>382</v>
      </c>
      <c r="D7" s="57" t="s">
        <v>387</v>
      </c>
      <c r="E7" s="202" t="s">
        <v>469</v>
      </c>
    </row>
    <row r="8" spans="1:5" ht="12.75">
      <c r="A8" s="191">
        <v>1</v>
      </c>
      <c r="B8" s="192" t="s">
        <v>287</v>
      </c>
      <c r="C8" s="193">
        <v>6750</v>
      </c>
      <c r="D8" s="193">
        <v>6820</v>
      </c>
      <c r="E8" s="193">
        <v>6820</v>
      </c>
    </row>
    <row r="9" spans="1:5" ht="12.75">
      <c r="A9" s="191"/>
      <c r="B9" s="192" t="s">
        <v>288</v>
      </c>
      <c r="C9" s="193">
        <v>1900</v>
      </c>
      <c r="D9" s="193">
        <v>1900</v>
      </c>
      <c r="E9" s="193">
        <v>1900</v>
      </c>
    </row>
    <row r="10" spans="1:5" ht="12.75">
      <c r="A10" s="191"/>
      <c r="B10" s="192" t="s">
        <v>289</v>
      </c>
      <c r="C10" s="193">
        <v>350</v>
      </c>
      <c r="D10" s="193">
        <v>350</v>
      </c>
      <c r="E10" s="193">
        <v>350</v>
      </c>
    </row>
    <row r="11" spans="1:5" ht="12.75">
      <c r="A11" s="191"/>
      <c r="B11" s="192" t="s">
        <v>290</v>
      </c>
      <c r="C11" s="193">
        <v>2200</v>
      </c>
      <c r="D11" s="193">
        <v>2200</v>
      </c>
      <c r="E11" s="193">
        <v>2200</v>
      </c>
    </row>
    <row r="12" spans="1:5" ht="12.75">
      <c r="A12" s="191"/>
      <c r="B12" s="192" t="s">
        <v>291</v>
      </c>
      <c r="C12" s="193">
        <v>350</v>
      </c>
      <c r="D12" s="193">
        <v>350</v>
      </c>
      <c r="E12" s="193">
        <v>350</v>
      </c>
    </row>
    <row r="13" spans="1:5" ht="12.75">
      <c r="A13" s="191"/>
      <c r="B13" s="192" t="s">
        <v>292</v>
      </c>
      <c r="C13" s="193">
        <v>350</v>
      </c>
      <c r="D13" s="193">
        <v>350</v>
      </c>
      <c r="E13" s="193">
        <v>350</v>
      </c>
    </row>
    <row r="14" spans="1:5" ht="12.75">
      <c r="A14" s="191"/>
      <c r="B14" s="192" t="s">
        <v>293</v>
      </c>
      <c r="C14" s="193">
        <v>350</v>
      </c>
      <c r="D14" s="193">
        <v>350</v>
      </c>
      <c r="E14" s="193">
        <v>350</v>
      </c>
    </row>
    <row r="15" spans="1:5" ht="12.75">
      <c r="A15" s="191"/>
      <c r="B15" s="192" t="s">
        <v>294</v>
      </c>
      <c r="C15" s="193">
        <v>350</v>
      </c>
      <c r="D15" s="193">
        <v>350</v>
      </c>
      <c r="E15" s="193">
        <v>350</v>
      </c>
    </row>
    <row r="16" spans="1:5" ht="12.75">
      <c r="A16" s="191"/>
      <c r="B16" s="192" t="s">
        <v>295</v>
      </c>
      <c r="C16" s="193">
        <v>350</v>
      </c>
      <c r="D16" s="193">
        <v>350</v>
      </c>
      <c r="E16" s="193">
        <v>350</v>
      </c>
    </row>
    <row r="17" spans="1:5" ht="12.75">
      <c r="A17" s="191"/>
      <c r="B17" s="192" t="s">
        <v>296</v>
      </c>
      <c r="C17" s="193">
        <v>350</v>
      </c>
      <c r="D17" s="193">
        <v>350</v>
      </c>
      <c r="E17" s="193">
        <v>350</v>
      </c>
    </row>
    <row r="18" spans="1:5" ht="12.75">
      <c r="A18" s="191"/>
      <c r="B18" s="192" t="s">
        <v>365</v>
      </c>
      <c r="C18" s="193"/>
      <c r="D18" s="193"/>
      <c r="E18" s="193"/>
    </row>
    <row r="19" spans="1:5" ht="12.75">
      <c r="A19" s="191"/>
      <c r="B19" s="192" t="s">
        <v>366</v>
      </c>
      <c r="C19" s="193">
        <v>100</v>
      </c>
      <c r="D19" s="193">
        <v>100</v>
      </c>
      <c r="E19" s="193">
        <v>100</v>
      </c>
    </row>
    <row r="20" spans="1:5" ht="12.75">
      <c r="A20" s="191"/>
      <c r="B20" s="192" t="s">
        <v>367</v>
      </c>
      <c r="C20" s="193">
        <v>100</v>
      </c>
      <c r="D20" s="193">
        <v>100</v>
      </c>
      <c r="E20" s="193">
        <v>100</v>
      </c>
    </row>
    <row r="21" spans="1:5" ht="12.75">
      <c r="A21" s="191"/>
      <c r="B21" s="192" t="s">
        <v>403</v>
      </c>
      <c r="C21" s="193"/>
      <c r="D21" s="193">
        <v>60</v>
      </c>
      <c r="E21" s="193">
        <v>60</v>
      </c>
    </row>
    <row r="22" spans="1:5" ht="12.75">
      <c r="A22" s="191"/>
      <c r="B22" s="192" t="s">
        <v>404</v>
      </c>
      <c r="C22" s="193"/>
      <c r="D22" s="193">
        <v>10</v>
      </c>
      <c r="E22" s="193">
        <v>10</v>
      </c>
    </row>
    <row r="23" spans="1:5" ht="12.75">
      <c r="A23" s="190">
        <v>2</v>
      </c>
      <c r="B23" s="92" t="s">
        <v>297</v>
      </c>
      <c r="C23" s="124">
        <v>170517</v>
      </c>
      <c r="D23" s="124">
        <v>170517</v>
      </c>
      <c r="E23" s="124">
        <v>172346</v>
      </c>
    </row>
    <row r="24" spans="1:5" ht="12.75">
      <c r="A24" s="190">
        <v>3</v>
      </c>
      <c r="B24" s="92" t="s">
        <v>298</v>
      </c>
      <c r="C24" s="124">
        <v>1770</v>
      </c>
      <c r="D24" s="124">
        <v>1770</v>
      </c>
      <c r="E24" s="124">
        <v>2735</v>
      </c>
    </row>
    <row r="25" spans="1:5" ht="12.75">
      <c r="A25" s="190">
        <v>4</v>
      </c>
      <c r="B25" s="92" t="s">
        <v>299</v>
      </c>
      <c r="C25" s="124">
        <v>270</v>
      </c>
      <c r="D25" s="124">
        <v>270</v>
      </c>
      <c r="E25" s="124">
        <v>270</v>
      </c>
    </row>
    <row r="26" spans="1:5" ht="12.75">
      <c r="A26" s="194">
        <v>5</v>
      </c>
      <c r="B26" s="92" t="s">
        <v>300</v>
      </c>
      <c r="C26" s="124"/>
      <c r="D26" s="124"/>
      <c r="E26" s="195">
        <v>20911</v>
      </c>
    </row>
    <row r="27" spans="1:5" ht="12.75">
      <c r="A27" s="194">
        <v>6</v>
      </c>
      <c r="B27" s="92" t="s">
        <v>405</v>
      </c>
      <c r="C27" s="124"/>
      <c r="D27" s="124"/>
      <c r="E27" s="124">
        <v>2042</v>
      </c>
    </row>
    <row r="28" spans="1:5" s="8" customFormat="1" ht="12.75">
      <c r="A28" s="196">
        <v>7</v>
      </c>
      <c r="B28" s="197" t="s">
        <v>301</v>
      </c>
      <c r="C28" s="198">
        <f>SUM(C9:C27)</f>
        <v>179307</v>
      </c>
      <c r="D28" s="198">
        <f>SUM(D9:D27)</f>
        <v>179377</v>
      </c>
      <c r="E28" s="198">
        <f>SUM(E9:E27)</f>
        <v>205124</v>
      </c>
    </row>
    <row r="29" spans="3:5" ht="11.25">
      <c r="C29" s="18"/>
      <c r="D29" s="18"/>
      <c r="E29" s="18"/>
    </row>
    <row r="30" spans="3:5" ht="11.25">
      <c r="C30" s="18"/>
      <c r="D30" s="18"/>
      <c r="E30" s="18"/>
    </row>
    <row r="31" spans="3:5" ht="11.25">
      <c r="C31" s="18"/>
      <c r="D31" s="18"/>
      <c r="E31" s="18"/>
    </row>
    <row r="32" spans="3:5" ht="11.25">
      <c r="C32" s="18"/>
      <c r="D32" s="18"/>
      <c r="E32" s="18"/>
    </row>
    <row r="33" spans="3:5" ht="11.25">
      <c r="C33" s="18"/>
      <c r="D33" s="18"/>
      <c r="E33" s="18"/>
    </row>
    <row r="34" spans="3:5" ht="11.25">
      <c r="C34" s="18"/>
      <c r="D34" s="18"/>
      <c r="E34" s="18"/>
    </row>
    <row r="35" spans="3:5" ht="11.25">
      <c r="C35" s="18"/>
      <c r="D35" s="18"/>
      <c r="E35" s="18"/>
    </row>
  </sheetData>
  <sheetProtection/>
  <mergeCells count="5">
    <mergeCell ref="A6:E6"/>
    <mergeCell ref="A1:E1"/>
    <mergeCell ref="A2:E2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G41" sqref="G41:X41"/>
    </sheetView>
  </sheetViews>
  <sheetFormatPr defaultColWidth="9.140625" defaultRowHeight="12.75"/>
  <cols>
    <col min="1" max="1" width="2.57421875" style="110" customWidth="1"/>
    <col min="2" max="2" width="6.00390625" style="110" customWidth="1"/>
    <col min="3" max="3" width="13.7109375" style="110" customWidth="1"/>
    <col min="4" max="4" width="8.28125" style="110" customWidth="1"/>
    <col min="5" max="6" width="9.421875" style="110" customWidth="1"/>
    <col min="7" max="7" width="8.140625" style="110" customWidth="1"/>
    <col min="8" max="9" width="9.28125" style="110" customWidth="1"/>
    <col min="10" max="10" width="7.57421875" style="110" customWidth="1"/>
    <col min="11" max="12" width="9.00390625" style="110" customWidth="1"/>
    <col min="13" max="13" width="7.8515625" style="110" customWidth="1"/>
    <col min="14" max="15" width="9.28125" style="110" customWidth="1"/>
    <col min="16" max="16" width="7.00390625" style="110" customWidth="1"/>
    <col min="17" max="18" width="7.140625" style="110" customWidth="1"/>
    <col min="19" max="21" width="8.00390625" style="110" customWidth="1"/>
    <col min="22" max="22" width="6.28125" style="110" customWidth="1"/>
    <col min="23" max="24" width="6.7109375" style="110" customWidth="1"/>
    <col min="25" max="16384" width="9.140625" style="110" customWidth="1"/>
  </cols>
  <sheetData>
    <row r="1" spans="1:10" ht="12" customHeight="1">
      <c r="A1" s="218" t="s">
        <v>464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1.25">
      <c r="A2" s="218" t="s">
        <v>455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24" ht="11.25">
      <c r="A3" s="228" t="s">
        <v>409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X3" s="110" t="s">
        <v>17</v>
      </c>
    </row>
    <row r="4" spans="1:18" ht="12" thickBo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24" ht="13.5" thickBot="1">
      <c r="A5" s="231" t="s">
        <v>302</v>
      </c>
      <c r="B5" s="171"/>
      <c r="C5" s="171"/>
      <c r="D5" s="226"/>
      <c r="E5" s="227"/>
      <c r="F5" s="227"/>
      <c r="G5" s="226" t="s">
        <v>303</v>
      </c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</row>
    <row r="6" spans="1:24" ht="24" customHeight="1" thickBot="1">
      <c r="A6" s="231"/>
      <c r="B6" s="171" t="s">
        <v>304</v>
      </c>
      <c r="C6" s="171" t="s">
        <v>305</v>
      </c>
      <c r="D6" s="226" t="s">
        <v>306</v>
      </c>
      <c r="E6" s="227"/>
      <c r="F6" s="227"/>
      <c r="G6" s="226" t="s">
        <v>68</v>
      </c>
      <c r="H6" s="227"/>
      <c r="I6" s="227"/>
      <c r="J6" s="226" t="s">
        <v>307</v>
      </c>
      <c r="K6" s="227"/>
      <c r="L6" s="227"/>
      <c r="M6" s="226" t="s">
        <v>308</v>
      </c>
      <c r="N6" s="227"/>
      <c r="O6" s="227"/>
      <c r="P6" s="226" t="s">
        <v>309</v>
      </c>
      <c r="Q6" s="226"/>
      <c r="R6" s="226"/>
      <c r="S6" s="226" t="s">
        <v>310</v>
      </c>
      <c r="T6" s="226"/>
      <c r="U6" s="226"/>
      <c r="V6" s="226" t="s">
        <v>311</v>
      </c>
      <c r="W6" s="227"/>
      <c r="X6" s="227"/>
    </row>
    <row r="7" spans="1:24" ht="74.25" customHeight="1" thickBot="1">
      <c r="A7" s="231"/>
      <c r="B7" s="171" t="s">
        <v>312</v>
      </c>
      <c r="C7" s="172"/>
      <c r="D7" s="171" t="s">
        <v>407</v>
      </c>
      <c r="E7" s="171" t="s">
        <v>408</v>
      </c>
      <c r="F7" s="171" t="s">
        <v>471</v>
      </c>
      <c r="G7" s="171" t="s">
        <v>407</v>
      </c>
      <c r="H7" s="171" t="s">
        <v>408</v>
      </c>
      <c r="I7" s="171" t="s">
        <v>472</v>
      </c>
      <c r="J7" s="171" t="s">
        <v>407</v>
      </c>
      <c r="K7" s="171" t="s">
        <v>408</v>
      </c>
      <c r="L7" s="171" t="s">
        <v>472</v>
      </c>
      <c r="M7" s="171" t="s">
        <v>407</v>
      </c>
      <c r="N7" s="171" t="s">
        <v>408</v>
      </c>
      <c r="O7" s="171" t="s">
        <v>472</v>
      </c>
      <c r="P7" s="171" t="s">
        <v>407</v>
      </c>
      <c r="Q7" s="171" t="s">
        <v>408</v>
      </c>
      <c r="R7" s="171" t="s">
        <v>471</v>
      </c>
      <c r="S7" s="171" t="s">
        <v>407</v>
      </c>
      <c r="T7" s="171" t="s">
        <v>408</v>
      </c>
      <c r="U7" s="171" t="s">
        <v>471</v>
      </c>
      <c r="V7" s="171" t="s">
        <v>407</v>
      </c>
      <c r="W7" s="171" t="s">
        <v>408</v>
      </c>
      <c r="X7" s="171" t="s">
        <v>471</v>
      </c>
    </row>
    <row r="8" spans="1:24" ht="12" customHeight="1" hidden="1">
      <c r="A8" s="231"/>
      <c r="B8" s="172"/>
      <c r="C8" s="172"/>
      <c r="D8" s="172"/>
      <c r="E8" s="172"/>
      <c r="F8" s="172"/>
      <c r="G8" s="226" t="s">
        <v>313</v>
      </c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4" ht="24" customHeight="1" thickBot="1">
      <c r="A9" s="165" t="s">
        <v>314</v>
      </c>
      <c r="B9" s="165">
        <v>11130</v>
      </c>
      <c r="C9" s="165" t="s">
        <v>74</v>
      </c>
      <c r="D9" s="167">
        <f aca="true" t="shared" si="0" ref="D9:D35">SUM(G9+J9+M9+P9+S9+V9)</f>
        <v>35213</v>
      </c>
      <c r="E9" s="167">
        <f aca="true" t="shared" si="1" ref="E9:E35">SUM(H9+K9+N9+Q9+T9+W9)</f>
        <v>40437</v>
      </c>
      <c r="F9" s="167">
        <f aca="true" t="shared" si="2" ref="F9:F35">SUM(I9+L9+O9+R9+U9+X9)</f>
        <v>215142</v>
      </c>
      <c r="G9" s="169">
        <v>13413</v>
      </c>
      <c r="H9" s="169">
        <v>18184</v>
      </c>
      <c r="I9" s="169">
        <v>23144</v>
      </c>
      <c r="J9" s="169">
        <v>2615</v>
      </c>
      <c r="K9" s="169">
        <v>3068</v>
      </c>
      <c r="L9" s="169">
        <v>4045</v>
      </c>
      <c r="M9" s="186">
        <v>10395</v>
      </c>
      <c r="N9" s="186">
        <v>10395</v>
      </c>
      <c r="O9" s="186">
        <v>14823</v>
      </c>
      <c r="P9" s="169"/>
      <c r="Q9" s="169"/>
      <c r="R9" s="169"/>
      <c r="S9" s="169">
        <v>8790</v>
      </c>
      <c r="T9" s="169">
        <v>8790</v>
      </c>
      <c r="U9" s="169">
        <v>173130</v>
      </c>
      <c r="V9" s="169"/>
      <c r="W9" s="169"/>
      <c r="X9" s="169"/>
    </row>
    <row r="10" spans="1:24" ht="24" customHeight="1" thickBot="1">
      <c r="A10" s="165" t="s">
        <v>315</v>
      </c>
      <c r="B10" s="165">
        <v>13320</v>
      </c>
      <c r="C10" s="165" t="s">
        <v>316</v>
      </c>
      <c r="D10" s="167">
        <f t="shared" si="0"/>
        <v>305</v>
      </c>
      <c r="E10" s="167">
        <f t="shared" si="1"/>
        <v>305</v>
      </c>
      <c r="F10" s="167">
        <f t="shared" si="2"/>
        <v>628</v>
      </c>
      <c r="G10" s="168"/>
      <c r="H10" s="169"/>
      <c r="I10" s="169"/>
      <c r="J10" s="169"/>
      <c r="K10" s="169"/>
      <c r="L10" s="169"/>
      <c r="M10" s="169">
        <v>305</v>
      </c>
      <c r="N10" s="169">
        <v>305</v>
      </c>
      <c r="O10" s="169">
        <v>628</v>
      </c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ht="24" customHeight="1" thickBot="1">
      <c r="A11" s="165" t="s">
        <v>317</v>
      </c>
      <c r="B11" s="165">
        <v>11350</v>
      </c>
      <c r="C11" s="165" t="s">
        <v>318</v>
      </c>
      <c r="D11" s="167">
        <f t="shared" si="0"/>
        <v>2215</v>
      </c>
      <c r="E11" s="167">
        <f t="shared" si="1"/>
        <v>2215</v>
      </c>
      <c r="F11" s="167">
        <f t="shared" si="2"/>
        <v>9657</v>
      </c>
      <c r="G11" s="168"/>
      <c r="H11" s="169"/>
      <c r="I11" s="169"/>
      <c r="J11" s="169"/>
      <c r="K11" s="169"/>
      <c r="L11" s="169"/>
      <c r="M11" s="169">
        <v>2215</v>
      </c>
      <c r="N11" s="169">
        <v>2215</v>
      </c>
      <c r="O11" s="169">
        <v>9657</v>
      </c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ht="24" customHeight="1" thickBot="1">
      <c r="A12" s="165" t="s">
        <v>319</v>
      </c>
      <c r="B12" s="165">
        <v>32020</v>
      </c>
      <c r="C12" s="165" t="s">
        <v>320</v>
      </c>
      <c r="D12" s="167">
        <f t="shared" si="0"/>
        <v>127</v>
      </c>
      <c r="E12" s="167">
        <f t="shared" si="1"/>
        <v>127</v>
      </c>
      <c r="F12" s="167">
        <f t="shared" si="2"/>
        <v>40</v>
      </c>
      <c r="G12" s="168"/>
      <c r="H12" s="169"/>
      <c r="I12" s="169"/>
      <c r="J12" s="169"/>
      <c r="K12" s="169"/>
      <c r="L12" s="169"/>
      <c r="M12" s="169">
        <v>127</v>
      </c>
      <c r="N12" s="169">
        <v>127</v>
      </c>
      <c r="O12" s="169">
        <v>40</v>
      </c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ht="24" customHeight="1" thickBot="1">
      <c r="A13" s="165" t="s">
        <v>321</v>
      </c>
      <c r="B13" s="165">
        <v>41231</v>
      </c>
      <c r="C13" s="165" t="s">
        <v>75</v>
      </c>
      <c r="D13" s="167">
        <f t="shared" si="0"/>
        <v>64775</v>
      </c>
      <c r="E13" s="167">
        <f t="shared" si="1"/>
        <v>59551</v>
      </c>
      <c r="F13" s="167">
        <f t="shared" si="2"/>
        <v>70265</v>
      </c>
      <c r="G13" s="168">
        <v>48027</v>
      </c>
      <c r="H13" s="169">
        <v>43256</v>
      </c>
      <c r="I13" s="169">
        <v>54686</v>
      </c>
      <c r="J13" s="169">
        <v>4683</v>
      </c>
      <c r="K13" s="169">
        <v>4230</v>
      </c>
      <c r="L13" s="169">
        <v>5389</v>
      </c>
      <c r="M13" s="186">
        <v>12065</v>
      </c>
      <c r="N13" s="186">
        <v>12065</v>
      </c>
      <c r="O13" s="186">
        <v>10190</v>
      </c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ht="24" customHeight="1" thickBot="1">
      <c r="A14" s="165" t="s">
        <v>322</v>
      </c>
      <c r="B14" s="165">
        <v>45160</v>
      </c>
      <c r="C14" s="165" t="s">
        <v>76</v>
      </c>
      <c r="D14" s="167">
        <f t="shared" si="0"/>
        <v>25</v>
      </c>
      <c r="E14" s="167">
        <f t="shared" si="1"/>
        <v>25</v>
      </c>
      <c r="F14" s="167">
        <f t="shared" si="2"/>
        <v>0</v>
      </c>
      <c r="G14" s="168"/>
      <c r="H14" s="169"/>
      <c r="I14" s="169"/>
      <c r="J14" s="169"/>
      <c r="K14" s="169"/>
      <c r="L14" s="169"/>
      <c r="M14" s="169">
        <v>25</v>
      </c>
      <c r="N14" s="169">
        <v>25</v>
      </c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ht="24" customHeight="1" thickBot="1">
      <c r="A15" s="165" t="s">
        <v>323</v>
      </c>
      <c r="B15" s="165">
        <v>52020</v>
      </c>
      <c r="C15" s="165" t="s">
        <v>77</v>
      </c>
      <c r="D15" s="167">
        <f t="shared" si="0"/>
        <v>0</v>
      </c>
      <c r="E15" s="167">
        <f t="shared" si="1"/>
        <v>0</v>
      </c>
      <c r="F15" s="167">
        <f t="shared" si="2"/>
        <v>256</v>
      </c>
      <c r="G15" s="168"/>
      <c r="H15" s="169"/>
      <c r="I15" s="169"/>
      <c r="J15" s="169"/>
      <c r="K15" s="169"/>
      <c r="L15" s="169"/>
      <c r="M15" s="169">
        <v>0</v>
      </c>
      <c r="N15" s="169">
        <v>0</v>
      </c>
      <c r="O15" s="169">
        <v>256</v>
      </c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ht="24" customHeight="1" thickBot="1">
      <c r="A16" s="165" t="s">
        <v>325</v>
      </c>
      <c r="B16" s="165">
        <v>63020</v>
      </c>
      <c r="C16" s="165" t="s">
        <v>78</v>
      </c>
      <c r="D16" s="167">
        <f t="shared" si="0"/>
        <v>848</v>
      </c>
      <c r="E16" s="167">
        <f t="shared" si="1"/>
        <v>848</v>
      </c>
      <c r="F16" s="167">
        <f t="shared" si="2"/>
        <v>20911</v>
      </c>
      <c r="G16" s="168"/>
      <c r="H16" s="169"/>
      <c r="I16" s="169"/>
      <c r="J16" s="169"/>
      <c r="K16" s="169"/>
      <c r="L16" s="169"/>
      <c r="M16" s="169">
        <v>848</v>
      </c>
      <c r="N16" s="169">
        <v>848</v>
      </c>
      <c r="O16" s="169"/>
      <c r="P16" s="169"/>
      <c r="Q16" s="169"/>
      <c r="R16" s="169"/>
      <c r="S16" s="169"/>
      <c r="T16" s="169"/>
      <c r="U16" s="169">
        <v>20911</v>
      </c>
      <c r="V16" s="169"/>
      <c r="W16" s="169"/>
      <c r="X16" s="169"/>
    </row>
    <row r="17" spans="1:24" ht="24" customHeight="1" thickBot="1">
      <c r="A17" s="165" t="s">
        <v>326</v>
      </c>
      <c r="B17" s="165">
        <v>64010</v>
      </c>
      <c r="C17" s="165" t="s">
        <v>79</v>
      </c>
      <c r="D17" s="167">
        <f t="shared" si="0"/>
        <v>6250</v>
      </c>
      <c r="E17" s="167">
        <f t="shared" si="1"/>
        <v>6250</v>
      </c>
      <c r="F17" s="167">
        <f t="shared" si="2"/>
        <v>6204</v>
      </c>
      <c r="G17" s="168"/>
      <c r="H17" s="169"/>
      <c r="I17" s="169"/>
      <c r="J17" s="169"/>
      <c r="K17" s="169"/>
      <c r="L17" s="169"/>
      <c r="M17" s="169">
        <v>6250</v>
      </c>
      <c r="N17" s="169">
        <v>6250</v>
      </c>
      <c r="O17" s="169">
        <v>6204</v>
      </c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ht="24" customHeight="1" thickBot="1">
      <c r="A18" s="165" t="s">
        <v>327</v>
      </c>
      <c r="B18" s="165">
        <v>66010</v>
      </c>
      <c r="C18" s="165" t="s">
        <v>80</v>
      </c>
      <c r="D18" s="167">
        <f t="shared" si="0"/>
        <v>2159</v>
      </c>
      <c r="E18" s="167">
        <f t="shared" si="1"/>
        <v>2159</v>
      </c>
      <c r="F18" s="167">
        <f t="shared" si="2"/>
        <v>926</v>
      </c>
      <c r="G18" s="168"/>
      <c r="H18" s="169"/>
      <c r="I18" s="169"/>
      <c r="J18" s="169"/>
      <c r="K18" s="169"/>
      <c r="L18" s="169"/>
      <c r="M18" s="169">
        <v>2159</v>
      </c>
      <c r="N18" s="169">
        <v>2159</v>
      </c>
      <c r="O18" s="169">
        <v>926</v>
      </c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ht="41.25" customHeight="1" thickBot="1">
      <c r="A19" s="165" t="s">
        <v>328</v>
      </c>
      <c r="B19" s="165">
        <v>66020</v>
      </c>
      <c r="C19" s="165" t="s">
        <v>330</v>
      </c>
      <c r="D19" s="167">
        <f t="shared" si="0"/>
        <v>25455</v>
      </c>
      <c r="E19" s="167">
        <f t="shared" si="1"/>
        <v>25455</v>
      </c>
      <c r="F19" s="167">
        <f t="shared" si="2"/>
        <v>73159</v>
      </c>
      <c r="G19" s="168">
        <v>12945</v>
      </c>
      <c r="H19" s="169">
        <v>12945</v>
      </c>
      <c r="I19" s="169">
        <v>13493</v>
      </c>
      <c r="J19" s="169">
        <v>2364</v>
      </c>
      <c r="K19" s="169">
        <v>2364</v>
      </c>
      <c r="L19" s="169">
        <v>2708</v>
      </c>
      <c r="M19" s="169">
        <v>10146</v>
      </c>
      <c r="N19" s="169">
        <v>10146</v>
      </c>
      <c r="O19" s="169">
        <v>56958</v>
      </c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ht="24" customHeight="1" thickBot="1">
      <c r="A20" s="165" t="s">
        <v>329</v>
      </c>
      <c r="B20" s="165">
        <v>72111</v>
      </c>
      <c r="C20" s="165" t="s">
        <v>82</v>
      </c>
      <c r="D20" s="167">
        <f t="shared" si="0"/>
        <v>516</v>
      </c>
      <c r="E20" s="167">
        <f t="shared" si="1"/>
        <v>516</v>
      </c>
      <c r="F20" s="167">
        <f t="shared" si="2"/>
        <v>368</v>
      </c>
      <c r="G20" s="168"/>
      <c r="H20" s="169"/>
      <c r="I20" s="169"/>
      <c r="J20" s="169"/>
      <c r="K20" s="169"/>
      <c r="L20" s="169"/>
      <c r="M20" s="169">
        <v>516</v>
      </c>
      <c r="N20" s="169">
        <v>516</v>
      </c>
      <c r="O20" s="169">
        <v>368</v>
      </c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ht="24" customHeight="1" thickBot="1">
      <c r="A21" s="165" t="s">
        <v>331</v>
      </c>
      <c r="B21" s="165">
        <v>72311</v>
      </c>
      <c r="C21" s="165" t="s">
        <v>83</v>
      </c>
      <c r="D21" s="167">
        <f t="shared" si="0"/>
        <v>349</v>
      </c>
      <c r="E21" s="167">
        <f t="shared" si="1"/>
        <v>349</v>
      </c>
      <c r="F21" s="167">
        <f t="shared" si="2"/>
        <v>152</v>
      </c>
      <c r="G21" s="168"/>
      <c r="H21" s="169"/>
      <c r="I21" s="169"/>
      <c r="J21" s="169"/>
      <c r="K21" s="169"/>
      <c r="L21" s="169"/>
      <c r="M21" s="169">
        <v>349</v>
      </c>
      <c r="N21" s="169">
        <v>349</v>
      </c>
      <c r="O21" s="169">
        <v>152</v>
      </c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ht="24" customHeight="1" thickBot="1">
      <c r="A22" s="165" t="s">
        <v>354</v>
      </c>
      <c r="B22" s="165">
        <v>74031</v>
      </c>
      <c r="C22" s="165" t="s">
        <v>84</v>
      </c>
      <c r="D22" s="167">
        <f t="shared" si="0"/>
        <v>425</v>
      </c>
      <c r="E22" s="167">
        <f t="shared" si="1"/>
        <v>425</v>
      </c>
      <c r="F22" s="167">
        <f t="shared" si="2"/>
        <v>32</v>
      </c>
      <c r="G22" s="168"/>
      <c r="H22" s="169"/>
      <c r="I22" s="169"/>
      <c r="J22" s="169"/>
      <c r="K22" s="169"/>
      <c r="L22" s="169"/>
      <c r="M22" s="169">
        <v>425</v>
      </c>
      <c r="N22" s="169">
        <v>425</v>
      </c>
      <c r="O22" s="169">
        <v>32</v>
      </c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ht="24" customHeight="1" thickBot="1">
      <c r="A23" s="165" t="s">
        <v>332</v>
      </c>
      <c r="B23" s="165">
        <v>76062</v>
      </c>
      <c r="C23" s="165" t="s">
        <v>85</v>
      </c>
      <c r="D23" s="167">
        <f t="shared" si="0"/>
        <v>0</v>
      </c>
      <c r="E23" s="167">
        <f t="shared" si="1"/>
        <v>0</v>
      </c>
      <c r="F23" s="167">
        <f t="shared" si="2"/>
        <v>0</v>
      </c>
      <c r="G23" s="168"/>
      <c r="H23" s="169"/>
      <c r="I23" s="169"/>
      <c r="J23" s="169"/>
      <c r="K23" s="169"/>
      <c r="L23" s="169"/>
      <c r="M23" s="169">
        <v>0</v>
      </c>
      <c r="N23" s="169">
        <v>0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ht="24" customHeight="1" thickBot="1">
      <c r="A24" s="165" t="s">
        <v>333</v>
      </c>
      <c r="B24" s="165">
        <v>81030</v>
      </c>
      <c r="C24" s="165" t="s">
        <v>335</v>
      </c>
      <c r="D24" s="167">
        <f t="shared" si="0"/>
        <v>349</v>
      </c>
      <c r="E24" s="167">
        <f t="shared" si="1"/>
        <v>349</v>
      </c>
      <c r="F24" s="167">
        <f t="shared" si="2"/>
        <v>25</v>
      </c>
      <c r="G24" s="168"/>
      <c r="H24" s="169"/>
      <c r="I24" s="169"/>
      <c r="J24" s="169"/>
      <c r="K24" s="169"/>
      <c r="L24" s="169"/>
      <c r="M24" s="169">
        <v>349</v>
      </c>
      <c r="N24" s="169">
        <v>349</v>
      </c>
      <c r="O24" s="169">
        <v>25</v>
      </c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ht="24" customHeight="1" thickBot="1">
      <c r="A25" s="165" t="s">
        <v>334</v>
      </c>
      <c r="B25" s="165">
        <v>82042</v>
      </c>
      <c r="C25" s="165" t="s">
        <v>86</v>
      </c>
      <c r="D25" s="167">
        <f t="shared" si="0"/>
        <v>7247</v>
      </c>
      <c r="E25" s="167">
        <f t="shared" si="1"/>
        <v>7247</v>
      </c>
      <c r="F25" s="167">
        <f t="shared" si="2"/>
        <v>7436</v>
      </c>
      <c r="G25" s="169">
        <v>3397</v>
      </c>
      <c r="H25" s="170">
        <v>3397</v>
      </c>
      <c r="I25" s="170">
        <v>3553</v>
      </c>
      <c r="J25" s="169">
        <v>662</v>
      </c>
      <c r="K25" s="169">
        <v>662</v>
      </c>
      <c r="L25" s="169">
        <v>718</v>
      </c>
      <c r="M25" s="169">
        <v>3188</v>
      </c>
      <c r="N25" s="169">
        <v>3188</v>
      </c>
      <c r="O25" s="169">
        <v>3165</v>
      </c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ht="21.75" customHeight="1" thickBot="1">
      <c r="A26" s="165" t="s">
        <v>336</v>
      </c>
      <c r="B26" s="165">
        <v>82092</v>
      </c>
      <c r="C26" s="165" t="s">
        <v>87</v>
      </c>
      <c r="D26" s="167">
        <f t="shared" si="0"/>
        <v>6332</v>
      </c>
      <c r="E26" s="167">
        <f t="shared" si="1"/>
        <v>6332</v>
      </c>
      <c r="F26" s="167">
        <f t="shared" si="2"/>
        <v>4814</v>
      </c>
      <c r="G26" s="169">
        <v>2459</v>
      </c>
      <c r="H26" s="170">
        <v>2459</v>
      </c>
      <c r="I26" s="170">
        <v>2629</v>
      </c>
      <c r="J26" s="169">
        <v>480</v>
      </c>
      <c r="K26" s="169">
        <v>480</v>
      </c>
      <c r="L26" s="169">
        <v>539</v>
      </c>
      <c r="M26" s="169">
        <v>3393</v>
      </c>
      <c r="N26" s="169">
        <v>3393</v>
      </c>
      <c r="O26" s="169">
        <v>1646</v>
      </c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ht="21.75" customHeight="1" thickBot="1">
      <c r="A27" s="165" t="s">
        <v>337</v>
      </c>
      <c r="B27" s="165">
        <v>91110</v>
      </c>
      <c r="C27" s="165" t="s">
        <v>362</v>
      </c>
      <c r="D27" s="167">
        <f t="shared" si="0"/>
        <v>0</v>
      </c>
      <c r="E27" s="167">
        <f t="shared" si="1"/>
        <v>0</v>
      </c>
      <c r="F27" s="167">
        <f t="shared" si="2"/>
        <v>14</v>
      </c>
      <c r="G27" s="169"/>
      <c r="H27" s="170"/>
      <c r="I27" s="170"/>
      <c r="J27" s="169"/>
      <c r="K27" s="169"/>
      <c r="L27" s="169"/>
      <c r="M27" s="169">
        <v>0</v>
      </c>
      <c r="N27" s="169">
        <v>0</v>
      </c>
      <c r="O27" s="169">
        <v>14</v>
      </c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ht="24" customHeight="1" thickBot="1">
      <c r="A28" s="165" t="s">
        <v>338</v>
      </c>
      <c r="B28" s="165">
        <v>96015</v>
      </c>
      <c r="C28" s="165" t="s">
        <v>339</v>
      </c>
      <c r="D28" s="167">
        <f t="shared" si="0"/>
        <v>135209</v>
      </c>
      <c r="E28" s="167">
        <f t="shared" si="1"/>
        <v>135209</v>
      </c>
      <c r="F28" s="167">
        <f t="shared" si="2"/>
        <v>125959</v>
      </c>
      <c r="G28" s="168"/>
      <c r="H28" s="169"/>
      <c r="I28" s="169"/>
      <c r="J28" s="169"/>
      <c r="K28" s="169"/>
      <c r="L28" s="169"/>
      <c r="M28" s="169">
        <v>0</v>
      </c>
      <c r="N28" s="169">
        <v>0</v>
      </c>
      <c r="O28" s="169"/>
      <c r="P28" s="169"/>
      <c r="Q28" s="169"/>
      <c r="R28" s="169"/>
      <c r="S28" s="169">
        <v>135209</v>
      </c>
      <c r="T28" s="169">
        <v>135209</v>
      </c>
      <c r="U28" s="169">
        <v>125959</v>
      </c>
      <c r="V28" s="169"/>
      <c r="W28" s="169"/>
      <c r="X28" s="169"/>
    </row>
    <row r="29" spans="1:24" ht="24" customHeight="1" thickBot="1">
      <c r="A29" s="165" t="s">
        <v>340</v>
      </c>
      <c r="B29" s="165">
        <v>102030</v>
      </c>
      <c r="C29" s="165" t="s">
        <v>341</v>
      </c>
      <c r="D29" s="167">
        <f t="shared" si="0"/>
        <v>635</v>
      </c>
      <c r="E29" s="167">
        <f t="shared" si="1"/>
        <v>635</v>
      </c>
      <c r="F29" s="167">
        <f t="shared" si="2"/>
        <v>14</v>
      </c>
      <c r="G29" s="168"/>
      <c r="H29" s="169"/>
      <c r="I29" s="169"/>
      <c r="J29" s="169"/>
      <c r="K29" s="169"/>
      <c r="L29" s="169"/>
      <c r="M29" s="169">
        <v>635</v>
      </c>
      <c r="N29" s="169">
        <v>635</v>
      </c>
      <c r="O29" s="169">
        <v>14</v>
      </c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ht="24" customHeight="1" thickBot="1">
      <c r="A30" s="165" t="s">
        <v>342</v>
      </c>
      <c r="B30" s="165">
        <v>104042</v>
      </c>
      <c r="C30" s="165" t="s">
        <v>343</v>
      </c>
      <c r="D30" s="167">
        <f t="shared" si="0"/>
        <v>35275</v>
      </c>
      <c r="E30" s="167">
        <f t="shared" si="1"/>
        <v>35275</v>
      </c>
      <c r="F30" s="167">
        <f t="shared" si="2"/>
        <v>33465</v>
      </c>
      <c r="G30" s="168"/>
      <c r="H30" s="169"/>
      <c r="I30" s="169"/>
      <c r="J30" s="169"/>
      <c r="K30" s="169"/>
      <c r="L30" s="169"/>
      <c r="M30" s="169">
        <v>1810</v>
      </c>
      <c r="N30" s="169">
        <v>1810</v>
      </c>
      <c r="O30" s="169"/>
      <c r="P30" s="169"/>
      <c r="Q30" s="169"/>
      <c r="R30" s="169"/>
      <c r="S30" s="169">
        <v>33465</v>
      </c>
      <c r="T30" s="169">
        <v>33465</v>
      </c>
      <c r="U30" s="169">
        <v>33465</v>
      </c>
      <c r="V30" s="169"/>
      <c r="W30" s="169"/>
      <c r="X30" s="169"/>
    </row>
    <row r="31" spans="1:24" ht="24" customHeight="1" thickBot="1">
      <c r="A31" s="165" t="s">
        <v>344</v>
      </c>
      <c r="B31" s="165">
        <v>104051</v>
      </c>
      <c r="C31" s="165" t="s">
        <v>345</v>
      </c>
      <c r="D31" s="167">
        <f t="shared" si="0"/>
        <v>0</v>
      </c>
      <c r="E31" s="167">
        <f t="shared" si="1"/>
        <v>0</v>
      </c>
      <c r="F31" s="167">
        <f t="shared" si="2"/>
        <v>0</v>
      </c>
      <c r="G31" s="168"/>
      <c r="H31" s="169"/>
      <c r="I31" s="169"/>
      <c r="J31" s="169"/>
      <c r="K31" s="169"/>
      <c r="L31" s="169"/>
      <c r="M31" s="169">
        <v>0</v>
      </c>
      <c r="N31" s="169">
        <v>0</v>
      </c>
      <c r="O31" s="169"/>
      <c r="P31" s="169"/>
      <c r="Q31" s="169"/>
      <c r="R31" s="169"/>
      <c r="S31" s="169"/>
      <c r="T31" s="169"/>
      <c r="U31" s="169"/>
      <c r="V31" s="169"/>
      <c r="W31" s="169"/>
      <c r="X31" s="169"/>
    </row>
    <row r="32" spans="1:24" ht="24" customHeight="1" thickBot="1">
      <c r="A32" s="165" t="s">
        <v>346</v>
      </c>
      <c r="B32" s="165">
        <v>107060</v>
      </c>
      <c r="C32" s="165" t="s">
        <v>347</v>
      </c>
      <c r="D32" s="167">
        <f t="shared" si="0"/>
        <v>24514</v>
      </c>
      <c r="E32" s="167">
        <f t="shared" si="1"/>
        <v>24514</v>
      </c>
      <c r="F32" s="167">
        <f t="shared" si="2"/>
        <v>28752</v>
      </c>
      <c r="G32" s="169"/>
      <c r="H32" s="169"/>
      <c r="I32" s="169"/>
      <c r="J32" s="169"/>
      <c r="K32" s="169"/>
      <c r="L32" s="169"/>
      <c r="M32" s="169"/>
      <c r="N32" s="169"/>
      <c r="O32" s="169">
        <v>196</v>
      </c>
      <c r="P32" s="169">
        <v>24514</v>
      </c>
      <c r="Q32" s="169">
        <v>24514</v>
      </c>
      <c r="R32" s="169">
        <v>28556</v>
      </c>
      <c r="S32" s="169"/>
      <c r="T32" s="169"/>
      <c r="U32" s="169"/>
      <c r="V32" s="169"/>
      <c r="W32" s="169"/>
      <c r="X32" s="169"/>
    </row>
    <row r="33" spans="1:24" ht="24" customHeight="1" thickBot="1">
      <c r="A33" s="165" t="s">
        <v>348</v>
      </c>
      <c r="B33" s="165">
        <v>56010</v>
      </c>
      <c r="C33" s="165" t="s">
        <v>376</v>
      </c>
      <c r="D33" s="167">
        <f t="shared" si="0"/>
        <v>0</v>
      </c>
      <c r="E33" s="167">
        <f t="shared" si="1"/>
        <v>0</v>
      </c>
      <c r="F33" s="167">
        <f t="shared" si="2"/>
        <v>154</v>
      </c>
      <c r="G33" s="169"/>
      <c r="H33" s="169"/>
      <c r="I33" s="169"/>
      <c r="J33" s="169"/>
      <c r="K33" s="169"/>
      <c r="L33" s="169"/>
      <c r="M33" s="169"/>
      <c r="N33" s="169"/>
      <c r="O33" s="169">
        <v>154</v>
      </c>
      <c r="P33" s="169"/>
      <c r="Q33" s="169"/>
      <c r="R33" s="169"/>
      <c r="S33" s="169"/>
      <c r="T33" s="169"/>
      <c r="U33" s="169"/>
      <c r="V33" s="169"/>
      <c r="W33" s="169"/>
      <c r="X33" s="169"/>
    </row>
    <row r="34" spans="1:24" ht="24" customHeight="1" thickBot="1">
      <c r="A34" s="165" t="s">
        <v>447</v>
      </c>
      <c r="B34" s="165">
        <v>96015</v>
      </c>
      <c r="C34" s="165" t="s">
        <v>377</v>
      </c>
      <c r="D34" s="167">
        <f t="shared" si="0"/>
        <v>0</v>
      </c>
      <c r="E34" s="167">
        <f t="shared" si="1"/>
        <v>0</v>
      </c>
      <c r="F34" s="167">
        <f t="shared" si="2"/>
        <v>0</v>
      </c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5" spans="1:24" ht="24" customHeight="1" thickBot="1">
      <c r="A35" s="165" t="s">
        <v>448</v>
      </c>
      <c r="B35" s="165">
        <v>104051</v>
      </c>
      <c r="C35" s="165" t="s">
        <v>378</v>
      </c>
      <c r="D35" s="167">
        <f t="shared" si="0"/>
        <v>0</v>
      </c>
      <c r="E35" s="167">
        <f t="shared" si="1"/>
        <v>0</v>
      </c>
      <c r="F35" s="167">
        <f t="shared" si="2"/>
        <v>2523</v>
      </c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>
        <v>2523</v>
      </c>
      <c r="S35" s="169"/>
      <c r="T35" s="169"/>
      <c r="U35" s="169"/>
      <c r="V35" s="169"/>
      <c r="W35" s="169"/>
      <c r="X35" s="169"/>
    </row>
    <row r="36" spans="1:24" ht="24" customHeight="1" thickBot="1">
      <c r="A36" s="165" t="s">
        <v>449</v>
      </c>
      <c r="B36" s="187"/>
      <c r="C36" s="187" t="s">
        <v>349</v>
      </c>
      <c r="D36" s="167">
        <f>SUM(G36+J36+M36+P36+S36+V36)</f>
        <v>348223</v>
      </c>
      <c r="E36" s="167">
        <f>SUM(H36+K36+N36+Q36+T36+W36)</f>
        <v>348223</v>
      </c>
      <c r="F36" s="167">
        <f>SUM(I36+L36+O36+R36+U36)</f>
        <v>600742</v>
      </c>
      <c r="G36" s="166">
        <f aca="true" t="shared" si="3" ref="G36:O36">SUM(G9:G32)</f>
        <v>80241</v>
      </c>
      <c r="H36" s="166">
        <f t="shared" si="3"/>
        <v>80241</v>
      </c>
      <c r="I36" s="166">
        <f t="shared" si="3"/>
        <v>97505</v>
      </c>
      <c r="J36" s="166">
        <f t="shared" si="3"/>
        <v>10804</v>
      </c>
      <c r="K36" s="166">
        <f t="shared" si="3"/>
        <v>10804</v>
      </c>
      <c r="L36" s="166">
        <f t="shared" si="3"/>
        <v>13399</v>
      </c>
      <c r="M36" s="166">
        <f t="shared" si="3"/>
        <v>55200</v>
      </c>
      <c r="N36" s="166">
        <f t="shared" si="3"/>
        <v>55200</v>
      </c>
      <c r="O36" s="166">
        <f t="shared" si="3"/>
        <v>105294</v>
      </c>
      <c r="P36" s="166">
        <f>SUM(P9:P32)</f>
        <v>24514</v>
      </c>
      <c r="Q36" s="166">
        <f>SUM(Q9:Q32)</f>
        <v>24514</v>
      </c>
      <c r="R36" s="166">
        <f>SUM(R32:R35)</f>
        <v>31079</v>
      </c>
      <c r="S36" s="166">
        <f aca="true" t="shared" si="4" ref="S36:X36">SUM(S9:S32)</f>
        <v>177464</v>
      </c>
      <c r="T36" s="166">
        <f t="shared" si="4"/>
        <v>177464</v>
      </c>
      <c r="U36" s="166">
        <f t="shared" si="4"/>
        <v>353465</v>
      </c>
      <c r="V36" s="166">
        <f t="shared" si="4"/>
        <v>0</v>
      </c>
      <c r="W36" s="166">
        <f t="shared" si="4"/>
        <v>0</v>
      </c>
      <c r="X36" s="166">
        <f t="shared" si="4"/>
        <v>0</v>
      </c>
    </row>
    <row r="37" ht="12" thickBot="1">
      <c r="A37" s="23"/>
    </row>
    <row r="38" spans="1:24" ht="12" thickBot="1">
      <c r="A38" s="226" t="s">
        <v>302</v>
      </c>
      <c r="B38" s="171"/>
      <c r="C38" s="171"/>
      <c r="D38" s="226" t="s">
        <v>306</v>
      </c>
      <c r="E38" s="227"/>
      <c r="F38" s="227"/>
      <c r="G38" s="226" t="s">
        <v>303</v>
      </c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</row>
    <row r="39" spans="1:24" ht="21.75" thickBot="1">
      <c r="A39" s="226"/>
      <c r="B39" s="171" t="s">
        <v>350</v>
      </c>
      <c r="C39" s="171" t="s">
        <v>351</v>
      </c>
      <c r="D39" s="227"/>
      <c r="E39" s="227"/>
      <c r="F39" s="227"/>
      <c r="G39" s="226" t="s">
        <v>26</v>
      </c>
      <c r="H39" s="227"/>
      <c r="I39" s="227"/>
      <c r="J39" s="226" t="s">
        <v>0</v>
      </c>
      <c r="K39" s="227"/>
      <c r="L39" s="227"/>
      <c r="M39" s="226" t="s">
        <v>88</v>
      </c>
      <c r="N39" s="227"/>
      <c r="O39" s="227"/>
      <c r="P39" s="226" t="s">
        <v>89</v>
      </c>
      <c r="Q39" s="227"/>
      <c r="R39" s="227"/>
      <c r="S39" s="226" t="s">
        <v>352</v>
      </c>
      <c r="T39" s="227"/>
      <c r="U39" s="227"/>
      <c r="V39" s="171"/>
      <c r="W39" s="171"/>
      <c r="X39" s="171"/>
    </row>
    <row r="40" spans="1:24" ht="63.75" thickBot="1">
      <c r="A40" s="226"/>
      <c r="B40" s="172"/>
      <c r="C40" s="172"/>
      <c r="D40" s="171" t="s">
        <v>407</v>
      </c>
      <c r="E40" s="171" t="s">
        <v>408</v>
      </c>
      <c r="F40" s="171" t="s">
        <v>471</v>
      </c>
      <c r="G40" s="171" t="s">
        <v>407</v>
      </c>
      <c r="H40" s="171" t="s">
        <v>408</v>
      </c>
      <c r="I40" s="171" t="s">
        <v>471</v>
      </c>
      <c r="J40" s="171" t="s">
        <v>407</v>
      </c>
      <c r="K40" s="171" t="s">
        <v>408</v>
      </c>
      <c r="L40" s="171" t="s">
        <v>471</v>
      </c>
      <c r="M40" s="171" t="s">
        <v>407</v>
      </c>
      <c r="N40" s="171" t="s">
        <v>408</v>
      </c>
      <c r="O40" s="171" t="s">
        <v>471</v>
      </c>
      <c r="P40" s="171" t="s">
        <v>407</v>
      </c>
      <c r="Q40" s="171" t="s">
        <v>408</v>
      </c>
      <c r="R40" s="171" t="s">
        <v>471</v>
      </c>
      <c r="S40" s="171" t="s">
        <v>407</v>
      </c>
      <c r="T40" s="171" t="s">
        <v>408</v>
      </c>
      <c r="U40" s="171" t="s">
        <v>471</v>
      </c>
      <c r="V40" s="171"/>
      <c r="W40" s="171"/>
      <c r="X40" s="171"/>
    </row>
    <row r="41" spans="1:24" ht="12" thickBot="1">
      <c r="A41" s="226"/>
      <c r="B41" s="172"/>
      <c r="C41" s="172"/>
      <c r="D41" s="172"/>
      <c r="E41" s="172"/>
      <c r="F41" s="172"/>
      <c r="G41" s="226" t="s">
        <v>313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</row>
    <row r="42" spans="1:24" ht="27.75" customHeight="1" thickBot="1">
      <c r="A42" s="165" t="s">
        <v>314</v>
      </c>
      <c r="B42" s="165">
        <v>11130</v>
      </c>
      <c r="C42" s="165" t="s">
        <v>74</v>
      </c>
      <c r="D42" s="166">
        <f aca="true" t="shared" si="5" ref="D42:D66">SUM(G42+J42)</f>
        <v>0</v>
      </c>
      <c r="E42" s="166">
        <f>H42+K42</f>
        <v>0</v>
      </c>
      <c r="F42" s="166">
        <f>SUM(I42+L42)</f>
        <v>19</v>
      </c>
      <c r="G42" s="169"/>
      <c r="H42" s="169"/>
      <c r="I42" s="169">
        <v>19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</row>
    <row r="43" spans="1:24" ht="21" customHeight="1" thickBot="1">
      <c r="A43" s="165" t="s">
        <v>315</v>
      </c>
      <c r="B43" s="165">
        <v>13320</v>
      </c>
      <c r="C43" s="165" t="s">
        <v>316</v>
      </c>
      <c r="D43" s="166">
        <f t="shared" si="5"/>
        <v>0</v>
      </c>
      <c r="E43" s="166"/>
      <c r="F43" s="166">
        <f>SUM(I43+L43)</f>
        <v>0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</row>
    <row r="44" spans="1:24" ht="21" customHeight="1" thickBot="1">
      <c r="A44" s="165" t="s">
        <v>317</v>
      </c>
      <c r="B44" s="165">
        <v>11350</v>
      </c>
      <c r="C44" s="165" t="s">
        <v>318</v>
      </c>
      <c r="D44" s="166">
        <f t="shared" si="5"/>
        <v>170000</v>
      </c>
      <c r="E44" s="166">
        <v>170000</v>
      </c>
      <c r="F44" s="166">
        <v>170000</v>
      </c>
      <c r="G44" s="169"/>
      <c r="H44" s="169"/>
      <c r="I44" s="169"/>
      <c r="J44" s="169">
        <v>170000</v>
      </c>
      <c r="K44" s="169">
        <v>170000</v>
      </c>
      <c r="L44" s="169">
        <v>170000</v>
      </c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</row>
    <row r="45" spans="1:24" ht="21" customHeight="1" thickBot="1">
      <c r="A45" s="165" t="s">
        <v>319</v>
      </c>
      <c r="B45" s="165">
        <v>32020</v>
      </c>
      <c r="C45" s="165" t="s">
        <v>320</v>
      </c>
      <c r="D45" s="166">
        <f t="shared" si="5"/>
        <v>0</v>
      </c>
      <c r="E45" s="166"/>
      <c r="F45" s="166">
        <f>SUM(I45+L45)</f>
        <v>0</v>
      </c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</row>
    <row r="46" spans="1:24" ht="21" customHeight="1" thickBot="1">
      <c r="A46" s="165" t="s">
        <v>321</v>
      </c>
      <c r="B46" s="165">
        <v>413231</v>
      </c>
      <c r="C46" s="165" t="s">
        <v>75</v>
      </c>
      <c r="D46" s="166">
        <f t="shared" si="5"/>
        <v>2800</v>
      </c>
      <c r="E46" s="166">
        <f>H46+K46</f>
        <v>3176</v>
      </c>
      <c r="F46" s="166">
        <f>SUM(I46+L46)</f>
        <v>4936</v>
      </c>
      <c r="G46" s="169">
        <v>2800</v>
      </c>
      <c r="H46" s="169">
        <v>3176</v>
      </c>
      <c r="I46" s="169">
        <v>4936</v>
      </c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</row>
    <row r="47" spans="1:24" ht="21" customHeight="1" thickBot="1">
      <c r="A47" s="165" t="s">
        <v>322</v>
      </c>
      <c r="B47" s="165">
        <v>45160</v>
      </c>
      <c r="C47" s="165" t="s">
        <v>76</v>
      </c>
      <c r="D47" s="166">
        <f t="shared" si="5"/>
        <v>0</v>
      </c>
      <c r="E47" s="166"/>
      <c r="F47" s="166">
        <f>SUM(I47+L47)</f>
        <v>18403</v>
      </c>
      <c r="G47" s="169"/>
      <c r="H47" s="169"/>
      <c r="I47" s="169"/>
      <c r="J47" s="169"/>
      <c r="K47" s="169"/>
      <c r="L47" s="169">
        <v>18403</v>
      </c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</row>
    <row r="48" spans="1:24" ht="21" customHeight="1" thickBot="1">
      <c r="A48" s="165" t="s">
        <v>323</v>
      </c>
      <c r="B48" s="165">
        <v>51040</v>
      </c>
      <c r="C48" s="165" t="s">
        <v>324</v>
      </c>
      <c r="D48" s="166">
        <f t="shared" si="5"/>
        <v>0</v>
      </c>
      <c r="E48" s="166"/>
      <c r="F48" s="166">
        <f>SUM(I48+L48)</f>
        <v>0</v>
      </c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</row>
    <row r="49" spans="1:24" ht="21" customHeight="1" thickBot="1">
      <c r="A49" s="165" t="s">
        <v>325</v>
      </c>
      <c r="B49" s="165">
        <v>52020</v>
      </c>
      <c r="C49" s="165" t="s">
        <v>77</v>
      </c>
      <c r="D49" s="166">
        <f t="shared" si="5"/>
        <v>473913</v>
      </c>
      <c r="E49" s="166">
        <v>218562</v>
      </c>
      <c r="F49" s="166">
        <v>469074</v>
      </c>
      <c r="G49" s="169"/>
      <c r="H49" s="169"/>
      <c r="I49" s="169"/>
      <c r="J49" s="169">
        <v>473913</v>
      </c>
      <c r="K49" s="169">
        <v>218562</v>
      </c>
      <c r="L49" s="169">
        <v>469074</v>
      </c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</row>
    <row r="50" spans="1:24" ht="21" customHeight="1" thickBot="1">
      <c r="A50" s="165" t="s">
        <v>326</v>
      </c>
      <c r="B50" s="165">
        <v>63020</v>
      </c>
      <c r="C50" s="165" t="s">
        <v>78</v>
      </c>
      <c r="D50" s="166">
        <f t="shared" si="5"/>
        <v>0</v>
      </c>
      <c r="E50" s="166">
        <v>1695</v>
      </c>
      <c r="F50" s="166">
        <f>SUM(I50+L50)</f>
        <v>1695</v>
      </c>
      <c r="G50" s="169"/>
      <c r="H50" s="169"/>
      <c r="I50" s="169"/>
      <c r="J50" s="169"/>
      <c r="K50" s="169">
        <v>1695</v>
      </c>
      <c r="L50" s="169">
        <v>1695</v>
      </c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</row>
    <row r="51" spans="1:24" ht="21" customHeight="1" thickBot="1">
      <c r="A51" s="165" t="s">
        <v>327</v>
      </c>
      <c r="B51" s="165">
        <v>64010</v>
      </c>
      <c r="C51" s="165" t="s">
        <v>79</v>
      </c>
      <c r="D51" s="166">
        <f t="shared" si="5"/>
        <v>0</v>
      </c>
      <c r="E51" s="166"/>
      <c r="F51" s="166">
        <f>SUM(I51+L51)</f>
        <v>0</v>
      </c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1:24" ht="21" customHeight="1" thickBot="1">
      <c r="A52" s="165" t="s">
        <v>328</v>
      </c>
      <c r="B52" s="165">
        <v>66010</v>
      </c>
      <c r="C52" s="165" t="s">
        <v>80</v>
      </c>
      <c r="D52" s="166">
        <f t="shared" si="5"/>
        <v>0</v>
      </c>
      <c r="E52" s="166"/>
      <c r="F52" s="166">
        <f>SUM(I52+L52)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1:24" ht="21" customHeight="1" thickBot="1">
      <c r="A53" s="165" t="s">
        <v>329</v>
      </c>
      <c r="B53" s="165">
        <v>66020</v>
      </c>
      <c r="C53" s="165" t="s">
        <v>353</v>
      </c>
      <c r="D53" s="166">
        <f t="shared" si="5"/>
        <v>100908</v>
      </c>
      <c r="E53" s="166">
        <f>H53+K53</f>
        <v>100908</v>
      </c>
      <c r="F53" s="166">
        <v>100908</v>
      </c>
      <c r="G53" s="169">
        <v>50000</v>
      </c>
      <c r="H53" s="169">
        <v>50000</v>
      </c>
      <c r="I53" s="169">
        <v>50000</v>
      </c>
      <c r="J53" s="169">
        <v>50908</v>
      </c>
      <c r="K53" s="169">
        <v>50908</v>
      </c>
      <c r="L53" s="169">
        <v>50908</v>
      </c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1:24" ht="21" customHeight="1" thickBot="1">
      <c r="A54" s="165" t="s">
        <v>331</v>
      </c>
      <c r="B54" s="165">
        <v>72111</v>
      </c>
      <c r="C54" s="165" t="s">
        <v>82</v>
      </c>
      <c r="D54" s="166">
        <f t="shared" si="5"/>
        <v>0</v>
      </c>
      <c r="E54" s="166">
        <f>H54+K54</f>
        <v>0</v>
      </c>
      <c r="F54" s="166">
        <f aca="true" t="shared" si="6" ref="F54:F65">SUM(I54+L54)</f>
        <v>0</v>
      </c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</row>
    <row r="55" spans="1:24" ht="21" customHeight="1" thickBot="1">
      <c r="A55" s="165" t="s">
        <v>354</v>
      </c>
      <c r="B55" s="165">
        <v>72311</v>
      </c>
      <c r="C55" s="165" t="s">
        <v>83</v>
      </c>
      <c r="D55" s="166">
        <f t="shared" si="5"/>
        <v>0</v>
      </c>
      <c r="E55" s="166"/>
      <c r="F55" s="166">
        <f t="shared" si="6"/>
        <v>0</v>
      </c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</row>
    <row r="56" spans="1:24" ht="21" customHeight="1" thickBot="1">
      <c r="A56" s="165" t="s">
        <v>332</v>
      </c>
      <c r="B56" s="165">
        <v>74031</v>
      </c>
      <c r="C56" s="165" t="s">
        <v>84</v>
      </c>
      <c r="D56" s="166">
        <f t="shared" si="5"/>
        <v>0</v>
      </c>
      <c r="E56" s="166"/>
      <c r="F56" s="166">
        <f t="shared" si="6"/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1:24" ht="21" customHeight="1" thickBot="1">
      <c r="A57" s="165" t="s">
        <v>333</v>
      </c>
      <c r="B57" s="165">
        <v>76062</v>
      </c>
      <c r="C57" s="165" t="s">
        <v>85</v>
      </c>
      <c r="D57" s="166">
        <f t="shared" si="5"/>
        <v>0</v>
      </c>
      <c r="E57" s="166"/>
      <c r="F57" s="166">
        <f t="shared" si="6"/>
        <v>0</v>
      </c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ht="21" customHeight="1" thickBot="1">
      <c r="A58" s="165" t="s">
        <v>334</v>
      </c>
      <c r="B58" s="165">
        <v>81030</v>
      </c>
      <c r="C58" s="165" t="s">
        <v>335</v>
      </c>
      <c r="D58" s="166">
        <f t="shared" si="5"/>
        <v>0</v>
      </c>
      <c r="E58" s="166">
        <f>H58+K58</f>
        <v>0</v>
      </c>
      <c r="F58" s="166">
        <f t="shared" si="6"/>
        <v>0</v>
      </c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ht="21" customHeight="1" thickBot="1">
      <c r="A59" s="165" t="s">
        <v>336</v>
      </c>
      <c r="B59" s="165">
        <v>82042</v>
      </c>
      <c r="C59" s="165" t="s">
        <v>86</v>
      </c>
      <c r="D59" s="166">
        <f t="shared" si="5"/>
        <v>100</v>
      </c>
      <c r="E59" s="166">
        <v>100</v>
      </c>
      <c r="F59" s="166">
        <f t="shared" si="6"/>
        <v>100</v>
      </c>
      <c r="G59" s="169">
        <v>100</v>
      </c>
      <c r="H59" s="169">
        <v>100</v>
      </c>
      <c r="I59" s="169">
        <v>100</v>
      </c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</row>
    <row r="60" spans="1:24" ht="21" customHeight="1" thickBot="1">
      <c r="A60" s="165" t="s">
        <v>337</v>
      </c>
      <c r="B60" s="165">
        <v>82092</v>
      </c>
      <c r="C60" s="165" t="s">
        <v>87</v>
      </c>
      <c r="D60" s="166">
        <f t="shared" si="5"/>
        <v>0</v>
      </c>
      <c r="E60" s="166"/>
      <c r="F60" s="166">
        <f t="shared" si="6"/>
        <v>0</v>
      </c>
      <c r="G60" s="166"/>
      <c r="H60" s="166"/>
      <c r="I60" s="169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21" customHeight="1" thickBot="1">
      <c r="A61" s="165" t="s">
        <v>338</v>
      </c>
      <c r="B61" s="165">
        <v>96015</v>
      </c>
      <c r="C61" s="165" t="s">
        <v>355</v>
      </c>
      <c r="D61" s="166">
        <f t="shared" si="5"/>
        <v>0</v>
      </c>
      <c r="E61" s="166"/>
      <c r="F61" s="166">
        <f t="shared" si="6"/>
        <v>0</v>
      </c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ht="21" customHeight="1" thickBot="1">
      <c r="A62" s="165" t="s">
        <v>340</v>
      </c>
      <c r="B62" s="165">
        <v>102030</v>
      </c>
      <c r="C62" s="165" t="s">
        <v>341</v>
      </c>
      <c r="D62" s="166">
        <f t="shared" si="5"/>
        <v>0</v>
      </c>
      <c r="E62" s="166"/>
      <c r="F62" s="166">
        <f t="shared" si="6"/>
        <v>0</v>
      </c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</row>
    <row r="63" spans="1:24" ht="21" customHeight="1" thickBot="1">
      <c r="A63" s="165" t="s">
        <v>342</v>
      </c>
      <c r="B63" s="165">
        <v>104042</v>
      </c>
      <c r="C63" s="165" t="s">
        <v>343</v>
      </c>
      <c r="D63" s="166">
        <f t="shared" si="5"/>
        <v>0</v>
      </c>
      <c r="E63" s="166">
        <f>SUM(H63+K63)</f>
        <v>0</v>
      </c>
      <c r="F63" s="166">
        <f t="shared" si="6"/>
        <v>0</v>
      </c>
      <c r="G63" s="166"/>
      <c r="H63" s="166"/>
      <c r="I63" s="166"/>
      <c r="J63" s="169"/>
      <c r="K63" s="169"/>
      <c r="L63" s="169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1:24" ht="21" customHeight="1" thickBot="1">
      <c r="A64" s="165" t="s">
        <v>344</v>
      </c>
      <c r="B64" s="165">
        <v>104051</v>
      </c>
      <c r="C64" s="165" t="s">
        <v>345</v>
      </c>
      <c r="D64" s="166">
        <f t="shared" si="5"/>
        <v>0</v>
      </c>
      <c r="E64" s="166"/>
      <c r="F64" s="166">
        <f t="shared" si="6"/>
        <v>0</v>
      </c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ht="21" customHeight="1" thickBot="1">
      <c r="A65" s="165" t="s">
        <v>346</v>
      </c>
      <c r="B65" s="165">
        <v>107060</v>
      </c>
      <c r="C65" s="165" t="s">
        <v>347</v>
      </c>
      <c r="D65" s="166">
        <f t="shared" si="5"/>
        <v>0</v>
      </c>
      <c r="E65" s="166"/>
      <c r="F65" s="166">
        <f t="shared" si="6"/>
        <v>0</v>
      </c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ht="21" customHeight="1" thickBot="1">
      <c r="A66" s="187" t="s">
        <v>348</v>
      </c>
      <c r="B66" s="165"/>
      <c r="C66" s="187" t="s">
        <v>356</v>
      </c>
      <c r="D66" s="166">
        <f t="shared" si="5"/>
        <v>747721</v>
      </c>
      <c r="E66" s="166">
        <f aca="true" t="shared" si="7" ref="E66:L66">SUM(E42:E65)</f>
        <v>494441</v>
      </c>
      <c r="F66" s="166">
        <f t="shared" si="7"/>
        <v>765135</v>
      </c>
      <c r="G66" s="166">
        <f t="shared" si="7"/>
        <v>52900</v>
      </c>
      <c r="H66" s="166">
        <f t="shared" si="7"/>
        <v>53276</v>
      </c>
      <c r="I66" s="166">
        <f t="shared" si="7"/>
        <v>55055</v>
      </c>
      <c r="J66" s="166">
        <f t="shared" si="7"/>
        <v>694821</v>
      </c>
      <c r="K66" s="166">
        <f t="shared" si="7"/>
        <v>441165</v>
      </c>
      <c r="L66" s="166">
        <f t="shared" si="7"/>
        <v>710080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ht="11.25">
      <c r="A67" s="23"/>
    </row>
  </sheetData>
  <sheetProtection/>
  <mergeCells count="23">
    <mergeCell ref="A38:A41"/>
    <mergeCell ref="D38:F39"/>
    <mergeCell ref="G38:X38"/>
    <mergeCell ref="G39:I39"/>
    <mergeCell ref="J39:L39"/>
    <mergeCell ref="M39:O39"/>
    <mergeCell ref="A1:J1"/>
    <mergeCell ref="A2:J2"/>
    <mergeCell ref="A3:R4"/>
    <mergeCell ref="A5:A8"/>
    <mergeCell ref="D5:F5"/>
    <mergeCell ref="G5:X5"/>
    <mergeCell ref="D6:F6"/>
    <mergeCell ref="P6:R6"/>
    <mergeCell ref="S6:U6"/>
    <mergeCell ref="V6:X6"/>
    <mergeCell ref="G6:I6"/>
    <mergeCell ref="J6:L6"/>
    <mergeCell ref="M6:O6"/>
    <mergeCell ref="P39:R39"/>
    <mergeCell ref="S39:U39"/>
    <mergeCell ref="G41:X41"/>
    <mergeCell ref="G8:X8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8515625" style="24" customWidth="1"/>
    <col min="2" max="2" width="29.7109375" style="0" customWidth="1"/>
    <col min="3" max="3" width="8.421875" style="0" customWidth="1"/>
    <col min="4" max="4" width="10.421875" style="0" customWidth="1"/>
    <col min="5" max="5" width="9.140625" style="0" customWidth="1"/>
    <col min="6" max="12" width="9.140625" style="0" hidden="1" customWidth="1"/>
  </cols>
  <sheetData>
    <row r="1" spans="1:12" ht="12.75">
      <c r="A1" s="218" t="s">
        <v>465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5" customHeight="1">
      <c r="A2" s="214" t="s">
        <v>456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2.75">
      <c r="A3" s="221" t="s">
        <v>111</v>
      </c>
      <c r="B3" s="232"/>
      <c r="C3" s="232"/>
      <c r="D3" s="232"/>
      <c r="E3" s="232"/>
      <c r="F3" s="224"/>
      <c r="G3" s="224"/>
      <c r="H3" s="224"/>
      <c r="I3" s="224"/>
      <c r="J3" s="224"/>
      <c r="K3" s="224"/>
      <c r="L3" s="224"/>
    </row>
    <row r="4" spans="1:12" ht="12.75">
      <c r="A4" s="176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</row>
    <row r="5" spans="1:12" ht="12.75">
      <c r="A5" s="221" t="s">
        <v>420</v>
      </c>
      <c r="B5" s="232"/>
      <c r="C5" s="232"/>
      <c r="D5" s="232"/>
      <c r="E5" s="232"/>
      <c r="F5" s="224"/>
      <c r="G5" s="224"/>
      <c r="H5" s="224"/>
      <c r="I5" s="224"/>
      <c r="J5" s="224"/>
      <c r="K5" s="224"/>
      <c r="L5" s="224"/>
    </row>
    <row r="6" spans="1:12" ht="31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2.75">
      <c r="A7" s="50" t="s">
        <v>302</v>
      </c>
      <c r="B7" s="16" t="s">
        <v>357</v>
      </c>
      <c r="C7" s="16" t="s">
        <v>407</v>
      </c>
      <c r="D7" s="16" t="s">
        <v>421</v>
      </c>
      <c r="E7" s="174" t="s">
        <v>473</v>
      </c>
      <c r="F7" s="174" t="s">
        <v>92</v>
      </c>
      <c r="G7" s="174" t="s">
        <v>114</v>
      </c>
      <c r="H7" s="174" t="s">
        <v>93</v>
      </c>
      <c r="I7" s="174" t="s">
        <v>91</v>
      </c>
      <c r="J7" s="174" t="s">
        <v>92</v>
      </c>
      <c r="K7" s="174" t="s">
        <v>114</v>
      </c>
      <c r="L7" s="174" t="s">
        <v>93</v>
      </c>
    </row>
    <row r="8" spans="1:12" s="175" customFormat="1" ht="12.75">
      <c r="A8" s="51">
        <v>1</v>
      </c>
      <c r="B8" s="31" t="s">
        <v>75</v>
      </c>
      <c r="C8" s="204">
        <v>2800</v>
      </c>
      <c r="D8" s="204">
        <v>3176</v>
      </c>
      <c r="E8" s="26">
        <v>3836</v>
      </c>
      <c r="F8" s="26"/>
      <c r="G8" s="26"/>
      <c r="H8" s="26"/>
      <c r="I8" s="26"/>
      <c r="J8" s="26"/>
      <c r="K8" s="204">
        <v>3176</v>
      </c>
      <c r="L8" s="44">
        <f>SUM(L9:L11)</f>
        <v>0</v>
      </c>
    </row>
    <row r="9" spans="1:12" ht="12.75">
      <c r="A9" s="51">
        <v>2</v>
      </c>
      <c r="B9" s="32" t="s">
        <v>410</v>
      </c>
      <c r="C9" s="205">
        <v>2800</v>
      </c>
      <c r="D9" s="205">
        <v>3176</v>
      </c>
      <c r="E9" s="25">
        <v>2500</v>
      </c>
      <c r="F9" s="25"/>
      <c r="G9" s="25"/>
      <c r="H9" s="25"/>
      <c r="I9" s="25"/>
      <c r="J9" s="25"/>
      <c r="K9" s="205">
        <v>3176</v>
      </c>
      <c r="L9" s="51"/>
    </row>
    <row r="10" spans="1:12" ht="22.5">
      <c r="A10" s="51" t="s">
        <v>422</v>
      </c>
      <c r="B10" s="32" t="s">
        <v>423</v>
      </c>
      <c r="C10" s="205"/>
      <c r="D10" s="205"/>
      <c r="E10" s="25">
        <v>1336</v>
      </c>
      <c r="F10" s="25"/>
      <c r="G10" s="25"/>
      <c r="H10" s="25"/>
      <c r="I10" s="25"/>
      <c r="J10" s="25"/>
      <c r="K10" s="205"/>
      <c r="L10" s="51"/>
    </row>
    <row r="11" spans="1:12" ht="12.75">
      <c r="A11" s="51">
        <v>3</v>
      </c>
      <c r="B11" s="26" t="s">
        <v>81</v>
      </c>
      <c r="C11" s="204">
        <v>0</v>
      </c>
      <c r="D11" s="204"/>
      <c r="E11" s="26"/>
      <c r="F11" s="26"/>
      <c r="G11" s="26"/>
      <c r="H11" s="26"/>
      <c r="I11" s="26"/>
      <c r="J11" s="26"/>
      <c r="K11" s="204"/>
      <c r="L11" s="51"/>
    </row>
    <row r="12" spans="1:12" ht="12.75">
      <c r="A12" s="51">
        <v>4</v>
      </c>
      <c r="B12" s="25" t="s">
        <v>359</v>
      </c>
      <c r="C12" s="205">
        <v>0</v>
      </c>
      <c r="D12" s="205"/>
      <c r="E12" s="25"/>
      <c r="F12" s="25"/>
      <c r="G12" s="25"/>
      <c r="H12" s="25"/>
      <c r="I12" s="25"/>
      <c r="J12" s="25"/>
      <c r="K12" s="205"/>
      <c r="L12" s="51"/>
    </row>
    <row r="13" spans="1:12" ht="12.75">
      <c r="A13" s="51">
        <v>5</v>
      </c>
      <c r="B13" s="26" t="s">
        <v>360</v>
      </c>
      <c r="C13" s="26">
        <f>SUM(C14:C29)</f>
        <v>50100</v>
      </c>
      <c r="D13" s="26">
        <v>50100</v>
      </c>
      <c r="E13" s="26">
        <f aca="true" t="shared" si="0" ref="E13:J13">SUM(E14:E29)</f>
        <v>51219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v>50100</v>
      </c>
      <c r="L13" s="51"/>
    </row>
    <row r="14" spans="1:12" ht="28.5" customHeight="1">
      <c r="A14" s="51">
        <v>6</v>
      </c>
      <c r="B14" s="25" t="s">
        <v>368</v>
      </c>
      <c r="C14" s="205"/>
      <c r="D14" s="205"/>
      <c r="E14" s="25"/>
      <c r="F14" s="25"/>
      <c r="G14" s="25"/>
      <c r="H14" s="25"/>
      <c r="I14" s="25"/>
      <c r="J14" s="25"/>
      <c r="K14" s="205"/>
      <c r="L14" s="184"/>
    </row>
    <row r="15" spans="1:12" ht="12.75">
      <c r="A15" s="51">
        <v>7</v>
      </c>
      <c r="B15" s="25" t="s">
        <v>411</v>
      </c>
      <c r="C15" s="25">
        <v>100</v>
      </c>
      <c r="D15" s="25">
        <v>100</v>
      </c>
      <c r="E15" s="25">
        <v>37</v>
      </c>
      <c r="F15" s="25"/>
      <c r="G15" s="25"/>
      <c r="H15" s="25"/>
      <c r="I15" s="25"/>
      <c r="J15" s="25"/>
      <c r="K15" s="25">
        <v>100</v>
      </c>
      <c r="L15" s="13"/>
    </row>
    <row r="16" spans="1:11" ht="12.75">
      <c r="A16" s="51">
        <v>8</v>
      </c>
      <c r="B16" s="25" t="s">
        <v>369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.75">
      <c r="A17" s="51">
        <v>9</v>
      </c>
      <c r="B17" s="25" t="s">
        <v>412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.75">
      <c r="A18" s="51">
        <v>10</v>
      </c>
      <c r="B18" s="25" t="s">
        <v>370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2.75">
      <c r="A19" s="51">
        <v>11</v>
      </c>
      <c r="B19" s="25" t="s">
        <v>413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.75">
      <c r="A20" s="51">
        <v>12</v>
      </c>
      <c r="B20" s="25" t="s">
        <v>371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2.75">
      <c r="A21" s="51">
        <v>13</v>
      </c>
      <c r="B21" s="25" t="s">
        <v>414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51">
        <v>14</v>
      </c>
      <c r="B22" s="25" t="s">
        <v>372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2.75">
      <c r="A23" s="51">
        <v>15</v>
      </c>
      <c r="B23" s="25" t="s">
        <v>373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.75">
      <c r="A24" s="51">
        <v>16</v>
      </c>
      <c r="B24" s="25" t="s">
        <v>415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51">
        <v>17</v>
      </c>
      <c r="B25" s="25" t="s">
        <v>416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2.75">
      <c r="A26" s="51">
        <v>18</v>
      </c>
      <c r="B26" s="25" t="s">
        <v>417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2.75">
      <c r="A27" s="51">
        <v>19</v>
      </c>
      <c r="B27" s="25" t="s">
        <v>424</v>
      </c>
      <c r="C27" s="25"/>
      <c r="D27" s="25"/>
      <c r="E27" s="25">
        <v>1182</v>
      </c>
      <c r="F27" s="25"/>
      <c r="G27" s="25"/>
      <c r="H27" s="25"/>
      <c r="I27" s="25"/>
      <c r="J27" s="25"/>
      <c r="K27" s="25"/>
    </row>
    <row r="28" spans="1:11" ht="12.75">
      <c r="A28" s="51">
        <v>20</v>
      </c>
      <c r="B28" s="25" t="s">
        <v>418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.75">
      <c r="A29" s="51">
        <v>21</v>
      </c>
      <c r="B29" s="25" t="s">
        <v>419</v>
      </c>
      <c r="C29" s="205">
        <v>50000</v>
      </c>
      <c r="D29" s="205">
        <v>50000</v>
      </c>
      <c r="E29" s="25">
        <v>50000</v>
      </c>
      <c r="F29" s="25"/>
      <c r="G29" s="25"/>
      <c r="H29" s="25"/>
      <c r="I29" s="25"/>
      <c r="J29" s="25"/>
      <c r="K29" s="205">
        <v>50000</v>
      </c>
    </row>
    <row r="30" spans="1:12" ht="12.75">
      <c r="A30" s="51">
        <v>23</v>
      </c>
      <c r="B30" s="26" t="s">
        <v>358</v>
      </c>
      <c r="C30" s="26">
        <f>C8+C11+C13</f>
        <v>52900</v>
      </c>
      <c r="D30" s="26">
        <f>D8+D11+D13</f>
        <v>53276</v>
      </c>
      <c r="E30" s="26">
        <f aca="true" t="shared" si="1" ref="E30:L30">E8+E11+E13</f>
        <v>55055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53276</v>
      </c>
      <c r="L30" s="26">
        <f t="shared" si="1"/>
        <v>0</v>
      </c>
    </row>
  </sheetData>
  <sheetProtection/>
  <mergeCells count="4">
    <mergeCell ref="A1:L1"/>
    <mergeCell ref="A2:L2"/>
    <mergeCell ref="A3:L3"/>
    <mergeCell ref="A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.7109375" style="4" customWidth="1"/>
    <col min="2" max="2" width="49.140625" style="4" customWidth="1"/>
    <col min="3" max="3" width="11.140625" style="4" customWidth="1"/>
    <col min="4" max="5" width="10.57421875" style="4" customWidth="1"/>
    <col min="6" max="6" width="0.13671875" style="4" hidden="1" customWidth="1"/>
    <col min="7" max="10" width="9.140625" style="4" hidden="1" customWidth="1"/>
    <col min="11" max="16384" width="9.140625" style="4" customWidth="1"/>
  </cols>
  <sheetData>
    <row r="1" spans="1:12" s="188" customFormat="1" ht="21" customHeight="1">
      <c r="A1" s="214" t="s">
        <v>466</v>
      </c>
      <c r="B1" s="214"/>
      <c r="C1" s="214"/>
      <c r="D1" s="214"/>
      <c r="E1" s="214"/>
      <c r="F1" s="203"/>
      <c r="G1" s="203"/>
      <c r="H1" s="203"/>
      <c r="I1" s="203"/>
      <c r="J1" s="203"/>
      <c r="K1" s="203"/>
      <c r="L1" s="203"/>
    </row>
    <row r="2" spans="1:12" s="188" customFormat="1" ht="18.75" customHeight="1">
      <c r="A2" s="214" t="s">
        <v>457</v>
      </c>
      <c r="B2" s="214"/>
      <c r="C2" s="214"/>
      <c r="D2" s="214"/>
      <c r="E2" s="214"/>
      <c r="F2" s="203"/>
      <c r="G2" s="203"/>
      <c r="H2" s="203"/>
      <c r="I2" s="203"/>
      <c r="J2" s="203"/>
      <c r="K2" s="203"/>
      <c r="L2" s="203"/>
    </row>
    <row r="3" spans="1:5" ht="11.25">
      <c r="A3" s="233" t="s">
        <v>111</v>
      </c>
      <c r="B3" s="233"/>
      <c r="C3" s="233"/>
      <c r="D3" s="233"/>
      <c r="E3" s="233"/>
    </row>
    <row r="4" spans="1:5" ht="11.25">
      <c r="A4" s="233"/>
      <c r="B4" s="233"/>
      <c r="C4" s="233"/>
      <c r="D4" s="233"/>
      <c r="E4" s="233"/>
    </row>
    <row r="5" spans="1:5" ht="19.5" customHeight="1">
      <c r="A5" s="233" t="s">
        <v>443</v>
      </c>
      <c r="B5" s="233"/>
      <c r="C5" s="233"/>
      <c r="D5" s="233"/>
      <c r="E5" s="233"/>
    </row>
    <row r="6" ht="34.5" customHeight="1"/>
    <row r="7" spans="1:8" ht="54" customHeight="1">
      <c r="A7" s="3" t="s">
        <v>302</v>
      </c>
      <c r="B7" s="16" t="s">
        <v>374</v>
      </c>
      <c r="C7" s="185" t="s">
        <v>382</v>
      </c>
      <c r="D7" s="173" t="s">
        <v>425</v>
      </c>
      <c r="E7" s="173" t="s">
        <v>474</v>
      </c>
      <c r="F7" s="185" t="s">
        <v>91</v>
      </c>
      <c r="G7" s="185" t="s">
        <v>92</v>
      </c>
      <c r="H7" s="185" t="s">
        <v>114</v>
      </c>
    </row>
    <row r="8" spans="1:8" ht="23.25" customHeight="1">
      <c r="A8" s="25" t="s">
        <v>314</v>
      </c>
      <c r="B8" s="25" t="s">
        <v>426</v>
      </c>
      <c r="C8" s="25"/>
      <c r="D8" s="25"/>
      <c r="E8" s="25"/>
      <c r="F8" s="25"/>
      <c r="G8" s="25"/>
      <c r="H8" s="25"/>
    </row>
    <row r="9" spans="1:8" ht="23.25" customHeight="1">
      <c r="A9" s="25" t="s">
        <v>315</v>
      </c>
      <c r="B9" s="25" t="s">
        <v>427</v>
      </c>
      <c r="C9" s="25"/>
      <c r="D9" s="25"/>
      <c r="E9" s="25"/>
      <c r="F9" s="25"/>
      <c r="G9" s="25"/>
      <c r="H9" s="25"/>
    </row>
    <row r="10" spans="1:8" ht="23.25" customHeight="1">
      <c r="A10" s="25" t="s">
        <v>317</v>
      </c>
      <c r="B10" s="25" t="s">
        <v>375</v>
      </c>
      <c r="C10" s="25"/>
      <c r="D10" s="25"/>
      <c r="E10" s="25"/>
      <c r="F10" s="25"/>
      <c r="G10" s="25"/>
      <c r="H10" s="25"/>
    </row>
    <row r="11" spans="1:8" ht="23.25" customHeight="1">
      <c r="A11" s="25" t="s">
        <v>319</v>
      </c>
      <c r="B11" s="25" t="s">
        <v>428</v>
      </c>
      <c r="C11" s="25"/>
      <c r="D11" s="25"/>
      <c r="E11" s="25"/>
      <c r="F11" s="25"/>
      <c r="G11" s="25"/>
      <c r="H11" s="25"/>
    </row>
    <row r="12" spans="1:8" ht="23.25" customHeight="1">
      <c r="A12" s="25" t="s">
        <v>321</v>
      </c>
      <c r="B12" s="25" t="s">
        <v>429</v>
      </c>
      <c r="C12" s="25"/>
      <c r="D12" s="25"/>
      <c r="E12" s="25"/>
      <c r="F12" s="25"/>
      <c r="G12" s="25"/>
      <c r="H12" s="25"/>
    </row>
    <row r="13" spans="1:8" ht="23.25" customHeight="1">
      <c r="A13" s="25" t="s">
        <v>322</v>
      </c>
      <c r="B13" s="25" t="s">
        <v>430</v>
      </c>
      <c r="C13" s="25"/>
      <c r="D13" s="25"/>
      <c r="E13" s="25"/>
      <c r="F13" s="25"/>
      <c r="G13" s="25"/>
      <c r="H13" s="25"/>
    </row>
    <row r="14" spans="1:8" ht="23.25" customHeight="1">
      <c r="A14" s="25" t="s">
        <v>323</v>
      </c>
      <c r="B14" s="25" t="s">
        <v>431</v>
      </c>
      <c r="C14" s="25"/>
      <c r="D14" s="25"/>
      <c r="E14" s="25"/>
      <c r="F14" s="25"/>
      <c r="G14" s="25"/>
      <c r="H14" s="25"/>
    </row>
    <row r="15" spans="1:8" ht="23.25" customHeight="1">
      <c r="A15" s="25" t="s">
        <v>325</v>
      </c>
      <c r="B15" s="25" t="s">
        <v>432</v>
      </c>
      <c r="C15" s="25"/>
      <c r="D15" s="25"/>
      <c r="E15" s="25"/>
      <c r="F15" s="25"/>
      <c r="G15" s="25"/>
      <c r="H15" s="25"/>
    </row>
    <row r="16" spans="1:8" ht="23.25" customHeight="1">
      <c r="A16" s="25" t="s">
        <v>326</v>
      </c>
      <c r="B16" s="25" t="s">
        <v>433</v>
      </c>
      <c r="C16" s="206"/>
      <c r="D16" s="206"/>
      <c r="E16" s="206"/>
      <c r="F16" s="25"/>
      <c r="G16" s="25"/>
      <c r="H16" s="25"/>
    </row>
    <row r="17" spans="1:8" ht="23.25" customHeight="1">
      <c r="A17" s="25" t="s">
        <v>327</v>
      </c>
      <c r="B17" s="25" t="s">
        <v>434</v>
      </c>
      <c r="C17" s="207">
        <v>35617</v>
      </c>
      <c r="D17" s="207">
        <v>35617</v>
      </c>
      <c r="E17" s="207">
        <v>35617</v>
      </c>
      <c r="F17" s="208"/>
      <c r="G17" s="25"/>
      <c r="H17" s="25"/>
    </row>
    <row r="18" spans="1:8" ht="23.25" customHeight="1">
      <c r="A18" s="25" t="s">
        <v>328</v>
      </c>
      <c r="B18" s="25" t="s">
        <v>435</v>
      </c>
      <c r="C18" s="209">
        <v>20000</v>
      </c>
      <c r="D18" s="209">
        <v>20000</v>
      </c>
      <c r="E18" s="209">
        <v>20000</v>
      </c>
      <c r="F18" s="208"/>
      <c r="G18" s="25"/>
      <c r="H18" s="25"/>
    </row>
    <row r="19" spans="1:8" ht="23.25" customHeight="1">
      <c r="A19" s="25" t="s">
        <v>329</v>
      </c>
      <c r="B19" s="25" t="s">
        <v>436</v>
      </c>
      <c r="C19" s="209">
        <v>150000</v>
      </c>
      <c r="D19" s="209">
        <v>150000</v>
      </c>
      <c r="E19" s="209">
        <v>150000</v>
      </c>
      <c r="F19" s="208"/>
      <c r="G19" s="25"/>
      <c r="H19" s="25"/>
    </row>
    <row r="20" spans="1:8" ht="23.25" customHeight="1">
      <c r="A20" s="25" t="s">
        <v>331</v>
      </c>
      <c r="B20" s="25" t="s">
        <v>437</v>
      </c>
      <c r="C20" s="209">
        <v>2500</v>
      </c>
      <c r="D20" s="209">
        <v>2500</v>
      </c>
      <c r="E20" s="209">
        <v>2500</v>
      </c>
      <c r="F20" s="208"/>
      <c r="G20" s="25"/>
      <c r="H20" s="25"/>
    </row>
    <row r="21" spans="1:8" ht="23.25" customHeight="1">
      <c r="A21" s="25" t="s">
        <v>354</v>
      </c>
      <c r="B21" s="25" t="s">
        <v>438</v>
      </c>
      <c r="C21" s="209">
        <v>1000</v>
      </c>
      <c r="D21" s="209">
        <v>1000</v>
      </c>
      <c r="E21" s="209">
        <v>1000</v>
      </c>
      <c r="F21" s="208"/>
      <c r="G21" s="25"/>
      <c r="H21" s="25"/>
    </row>
    <row r="22" spans="1:8" ht="23.25" customHeight="1">
      <c r="A22" s="25" t="s">
        <v>332</v>
      </c>
      <c r="B22" s="25" t="s">
        <v>439</v>
      </c>
      <c r="C22" s="209">
        <v>1250</v>
      </c>
      <c r="D22" s="209">
        <v>1250</v>
      </c>
      <c r="E22" s="209">
        <v>1250</v>
      </c>
      <c r="F22" s="208"/>
      <c r="G22" s="25"/>
      <c r="H22" s="25"/>
    </row>
    <row r="23" spans="1:8" ht="23.25" customHeight="1">
      <c r="A23" s="25" t="s">
        <v>333</v>
      </c>
      <c r="B23" s="25" t="s">
        <v>440</v>
      </c>
      <c r="C23" s="209">
        <v>300</v>
      </c>
      <c r="D23" s="209">
        <v>300</v>
      </c>
      <c r="E23" s="209">
        <v>300</v>
      </c>
      <c r="F23" s="208"/>
      <c r="G23" s="25"/>
      <c r="H23" s="25"/>
    </row>
    <row r="24" spans="1:8" ht="23.25" customHeight="1">
      <c r="A24" s="25" t="s">
        <v>334</v>
      </c>
      <c r="B24" s="25" t="s">
        <v>396</v>
      </c>
      <c r="C24" s="209">
        <v>10241</v>
      </c>
      <c r="D24" s="209">
        <v>10241</v>
      </c>
      <c r="E24" s="209">
        <v>10241</v>
      </c>
      <c r="F24" s="208"/>
      <c r="G24" s="25"/>
      <c r="H24" s="25"/>
    </row>
    <row r="25" spans="1:8" ht="23.25" customHeight="1">
      <c r="A25" s="25" t="s">
        <v>336</v>
      </c>
      <c r="B25" s="25" t="s">
        <v>441</v>
      </c>
      <c r="C25" s="209">
        <v>473913</v>
      </c>
      <c r="D25" s="209">
        <v>218562</v>
      </c>
      <c r="E25" s="209">
        <v>469074</v>
      </c>
      <c r="F25" s="208"/>
      <c r="G25" s="25"/>
      <c r="H25" s="25"/>
    </row>
    <row r="26" spans="1:8" ht="23.25" customHeight="1">
      <c r="A26" s="25" t="s">
        <v>337</v>
      </c>
      <c r="B26" s="206" t="s">
        <v>442</v>
      </c>
      <c r="C26" s="207"/>
      <c r="D26" s="207">
        <v>1695</v>
      </c>
      <c r="E26" s="207">
        <v>1695</v>
      </c>
      <c r="F26" s="208"/>
      <c r="G26" s="25"/>
      <c r="H26" s="25"/>
    </row>
    <row r="27" spans="1:8" ht="23.25" customHeight="1">
      <c r="A27" s="25" t="s">
        <v>338</v>
      </c>
      <c r="B27" s="206" t="s">
        <v>444</v>
      </c>
      <c r="C27" s="207"/>
      <c r="D27" s="207"/>
      <c r="E27" s="209">
        <v>7203</v>
      </c>
      <c r="F27" s="208"/>
      <c r="G27" s="25"/>
      <c r="H27" s="25"/>
    </row>
    <row r="28" spans="1:8" ht="23.25" customHeight="1">
      <c r="A28" s="25" t="s">
        <v>340</v>
      </c>
      <c r="B28" s="206" t="s">
        <v>445</v>
      </c>
      <c r="C28" s="207"/>
      <c r="D28" s="207"/>
      <c r="E28" s="209">
        <v>266</v>
      </c>
      <c r="F28" s="208"/>
      <c r="G28" s="25"/>
      <c r="H28" s="25"/>
    </row>
    <row r="29" spans="1:8" s="6" customFormat="1" ht="23.25" customHeight="1">
      <c r="A29" s="25" t="s">
        <v>342</v>
      </c>
      <c r="B29" s="210" t="s">
        <v>358</v>
      </c>
      <c r="C29" s="211">
        <f>SUM(C17:C25)</f>
        <v>694821</v>
      </c>
      <c r="D29" s="211">
        <f>SUM(D17:D28)</f>
        <v>441165</v>
      </c>
      <c r="E29" s="211">
        <f>SUM(E17:E28)</f>
        <v>699146</v>
      </c>
      <c r="F29" s="212"/>
      <c r="G29" s="26"/>
      <c r="H29" s="26"/>
    </row>
    <row r="30" spans="1:8" ht="23.25" customHeight="1">
      <c r="A30" s="213"/>
      <c r="B30" s="213"/>
      <c r="C30" s="213"/>
      <c r="D30" s="213"/>
      <c r="E30" s="213"/>
      <c r="F30" s="208"/>
      <c r="G30" s="25"/>
      <c r="H30" s="25"/>
    </row>
  </sheetData>
  <sheetProtection/>
  <mergeCells count="4">
    <mergeCell ref="A1:E1"/>
    <mergeCell ref="A2:E2"/>
    <mergeCell ref="A3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2019-05-30T10:01:57Z</cp:lastPrinted>
  <dcterms:created xsi:type="dcterms:W3CDTF">2010-01-27T15:10:55Z</dcterms:created>
  <dcterms:modified xsi:type="dcterms:W3CDTF">2019-05-30T10:52:02Z</dcterms:modified>
  <cp:category/>
  <cp:version/>
  <cp:contentType/>
  <cp:contentStatus/>
</cp:coreProperties>
</file>