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1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Area" localSheetId="9">'10'!$A$2:$O$30</definedName>
    <definedName name="_xlnm.Print_Area" localSheetId="3">'4'!$A$1:$M$128</definedName>
    <definedName name="_xlnm.Print_Area" localSheetId="6">'7'!$A$2:$G$23</definedName>
  </definedNames>
  <calcPr fullCalcOnLoad="1"/>
</workbook>
</file>

<file path=xl/sharedStrings.xml><?xml version="1.0" encoding="utf-8"?>
<sst xmlns="http://schemas.openxmlformats.org/spreadsheetml/2006/main" count="1184" uniqueCount="496">
  <si>
    <t>A</t>
  </si>
  <si>
    <t>B</t>
  </si>
  <si>
    <t>C</t>
  </si>
  <si>
    <t>D</t>
  </si>
  <si>
    <t>E</t>
  </si>
  <si>
    <t>F</t>
  </si>
  <si>
    <t>H</t>
  </si>
  <si>
    <t>I</t>
  </si>
  <si>
    <t>K</t>
  </si>
  <si>
    <t>N</t>
  </si>
  <si>
    <t>1.</t>
  </si>
  <si>
    <t>Megnevezés</t>
  </si>
  <si>
    <t>Működési bevételek</t>
  </si>
  <si>
    <t>Felhalmozási bevételek</t>
  </si>
  <si>
    <t>Belső finanszírozás</t>
  </si>
  <si>
    <t>Bevételek összesen</t>
  </si>
  <si>
    <t>2.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</si>
  <si>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</si>
  <si>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</si>
  <si>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</si>
  <si>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</si>
  <si>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</si>
  <si>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</si>
  <si>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3.</t>
  </si>
  <si>
    <t>Államtól</t>
  </si>
  <si>
    <t>Irányító szervtől</t>
  </si>
  <si>
    <t>4.</t>
  </si>
  <si>
    <t>Egyesített Egészségügyi Intézmény és Rendelőintézet</t>
  </si>
  <si>
    <t>8.</t>
  </si>
  <si>
    <t>Kecskeméti Gábor Kulturális Központ</t>
  </si>
  <si>
    <t>9.</t>
  </si>
  <si>
    <t>Jantyik Mátyás Múzeum</t>
  </si>
  <si>
    <t>10.</t>
  </si>
  <si>
    <t>Püski Sándor Könyvtár</t>
  </si>
  <si>
    <t>Városgondnokság</t>
  </si>
  <si>
    <t>Költségvetési szervek összesen:</t>
  </si>
  <si>
    <t>11.</t>
  </si>
  <si>
    <t>Polgármesteri Hivatal</t>
  </si>
  <si>
    <t>13.</t>
  </si>
  <si>
    <t xml:space="preserve">Önkormányzat </t>
  </si>
  <si>
    <t>14.</t>
  </si>
  <si>
    <t>Békés Város mindösszesen:</t>
  </si>
  <si>
    <t>Működési kiadások</t>
  </si>
  <si>
    <t>Felhalmozási kiadások</t>
  </si>
  <si>
    <t>J</t>
  </si>
  <si>
    <t>M</t>
  </si>
  <si>
    <t>Kiadások összesen</t>
  </si>
  <si>
    <t>Személyi juttatások</t>
  </si>
  <si>
    <t>Dologi és egyéb folyó kiadások</t>
  </si>
  <si>
    <t>Szociális ellátások és egyéb juttatások</t>
  </si>
  <si>
    <t>Működési célú tartalékok</t>
  </si>
  <si>
    <t>Beruházások, felújítások</t>
  </si>
  <si>
    <t>Fejlesztési célú tartalékok</t>
  </si>
  <si>
    <t>7.</t>
  </si>
  <si>
    <t>12.</t>
  </si>
  <si>
    <t xml:space="preserve"> Önkormányzat </t>
  </si>
  <si>
    <t>Kiemelt előirányzat</t>
  </si>
  <si>
    <t>EFt</t>
  </si>
  <si>
    <t>5.</t>
  </si>
  <si>
    <t>Munkaadókat terhelő járulékok</t>
  </si>
  <si>
    <t>6.</t>
  </si>
  <si>
    <t>Tartalékok, működési célú</t>
  </si>
  <si>
    <t>Működési bevételek összsen</t>
  </si>
  <si>
    <t>Működési kiadások összesen</t>
  </si>
  <si>
    <t>Működési költségvetés egyenlege (Bevétel-Kiadás)</t>
  </si>
  <si>
    <t>Működési célú pénzmaradvány igénybevétel a hiány belső finanszírozására</t>
  </si>
  <si>
    <t>I.Működési költségvetés egyenlege (Bevétel-Kiadás)</t>
  </si>
  <si>
    <t>15.</t>
  </si>
  <si>
    <t>16.</t>
  </si>
  <si>
    <t>17.</t>
  </si>
  <si>
    <t>18.</t>
  </si>
  <si>
    <t>19.</t>
  </si>
  <si>
    <t>20.</t>
  </si>
  <si>
    <t>21.</t>
  </si>
  <si>
    <t>22.</t>
  </si>
  <si>
    <t>Tartalékok, felhalmozási célú</t>
  </si>
  <si>
    <t>23.</t>
  </si>
  <si>
    <t>Fehalmozási bevételek összesen</t>
  </si>
  <si>
    <t>Felhalmozási kiadások összesen</t>
  </si>
  <si>
    <t>24.</t>
  </si>
  <si>
    <t>Felhalmozási költségvetés egyenlege (Bevétel-Kiadás)</t>
  </si>
  <si>
    <t>25.</t>
  </si>
  <si>
    <t>Fejlesztési célú pénzmaradvány igénybevétel a hiány belső finanszírozására</t>
  </si>
  <si>
    <t>26.</t>
  </si>
  <si>
    <t>II. Felhalmozási költségvetés egyenlege (Bevétel-Kiadás)</t>
  </si>
  <si>
    <t>27.</t>
  </si>
  <si>
    <t>G</t>
  </si>
  <si>
    <t>feladatonkénti bontásban</t>
  </si>
  <si>
    <t>ezer Ft-ban</t>
  </si>
  <si>
    <t>I.</t>
  </si>
  <si>
    <t>Belvízrendezés az élhetőbb településekért (DAOP)</t>
  </si>
  <si>
    <t>II.</t>
  </si>
  <si>
    <t>Önkormányzat:</t>
  </si>
  <si>
    <t>Szennyvíz bekötővezetékek építése</t>
  </si>
  <si>
    <t>Polgármesteri Hivatal:</t>
  </si>
  <si>
    <t>Gyepmesteri telepen kenelek építése</t>
  </si>
  <si>
    <t>III.</t>
  </si>
  <si>
    <t>Lakosságnak nyújtott kamatmentes kölcsönök</t>
  </si>
  <si>
    <t>"Krízisalap"-ból nyújtott kölcsönök</t>
  </si>
  <si>
    <t>Vállalkozóknak nyújtott kölcsönök</t>
  </si>
  <si>
    <t>MEGNEVEZÉS</t>
  </si>
  <si>
    <t>I. Működési céltartalékok</t>
  </si>
  <si>
    <t>II. Fejlesztési céltartalékok</t>
  </si>
  <si>
    <t>Tartalékok  mindösszesen:(I + II)</t>
  </si>
  <si>
    <t>létszámkerete és teljesítésének alakulása</t>
  </si>
  <si>
    <t>Eredeti  terv</t>
  </si>
  <si>
    <t>L</t>
  </si>
  <si>
    <t>O</t>
  </si>
  <si>
    <t>Cím szám</t>
  </si>
  <si>
    <t>Alcím szám</t>
  </si>
  <si>
    <t>Módosított   terv</t>
  </si>
  <si>
    <t>Teljesítés</t>
  </si>
  <si>
    <t>Teljes munkidősök</t>
  </si>
  <si>
    <t>Részfoglalkoztatásúak</t>
  </si>
  <si>
    <t>Összesen</t>
  </si>
  <si>
    <t>Tejes munkaidősre átszámitott létszám</t>
  </si>
  <si>
    <t>Teljes munkaidősök</t>
  </si>
  <si>
    <t>Kulturális Központ</t>
  </si>
  <si>
    <t>Intézmények összesen:</t>
  </si>
  <si>
    <t>Önkormányzat</t>
  </si>
  <si>
    <t>Közfoglalkoztatottak létszámkerete</t>
  </si>
  <si>
    <t>Pénzeszközátadások és Egyéb működési célú kiadások</t>
  </si>
  <si>
    <t xml:space="preserve">Békés Város Önkormányzata és intézményei  2014. évi költségvetési mérlege </t>
  </si>
  <si>
    <t>Működési költségvetés 2014.</t>
  </si>
  <si>
    <t>Felhalmozási költségvetés 2014.</t>
  </si>
  <si>
    <t>Egyéb felhalmozási célú kiadások</t>
  </si>
  <si>
    <t>III. Működési  célú egyéb pénzeszök többletének igénybevétele a felhalmozási hiány belső finanszírozására</t>
  </si>
  <si>
    <t>VI. Költségvetési egyenleg (II. + III.)</t>
  </si>
  <si>
    <t>Békés Város Önkormányzata és intézményei 2014. évi jóváhagyott</t>
  </si>
  <si>
    <t>Közterület használati díj</t>
  </si>
  <si>
    <t>Talajterhelési díj</t>
  </si>
  <si>
    <t>V.</t>
  </si>
  <si>
    <t>Szennyvíztelep korszerűsítése (KEOP)2014. évi ütem</t>
  </si>
  <si>
    <t>Épületenergetikai fejlesztés (KEOP)</t>
  </si>
  <si>
    <t>Ivóvízjavító programhoz önerő átadás 2014. évi ütem</t>
  </si>
  <si>
    <t>Turisztikai attrakciók és szolgáltatások fejlesztése (DAOP) 2014. évi ütem</t>
  </si>
  <si>
    <t>Ótemető utcai óvoda építéséhez saját erő átadásia az IFT-nak</t>
  </si>
  <si>
    <t>Ügyelet kialakítása (Kossuth u. 16.)</t>
  </si>
  <si>
    <t>Vashalmi ABC gyalogátkelőhely kialakítás</t>
  </si>
  <si>
    <t>Városi járdák felújítása</t>
  </si>
  <si>
    <t>B112. kút vízhűtés kialakítása a Fürdőnél</t>
  </si>
  <si>
    <t>Közvilágítási hálózat bővítése</t>
  </si>
  <si>
    <t>Csabai úti ivóvízvezeték kivitelezése</t>
  </si>
  <si>
    <t>Csabai úti ivóvízvezeték vízjogi engedélyezési terve</t>
  </si>
  <si>
    <t>Önkormányzat összesen</t>
  </si>
  <si>
    <t>Polgármesteri Hivatal összesen:</t>
  </si>
  <si>
    <t xml:space="preserve">IV. </t>
  </si>
  <si>
    <t>Utca névtáblák</t>
  </si>
  <si>
    <t>Téli közfoglalkoztatás (START) eszközbeszerzései</t>
  </si>
  <si>
    <t>Tájékoztató táblák</t>
  </si>
  <si>
    <t>Kisértékű tárgyi eszközök összesen:</t>
  </si>
  <si>
    <t>Polgárvédelmi feladatokra</t>
  </si>
  <si>
    <t>Szociális Szövetkezet alapítására</t>
  </si>
  <si>
    <t>Intézmények nem tervezett működési kiadásaira</t>
  </si>
  <si>
    <t>Jantyik Mátyás szobor állítására</t>
  </si>
  <si>
    <t>Közvilágítás korszerűsítése (KEOP)</t>
  </si>
  <si>
    <t>Fejlesztési célú pályázatok önerejére</t>
  </si>
  <si>
    <t>Lakossági útalap építése</t>
  </si>
  <si>
    <t>Szénmonoxid érzékelők</t>
  </si>
  <si>
    <t>Összege</t>
  </si>
  <si>
    <t>Utcanév táblák, tájékoztató táblák</t>
  </si>
  <si>
    <t>Településrendezési terv módosítása és egységes szerkezetbe foglalása</t>
  </si>
  <si>
    <t xml:space="preserve">Felhalmozási kiadásokból </t>
  </si>
  <si>
    <t>A Békés város Önkormányzata feladatainak minősítése és 2013. évi jóváhagyott előirányzatai az Áht 23.§ a), b) pontjai alapján</t>
  </si>
  <si>
    <t>Az önkormányzat feladatai</t>
  </si>
  <si>
    <t>Államigazgatási</t>
  </si>
  <si>
    <t>Kötelező</t>
  </si>
  <si>
    <t>Önként vállalt</t>
  </si>
  <si>
    <t>Eredeti költségvetés összesen</t>
  </si>
  <si>
    <t xml:space="preserve">Mindösszesen </t>
  </si>
  <si>
    <t>Támogatás kedvezményezettje (csoportonként)</t>
  </si>
  <si>
    <t>Adóalapkedv. utáni adókedv.</t>
  </si>
  <si>
    <t>Adókedvezmény</t>
  </si>
  <si>
    <t>Jogcíme (jellege)</t>
  </si>
  <si>
    <t>Magánszemélyek kommunális adója</t>
  </si>
  <si>
    <t>Mentesség</t>
  </si>
  <si>
    <t>Önkéntes tűzoltó</t>
  </si>
  <si>
    <t>Helyi iparűzési adó</t>
  </si>
  <si>
    <t>Idegenforgalmi adó</t>
  </si>
  <si>
    <t>70 év felettiek</t>
  </si>
  <si>
    <t>Összesen:</t>
  </si>
  <si>
    <t>Támogatás jogcíme</t>
  </si>
  <si>
    <t>Ellátottak térítési díjának elengedése méltányosságból</t>
  </si>
  <si>
    <t>Kártérítés összegének elengedése méltányosságból</t>
  </si>
  <si>
    <t>Lakosság részére lakásépítéshez, lakásfelújításhoz nyújtott kölcsön elengedése</t>
  </si>
  <si>
    <t>Helyiségek, eszközök hasznosításából származó kedvezmény, mentesség</t>
  </si>
  <si>
    <t>Egyéb nyújtott kedvezmény, kölcsön elengedése</t>
  </si>
  <si>
    <t>Békés Város Önkormányzata hosszútávú kötelezettségeinek évenkénti alakulása</t>
  </si>
  <si>
    <t>TÁJÉKOZTATÓ</t>
  </si>
  <si>
    <t>Feladat</t>
  </si>
  <si>
    <t>2014.</t>
  </si>
  <si>
    <t>2015.</t>
  </si>
  <si>
    <t>2016.</t>
  </si>
  <si>
    <t>2017.</t>
  </si>
  <si>
    <t>2018.</t>
  </si>
  <si>
    <t>2019.</t>
  </si>
  <si>
    <t>További évek</t>
  </si>
  <si>
    <t>DAOP-5.2.1/D-2008-0002 Belvízrendezés az élhetőbb településekért</t>
  </si>
  <si>
    <t>KEOP-1.3.0/09-11-2011-0032 Békés Megyei Ivóvíz-minőség Javító Program-Közép-békési projektelem</t>
  </si>
  <si>
    <t>KEOP 1.2.0/B/10-2010-0040 Békés város szennyvíztisztító telepének korszerűsítése</t>
  </si>
  <si>
    <t>Turisztikai attrakciók és szolgáltatások  fejlesztése (DAOP)</t>
  </si>
  <si>
    <t>Beruházásokhoz kapcsolódó kötelezettségek összesen (1+2+3)</t>
  </si>
  <si>
    <t>Adósságot keletkeztető ügyletek finanszírozásának középtávú terve</t>
  </si>
  <si>
    <t>Saját bevételek</t>
  </si>
  <si>
    <t>főlkönyvi számla</t>
  </si>
  <si>
    <t>Intézményi működési bevétel kamatbevételekkel</t>
  </si>
  <si>
    <t>Sajátos működési bevételekből</t>
  </si>
  <si>
    <t>-Kommunális adó</t>
  </si>
  <si>
    <t>-idegenforgalmi adó</t>
  </si>
  <si>
    <t>-Iparűzési adó</t>
  </si>
  <si>
    <t>-Pótlék</t>
  </si>
  <si>
    <t>-Bírság</t>
  </si>
  <si>
    <t>Helyszíni és szabálysértési bírság</t>
  </si>
  <si>
    <t>Mezőőri járulék</t>
  </si>
  <si>
    <t>Saját bevételek összesen</t>
  </si>
  <si>
    <t>Saját bevétel 50 %-a</t>
  </si>
  <si>
    <t>Devizában (EUR) kibocsátott kötvény</t>
  </si>
  <si>
    <t>Devizában (CHF) kibocsátott kötvény</t>
  </si>
  <si>
    <t>HUF-ban felvett beruházási hitel</t>
  </si>
  <si>
    <t>Adósságot keletkeztető ügyletek összesen</t>
  </si>
  <si>
    <t>BEVÉTELEK</t>
  </si>
  <si>
    <t>Bevételek</t>
  </si>
  <si>
    <t>Előirányzat összesen</t>
  </si>
  <si>
    <t>I. hó</t>
  </si>
  <si>
    <t>II. hó</t>
  </si>
  <si>
    <t>III. 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</si>
  <si>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</si>
  <si>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</si>
  <si>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</si>
  <si>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</si>
  <si>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</si>
  <si>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</si>
  <si>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</si>
  <si>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</si>
  <si>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</si>
  <si>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Önkormányzat költségvetési támogatása</t>
  </si>
  <si>
    <t>Előző évi pénzmaradvány</t>
  </si>
  <si>
    <t>Bevételek összesen:</t>
  </si>
  <si>
    <t>KIADÁSOK</t>
  </si>
  <si>
    <t>Kiadások</t>
  </si>
  <si>
    <t>Munkaadót terhelő járulékok</t>
  </si>
  <si>
    <t>Egyéb működési célú kiadások</t>
  </si>
  <si>
    <t>Felhalmozási kiadások, támogatások</t>
  </si>
  <si>
    <t>Tartalékok</t>
  </si>
  <si>
    <t>Kiadások összesen:</t>
  </si>
  <si>
    <t>I. A Polgármesteri Hivatal költségvetésében tervezett,  államigazgatási (jegyzői) hatáskörben adható szociális juttatások</t>
  </si>
  <si>
    <t>Jogcím</t>
  </si>
  <si>
    <t>Nem foglalkoztatott személyek rendszeres  szociális segélye</t>
  </si>
  <si>
    <t>67 %-ban egészségkárosodott személyek rendszeres szociális segélye</t>
  </si>
  <si>
    <t>Foglalkoztatást helyettesítő támogatás</t>
  </si>
  <si>
    <t>Eredeti előirányzat</t>
  </si>
  <si>
    <t>Átmeneti segély (kölcsön)</t>
  </si>
  <si>
    <t>Temetési segély (kölcsön)</t>
  </si>
  <si>
    <t>Adósságkezelési támogatás</t>
  </si>
  <si>
    <t>Otthoni szakápolás</t>
  </si>
  <si>
    <t>Kommunális adó támogatás</t>
  </si>
  <si>
    <t>50%-os étkezési támogatás</t>
  </si>
  <si>
    <t>Köztemetés</t>
  </si>
  <si>
    <t>Mindösszesen (I+II):</t>
  </si>
  <si>
    <t>Békés Város Önkormányzata 2014. évi közvetett támogatásai</t>
  </si>
  <si>
    <t>Békés Város Önkormányzata 2014. évi előirányzat-felhasználási ütemterve</t>
  </si>
  <si>
    <t>Egyes felhalmozási célú kiadások finanszírozására bevonható álló önkormányzati források bemutatása</t>
  </si>
  <si>
    <t xml:space="preserve">Összege </t>
  </si>
  <si>
    <t>Fejlesztési forrás megnevezése</t>
  </si>
  <si>
    <t>Dologi kiadások</t>
  </si>
  <si>
    <t xml:space="preserve"> 600 EFt alatti adóalap</t>
  </si>
  <si>
    <t>Katasztrófa védelem</t>
  </si>
  <si>
    <t>Kiegészítő gyermekvédelmi támogatás</t>
  </si>
  <si>
    <t>Közművesítési támogatás</t>
  </si>
  <si>
    <t>Továbbtanulási támogatás</t>
  </si>
  <si>
    <t>Életkezdési támogatás</t>
  </si>
  <si>
    <t>Projekt célokra elkülönített alszámla</t>
  </si>
  <si>
    <t>Ingatlanértékesítések bevétele alszámla</t>
  </si>
  <si>
    <t>Alföldvíz bérleti díj bevételi számla</t>
  </si>
  <si>
    <t>Működési célú támogatások és átvett pénzeszközök</t>
  </si>
  <si>
    <t>Felhalmozási célú  támogatások és egyéb átvett pénzeszközök</t>
  </si>
  <si>
    <t>Személyi jjuttaások</t>
  </si>
  <si>
    <t>Ellátoittak pénzbeli juttatásai</t>
  </si>
  <si>
    <t>Dologi  kiadások</t>
  </si>
  <si>
    <t>A Kttv., Kjt., és  az Mt. hatálya alá tartozó munkavállalók</t>
  </si>
  <si>
    <t>Az államháztartásról szóló 2011. évi CXCV. törvény 29. § (3) bekezdése alapján</t>
  </si>
  <si>
    <t>Adósságot keletkeztető ügyletek a Stabilitási tv.3. § (1) a) pont szerint</t>
  </si>
  <si>
    <t>Békés Város 2014. évi kiemelt bevételeinek I. félévi teljesítése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</si>
  <si>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</si>
  <si>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</si>
  <si>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</si>
  <si>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</si>
  <si>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</si>
  <si>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</si>
  <si>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</si>
  <si>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</si>
  <si>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</si>
  <si>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</si>
  <si>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</si>
  <si>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</si>
  <si>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</si>
  <si>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</si>
  <si>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</si>
  <si>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</si>
  <si>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</si>
  <si>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</si>
  <si>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</si>
  <si>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Pénzmaradvány igénybevétele működési célra</t>
  </si>
  <si>
    <t>Külső finanszírozás</t>
  </si>
  <si>
    <t>Pénzmaradvány igénybe vétele felhalmozási célra</t>
  </si>
  <si>
    <t>Hitel felvétel</t>
  </si>
  <si>
    <t>Módosított előirányzat</t>
  </si>
  <si>
    <t>Telejsítés</t>
  </si>
  <si>
    <t>Teljesítés %-a</t>
  </si>
  <si>
    <t>Békési Városgondnokság</t>
  </si>
  <si>
    <t>Békés Város 2014. évi  kiemelt kiadásainak I. félévi  teljesítése</t>
  </si>
  <si>
    <t>P</t>
  </si>
  <si>
    <t>W</t>
  </si>
  <si>
    <t>AB</t>
  </si>
  <si>
    <t>AC</t>
  </si>
  <si>
    <t>Munkaadókat terhelő járulékok és szociális hozzájárulási adó</t>
  </si>
  <si>
    <t>Ellátottak pénzbeni juttatásai</t>
  </si>
  <si>
    <t>Hitel, kölcsön törlesztése</t>
  </si>
  <si>
    <t>Eredeti előírányzat</t>
  </si>
  <si>
    <t>Módosított előírányzat</t>
  </si>
  <si>
    <t xml:space="preserve">Létszámkeret </t>
  </si>
  <si>
    <t>Mindösszesen:</t>
  </si>
  <si>
    <t xml:space="preserve">Békés Város </t>
  </si>
  <si>
    <t>2014. I. félévi felhalmozási előirányzata</t>
  </si>
  <si>
    <t>Eredeti</t>
  </si>
  <si>
    <t xml:space="preserve">Módosított </t>
  </si>
  <si>
    <t>előirányzat</t>
  </si>
  <si>
    <t>Európai Uniós támogatással megvalósuló programok, fejlesztések</t>
  </si>
  <si>
    <t>Szennyvíztelep korszerűsítése (KEOP) 2014. évi ütem</t>
  </si>
  <si>
    <t>bevízrendezés az élhetőbb településekért (DAOP)</t>
  </si>
  <si>
    <t>Ótemető utcai óvoda építéséhez saját erő átadásai az IFT-nak</t>
  </si>
  <si>
    <t>EU-s fejlesztések összesen (1+…7) :</t>
  </si>
  <si>
    <t xml:space="preserve">Saját forrásból megvalósuló beruházások, felújítások  </t>
  </si>
  <si>
    <t>Rendezési terv készítés</t>
  </si>
  <si>
    <t>Villamos hálózat felújítása (József A. u.5.)</t>
  </si>
  <si>
    <t>B112. kút vízhűtése kialakítása a Fürdőnél</t>
  </si>
  <si>
    <t>Településrendezési terv módosítás</t>
  </si>
  <si>
    <t>Településrendezési terv egysége szerkezetbe foglalás</t>
  </si>
  <si>
    <t>Csabai úti ivóvyízvezeték kivitelezése</t>
  </si>
  <si>
    <t>Mázsa beszerzés (gyepmesteri telepÖ</t>
  </si>
  <si>
    <t>Ügyviteli- és számítástechnikai eszközök beszerzése</t>
  </si>
  <si>
    <t>Saját forrásból megvalósuló beruházások, felújítások összesen:</t>
  </si>
  <si>
    <t xml:space="preserve">                                          </t>
  </si>
  <si>
    <t>Egyéb felhalmozási kiadások (1+…3):</t>
  </si>
  <si>
    <t xml:space="preserve">Kisértékű tárgyi eszközök </t>
  </si>
  <si>
    <t>Hivatali étkezdébe eszközök vásárlása</t>
  </si>
  <si>
    <t>Gyepmesteri telepre eszközök vásárlása</t>
  </si>
  <si>
    <t>Polgármesteri Hivatal informatikai eszközbeszerzés</t>
  </si>
  <si>
    <t>Városgondnokság forrásátadása Társasházak felújítási alapjához</t>
  </si>
  <si>
    <t>A.</t>
  </si>
  <si>
    <t>Költségvetésben tervezett kiadások összesen:</t>
  </si>
  <si>
    <t>B.</t>
  </si>
  <si>
    <t>Költségvetésben  nem tervezett beruházások felújítások</t>
  </si>
  <si>
    <t>Egyesített Egészségügyi Intézmény és Rendelőintézet összesen:</t>
  </si>
  <si>
    <t>Kisértékű tárgyi egyközök (10 tétel)</t>
  </si>
  <si>
    <t>Kecskeméti Gábor Kulturális Központ összesen:</t>
  </si>
  <si>
    <t>Kisértékű tárgyi egyközök (12tétel)</t>
  </si>
  <si>
    <t>Robbanómotoros fűnyíró</t>
  </si>
  <si>
    <t>Számítógép</t>
  </si>
  <si>
    <t>Végfok, reflektor (20 db)</t>
  </si>
  <si>
    <t>Informatikai eszközök</t>
  </si>
  <si>
    <t>Salgó állvány iktatóba</t>
  </si>
  <si>
    <t>Kisértékű tárgyi egyközök (3 tétel)</t>
  </si>
  <si>
    <t>Önkormányzat összesen:</t>
  </si>
  <si>
    <t>Jantyik u. 5. sz. épület helyreállítása</t>
  </si>
  <si>
    <t>Csabai u. 81. sz. ingatlan</t>
  </si>
  <si>
    <t>Üzletviteli tervezői munka (ÁROP)</t>
  </si>
  <si>
    <t>Kisértékű tárgyi egyközök (2 tétel)</t>
  </si>
  <si>
    <t>Búvárszivattyú</t>
  </si>
  <si>
    <t>Felszámolásból származó irodabútorok</t>
  </si>
  <si>
    <t>Szennyvízhálózat felújítása</t>
  </si>
  <si>
    <t>Ivóvízhálózat felőjítása</t>
  </si>
  <si>
    <t>Költségvetésben nem tervezett beruházások, felújítások összesen:</t>
  </si>
  <si>
    <t>C.</t>
  </si>
  <si>
    <t>Költségvetésben nem tervezett egyéb felhalmozási kiadások, kölcsönök</t>
  </si>
  <si>
    <t>Szociális Szövetkezet részjegytőke</t>
  </si>
  <si>
    <t>Lakossági közműfejlesztés támogatása</t>
  </si>
  <si>
    <t>Intézményfenntartó Társulás és Önkormányzat közötti elszámolás (Bóbita Óvoda)</t>
  </si>
  <si>
    <t>Költségvetésben nem tervezett egyéb felhalmozási kiadások, részesedések, kölcsönök összesen:</t>
  </si>
  <si>
    <t>Felhalmozási kiadások mindösszesen (A+B+C):</t>
  </si>
  <si>
    <t xml:space="preserve">Békés Város Önkormányzata 2014. I. félévi </t>
  </si>
  <si>
    <t>tartalék előirányzata célonként</t>
  </si>
  <si>
    <t>Oktatást kiegészítő tevékenységekre</t>
  </si>
  <si>
    <t>2013. évi normatíva visszafizetésére</t>
  </si>
  <si>
    <t>KAB-KEF. pályázat saját erő</t>
  </si>
  <si>
    <t>2014. évi bérkompenzációs előleg</t>
  </si>
  <si>
    <t>E-útdíj bevezetésével kapcsolatos bevételkiesésre</t>
  </si>
  <si>
    <t>Nyári gyermekétkeztetésre</t>
  </si>
  <si>
    <t>Működési céltartalék összesen:(1+…9)</t>
  </si>
  <si>
    <t>Önkormányzati lakások és nem lakás célú ingatlanok felújítására</t>
  </si>
  <si>
    <t>Intézményi ingatlanok felújítására</t>
  </si>
  <si>
    <t>Dr. Püski Sándor mellszobor állításához hozzájárulás</t>
  </si>
  <si>
    <t>Jantyik Mátyás szobor állítás</t>
  </si>
  <si>
    <t>Előző év(ek) pénzmaradványának tartaléka</t>
  </si>
  <si>
    <t>Fejlesztési céltartalékok összesen(1+…6):</t>
  </si>
  <si>
    <t>Békés Város 2014. évi szociális pénzeszközeinek</t>
  </si>
  <si>
    <t>I. félévi felhasználása</t>
  </si>
  <si>
    <t>ezer forintban</t>
  </si>
  <si>
    <t>Állami támogatás+önerő együtt</t>
  </si>
  <si>
    <t>Módosított előirányzatból</t>
  </si>
  <si>
    <t>Önerő maradványa</t>
  </si>
  <si>
    <t>Önerő %</t>
  </si>
  <si>
    <t xml:space="preserve"> Önerő összege</t>
  </si>
  <si>
    <t xml:space="preserve">Lakásfenntartási támogatás </t>
  </si>
  <si>
    <t>Helyi megállapítású közgyógy ellátás</t>
  </si>
  <si>
    <t xml:space="preserve">Óvodáztatási támogatás </t>
  </si>
  <si>
    <t>II. Az Önkormányzat költségvetésében tervezett, a Képviselő-testület hatósági jogkörében adható szociális juttatások</t>
  </si>
  <si>
    <t xml:space="preserve">Ápolási díj (méltányossági) </t>
  </si>
  <si>
    <t>Önkormányzati segély (rendkiv.gyvt.,átmeneti, temetési)</t>
  </si>
  <si>
    <t>Közgyógyellátás</t>
  </si>
  <si>
    <t>"Arany János" tehetséggond.támogatás</t>
  </si>
  <si>
    <t>Helyi autóbuszbérlet támogatása</t>
  </si>
  <si>
    <t>A 2014. I. félévi előirányzat módosítása</t>
  </si>
  <si>
    <t>2013. évi eredeti előirányzat összesen:</t>
  </si>
  <si>
    <t>1.) Intézményi működési bevételekből előirányzat módosítás összesen:</t>
  </si>
  <si>
    <t>-</t>
  </si>
  <si>
    <t>Kötvényforrás kezelés kamatbevételből</t>
  </si>
  <si>
    <t>2.) Állami támogatás fedezetével előirányzat módosítás összesen:</t>
  </si>
  <si>
    <t>Nyári gyermekétkeztetés támogatása</t>
  </si>
  <si>
    <t>Szociális és gyermekvédelmi ágazati pótlék támogatása</t>
  </si>
  <si>
    <t>Költségvetési szerveknél foglalkoztatottak bérkompenzációja</t>
  </si>
  <si>
    <t>Közművelődési érdekeltségnövelő támogatás</t>
  </si>
  <si>
    <t>Muzeális intézményi feladatok támogatása</t>
  </si>
  <si>
    <t>Könyvtári érdekeltségnövelő támogatás</t>
  </si>
  <si>
    <t>E-útdíj bevezetésével kapcsolatos bevétel kiesés miatti támogatás</t>
  </si>
  <si>
    <t>Óvodáztatási támogatás</t>
  </si>
  <si>
    <t>Adósságkonszolidáció miatt hiteltörlesztésre és kamatra</t>
  </si>
  <si>
    <t>3.) Működési célú átvett pénzeszközökből előirányzat módosítás összesen:</t>
  </si>
  <si>
    <t>Polgármesteri Hivatal szervezetfejlesztési pályázatára EU támogatási előleg</t>
  </si>
  <si>
    <t>"Remény-híd" - Békésen élő hátrányos helyzetű csoportok felzárkóztatása EU pályazat tám.</t>
  </si>
  <si>
    <t>a.) iparűzési adó visszapótlása</t>
  </si>
  <si>
    <t>Szabadidős Lovas Klub kölcsön nyújtásának visszatérülése (89/2014.(III.27) határozat)</t>
  </si>
  <si>
    <t>4.) Felhalmozási célú átvett pénzeszközökből előirányzat módosítás összesen:</t>
  </si>
  <si>
    <t>Békési Intézményfenntartó Társulás és Önkormányzat közötti pénzeszköz átadás-átvétel miatt (Bóbita Óvoda építése)</t>
  </si>
  <si>
    <t>5.) Előző évi pénzmaradvány igénybevételéből előirányzat módosítás összesen:</t>
  </si>
  <si>
    <t>Előző év (évek) maradványának kötelező igény bevétele miatt (a 36/2013. (IX.13) NGM rendelet) előirányzat rendezés</t>
  </si>
  <si>
    <t>6.) Önkormányzati és állami támogatásból előirányzat módósítás intézményeknek összesen:</t>
  </si>
  <si>
    <t>7.) Kiemelt kiadási előirányzatokon belüli nettó átcsoportosítás összesen:</t>
  </si>
  <si>
    <t>személyi juttatásokból</t>
  </si>
  <si>
    <t>munkaadót terhelő járulékokból</t>
  </si>
  <si>
    <t>dologi kiadásokra</t>
  </si>
  <si>
    <t>egyéb működési célú kiadásokra</t>
  </si>
  <si>
    <t>működési célú tartalékokból</t>
  </si>
  <si>
    <t>beruházások, felújításokra</t>
  </si>
  <si>
    <t>egyéb felhalmozási célú kiadásokra</t>
  </si>
  <si>
    <t>felhalmozási célú tartalékokból</t>
  </si>
  <si>
    <t>I. Az önkormányzat bevételi előirányzatának módosítása összesen:</t>
  </si>
  <si>
    <t>Az önkormányzat kiadási előirányzatainak módosítása kiemelt előirányzatonként</t>
  </si>
  <si>
    <t>személyi juttatásokra</t>
  </si>
  <si>
    <t>munkaadót terhelő járulékokra</t>
  </si>
  <si>
    <t>szociális ellátásokból</t>
  </si>
  <si>
    <t>hiteltörlesztésre</t>
  </si>
  <si>
    <t>fejlesztési célú tartalékokra</t>
  </si>
  <si>
    <t>II. Intézmények bevételi előirányzatának módosítása</t>
  </si>
  <si>
    <t>1.) Egyesített Egészségügyi Intézmény és Rendelőintézet</t>
  </si>
  <si>
    <t>működési célú átvett pénzeszközökből és pénzmaradványból összesen:</t>
  </si>
  <si>
    <t>dologi és egyéb folyó kiadásokra</t>
  </si>
  <si>
    <t>2.) Békési Városgondnokság</t>
  </si>
  <si>
    <t xml:space="preserve">3.) Kulturális Központ </t>
  </si>
  <si>
    <t>5.) Jantyik Mátyás Múzeum</t>
  </si>
  <si>
    <t>Intézményi működési bevételekből és pénzmaradványból összesen:</t>
  </si>
  <si>
    <t>6.) Könyvtár</t>
  </si>
  <si>
    <t>7.) Polgármesteri Hivatal</t>
  </si>
  <si>
    <t>Intézmények kiemelt kiadási előirányzatok közötti átcsoportosítása</t>
  </si>
  <si>
    <t>a.) Egyesített Egészségügyi Intézmény és Rendelőintézet:</t>
  </si>
  <si>
    <t>dologi kiadásokból</t>
  </si>
  <si>
    <t>felhalmozási kiadásokra</t>
  </si>
  <si>
    <t>b.) Városgondnokság</t>
  </si>
  <si>
    <t>c.) Kulturális Központ</t>
  </si>
  <si>
    <t>beruházásokra</t>
  </si>
  <si>
    <t>9.) Intézmények kiemelt kiadási előirányzatok közötti átcsoportosítása összesen:</t>
  </si>
  <si>
    <t>ebből:</t>
  </si>
  <si>
    <t>dologi és egyéb folyó kiadásokból</t>
  </si>
  <si>
    <t>Intézmények saját hatáskörben kezdeményezett bevételi előirányzat módosításai összesen:</t>
  </si>
  <si>
    <t>Állami és önkormányzati támogatásból biztosított feladatokra előirányzat módosítás összesen:</t>
  </si>
  <si>
    <t>II. Intézmények összesen:</t>
  </si>
  <si>
    <t>Mindösszesen: I. +II.</t>
  </si>
  <si>
    <t>III. negyedévi előirányzat módosítás mindösszesen: I. + II.</t>
  </si>
  <si>
    <t>2014. I. félévi módosított előirányzat mindösszesen:</t>
  </si>
  <si>
    <t>1. melléklet a 3/2014.(II.17.) önkormányzati rendelethez</t>
  </si>
  <si>
    <t>1. melléklet a  3/2014.(II.17.) önkormányzati rendelethez</t>
  </si>
  <si>
    <t>2.melléklet a  3/2014.(II.17.) önkormányzati rendelethez</t>
  </si>
  <si>
    <t>3. melléklet az  3/2014.(II.17.) önkormányzati rendelethez</t>
  </si>
  <si>
    <t>4. melléklet a  3/2014.(II.17.) önkormányzati rendelethez</t>
  </si>
  <si>
    <t>5.  melléklet a  3/2014.(II.17.) önkormányzati rendelethez</t>
  </si>
  <si>
    <t>3. melléklet az  3/2014.(II.17.)  önkormányzati rendelethez</t>
  </si>
  <si>
    <t>7. melléklet a  3/2014.(II.17.) önkormányzati rendelethez</t>
  </si>
  <si>
    <t>8. melléklet az  3/2014.(II.17.) önkormányzati rendelethez</t>
  </si>
  <si>
    <t>9. melléklet az  3/2014.(II.17.) önkormányzati rendelethez</t>
  </si>
  <si>
    <t>10. melléklet az  3/2014.(II.17.)  önkormányzati rendelethez</t>
  </si>
  <si>
    <t>11. melléklet az  3/2014.(II.17.) önkormányzati rendelethez</t>
  </si>
  <si>
    <t>12. melléklet a  3/2014.(II.17.) önkormányzati rendelethez</t>
  </si>
  <si>
    <t>13. melléklet az  3/2014.(II.17.)  önkormányzati rendelethez</t>
  </si>
  <si>
    <t>14 melléklet a  3/2014.(II.17.) önkormámnyzati rendelethez</t>
  </si>
  <si>
    <t>15. melléklet a  3/2014.(II.17.) önkormányzati rendelethez</t>
  </si>
  <si>
    <t>AD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</si>
</sst>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\ _F_t"/>
    <numFmt numFmtId="166" formatCode="_-* #,##0.0\ _F_t_-;\-* #,##0.0\ _F_t_-;_-* &quot;-&quot;?\ _F_t_-;_-@_-"/>
    <numFmt numFmtId="167" formatCode="_-* #,##0.0\ _F_t_-;\-* #,##0.0\ _F_t_-;_-* &quot;-&quot;??\ _F_t_-;_-@_-"/>
  </numFmts>
  <fonts count="88">
    <font>
      <sz val="10"/>
      <name val="Arial"/>
      <family val="0"/>
    </font>
    <font>
      <b/>
      <sz val="16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8"/>
      <name val="Arial CE"/>
      <family val="0"/>
    </font>
    <font>
      <b/>
      <sz val="10"/>
      <name val="MS Sans Serif"/>
      <family val="0"/>
    </font>
    <font>
      <sz val="8"/>
      <name val="Arial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10"/>
      <name val="Arial CE"/>
      <family val="0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b/>
      <sz val="11"/>
      <name val="Arial CE"/>
      <family val="2"/>
    </font>
    <font>
      <b/>
      <sz val="16"/>
      <name val="Arial CE"/>
      <family val="2"/>
    </font>
    <font>
      <b/>
      <sz val="18"/>
      <name val="Arial Narrow"/>
      <family val="2"/>
    </font>
    <font>
      <sz val="14"/>
      <name val="Arial CE"/>
      <family val="0"/>
    </font>
    <font>
      <sz val="9"/>
      <name val="Arial CE"/>
      <family val="0"/>
    </font>
    <font>
      <b/>
      <sz val="8"/>
      <name val="Arial Narrow"/>
      <family val="2"/>
    </font>
    <font>
      <b/>
      <sz val="9"/>
      <name val="Arial CE"/>
      <family val="0"/>
    </font>
    <font>
      <b/>
      <sz val="14"/>
      <name val="Times New Roman"/>
      <family val="1"/>
    </font>
    <font>
      <sz val="16"/>
      <name val="Arial CE"/>
      <family val="0"/>
    </font>
    <font>
      <b/>
      <sz val="9"/>
      <name val="Arial Narrow"/>
      <family val="2"/>
    </font>
    <font>
      <sz val="11"/>
      <name val="Arial Narrow"/>
      <family val="2"/>
    </font>
    <font>
      <sz val="11"/>
      <name val="Arial CE"/>
      <family val="0"/>
    </font>
    <font>
      <sz val="11"/>
      <name val="Arial"/>
      <family val="0"/>
    </font>
    <font>
      <b/>
      <sz val="11"/>
      <name val="Arial Narrow"/>
      <family val="2"/>
    </font>
    <font>
      <b/>
      <u val="single"/>
      <sz val="11"/>
      <name val="Arial CE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8"/>
      <name val="Arial CE"/>
      <family val="0"/>
    </font>
    <font>
      <sz val="9"/>
      <name val="Ariel ce"/>
      <family val="0"/>
    </font>
    <font>
      <b/>
      <sz val="14"/>
      <name val="Arial CE"/>
      <family val="0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0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0" fillId="0" borderId="0" applyFont="0" applyFill="0" applyBorder="0" applyAlignment="0" applyProtection="0"/>
  </cellStyleXfs>
  <cellXfs count="77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left" vertical="center"/>
    </xf>
    <xf numFmtId="164" fontId="10" fillId="0" borderId="0" xfId="40" applyNumberFormat="1" applyFont="1" applyBorder="1" applyAlignment="1">
      <alignment vertical="center"/>
    </xf>
    <xf numFmtId="164" fontId="9" fillId="0" borderId="0" xfId="0" applyNumberFormat="1" applyFont="1" applyAlignment="1">
      <alignment/>
    </xf>
    <xf numFmtId="164" fontId="9" fillId="0" borderId="0" xfId="40" applyNumberFormat="1" applyFont="1" applyAlignment="1">
      <alignment/>
    </xf>
    <xf numFmtId="164" fontId="4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2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164" fontId="15" fillId="0" borderId="10" xfId="4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64" fontId="0" fillId="0" borderId="10" xfId="40" applyNumberFormat="1" applyFont="1" applyBorder="1" applyAlignment="1">
      <alignment vertical="center"/>
    </xf>
    <xf numFmtId="164" fontId="4" fillId="0" borderId="10" xfId="4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59" applyFont="1" applyFill="1" applyBorder="1">
      <alignment/>
      <protection/>
    </xf>
    <xf numFmtId="0" fontId="12" fillId="0" borderId="0" xfId="56" applyFont="1" applyAlignment="1">
      <alignment vertical="center"/>
      <protection/>
    </xf>
    <xf numFmtId="0" fontId="0" fillId="0" borderId="0" xfId="59" applyFont="1" applyAlignment="1">
      <alignment horizontal="center" vertical="center"/>
      <protection/>
    </xf>
    <xf numFmtId="0" fontId="0" fillId="0" borderId="0" xfId="59" applyFont="1" applyAlignment="1">
      <alignment horizontal="right" vertical="center"/>
      <protection/>
    </xf>
    <xf numFmtId="0" fontId="16" fillId="0" borderId="0" xfId="59" applyFont="1" applyFill="1" applyBorder="1" applyAlignment="1">
      <alignment horizontal="center" vertical="center"/>
      <protection/>
    </xf>
    <xf numFmtId="0" fontId="0" fillId="0" borderId="0" xfId="59" applyFont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6" fillId="32" borderId="11" xfId="59" applyFont="1" applyFill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 vertical="center" textRotation="90" wrapText="1"/>
      <protection/>
    </xf>
    <xf numFmtId="0" fontId="7" fillId="0" borderId="10" xfId="59" applyFont="1" applyBorder="1" applyAlignment="1">
      <alignment horizontal="center" vertical="center" textRotation="90" wrapText="1"/>
      <protection/>
    </xf>
    <xf numFmtId="0" fontId="6" fillId="0" borderId="10" xfId="56" applyFont="1" applyBorder="1" applyAlignment="1">
      <alignment horizontal="center"/>
      <protection/>
    </xf>
    <xf numFmtId="0" fontId="6" fillId="0" borderId="10" xfId="56" applyFont="1" applyBorder="1" applyAlignment="1">
      <alignment vertical="center" wrapText="1"/>
      <protection/>
    </xf>
    <xf numFmtId="3" fontId="6" fillId="0" borderId="10" xfId="40" applyNumberFormat="1" applyFont="1" applyBorder="1" applyAlignment="1">
      <alignment horizontal="right" vertical="center"/>
    </xf>
    <xf numFmtId="3" fontId="6" fillId="0" borderId="10" xfId="40" applyNumberFormat="1" applyFont="1" applyBorder="1" applyAlignment="1" quotePrefix="1">
      <alignment horizontal="right" vertic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/>
      <protection/>
    </xf>
    <xf numFmtId="3" fontId="6" fillId="0" borderId="10" xfId="40" applyNumberFormat="1" applyFont="1" applyBorder="1" applyAlignment="1">
      <alignment horizontal="right" vertical="center" wrapText="1"/>
    </xf>
    <xf numFmtId="3" fontId="7" fillId="0" borderId="10" xfId="40" applyNumberFormat="1" applyFont="1" applyBorder="1" applyAlignment="1">
      <alignment horizontal="right" vertical="center"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vertical="center" wrapText="1"/>
      <protection/>
    </xf>
    <xf numFmtId="0" fontId="7" fillId="0" borderId="0" xfId="56" applyFont="1" applyBorder="1" applyAlignment="1">
      <alignment horizontal="center" vertical="center"/>
      <protection/>
    </xf>
    <xf numFmtId="0" fontId="7" fillId="0" borderId="0" xfId="56" applyFont="1" applyBorder="1" applyAlignment="1">
      <alignment vertical="center" wrapText="1"/>
      <protection/>
    </xf>
    <xf numFmtId="3" fontId="7" fillId="0" borderId="0" xfId="40" applyNumberFormat="1" applyFont="1" applyBorder="1" applyAlignment="1">
      <alignment horizontal="right" vertical="center"/>
    </xf>
    <xf numFmtId="3" fontId="7" fillId="0" borderId="0" xfId="40" applyNumberFormat="1" applyFont="1" applyBorder="1" applyAlignment="1" quotePrefix="1">
      <alignment horizontal="right" vertical="center"/>
    </xf>
    <xf numFmtId="0" fontId="6" fillId="0" borderId="0" xfId="59" applyFont="1" applyBorder="1" applyAlignment="1">
      <alignment horizontal="center" vertical="center"/>
      <protection/>
    </xf>
    <xf numFmtId="3" fontId="6" fillId="0" borderId="0" xfId="40" applyNumberFormat="1" applyFont="1" applyBorder="1" applyAlignment="1">
      <alignment horizontal="center" vertical="center"/>
    </xf>
    <xf numFmtId="0" fontId="4" fillId="0" borderId="10" xfId="59" applyFont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8" fillId="0" borderId="0" xfId="56" applyFont="1" applyAlignment="1">
      <alignment vertical="center"/>
      <protection/>
    </xf>
    <xf numFmtId="0" fontId="21" fillId="0" borderId="0" xfId="56" applyFont="1" applyAlignment="1">
      <alignment horizontal="center" vertical="center" wrapText="1"/>
      <protection/>
    </xf>
    <xf numFmtId="165" fontId="18" fillId="0" borderId="0" xfId="40" applyNumberFormat="1" applyFont="1" applyAlignment="1">
      <alignment vertical="center"/>
    </xf>
    <xf numFmtId="0" fontId="17" fillId="0" borderId="0" xfId="56" applyFont="1" applyAlignment="1">
      <alignment vertical="center"/>
      <protection/>
    </xf>
    <xf numFmtId="0" fontId="18" fillId="0" borderId="0" xfId="56" applyFont="1" applyAlignment="1">
      <alignment vertical="center" wrapText="1"/>
      <protection/>
    </xf>
    <xf numFmtId="0" fontId="18" fillId="0" borderId="0" xfId="56" applyFont="1" applyAlignment="1" quotePrefix="1">
      <alignment vertical="center"/>
      <protection/>
    </xf>
    <xf numFmtId="0" fontId="18" fillId="0" borderId="0" xfId="56" applyFont="1" applyAlignment="1">
      <alignment horizontal="center" vertical="center"/>
      <protection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9" fillId="0" borderId="0" xfId="59" applyFont="1" applyFill="1" applyBorder="1">
      <alignment/>
      <protection/>
    </xf>
    <xf numFmtId="0" fontId="9" fillId="0" borderId="0" xfId="59" applyFont="1">
      <alignment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8" fillId="0" borderId="10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27" fillId="0" borderId="0" xfId="56" applyFont="1" applyBorder="1" applyAlignment="1">
      <alignment vertical="center" wrapText="1"/>
      <protection/>
    </xf>
    <xf numFmtId="3" fontId="27" fillId="0" borderId="0" xfId="40" applyNumberFormat="1" applyFont="1" applyBorder="1" applyAlignment="1">
      <alignment horizontal="right" vertical="center"/>
    </xf>
    <xf numFmtId="0" fontId="9" fillId="0" borderId="0" xfId="59" applyFont="1" applyBorder="1">
      <alignment/>
      <protection/>
    </xf>
    <xf numFmtId="0" fontId="9" fillId="0" borderId="0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 vertical="center"/>
      <protection/>
    </xf>
    <xf numFmtId="0" fontId="9" fillId="0" borderId="0" xfId="59" applyFont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164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164" fontId="12" fillId="0" borderId="10" xfId="40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0" xfId="59" applyFont="1" applyBorder="1" applyAlignment="1">
      <alignment horizontal="center" vertical="center" wrapText="1"/>
      <protection/>
    </xf>
    <xf numFmtId="0" fontId="0" fillId="0" borderId="0" xfId="60" applyFont="1" applyFill="1">
      <alignment/>
      <protection/>
    </xf>
    <xf numFmtId="0" fontId="0" fillId="0" borderId="0" xfId="60" applyFont="1">
      <alignment/>
      <protection/>
    </xf>
    <xf numFmtId="0" fontId="16" fillId="0" borderId="0" xfId="60" applyFont="1" applyFill="1" applyBorder="1" applyAlignment="1">
      <alignment horizontal="center" vertical="center"/>
      <protection/>
    </xf>
    <xf numFmtId="0" fontId="29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16" fillId="32" borderId="10" xfId="60" applyFont="1" applyFill="1" applyBorder="1" applyAlignment="1">
      <alignment horizontal="center" vertical="center"/>
      <protection/>
    </xf>
    <xf numFmtId="0" fontId="16" fillId="32" borderId="11" xfId="60" applyFont="1" applyFill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 wrapText="1"/>
      <protection/>
    </xf>
    <xf numFmtId="3" fontId="0" fillId="0" borderId="10" xfId="60" applyNumberFormat="1" applyFont="1" applyBorder="1" applyAlignment="1">
      <alignment vertical="center"/>
      <protection/>
    </xf>
    <xf numFmtId="3" fontId="20" fillId="0" borderId="10" xfId="60" applyNumberFormat="1" applyFont="1" applyBorder="1" applyAlignment="1">
      <alignment vertical="center"/>
      <protection/>
    </xf>
    <xf numFmtId="0" fontId="0" fillId="0" borderId="11" xfId="60" applyFont="1" applyBorder="1" applyAlignment="1">
      <alignment vertical="center" wrapText="1"/>
      <protection/>
    </xf>
    <xf numFmtId="0" fontId="0" fillId="0" borderId="13" xfId="60" applyFont="1" applyBorder="1" applyAlignment="1">
      <alignment vertical="center" wrapText="1"/>
      <protection/>
    </xf>
    <xf numFmtId="0" fontId="0" fillId="0" borderId="12" xfId="60" applyFont="1" applyBorder="1" applyAlignment="1">
      <alignment vertical="center" wrapText="1"/>
      <protection/>
    </xf>
    <xf numFmtId="0" fontId="20" fillId="0" borderId="12" xfId="60" applyFont="1" applyBorder="1" applyAlignment="1">
      <alignment vertical="center" wrapText="1"/>
      <protection/>
    </xf>
    <xf numFmtId="0" fontId="20" fillId="0" borderId="10" xfId="60" applyFont="1" applyBorder="1" applyAlignment="1">
      <alignment vertical="center" wrapText="1"/>
      <protection/>
    </xf>
    <xf numFmtId="0" fontId="20" fillId="0" borderId="0" xfId="60" applyFont="1">
      <alignment/>
      <protection/>
    </xf>
    <xf numFmtId="0" fontId="16" fillId="32" borderId="14" xfId="60" applyFont="1" applyFill="1" applyBorder="1" applyAlignment="1">
      <alignment horizontal="center" vertical="center"/>
      <protection/>
    </xf>
    <xf numFmtId="0" fontId="16" fillId="32" borderId="15" xfId="60" applyFont="1" applyFill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19" fillId="0" borderId="10" xfId="40" applyNumberFormat="1" applyFont="1" applyFill="1" applyBorder="1" applyAlignment="1">
      <alignment/>
    </xf>
    <xf numFmtId="0" fontId="0" fillId="33" borderId="0" xfId="60" applyFont="1" applyFill="1">
      <alignment/>
      <protection/>
    </xf>
    <xf numFmtId="3" fontId="19" fillId="0" borderId="10" xfId="40" applyNumberFormat="1" applyFont="1" applyFill="1" applyBorder="1" applyAlignment="1">
      <alignment/>
    </xf>
    <xf numFmtId="3" fontId="19" fillId="33" borderId="10" xfId="40" applyNumberFormat="1" applyFont="1" applyFill="1" applyBorder="1" applyAlignment="1">
      <alignment/>
    </xf>
    <xf numFmtId="3" fontId="20" fillId="33" borderId="10" xfId="40" applyNumberFormat="1" applyFont="1" applyFill="1" applyBorder="1" applyAlignment="1">
      <alignment/>
    </xf>
    <xf numFmtId="0" fontId="20" fillId="33" borderId="0" xfId="60" applyFont="1" applyFill="1">
      <alignment/>
      <protection/>
    </xf>
    <xf numFmtId="0" fontId="0" fillId="0" borderId="0" xfId="60" applyFont="1" applyFill="1">
      <alignment/>
      <protection/>
    </xf>
    <xf numFmtId="0" fontId="6" fillId="0" borderId="0" xfId="56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164" fontId="0" fillId="0" borderId="0" xfId="4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0" fillId="32" borderId="10" xfId="60" applyFont="1" applyFill="1" applyBorder="1" applyAlignment="1">
      <alignment horizontal="center" vertical="center"/>
      <protection/>
    </xf>
    <xf numFmtId="0" fontId="21" fillId="0" borderId="0" xfId="60" applyFont="1" applyFill="1" applyAlignment="1">
      <alignment horizontal="center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33" fillId="0" borderId="0" xfId="6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0" fontId="34" fillId="32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164" fontId="33" fillId="0" borderId="10" xfId="40" applyNumberFormat="1" applyFont="1" applyFill="1" applyBorder="1" applyAlignment="1">
      <alignment horizontal="center" vertical="center"/>
    </xf>
    <xf numFmtId="3" fontId="35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35" fillId="0" borderId="10" xfId="60" applyNumberFormat="1" applyFont="1" applyFill="1" applyBorder="1" applyAlignment="1">
      <alignment horizontal="center" vertical="center"/>
      <protection/>
    </xf>
    <xf numFmtId="3" fontId="35" fillId="0" borderId="10" xfId="60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0" fillId="32" borderId="10" xfId="59" applyFont="1" applyFill="1" applyBorder="1">
      <alignment/>
      <protection/>
    </xf>
    <xf numFmtId="3" fontId="6" fillId="0" borderId="10" xfId="40" applyNumberFormat="1" applyFont="1" applyFill="1" applyBorder="1" applyAlignment="1">
      <alignment horizontal="right" vertical="center"/>
    </xf>
    <xf numFmtId="0" fontId="0" fillId="32" borderId="16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6" fillId="32" borderId="16" xfId="5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32" borderId="11" xfId="60" applyFont="1" applyFill="1" applyBorder="1" applyAlignment="1">
      <alignment horizontal="center" vertical="center"/>
      <protection/>
    </xf>
    <xf numFmtId="0" fontId="21" fillId="0" borderId="0" xfId="60" applyFont="1" applyFill="1" applyBorder="1" applyAlignment="1">
      <alignment horizontal="center" vertical="center"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25" fillId="32" borderId="17" xfId="59" applyFont="1" applyFill="1" applyBorder="1" applyAlignment="1">
      <alignment horizontal="center" vertical="center"/>
      <protection/>
    </xf>
    <xf numFmtId="0" fontId="0" fillId="32" borderId="18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59" applyNumberFormat="1" applyFont="1" applyBorder="1" applyAlignment="1">
      <alignment horizontal="center" vertical="center"/>
      <protection/>
    </xf>
    <xf numFmtId="0" fontId="0" fillId="33" borderId="0" xfId="58" applyFont="1" applyFill="1" applyBorder="1" applyAlignment="1">
      <alignment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>
      <alignment/>
      <protection/>
    </xf>
    <xf numFmtId="0" fontId="0" fillId="0" borderId="0" xfId="58" applyFont="1" applyBorder="1" applyAlignment="1">
      <alignment horizontal="right"/>
      <protection/>
    </xf>
    <xf numFmtId="0" fontId="19" fillId="32" borderId="10" xfId="62" applyFont="1" applyFill="1" applyBorder="1" applyAlignment="1">
      <alignment horizontal="center" vertical="center"/>
      <protection/>
    </xf>
    <xf numFmtId="0" fontId="0" fillId="32" borderId="10" xfId="58" applyFont="1" applyFill="1" applyBorder="1" applyAlignment="1">
      <alignment horizontal="center" vertical="center"/>
      <protection/>
    </xf>
    <xf numFmtId="0" fontId="0" fillId="0" borderId="0" xfId="58" applyFont="1" applyAlignment="1">
      <alignment horizontal="right"/>
      <protection/>
    </xf>
    <xf numFmtId="0" fontId="0" fillId="32" borderId="10" xfId="58" applyFont="1" applyFill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16" fillId="0" borderId="10" xfId="56" applyFont="1" applyBorder="1" applyAlignment="1">
      <alignment vertical="center" wrapText="1"/>
      <protection/>
    </xf>
    <xf numFmtId="3" fontId="16" fillId="0" borderId="10" xfId="62" applyNumberFormat="1" applyFont="1" applyBorder="1" applyAlignment="1">
      <alignment vertical="center"/>
      <protection/>
    </xf>
    <xf numFmtId="164" fontId="16" fillId="0" borderId="11" xfId="40" applyNumberFormat="1" applyFont="1" applyBorder="1" applyAlignment="1">
      <alignment horizontal="left" vertical="center" wrapText="1"/>
    </xf>
    <xf numFmtId="3" fontId="2" fillId="0" borderId="10" xfId="62" applyNumberFormat="1" applyFont="1" applyBorder="1" applyAlignment="1">
      <alignment vertical="center"/>
      <protection/>
    </xf>
    <xf numFmtId="2" fontId="0" fillId="0" borderId="10" xfId="58" applyNumberFormat="1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/>
      <protection/>
    </xf>
    <xf numFmtId="164" fontId="16" fillId="0" borderId="11" xfId="40" applyNumberFormat="1" applyFont="1" applyBorder="1" applyAlignment="1">
      <alignment vertical="center" wrapText="1"/>
    </xf>
    <xf numFmtId="3" fontId="7" fillId="0" borderId="10" xfId="62" applyNumberFormat="1" applyFont="1" applyBorder="1" applyAlignment="1">
      <alignment vertical="center"/>
      <protection/>
    </xf>
    <xf numFmtId="0" fontId="4" fillId="32" borderId="10" xfId="58" applyFont="1" applyFill="1" applyBorder="1" applyAlignment="1">
      <alignment horizontal="center" vertical="center"/>
      <protection/>
    </xf>
    <xf numFmtId="164" fontId="7" fillId="0" borderId="11" xfId="40" applyNumberFormat="1" applyFont="1" applyBorder="1" applyAlignment="1">
      <alignment vertical="center" wrapText="1"/>
    </xf>
    <xf numFmtId="2" fontId="4" fillId="0" borderId="10" xfId="58" applyNumberFormat="1" applyFont="1" applyBorder="1" applyAlignment="1">
      <alignment horizontal="center" vertical="center"/>
      <protection/>
    </xf>
    <xf numFmtId="0" fontId="16" fillId="0" borderId="10" xfId="56" applyFont="1" applyFill="1" applyBorder="1" applyAlignment="1">
      <alignment vertical="center" wrapText="1"/>
      <protection/>
    </xf>
    <xf numFmtId="2" fontId="13" fillId="0" borderId="10" xfId="58" applyNumberFormat="1" applyFont="1" applyBorder="1" applyAlignment="1">
      <alignment horizontal="center" vertical="center"/>
      <protection/>
    </xf>
    <xf numFmtId="164" fontId="0" fillId="0" borderId="0" xfId="58" applyNumberFormat="1" applyFont="1">
      <alignment/>
      <protection/>
    </xf>
    <xf numFmtId="0" fontId="0" fillId="33" borderId="0" xfId="58" applyFill="1" applyBorder="1" applyAlignment="1">
      <alignment horizontal="center"/>
      <protection/>
    </xf>
    <xf numFmtId="0" fontId="0" fillId="33" borderId="0" xfId="58" applyFill="1" applyBorder="1" applyAlignment="1">
      <alignment/>
      <protection/>
    </xf>
    <xf numFmtId="0" fontId="0" fillId="33" borderId="0" xfId="58" applyFill="1" applyBorder="1" applyAlignment="1">
      <alignment horizontal="right" vertical="center"/>
      <protection/>
    </xf>
    <xf numFmtId="0" fontId="0" fillId="0" borderId="0" xfId="58" applyAlignment="1">
      <alignment/>
      <protection/>
    </xf>
    <xf numFmtId="0" fontId="0" fillId="0" borderId="0" xfId="58" applyBorder="1" applyAlignment="1">
      <alignment horizontal="right"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58">
      <alignment/>
      <protection/>
    </xf>
    <xf numFmtId="0" fontId="0" fillId="33" borderId="0" xfId="58" applyFill="1" applyBorder="1">
      <alignment/>
      <protection/>
    </xf>
    <xf numFmtId="0" fontId="8" fillId="0" borderId="0" xfId="58" applyFont="1" applyAlignment="1">
      <alignment horizontal="center"/>
      <protection/>
    </xf>
    <xf numFmtId="0" fontId="8" fillId="0" borderId="0" xfId="58" applyFont="1" applyAlignment="1">
      <alignment/>
      <protection/>
    </xf>
    <xf numFmtId="0" fontId="0" fillId="32" borderId="10" xfId="58" applyFont="1" applyFill="1" applyBorder="1">
      <alignment/>
      <protection/>
    </xf>
    <xf numFmtId="0" fontId="12" fillId="32" borderId="10" xfId="58" applyFont="1" applyFill="1" applyBorder="1" applyAlignment="1">
      <alignment horizontal="center"/>
      <protection/>
    </xf>
    <xf numFmtId="0" fontId="0" fillId="32" borderId="17" xfId="58" applyFont="1" applyFill="1" applyBorder="1" applyAlignment="1">
      <alignment horizontal="center" vertical="center"/>
      <protection/>
    </xf>
    <xf numFmtId="0" fontId="12" fillId="32" borderId="17" xfId="58" applyFont="1" applyFill="1" applyBorder="1" applyAlignment="1">
      <alignment horizontal="center"/>
      <protection/>
    </xf>
    <xf numFmtId="0" fontId="0" fillId="32" borderId="10" xfId="58" applyFill="1" applyBorder="1" applyAlignment="1">
      <alignment horizontal="center" vertical="center"/>
      <protection/>
    </xf>
    <xf numFmtId="0" fontId="0" fillId="0" borderId="19" xfId="58" applyBorder="1" applyAlignment="1">
      <alignment/>
      <protection/>
    </xf>
    <xf numFmtId="0" fontId="0" fillId="32" borderId="18" xfId="58" applyFill="1" applyBorder="1" applyAlignment="1">
      <alignment horizontal="center" vertical="center"/>
      <protection/>
    </xf>
    <xf numFmtId="0" fontId="0" fillId="0" borderId="18" xfId="58" applyBorder="1">
      <alignment/>
      <protection/>
    </xf>
    <xf numFmtId="0" fontId="0" fillId="0" borderId="19" xfId="58" applyBorder="1">
      <alignment/>
      <protection/>
    </xf>
    <xf numFmtId="0" fontId="0" fillId="0" borderId="11" xfId="58" applyBorder="1">
      <alignment/>
      <protection/>
    </xf>
    <xf numFmtId="0" fontId="0" fillId="32" borderId="10" xfId="58" applyFill="1" applyBorder="1" applyAlignment="1">
      <alignment horizontal="center" vertical="center" wrapText="1"/>
      <protection/>
    </xf>
    <xf numFmtId="0" fontId="38" fillId="0" borderId="10" xfId="58" applyFont="1" applyBorder="1" applyAlignment="1">
      <alignment horizontal="center" vertical="center" textRotation="90" wrapText="1"/>
      <protection/>
    </xf>
    <xf numFmtId="0" fontId="16" fillId="32" borderId="10" xfId="58" applyFont="1" applyFill="1" applyBorder="1" applyAlignment="1">
      <alignment horizontal="center" vertical="center" wrapText="1"/>
      <protection/>
    </xf>
    <xf numFmtId="3" fontId="16" fillId="0" borderId="10" xfId="40" applyNumberFormat="1" applyFont="1" applyBorder="1" applyAlignment="1">
      <alignment vertical="center"/>
    </xf>
    <xf numFmtId="0" fontId="16" fillId="32" borderId="10" xfId="58" applyFont="1" applyFill="1" applyBorder="1" applyAlignment="1">
      <alignment horizontal="center" vertical="center"/>
      <protection/>
    </xf>
    <xf numFmtId="3" fontId="2" fillId="0" borderId="10" xfId="40" applyNumberFormat="1" applyFont="1" applyBorder="1" applyAlignment="1">
      <alignment vertical="center"/>
    </xf>
    <xf numFmtId="4" fontId="2" fillId="0" borderId="10" xfId="40" applyNumberFormat="1" applyFont="1" applyBorder="1" applyAlignment="1">
      <alignment horizontal="center" vertical="center"/>
    </xf>
    <xf numFmtId="0" fontId="16" fillId="0" borderId="0" xfId="58" applyFont="1">
      <alignment/>
      <protection/>
    </xf>
    <xf numFmtId="0" fontId="6" fillId="0" borderId="10" xfId="56" applyFont="1" applyBorder="1" applyAlignment="1">
      <alignment vertical="center"/>
      <protection/>
    </xf>
    <xf numFmtId="3" fontId="7" fillId="0" borderId="10" xfId="40" applyNumberFormat="1" applyFont="1" applyBorder="1" applyAlignment="1">
      <alignment vertical="center"/>
    </xf>
    <xf numFmtId="4" fontId="7" fillId="0" borderId="10" xfId="40" applyNumberFormat="1" applyFont="1" applyBorder="1" applyAlignment="1">
      <alignment horizontal="center" vertical="center"/>
    </xf>
    <xf numFmtId="0" fontId="6" fillId="0" borderId="10" xfId="56" applyFont="1" applyFill="1" applyBorder="1" applyAlignment="1">
      <alignment vertical="center" wrapText="1"/>
      <protection/>
    </xf>
    <xf numFmtId="164" fontId="0" fillId="0" borderId="0" xfId="58" applyNumberFormat="1">
      <alignment/>
      <protection/>
    </xf>
    <xf numFmtId="0" fontId="0" fillId="0" borderId="0" xfId="59" applyFont="1">
      <alignment/>
      <protection/>
    </xf>
    <xf numFmtId="0" fontId="0" fillId="32" borderId="10" xfId="59" applyFont="1" applyFill="1" applyBorder="1">
      <alignment/>
      <protection/>
    </xf>
    <xf numFmtId="0" fontId="16" fillId="32" borderId="18" xfId="59" applyFont="1" applyFill="1" applyBorder="1" applyAlignment="1">
      <alignment horizontal="center" vertical="center"/>
      <protection/>
    </xf>
    <xf numFmtId="0" fontId="6" fillId="0" borderId="20" xfId="59" applyFont="1" applyBorder="1" applyAlignment="1">
      <alignment horizontal="center" vertical="center" textRotation="90" wrapText="1"/>
      <protection/>
    </xf>
    <xf numFmtId="0" fontId="6" fillId="0" borderId="21" xfId="59" applyFont="1" applyBorder="1" applyAlignment="1">
      <alignment horizontal="center" vertical="center" textRotation="90" wrapText="1"/>
      <protection/>
    </xf>
    <xf numFmtId="0" fontId="6" fillId="0" borderId="20" xfId="56" applyFont="1" applyBorder="1" applyAlignment="1">
      <alignment horizontal="center" vertical="top"/>
      <protection/>
    </xf>
    <xf numFmtId="0" fontId="6" fillId="0" borderId="18" xfId="56" applyFont="1" applyBorder="1" applyAlignment="1">
      <alignment vertical="center" wrapText="1"/>
      <protection/>
    </xf>
    <xf numFmtId="3" fontId="6" fillId="0" borderId="20" xfId="40" applyNumberFormat="1" applyFont="1" applyBorder="1" applyAlignment="1">
      <alignment horizontal="right" vertical="center"/>
    </xf>
    <xf numFmtId="3" fontId="6" fillId="0" borderId="21" xfId="40" applyNumberFormat="1" applyFont="1" applyBorder="1" applyAlignment="1">
      <alignment horizontal="right" vertical="center"/>
    </xf>
    <xf numFmtId="3" fontId="6" fillId="0" borderId="20" xfId="40" applyNumberFormat="1" applyFont="1" applyBorder="1" applyAlignment="1" quotePrefix="1">
      <alignment horizontal="right" vertical="center"/>
    </xf>
    <xf numFmtId="3" fontId="6" fillId="0" borderId="21" xfId="40" applyNumberFormat="1" applyFont="1" applyBorder="1" applyAlignment="1" quotePrefix="1">
      <alignment horizontal="right" vertical="center"/>
    </xf>
    <xf numFmtId="0" fontId="6" fillId="0" borderId="20" xfId="56" applyFont="1" applyBorder="1" applyAlignment="1">
      <alignment horizontal="center" vertical="center"/>
      <protection/>
    </xf>
    <xf numFmtId="3" fontId="6" fillId="0" borderId="20" xfId="40" applyNumberFormat="1" applyFont="1" applyBorder="1" applyAlignment="1">
      <alignment horizontal="right" vertical="center" wrapText="1"/>
    </xf>
    <xf numFmtId="3" fontId="7" fillId="0" borderId="21" xfId="40" applyNumberFormat="1" applyFont="1" applyBorder="1" applyAlignment="1" quotePrefix="1">
      <alignment horizontal="right" vertical="center"/>
    </xf>
    <xf numFmtId="0" fontId="0" fillId="0" borderId="10" xfId="59" applyFont="1" applyBorder="1">
      <alignment/>
      <protection/>
    </xf>
    <xf numFmtId="0" fontId="0" fillId="0" borderId="20" xfId="59" applyFont="1" applyBorder="1">
      <alignment/>
      <protection/>
    </xf>
    <xf numFmtId="0" fontId="0" fillId="0" borderId="21" xfId="59" applyFont="1" applyBorder="1">
      <alignment/>
      <protection/>
    </xf>
    <xf numFmtId="0" fontId="7" fillId="0" borderId="20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vertical="center" wrapText="1"/>
      <protection/>
    </xf>
    <xf numFmtId="3" fontId="7" fillId="0" borderId="20" xfId="40" applyNumberFormat="1" applyFont="1" applyBorder="1" applyAlignment="1">
      <alignment horizontal="right" vertical="center"/>
    </xf>
    <xf numFmtId="3" fontId="7" fillId="0" borderId="21" xfId="40" applyNumberFormat="1" applyFont="1" applyBorder="1" applyAlignment="1">
      <alignment horizontal="right" vertical="center"/>
    </xf>
    <xf numFmtId="3" fontId="7" fillId="0" borderId="20" xfId="40" applyNumberFormat="1" applyFont="1" applyBorder="1" applyAlignment="1" quotePrefix="1">
      <alignment horizontal="right" vertical="center"/>
    </xf>
    <xf numFmtId="0" fontId="7" fillId="0" borderId="22" xfId="56" applyFont="1" applyBorder="1" applyAlignment="1">
      <alignment horizontal="center" vertical="center"/>
      <protection/>
    </xf>
    <xf numFmtId="0" fontId="7" fillId="0" borderId="23" xfId="56" applyFont="1" applyBorder="1" applyAlignment="1">
      <alignment horizontal="center" vertical="center"/>
      <protection/>
    </xf>
    <xf numFmtId="0" fontId="7" fillId="0" borderId="24" xfId="56" applyFont="1" applyBorder="1" applyAlignment="1">
      <alignment vertical="center" wrapText="1"/>
      <protection/>
    </xf>
    <xf numFmtId="3" fontId="7" fillId="0" borderId="22" xfId="40" applyNumberFormat="1" applyFont="1" applyBorder="1" applyAlignment="1">
      <alignment horizontal="right" vertical="center"/>
    </xf>
    <xf numFmtId="3" fontId="7" fillId="0" borderId="23" xfId="40" applyNumberFormat="1" applyFont="1" applyBorder="1" applyAlignment="1">
      <alignment horizontal="right" vertical="center"/>
    </xf>
    <xf numFmtId="3" fontId="7" fillId="0" borderId="25" xfId="40" applyNumberFormat="1" applyFont="1" applyBorder="1" applyAlignment="1">
      <alignment horizontal="right" vertical="center"/>
    </xf>
    <xf numFmtId="3" fontId="7" fillId="0" borderId="23" xfId="40" applyNumberFormat="1" applyFont="1" applyBorder="1" applyAlignment="1" quotePrefix="1">
      <alignment horizontal="right" vertical="center"/>
    </xf>
    <xf numFmtId="0" fontId="0" fillId="0" borderId="0" xfId="59" applyFont="1" applyBorder="1">
      <alignment/>
      <protection/>
    </xf>
    <xf numFmtId="0" fontId="0" fillId="0" borderId="0" xfId="59" applyFont="1" applyBorder="1" applyAlignment="1">
      <alignment horizontal="center"/>
      <protection/>
    </xf>
    <xf numFmtId="0" fontId="0" fillId="0" borderId="0" xfId="59" applyFont="1" applyBorder="1" applyAlignment="1">
      <alignment horizontal="center" vertical="center"/>
      <protection/>
    </xf>
    <xf numFmtId="0" fontId="16" fillId="32" borderId="17" xfId="59" applyFont="1" applyFill="1" applyBorder="1" applyAlignment="1">
      <alignment horizontal="center" vertical="center"/>
      <protection/>
    </xf>
    <xf numFmtId="0" fontId="16" fillId="32" borderId="26" xfId="59" applyFont="1" applyFill="1" applyBorder="1" applyAlignment="1">
      <alignment horizontal="center" vertical="center"/>
      <protection/>
    </xf>
    <xf numFmtId="0" fontId="0" fillId="0" borderId="27" xfId="59" applyFont="1" applyBorder="1" applyAlignment="1">
      <alignment horizontal="center"/>
      <protection/>
    </xf>
    <xf numFmtId="0" fontId="0" fillId="0" borderId="27" xfId="59" applyFont="1" applyBorder="1">
      <alignment/>
      <protection/>
    </xf>
    <xf numFmtId="0" fontId="12" fillId="0" borderId="27" xfId="59" applyFont="1" applyBorder="1">
      <alignment/>
      <protection/>
    </xf>
    <xf numFmtId="0" fontId="0" fillId="0" borderId="27" xfId="59" applyFont="1" applyFill="1" applyBorder="1">
      <alignment/>
      <protection/>
    </xf>
    <xf numFmtId="0" fontId="4" fillId="0" borderId="27" xfId="59" applyFont="1" applyBorder="1">
      <alignment/>
      <protection/>
    </xf>
    <xf numFmtId="0" fontId="0" fillId="0" borderId="28" xfId="59" applyFont="1" applyBorder="1">
      <alignment/>
      <protection/>
    </xf>
    <xf numFmtId="0" fontId="6" fillId="0" borderId="0" xfId="56" applyFont="1" applyBorder="1" applyAlignment="1">
      <alignment horizontal="right" vertical="center"/>
      <protection/>
    </xf>
    <xf numFmtId="0" fontId="18" fillId="0" borderId="0" xfId="58" applyFont="1" applyAlignment="1">
      <alignment horizontal="right"/>
      <protection/>
    </xf>
    <xf numFmtId="0" fontId="0" fillId="33" borderId="0" xfId="58" applyFill="1" applyBorder="1" applyAlignment="1">
      <alignment horizontal="center" vertical="center"/>
      <protection/>
    </xf>
    <xf numFmtId="0" fontId="16" fillId="33" borderId="0" xfId="58" applyFont="1" applyFill="1" applyBorder="1" applyAlignment="1">
      <alignment horizontal="center" vertical="center"/>
      <protection/>
    </xf>
    <xf numFmtId="0" fontId="39" fillId="32" borderId="10" xfId="58" applyFont="1" applyFill="1" applyBorder="1" applyAlignment="1">
      <alignment horizontal="center" vertical="center"/>
      <protection/>
    </xf>
    <xf numFmtId="0" fontId="40" fillId="32" borderId="17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39" fillId="32" borderId="18" xfId="58" applyFont="1" applyFill="1" applyBorder="1" applyAlignment="1">
      <alignment horizontal="center" vertical="center"/>
      <protection/>
    </xf>
    <xf numFmtId="0" fontId="41" fillId="0" borderId="18" xfId="58" applyFont="1" applyBorder="1">
      <alignment/>
      <protection/>
    </xf>
    <xf numFmtId="0" fontId="41" fillId="0" borderId="19" xfId="58" applyFont="1" applyBorder="1">
      <alignment/>
      <protection/>
    </xf>
    <xf numFmtId="0" fontId="41" fillId="0" borderId="19" xfId="58" applyFont="1" applyBorder="1" applyAlignment="1">
      <alignment horizontal="right"/>
      <protection/>
    </xf>
    <xf numFmtId="0" fontId="41" fillId="0" borderId="11" xfId="58" applyFont="1" applyBorder="1" applyAlignment="1">
      <alignment horizontal="right"/>
      <protection/>
    </xf>
    <xf numFmtId="0" fontId="41" fillId="32" borderId="10" xfId="58" applyFont="1" applyFill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42" fillId="0" borderId="29" xfId="58" applyFont="1" applyBorder="1" applyAlignment="1">
      <alignment horizontal="center" vertical="center"/>
      <protection/>
    </xf>
    <xf numFmtId="0" fontId="39" fillId="0" borderId="10" xfId="58" applyFont="1" applyBorder="1">
      <alignment/>
      <protection/>
    </xf>
    <xf numFmtId="0" fontId="39" fillId="0" borderId="0" xfId="58" applyFont="1">
      <alignment/>
      <protection/>
    </xf>
    <xf numFmtId="0" fontId="39" fillId="0" borderId="30" xfId="58" applyFont="1" applyBorder="1" applyAlignment="1">
      <alignment horizontal="center" vertical="center"/>
      <protection/>
    </xf>
    <xf numFmtId="0" fontId="39" fillId="0" borderId="11" xfId="58" applyFont="1" applyBorder="1" applyAlignment="1">
      <alignment horizontal="center" vertical="center"/>
      <protection/>
    </xf>
    <xf numFmtId="3" fontId="39" fillId="0" borderId="10" xfId="58" applyNumberFormat="1" applyFont="1" applyBorder="1">
      <alignment/>
      <protection/>
    </xf>
    <xf numFmtId="0" fontId="42" fillId="0" borderId="15" xfId="58" applyFont="1" applyBorder="1" applyAlignment="1">
      <alignment horizontal="center" vertical="center"/>
      <protection/>
    </xf>
    <xf numFmtId="3" fontId="42" fillId="0" borderId="10" xfId="58" applyNumberFormat="1" applyFont="1" applyBorder="1">
      <alignment/>
      <protection/>
    </xf>
    <xf numFmtId="0" fontId="42" fillId="0" borderId="0" xfId="58" applyFont="1">
      <alignment/>
      <protection/>
    </xf>
    <xf numFmtId="0" fontId="42" fillId="0" borderId="30" xfId="58" applyFont="1" applyBorder="1" applyAlignment="1">
      <alignment horizontal="center" vertical="center"/>
      <protection/>
    </xf>
    <xf numFmtId="3" fontId="39" fillId="0" borderId="10" xfId="58" applyNumberFormat="1" applyFont="1" applyFill="1" applyBorder="1">
      <alignment/>
      <protection/>
    </xf>
    <xf numFmtId="3" fontId="42" fillId="0" borderId="10" xfId="58" applyNumberFormat="1" applyFont="1" applyFill="1" applyBorder="1">
      <alignment/>
      <protection/>
    </xf>
    <xf numFmtId="0" fontId="41" fillId="32" borderId="18" xfId="58" applyFont="1" applyFill="1" applyBorder="1" applyAlignment="1">
      <alignment horizontal="center" vertical="center"/>
      <protection/>
    </xf>
    <xf numFmtId="0" fontId="42" fillId="0" borderId="15" xfId="58" applyFont="1" applyBorder="1" applyAlignment="1">
      <alignment vertical="center"/>
      <protection/>
    </xf>
    <xf numFmtId="0" fontId="42" fillId="0" borderId="10" xfId="58" applyFont="1" applyBorder="1" applyAlignment="1">
      <alignment horizontal="center" vertical="center"/>
      <protection/>
    </xf>
    <xf numFmtId="0" fontId="39" fillId="0" borderId="10" xfId="58" applyFont="1" applyBorder="1" applyAlignment="1">
      <alignment horizontal="center" vertical="center"/>
      <protection/>
    </xf>
    <xf numFmtId="0" fontId="42" fillId="0" borderId="16" xfId="62" applyFont="1" applyBorder="1" applyAlignment="1">
      <alignment horizontal="center" vertical="center"/>
      <protection/>
    </xf>
    <xf numFmtId="3" fontId="42" fillId="0" borderId="10" xfId="56" applyNumberFormat="1" applyFont="1" applyBorder="1" applyAlignment="1">
      <alignment/>
      <protection/>
    </xf>
    <xf numFmtId="0" fontId="41" fillId="33" borderId="0" xfId="58" applyFont="1" applyFill="1" applyBorder="1" applyAlignment="1">
      <alignment horizontal="center" vertical="center"/>
      <protection/>
    </xf>
    <xf numFmtId="0" fontId="39" fillId="0" borderId="0" xfId="56" applyFont="1" applyBorder="1" applyAlignment="1">
      <alignment horizontal="center" vertical="center"/>
      <protection/>
    </xf>
    <xf numFmtId="0" fontId="39" fillId="0" borderId="0" xfId="56" applyFont="1" applyBorder="1" applyAlignment="1">
      <alignment horizontal="left" vertical="center"/>
      <protection/>
    </xf>
    <xf numFmtId="3" fontId="39" fillId="0" borderId="0" xfId="62" applyNumberFormat="1" applyFont="1" applyBorder="1">
      <alignment/>
      <protection/>
    </xf>
    <xf numFmtId="0" fontId="40" fillId="32" borderId="10" xfId="58" applyFont="1" applyFill="1" applyBorder="1" applyAlignment="1">
      <alignment horizontal="center" vertical="center"/>
      <protection/>
    </xf>
    <xf numFmtId="0" fontId="41" fillId="32" borderId="16" xfId="58" applyFont="1" applyFill="1" applyBorder="1" applyAlignment="1">
      <alignment horizontal="center" vertical="center"/>
      <protection/>
    </xf>
    <xf numFmtId="0" fontId="39" fillId="0" borderId="31" xfId="56" applyFont="1" applyBorder="1" applyAlignment="1">
      <alignment horizontal="center" vertical="center"/>
      <protection/>
    </xf>
    <xf numFmtId="0" fontId="39" fillId="0" borderId="31" xfId="56" applyFont="1" applyBorder="1" applyAlignment="1">
      <alignment horizontal="left" vertical="center"/>
      <protection/>
    </xf>
    <xf numFmtId="3" fontId="39" fillId="0" borderId="31" xfId="62" applyNumberFormat="1" applyFont="1" applyBorder="1">
      <alignment/>
      <protection/>
    </xf>
    <xf numFmtId="3" fontId="39" fillId="0" borderId="31" xfId="62" applyNumberFormat="1" applyFont="1" applyBorder="1" applyAlignment="1">
      <alignment horizontal="right"/>
      <protection/>
    </xf>
    <xf numFmtId="0" fontId="42" fillId="0" borderId="10" xfId="62" applyFont="1" applyBorder="1" applyAlignment="1">
      <alignment horizontal="center"/>
      <protection/>
    </xf>
    <xf numFmtId="0" fontId="39" fillId="0" borderId="10" xfId="58" applyFont="1" applyBorder="1" applyAlignment="1">
      <alignment/>
      <protection/>
    </xf>
    <xf numFmtId="0" fontId="39" fillId="0" borderId="0" xfId="58" applyFont="1" applyBorder="1">
      <alignment/>
      <protection/>
    </xf>
    <xf numFmtId="0" fontId="39" fillId="0" borderId="10" xfId="56" applyFont="1" applyBorder="1" applyAlignment="1">
      <alignment horizontal="center" vertical="center"/>
      <protection/>
    </xf>
    <xf numFmtId="0" fontId="42" fillId="0" borderId="10" xfId="62" applyFont="1" applyBorder="1" applyAlignment="1">
      <alignment vertical="center"/>
      <protection/>
    </xf>
    <xf numFmtId="3" fontId="42" fillId="0" borderId="10" xfId="62" applyNumberFormat="1" applyFont="1" applyBorder="1" applyAlignment="1">
      <alignment/>
      <protection/>
    </xf>
    <xf numFmtId="0" fontId="39" fillId="0" borderId="10" xfId="56" applyFont="1" applyBorder="1" applyAlignment="1">
      <alignment horizontal="left" vertical="center"/>
      <protection/>
    </xf>
    <xf numFmtId="3" fontId="39" fillId="0" borderId="10" xfId="62" applyNumberFormat="1" applyFont="1" applyBorder="1">
      <alignment/>
      <protection/>
    </xf>
    <xf numFmtId="0" fontId="42" fillId="0" borderId="10" xfId="56" applyFont="1" applyBorder="1" applyAlignment="1">
      <alignment horizontal="center" vertical="center"/>
      <protection/>
    </xf>
    <xf numFmtId="3" fontId="42" fillId="0" borderId="10" xfId="62" applyNumberFormat="1" applyFont="1" applyBorder="1">
      <alignment/>
      <protection/>
    </xf>
    <xf numFmtId="0" fontId="39" fillId="0" borderId="16" xfId="56" applyFont="1" applyBorder="1" applyAlignment="1">
      <alignment horizontal="left" vertical="center"/>
      <protection/>
    </xf>
    <xf numFmtId="3" fontId="39" fillId="0" borderId="16" xfId="62" applyNumberFormat="1" applyFont="1" applyBorder="1">
      <alignment/>
      <protection/>
    </xf>
    <xf numFmtId="0" fontId="42" fillId="0" borderId="16" xfId="56" applyFont="1" applyBorder="1" applyAlignment="1">
      <alignment horizontal="center" vertical="center"/>
      <protection/>
    </xf>
    <xf numFmtId="0" fontId="42" fillId="0" borderId="16" xfId="62" applyFont="1" applyBorder="1" applyAlignment="1">
      <alignment vertical="center"/>
      <protection/>
    </xf>
    <xf numFmtId="3" fontId="42" fillId="0" borderId="16" xfId="62" applyNumberFormat="1" applyFont="1" applyBorder="1">
      <alignment/>
      <protection/>
    </xf>
    <xf numFmtId="3" fontId="39" fillId="0" borderId="0" xfId="58" applyNumberFormat="1" applyFont="1" applyBorder="1">
      <alignment/>
      <protection/>
    </xf>
    <xf numFmtId="3" fontId="42" fillId="0" borderId="10" xfId="62" applyNumberFormat="1" applyFont="1" applyBorder="1" applyAlignment="1">
      <alignment vertical="center"/>
      <protection/>
    </xf>
    <xf numFmtId="3" fontId="39" fillId="0" borderId="10" xfId="62" applyNumberFormat="1" applyFont="1" applyBorder="1" applyAlignment="1">
      <alignment/>
      <protection/>
    </xf>
    <xf numFmtId="0" fontId="42" fillId="0" borderId="10" xfId="56" applyFont="1" applyBorder="1" applyAlignment="1">
      <alignment horizontal="center" vertical="top"/>
      <protection/>
    </xf>
    <xf numFmtId="3" fontId="39" fillId="0" borderId="10" xfId="56" applyNumberFormat="1" applyFont="1" applyBorder="1" applyAlignment="1">
      <alignment vertical="center"/>
      <protection/>
    </xf>
    <xf numFmtId="0" fontId="40" fillId="33" borderId="0" xfId="62" applyFont="1" applyFill="1" applyBorder="1" applyAlignment="1">
      <alignment horizontal="center" vertical="center"/>
      <protection/>
    </xf>
    <xf numFmtId="0" fontId="40" fillId="0" borderId="0" xfId="56" applyFont="1" applyBorder="1" applyAlignment="1">
      <alignment horizontal="center" vertical="center"/>
      <protection/>
    </xf>
    <xf numFmtId="0" fontId="40" fillId="0" borderId="0" xfId="56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3" fontId="40" fillId="0" borderId="0" xfId="56" applyNumberFormat="1" applyFont="1" applyBorder="1" applyAlignment="1">
      <alignment vertical="center"/>
      <protection/>
    </xf>
    <xf numFmtId="0" fontId="41" fillId="0" borderId="0" xfId="58" applyFont="1" applyBorder="1" applyAlignment="1">
      <alignment/>
      <protection/>
    </xf>
    <xf numFmtId="0" fontId="41" fillId="0" borderId="0" xfId="58" applyFont="1" applyBorder="1">
      <alignment/>
      <protection/>
    </xf>
    <xf numFmtId="0" fontId="29" fillId="0" borderId="0" xfId="58" applyFont="1" applyBorder="1" applyAlignment="1">
      <alignment horizontal="center" vertical="center"/>
      <protection/>
    </xf>
    <xf numFmtId="0" fontId="29" fillId="0" borderId="0" xfId="58" applyFont="1" applyBorder="1" applyAlignment="1">
      <alignment vertical="center"/>
      <protection/>
    </xf>
    <xf numFmtId="3" fontId="29" fillId="0" borderId="0" xfId="58" applyNumberFormat="1" applyFont="1" applyBorder="1" applyAlignment="1">
      <alignment/>
      <protection/>
    </xf>
    <xf numFmtId="0" fontId="29" fillId="0" borderId="0" xfId="58" applyFont="1" applyBorder="1" applyAlignment="1">
      <alignment/>
      <protection/>
    </xf>
    <xf numFmtId="0" fontId="43" fillId="0" borderId="0" xfId="58" applyFont="1" applyBorder="1" applyAlignment="1">
      <alignment horizontal="center" vertical="center"/>
      <protection/>
    </xf>
    <xf numFmtId="0" fontId="29" fillId="0" borderId="0" xfId="56" applyFont="1" applyBorder="1" applyAlignment="1">
      <alignment horizontal="center" vertical="center"/>
      <protection/>
    </xf>
    <xf numFmtId="0" fontId="29" fillId="0" borderId="0" xfId="56" applyFont="1" applyBorder="1" applyAlignment="1">
      <alignment vertical="center"/>
      <protection/>
    </xf>
    <xf numFmtId="0" fontId="29" fillId="0" borderId="0" xfId="58" applyFont="1" applyBorder="1" applyAlignment="1">
      <alignment vertical="center"/>
      <protection/>
    </xf>
    <xf numFmtId="3" fontId="29" fillId="0" borderId="0" xfId="56" applyNumberFormat="1" applyFont="1" applyBorder="1" applyAlignment="1">
      <alignment/>
      <protection/>
    </xf>
    <xf numFmtId="0" fontId="41" fillId="0" borderId="0" xfId="58" applyFont="1" applyBorder="1" applyAlignment="1">
      <alignment horizontal="center" vertical="center"/>
      <protection/>
    </xf>
    <xf numFmtId="0" fontId="41" fillId="0" borderId="0" xfId="58" applyFont="1" applyBorder="1" applyAlignment="1">
      <alignment horizontal="left" vertical="center"/>
      <protection/>
    </xf>
    <xf numFmtId="0" fontId="19" fillId="33" borderId="0" xfId="62" applyFill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3" fontId="19" fillId="0" borderId="0" xfId="56" applyNumberFormat="1" applyFont="1" applyBorder="1" applyAlignment="1">
      <alignment vertical="center"/>
      <protection/>
    </xf>
    <xf numFmtId="0" fontId="0" fillId="0" borderId="0" xfId="58" applyBorder="1" applyAlignment="1">
      <alignment/>
      <protection/>
    </xf>
    <xf numFmtId="0" fontId="0" fillId="0" borderId="0" xfId="58" applyBorder="1">
      <alignment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0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 vertical="center" wrapText="1"/>
      <protection/>
    </xf>
    <xf numFmtId="0" fontId="0" fillId="0" borderId="0" xfId="58" applyBorder="1" applyAlignment="1">
      <alignment vertical="center" wrapText="1"/>
      <protection/>
    </xf>
    <xf numFmtId="0" fontId="20" fillId="0" borderId="0" xfId="58" applyFont="1" applyBorder="1" applyAlignment="1">
      <alignment horizontal="center" vertical="center"/>
      <protection/>
    </xf>
    <xf numFmtId="0" fontId="20" fillId="0" borderId="0" xfId="58" applyFont="1" applyBorder="1" applyAlignment="1">
      <alignment vertical="center"/>
      <protection/>
    </xf>
    <xf numFmtId="3" fontId="20" fillId="0" borderId="0" xfId="58" applyNumberFormat="1" applyFont="1" applyBorder="1" applyAlignment="1">
      <alignment/>
      <protection/>
    </xf>
    <xf numFmtId="0" fontId="20" fillId="0" borderId="0" xfId="58" applyFont="1" applyBorder="1" applyAlignment="1">
      <alignment horizontal="center" vertical="top"/>
      <protection/>
    </xf>
    <xf numFmtId="0" fontId="20" fillId="0" borderId="0" xfId="58" applyFont="1" applyBorder="1" applyAlignment="1">
      <alignment vertical="center" wrapText="1"/>
      <protection/>
    </xf>
    <xf numFmtId="0" fontId="0" fillId="0" borderId="0" xfId="58" applyBorder="1" applyAlignment="1">
      <alignment horizontal="left" vertical="center"/>
      <protection/>
    </xf>
    <xf numFmtId="3" fontId="20" fillId="0" borderId="0" xfId="56" applyNumberFormat="1" applyFont="1" applyBorder="1" applyAlignment="1">
      <alignment vertical="center"/>
      <protection/>
    </xf>
    <xf numFmtId="0" fontId="0" fillId="0" borderId="10" xfId="58" applyBorder="1" applyAlignment="1">
      <alignment horizontal="center" vertical="center"/>
      <protection/>
    </xf>
    <xf numFmtId="0" fontId="16" fillId="33" borderId="0" xfId="56" applyFont="1" applyFill="1" applyBorder="1" applyAlignment="1">
      <alignment horizontal="center" vertical="center"/>
      <protection/>
    </xf>
    <xf numFmtId="0" fontId="16" fillId="33" borderId="31" xfId="56" applyFont="1" applyFill="1" applyBorder="1" applyAlignment="1">
      <alignment horizontal="center" vertical="center"/>
      <protection/>
    </xf>
    <xf numFmtId="0" fontId="3" fillId="0" borderId="0" xfId="56" applyAlignment="1">
      <alignment horizontal="center" vertical="center" wrapText="1"/>
      <protection/>
    </xf>
    <xf numFmtId="0" fontId="18" fillId="32" borderId="10" xfId="56" applyFont="1" applyFill="1" applyBorder="1" applyAlignment="1">
      <alignment vertical="center"/>
      <protection/>
    </xf>
    <xf numFmtId="0" fontId="16" fillId="32" borderId="10" xfId="56" applyFont="1" applyFill="1" applyBorder="1" applyAlignment="1">
      <alignment horizontal="center" vertical="center"/>
      <protection/>
    </xf>
    <xf numFmtId="165" fontId="16" fillId="32" borderId="10" xfId="40" applyNumberFormat="1" applyFont="1" applyFill="1" applyBorder="1" applyAlignment="1">
      <alignment horizontal="center" vertical="center"/>
    </xf>
    <xf numFmtId="0" fontId="18" fillId="32" borderId="10" xfId="56" applyFont="1" applyFill="1" applyBorder="1" applyAlignment="1">
      <alignment horizontal="center" vertical="center"/>
      <protection/>
    </xf>
    <xf numFmtId="0" fontId="2" fillId="32" borderId="10" xfId="56" applyFont="1" applyFill="1" applyBorder="1" applyAlignment="1">
      <alignment horizontal="center" vertical="center"/>
      <protection/>
    </xf>
    <xf numFmtId="165" fontId="17" fillId="0" borderId="17" xfId="40" applyNumberFormat="1" applyFont="1" applyBorder="1" applyAlignment="1">
      <alignment horizontal="center" vertical="center" wrapText="1"/>
    </xf>
    <xf numFmtId="0" fontId="17" fillId="0" borderId="19" xfId="56" applyFont="1" applyBorder="1" applyAlignment="1">
      <alignment horizontal="left" vertical="center" wrapText="1"/>
      <protection/>
    </xf>
    <xf numFmtId="0" fontId="17" fillId="0" borderId="11" xfId="56" applyFont="1" applyBorder="1" applyAlignment="1">
      <alignment horizontal="left" vertical="center" wrapText="1"/>
      <protection/>
    </xf>
    <xf numFmtId="0" fontId="17" fillId="0" borderId="29" xfId="56" applyFont="1" applyBorder="1" applyAlignment="1">
      <alignment horizontal="left" vertical="center"/>
      <protection/>
    </xf>
    <xf numFmtId="0" fontId="18" fillId="0" borderId="10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left" vertical="center"/>
      <protection/>
    </xf>
    <xf numFmtId="3" fontId="18" fillId="0" borderId="10" xfId="56" applyNumberFormat="1" applyFont="1" applyBorder="1" applyAlignment="1">
      <alignment vertical="center"/>
      <protection/>
    </xf>
    <xf numFmtId="0" fontId="18" fillId="0" borderId="29" xfId="56" applyFont="1" applyBorder="1" applyAlignment="1">
      <alignment vertical="center"/>
      <protection/>
    </xf>
    <xf numFmtId="0" fontId="18" fillId="0" borderId="10" xfId="56" applyFont="1" applyBorder="1" applyAlignment="1">
      <alignment vertical="center"/>
      <protection/>
    </xf>
    <xf numFmtId="0" fontId="18" fillId="0" borderId="10" xfId="56" applyFont="1" applyBorder="1" applyAlignment="1">
      <alignment vertical="center" wrapText="1"/>
      <protection/>
    </xf>
    <xf numFmtId="0" fontId="17" fillId="0" borderId="15" xfId="56" applyFont="1" applyBorder="1" applyAlignment="1">
      <alignment vertical="center"/>
      <protection/>
    </xf>
    <xf numFmtId="3" fontId="17" fillId="0" borderId="10" xfId="56" applyNumberFormat="1" applyFont="1" applyBorder="1" applyAlignment="1">
      <alignment vertical="center"/>
      <protection/>
    </xf>
    <xf numFmtId="0" fontId="17" fillId="0" borderId="19" xfId="56" applyFont="1" applyBorder="1" applyAlignment="1">
      <alignment horizontal="center" vertical="center"/>
      <protection/>
    </xf>
    <xf numFmtId="0" fontId="17" fillId="0" borderId="11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center"/>
      <protection/>
    </xf>
    <xf numFmtId="3" fontId="18" fillId="0" borderId="10" xfId="40" applyNumberFormat="1" applyFont="1" applyBorder="1" applyAlignment="1">
      <alignment vertical="center"/>
    </xf>
    <xf numFmtId="0" fontId="17" fillId="0" borderId="29" xfId="56" applyFont="1" applyBorder="1" applyAlignment="1">
      <alignment vertical="center"/>
      <protection/>
    </xf>
    <xf numFmtId="0" fontId="17" fillId="0" borderId="10" xfId="56" applyFont="1" applyBorder="1" applyAlignment="1">
      <alignment vertical="center"/>
      <protection/>
    </xf>
    <xf numFmtId="0" fontId="0" fillId="0" borderId="0" xfId="58" applyFill="1" applyBorder="1">
      <alignment/>
      <protection/>
    </xf>
    <xf numFmtId="0" fontId="16" fillId="0" borderId="0" xfId="56" applyFont="1" applyBorder="1" applyAlignment="1">
      <alignment horizontal="right" vertical="center"/>
      <protection/>
    </xf>
    <xf numFmtId="0" fontId="0" fillId="0" borderId="0" xfId="58" applyFill="1">
      <alignment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7" fillId="32" borderId="10" xfId="58" applyFont="1" applyFill="1" applyBorder="1" applyAlignment="1">
      <alignment horizontal="center" vertical="center" wrapText="1"/>
      <protection/>
    </xf>
    <xf numFmtId="0" fontId="7" fillId="32" borderId="16" xfId="58" applyFont="1" applyFill="1" applyBorder="1" applyAlignment="1">
      <alignment horizontal="center" vertical="center" wrapText="1"/>
      <protection/>
    </xf>
    <xf numFmtId="0" fontId="0" fillId="0" borderId="0" xfId="58" applyFill="1" applyBorder="1" applyAlignment="1">
      <alignment horizontal="center" vertical="center" wrapText="1"/>
      <protection/>
    </xf>
    <xf numFmtId="0" fontId="0" fillId="0" borderId="32" xfId="58" applyFill="1" applyBorder="1" applyAlignment="1">
      <alignment horizontal="center" vertical="center" wrapText="1"/>
      <protection/>
    </xf>
    <xf numFmtId="0" fontId="16" fillId="0" borderId="0" xfId="58" applyFont="1" applyFill="1" applyAlignment="1">
      <alignment horizontal="right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46" fillId="0" borderId="10" xfId="58" applyFont="1" applyFill="1" applyBorder="1" applyAlignment="1">
      <alignment horizontal="center" vertical="center" wrapText="1"/>
      <protection/>
    </xf>
    <xf numFmtId="0" fontId="46" fillId="0" borderId="17" xfId="58" applyFont="1" applyFill="1" applyBorder="1" applyAlignment="1">
      <alignment horizontal="center" vertical="center" wrapText="1"/>
      <protection/>
    </xf>
    <xf numFmtId="0" fontId="33" fillId="0" borderId="10" xfId="58" applyFont="1" applyFill="1" applyBorder="1" applyAlignment="1">
      <alignment vertical="center" wrapText="1"/>
      <protection/>
    </xf>
    <xf numFmtId="3" fontId="19" fillId="0" borderId="10" xfId="58" applyNumberFormat="1" applyFont="1" applyFill="1" applyBorder="1" applyAlignment="1">
      <alignment vertical="center"/>
      <protection/>
    </xf>
    <xf numFmtId="0" fontId="19" fillId="0" borderId="10" xfId="58" applyFont="1" applyFill="1" applyBorder="1" applyAlignment="1">
      <alignment horizontal="center" vertical="center"/>
      <protection/>
    </xf>
    <xf numFmtId="0" fontId="18" fillId="0" borderId="0" xfId="58" applyFont="1" applyFill="1">
      <alignment/>
      <protection/>
    </xf>
    <xf numFmtId="0" fontId="33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horizontal="left" vertical="center" wrapText="1"/>
      <protection/>
    </xf>
    <xf numFmtId="3" fontId="20" fillId="0" borderId="10" xfId="58" applyNumberFormat="1" applyFont="1" applyFill="1" applyBorder="1" applyAlignment="1">
      <alignment vertical="center"/>
      <protection/>
    </xf>
    <xf numFmtId="0" fontId="0" fillId="32" borderId="18" xfId="58" applyFont="1" applyFill="1" applyBorder="1" applyAlignment="1">
      <alignment horizontal="center" vertical="center"/>
      <protection/>
    </xf>
    <xf numFmtId="0" fontId="20" fillId="0" borderId="17" xfId="58" applyFont="1" applyFill="1" applyBorder="1" applyAlignment="1">
      <alignment horizontal="center" vertical="center" wrapText="1"/>
      <protection/>
    </xf>
    <xf numFmtId="0" fontId="47" fillId="0" borderId="10" xfId="58" applyFont="1" applyFill="1" applyBorder="1" applyAlignment="1">
      <alignment vertical="center"/>
      <protection/>
    </xf>
    <xf numFmtId="0" fontId="35" fillId="0" borderId="10" xfId="58" applyFont="1" applyFill="1" applyBorder="1" applyAlignment="1">
      <alignment horizontal="left" vertical="center" wrapText="1"/>
      <protection/>
    </xf>
    <xf numFmtId="0" fontId="20" fillId="0" borderId="10" xfId="58" applyFont="1" applyFill="1" applyBorder="1" applyAlignment="1">
      <alignment horizontal="left"/>
      <protection/>
    </xf>
    <xf numFmtId="0" fontId="18" fillId="0" borderId="0" xfId="61" applyFont="1">
      <alignment/>
      <protection/>
    </xf>
    <xf numFmtId="3" fontId="19" fillId="0" borderId="0" xfId="40" applyNumberFormat="1" applyFont="1" applyAlignment="1">
      <alignment horizontal="right"/>
    </xf>
    <xf numFmtId="3" fontId="18" fillId="0" borderId="0" xfId="40" applyNumberFormat="1" applyFont="1" applyAlignment="1">
      <alignment horizontal="right"/>
    </xf>
    <xf numFmtId="0" fontId="19" fillId="0" borderId="31" xfId="61" applyFont="1" applyFill="1" applyBorder="1" applyAlignment="1">
      <alignment horizontal="center" vertical="center"/>
      <protection/>
    </xf>
    <xf numFmtId="0" fontId="18" fillId="34" borderId="16" xfId="61" applyFont="1" applyFill="1" applyBorder="1" applyAlignment="1">
      <alignment horizontal="center" vertical="center"/>
      <protection/>
    </xf>
    <xf numFmtId="0" fontId="0" fillId="34" borderId="10" xfId="57" applyFont="1" applyFill="1" applyBorder="1" applyAlignment="1">
      <alignment horizontal="center" vertical="center"/>
      <protection/>
    </xf>
    <xf numFmtId="3" fontId="19" fillId="34" borderId="10" xfId="40" applyNumberFormat="1" applyFont="1" applyFill="1" applyBorder="1" applyAlignment="1">
      <alignment horizontal="center" vertical="center"/>
    </xf>
    <xf numFmtId="0" fontId="19" fillId="34" borderId="10" xfId="61" applyFont="1" applyFill="1" applyBorder="1" applyAlignment="1">
      <alignment horizontal="center" vertical="center"/>
      <protection/>
    </xf>
    <xf numFmtId="0" fontId="19" fillId="0" borderId="0" xfId="61" applyFont="1">
      <alignment/>
      <protection/>
    </xf>
    <xf numFmtId="3" fontId="20" fillId="0" borderId="11" xfId="40" applyNumberFormat="1" applyFont="1" applyBorder="1" applyAlignment="1">
      <alignment horizontal="right"/>
    </xf>
    <xf numFmtId="3" fontId="20" fillId="0" borderId="10" xfId="40" applyNumberFormat="1" applyFont="1" applyBorder="1" applyAlignment="1">
      <alignment vertical="center"/>
    </xf>
    <xf numFmtId="0" fontId="20" fillId="0" borderId="17" xfId="61" applyFont="1" applyBorder="1">
      <alignment/>
      <protection/>
    </xf>
    <xf numFmtId="0" fontId="17" fillId="0" borderId="0" xfId="61" applyFont="1">
      <alignment/>
      <protection/>
    </xf>
    <xf numFmtId="0" fontId="20" fillId="0" borderId="30" xfId="61" applyFont="1" applyBorder="1">
      <alignment/>
      <protection/>
    </xf>
    <xf numFmtId="0" fontId="19" fillId="0" borderId="19" xfId="61" applyFont="1" applyBorder="1" applyAlignment="1" quotePrefix="1">
      <alignment horizontal="right" vertical="top"/>
      <protection/>
    </xf>
    <xf numFmtId="0" fontId="19" fillId="0" borderId="19" xfId="61" applyFont="1" applyBorder="1" applyAlignment="1">
      <alignment vertical="center" wrapText="1"/>
      <protection/>
    </xf>
    <xf numFmtId="0" fontId="17" fillId="0" borderId="10" xfId="61" applyFont="1" applyBorder="1">
      <alignment/>
      <protection/>
    </xf>
    <xf numFmtId="0" fontId="19" fillId="0" borderId="30" xfId="61" applyFont="1" applyBorder="1">
      <alignment/>
      <protection/>
    </xf>
    <xf numFmtId="3" fontId="19" fillId="0" borderId="10" xfId="40" applyNumberFormat="1" applyFont="1" applyBorder="1" applyAlignment="1">
      <alignment vertical="center"/>
    </xf>
    <xf numFmtId="3" fontId="20" fillId="0" borderId="10" xfId="40" applyNumberFormat="1" applyFont="1" applyBorder="1" applyAlignment="1">
      <alignment horizontal="right" vertical="center"/>
    </xf>
    <xf numFmtId="3" fontId="19" fillId="0" borderId="10" xfId="40" applyNumberFormat="1" applyFont="1" applyBorder="1" applyAlignment="1">
      <alignment vertical="center"/>
    </xf>
    <xf numFmtId="3" fontId="17" fillId="0" borderId="17" xfId="40" applyNumberFormat="1" applyFont="1" applyBorder="1" applyAlignment="1">
      <alignment horizontal="right" vertical="center"/>
    </xf>
    <xf numFmtId="3" fontId="20" fillId="0" borderId="17" xfId="40" applyNumberFormat="1" applyFont="1" applyBorder="1" applyAlignment="1">
      <alignment horizontal="right" vertical="center"/>
    </xf>
    <xf numFmtId="0" fontId="19" fillId="0" borderId="31" xfId="61" applyFont="1" applyBorder="1" applyAlignment="1">
      <alignment vertical="center"/>
      <protection/>
    </xf>
    <xf numFmtId="3" fontId="17" fillId="0" borderId="16" xfId="40" applyNumberFormat="1" applyFont="1" applyBorder="1" applyAlignment="1">
      <alignment horizontal="right" vertical="center"/>
    </xf>
    <xf numFmtId="3" fontId="20" fillId="0" borderId="16" xfId="40" applyNumberFormat="1" applyFont="1" applyBorder="1" applyAlignment="1">
      <alignment horizontal="right" vertical="center"/>
    </xf>
    <xf numFmtId="0" fontId="19" fillId="0" borderId="29" xfId="61" applyFont="1" applyBorder="1" quotePrefix="1">
      <alignment/>
      <protection/>
    </xf>
    <xf numFmtId="0" fontId="19" fillId="0" borderId="31" xfId="61" applyFont="1" applyBorder="1" applyAlignment="1" quotePrefix="1">
      <alignment horizontal="right" vertical="center"/>
      <protection/>
    </xf>
    <xf numFmtId="0" fontId="19" fillId="0" borderId="31" xfId="61" applyFont="1" applyBorder="1" applyAlignment="1">
      <alignment vertical="center" wrapText="1"/>
      <protection/>
    </xf>
    <xf numFmtId="3" fontId="19" fillId="0" borderId="16" xfId="40" applyNumberFormat="1" applyFont="1" applyBorder="1" applyAlignment="1">
      <alignment horizontal="right" vertical="center"/>
    </xf>
    <xf numFmtId="0" fontId="19" fillId="0" borderId="29" xfId="61" applyFont="1" applyBorder="1">
      <alignment/>
      <protection/>
    </xf>
    <xf numFmtId="0" fontId="19" fillId="0" borderId="18" xfId="61" applyFont="1" applyBorder="1" quotePrefix="1">
      <alignment/>
      <protection/>
    </xf>
    <xf numFmtId="0" fontId="19" fillId="0" borderId="19" xfId="61" applyFont="1" applyBorder="1" applyAlignment="1" quotePrefix="1">
      <alignment horizontal="right" vertical="center"/>
      <protection/>
    </xf>
    <xf numFmtId="3" fontId="19" fillId="0" borderId="10" xfId="40" applyNumberFormat="1" applyFont="1" applyBorder="1" applyAlignment="1">
      <alignment horizontal="right" vertical="center"/>
    </xf>
    <xf numFmtId="0" fontId="20" fillId="0" borderId="18" xfId="61" applyFont="1" applyBorder="1" applyAlignment="1">
      <alignment vertical="center"/>
      <protection/>
    </xf>
    <xf numFmtId="3" fontId="20" fillId="0" borderId="10" xfId="61" applyNumberFormat="1" applyFont="1" applyBorder="1" applyAlignment="1">
      <alignment horizontal="right" vertical="center"/>
      <protection/>
    </xf>
    <xf numFmtId="0" fontId="20" fillId="0" borderId="10" xfId="61" applyFont="1" applyBorder="1" applyAlignment="1">
      <alignment horizontal="right" vertical="center"/>
      <protection/>
    </xf>
    <xf numFmtId="3" fontId="20" fillId="0" borderId="10" xfId="40" applyNumberFormat="1" applyFont="1" applyBorder="1" applyAlignment="1">
      <alignment horizontal="right"/>
    </xf>
    <xf numFmtId="0" fontId="19" fillId="0" borderId="32" xfId="61" applyFont="1" applyBorder="1" applyAlignment="1" quotePrefix="1">
      <alignment horizontal="right" vertical="top"/>
      <protection/>
    </xf>
    <xf numFmtId="3" fontId="19" fillId="0" borderId="10" xfId="40" applyNumberFormat="1" applyFont="1" applyBorder="1" applyAlignment="1">
      <alignment horizontal="right"/>
    </xf>
    <xf numFmtId="0" fontId="19" fillId="0" borderId="14" xfId="61" applyFont="1" applyBorder="1" quotePrefix="1">
      <alignment/>
      <protection/>
    </xf>
    <xf numFmtId="0" fontId="19" fillId="0" borderId="15" xfId="61" applyFont="1" applyBorder="1">
      <alignment/>
      <protection/>
    </xf>
    <xf numFmtId="0" fontId="18" fillId="34" borderId="10" xfId="61" applyFont="1" applyFill="1" applyBorder="1" applyAlignment="1">
      <alignment horizontal="center" vertical="center"/>
      <protection/>
    </xf>
    <xf numFmtId="0" fontId="19" fillId="34" borderId="10" xfId="61" applyFont="1" applyFill="1" applyBorder="1" applyAlignment="1">
      <alignment horizontal="center" vertical="center"/>
      <protection/>
    </xf>
    <xf numFmtId="0" fontId="19" fillId="0" borderId="0" xfId="61" applyFont="1" applyBorder="1" quotePrefix="1">
      <alignment/>
      <protection/>
    </xf>
    <xf numFmtId="0" fontId="19" fillId="0" borderId="0" xfId="61" applyFont="1" applyBorder="1" applyAlignment="1" quotePrefix="1">
      <alignment horizontal="right" vertical="center"/>
      <protection/>
    </xf>
    <xf numFmtId="0" fontId="19" fillId="0" borderId="0" xfId="61" applyFont="1" applyBorder="1" applyAlignment="1">
      <alignment vertical="center" wrapText="1"/>
      <protection/>
    </xf>
    <xf numFmtId="0" fontId="19" fillId="0" borderId="0" xfId="61" applyFont="1" applyBorder="1" applyAlignment="1">
      <alignment horizontal="right" vertical="center"/>
      <protection/>
    </xf>
    <xf numFmtId="0" fontId="18" fillId="0" borderId="31" xfId="61" applyFont="1" applyBorder="1">
      <alignment/>
      <protection/>
    </xf>
    <xf numFmtId="0" fontId="19" fillId="0" borderId="31" xfId="61" applyFont="1" applyBorder="1" quotePrefix="1">
      <alignment/>
      <protection/>
    </xf>
    <xf numFmtId="0" fontId="19" fillId="0" borderId="31" xfId="61" applyFont="1" applyBorder="1" applyAlignment="1">
      <alignment horizontal="right" vertical="center"/>
      <protection/>
    </xf>
    <xf numFmtId="3" fontId="20" fillId="0" borderId="31" xfId="40" applyNumberFormat="1" applyFont="1" applyBorder="1" applyAlignment="1">
      <alignment horizontal="right" vertical="center"/>
    </xf>
    <xf numFmtId="0" fontId="19" fillId="0" borderId="33" xfId="61" applyFont="1" applyBorder="1">
      <alignment/>
      <protection/>
    </xf>
    <xf numFmtId="0" fontId="20" fillId="0" borderId="10" xfId="61" applyFont="1" applyBorder="1" applyAlignment="1">
      <alignment vertical="center"/>
      <protection/>
    </xf>
    <xf numFmtId="0" fontId="19" fillId="0" borderId="0" xfId="61" applyFont="1" applyBorder="1">
      <alignment/>
      <protection/>
    </xf>
    <xf numFmtId="3" fontId="20" fillId="0" borderId="16" xfId="40" applyNumberFormat="1" applyFont="1" applyBorder="1" applyAlignment="1">
      <alignment horizontal="right" vertical="center"/>
    </xf>
    <xf numFmtId="0" fontId="19" fillId="0" borderId="18" xfId="61" applyFont="1" applyBorder="1">
      <alignment/>
      <protection/>
    </xf>
    <xf numFmtId="0" fontId="20" fillId="0" borderId="33" xfId="61" applyFont="1" applyBorder="1">
      <alignment/>
      <protection/>
    </xf>
    <xf numFmtId="3" fontId="20" fillId="0" borderId="16" xfId="40" applyNumberFormat="1" applyFont="1" applyBorder="1" applyAlignment="1">
      <alignment horizontal="right"/>
    </xf>
    <xf numFmtId="0" fontId="19" fillId="0" borderId="18" xfId="61" applyFont="1" applyBorder="1" applyAlignment="1" quotePrefix="1">
      <alignment horizontal="right" vertical="center"/>
      <protection/>
    </xf>
    <xf numFmtId="49" fontId="19" fillId="0" borderId="31" xfId="61" applyNumberFormat="1" applyFont="1" applyBorder="1" applyAlignment="1">
      <alignment horizontal="right" vertical="center"/>
      <protection/>
    </xf>
    <xf numFmtId="0" fontId="19" fillId="0" borderId="32" xfId="61" applyFont="1" applyBorder="1" applyAlignment="1" quotePrefix="1">
      <alignment horizontal="right" vertical="center"/>
      <protection/>
    </xf>
    <xf numFmtId="0" fontId="19" fillId="0" borderId="19" xfId="61" applyFont="1" applyBorder="1" applyAlignment="1">
      <alignment horizontal="left" vertical="center" wrapText="1"/>
      <protection/>
    </xf>
    <xf numFmtId="0" fontId="18" fillId="0" borderId="33" xfId="61" applyFont="1" applyBorder="1">
      <alignment/>
      <protection/>
    </xf>
    <xf numFmtId="3" fontId="17" fillId="0" borderId="10" xfId="40" applyNumberFormat="1" applyFont="1" applyBorder="1" applyAlignment="1">
      <alignment horizontal="right" vertical="center"/>
    </xf>
    <xf numFmtId="3" fontId="18" fillId="0" borderId="10" xfId="40" applyNumberFormat="1" applyFont="1" applyBorder="1" applyAlignment="1">
      <alignment horizontal="right" vertical="center"/>
    </xf>
    <xf numFmtId="3" fontId="19" fillId="0" borderId="10" xfId="40" applyNumberFormat="1" applyFont="1" applyBorder="1" applyAlignment="1">
      <alignment horizontal="right" vertical="center"/>
    </xf>
    <xf numFmtId="3" fontId="19" fillId="0" borderId="17" xfId="40" applyNumberFormat="1" applyFont="1" applyBorder="1" applyAlignment="1">
      <alignment horizontal="right" vertical="center"/>
    </xf>
    <xf numFmtId="3" fontId="19" fillId="0" borderId="17" xfId="40" applyNumberFormat="1" applyFont="1" applyBorder="1" applyAlignment="1">
      <alignment horizontal="right"/>
    </xf>
    <xf numFmtId="0" fontId="19" fillId="0" borderId="15" xfId="61" applyFont="1" applyBorder="1" applyAlignment="1">
      <alignment vertical="center"/>
      <protection/>
    </xf>
    <xf numFmtId="0" fontId="20" fillId="0" borderId="11" xfId="61" applyFont="1" applyBorder="1" applyAlignment="1">
      <alignment horizontal="center" vertical="center"/>
      <protection/>
    </xf>
    <xf numFmtId="0" fontId="20" fillId="0" borderId="10" xfId="61" applyFont="1" applyBorder="1" applyAlignment="1">
      <alignment/>
      <protection/>
    </xf>
    <xf numFmtId="3" fontId="20" fillId="0" borderId="0" xfId="40" applyNumberFormat="1" applyFont="1" applyBorder="1" applyAlignment="1">
      <alignment horizontal="right" vertical="center"/>
    </xf>
    <xf numFmtId="0" fontId="49" fillId="0" borderId="0" xfId="61" applyFont="1">
      <alignment/>
      <protection/>
    </xf>
    <xf numFmtId="0" fontId="18" fillId="0" borderId="0" xfId="61" applyFont="1" applyBorder="1">
      <alignment/>
      <protection/>
    </xf>
    <xf numFmtId="0" fontId="0" fillId="32" borderId="10" xfId="58" applyFont="1" applyFill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6" fillId="0" borderId="32" xfId="58" applyFont="1" applyBorder="1" applyAlignment="1">
      <alignment horizontal="center" vertical="center" wrapText="1"/>
      <protection/>
    </xf>
    <xf numFmtId="0" fontId="16" fillId="0" borderId="15" xfId="58" applyFont="1" applyBorder="1" applyAlignment="1">
      <alignment horizontal="center" vertical="center" wrapText="1"/>
      <protection/>
    </xf>
    <xf numFmtId="0" fontId="16" fillId="0" borderId="31" xfId="58" applyFont="1" applyBorder="1" applyAlignment="1">
      <alignment horizontal="center" vertical="center" wrapText="1"/>
      <protection/>
    </xf>
    <xf numFmtId="0" fontId="2" fillId="0" borderId="32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31" xfId="58" applyFont="1" applyBorder="1" applyAlignment="1">
      <alignment horizontal="center" vertical="center" wrapText="1"/>
      <protection/>
    </xf>
    <xf numFmtId="0" fontId="2" fillId="0" borderId="12" xfId="58" applyFont="1" applyBorder="1" applyAlignment="1">
      <alignment horizontal="center" vertical="center" wrapText="1"/>
      <protection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33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9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16" fillId="0" borderId="19" xfId="58" applyFont="1" applyBorder="1" applyAlignment="1">
      <alignment horizontal="center" vertical="center" wrapText="1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center"/>
      <protection/>
    </xf>
    <xf numFmtId="0" fontId="1" fillId="0" borderId="0" xfId="58" applyFont="1" applyAlignment="1">
      <alignment horizontal="center" vertical="center"/>
      <protection/>
    </xf>
    <xf numFmtId="0" fontId="37" fillId="0" borderId="0" xfId="0" applyFont="1" applyAlignment="1">
      <alignment horizontal="center" vertical="center"/>
    </xf>
    <xf numFmtId="0" fontId="0" fillId="0" borderId="0" xfId="58" applyFont="1" applyBorder="1" applyAlignment="1">
      <alignment horizontal="right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58" applyFont="1" applyBorder="1" applyAlignment="1">
      <alignment horizontal="center" vertical="center"/>
      <protection/>
    </xf>
    <xf numFmtId="0" fontId="0" fillId="0" borderId="0" xfId="58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9" xfId="58" applyBorder="1" applyAlignment="1">
      <alignment horizontal="right"/>
      <protection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164" fontId="0" fillId="0" borderId="17" xfId="40" applyNumberFormat="1" applyFont="1" applyBorder="1" applyAlignment="1">
      <alignment horizontal="center" vertical="center"/>
    </xf>
    <xf numFmtId="164" fontId="0" fillId="0" borderId="16" xfId="4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42" fillId="0" borderId="10" xfId="62" applyFont="1" applyBorder="1" applyAlignment="1">
      <alignment vertical="center"/>
      <protection/>
    </xf>
    <xf numFmtId="0" fontId="39" fillId="0" borderId="10" xfId="58" applyFont="1" applyBorder="1" applyAlignment="1">
      <alignment vertical="center"/>
      <protection/>
    </xf>
    <xf numFmtId="0" fontId="0" fillId="0" borderId="0" xfId="58" applyBorder="1" applyAlignment="1">
      <alignment vertical="center"/>
      <protection/>
    </xf>
    <xf numFmtId="0" fontId="39" fillId="0" borderId="10" xfId="56" applyFont="1" applyBorder="1" applyAlignment="1">
      <alignment horizontal="left" vertical="center"/>
      <protection/>
    </xf>
    <xf numFmtId="0" fontId="42" fillId="0" borderId="10" xfId="56" applyFont="1" applyBorder="1" applyAlignment="1">
      <alignment vertical="center" wrapText="1"/>
      <protection/>
    </xf>
    <xf numFmtId="0" fontId="42" fillId="0" borderId="10" xfId="58" applyFont="1" applyBorder="1" applyAlignment="1">
      <alignment vertical="center" wrapText="1"/>
      <protection/>
    </xf>
    <xf numFmtId="0" fontId="42" fillId="0" borderId="10" xfId="62" applyFont="1" applyBorder="1" applyAlignment="1">
      <alignment vertical="center" wrapText="1"/>
      <protection/>
    </xf>
    <xf numFmtId="0" fontId="39" fillId="0" borderId="10" xfId="58" applyFont="1" applyBorder="1" applyAlignment="1">
      <alignment vertical="center" wrapText="1"/>
      <protection/>
    </xf>
    <xf numFmtId="0" fontId="42" fillId="0" borderId="16" xfId="62" applyFont="1" applyBorder="1" applyAlignment="1">
      <alignment vertical="center"/>
      <protection/>
    </xf>
    <xf numFmtId="0" fontId="39" fillId="0" borderId="16" xfId="58" applyFont="1" applyBorder="1" applyAlignment="1">
      <alignment vertical="center"/>
      <protection/>
    </xf>
    <xf numFmtId="0" fontId="42" fillId="0" borderId="10" xfId="62" applyFont="1" applyBorder="1" applyAlignment="1">
      <alignment horizontal="center" vertical="center"/>
      <protection/>
    </xf>
    <xf numFmtId="0" fontId="39" fillId="0" borderId="10" xfId="58" applyFont="1" applyBorder="1" applyAlignment="1">
      <alignment horizontal="center" vertical="center"/>
      <protection/>
    </xf>
    <xf numFmtId="0" fontId="42" fillId="0" borderId="11" xfId="58" applyFont="1" applyBorder="1" applyAlignment="1">
      <alignment vertical="center"/>
      <protection/>
    </xf>
    <xf numFmtId="0" fontId="42" fillId="0" borderId="10" xfId="58" applyFont="1" applyBorder="1" applyAlignment="1">
      <alignment vertical="center"/>
      <protection/>
    </xf>
    <xf numFmtId="0" fontId="42" fillId="0" borderId="19" xfId="58" applyFont="1" applyBorder="1" applyAlignment="1">
      <alignment vertical="center"/>
      <protection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8" xfId="62" applyFont="1" applyBorder="1" applyAlignment="1">
      <alignment horizontal="left" vertical="center"/>
      <protection/>
    </xf>
    <xf numFmtId="0" fontId="42" fillId="0" borderId="19" xfId="62" applyFont="1" applyBorder="1" applyAlignment="1">
      <alignment horizontal="left" vertical="center"/>
      <protection/>
    </xf>
    <xf numFmtId="0" fontId="39" fillId="0" borderId="19" xfId="58" applyFont="1" applyBorder="1" applyAlignment="1">
      <alignment horizontal="left" vertical="center"/>
      <protection/>
    </xf>
    <xf numFmtId="0" fontId="39" fillId="0" borderId="11" xfId="58" applyFont="1" applyBorder="1" applyAlignment="1">
      <alignment horizontal="left" vertical="center"/>
      <protection/>
    </xf>
    <xf numFmtId="3" fontId="39" fillId="0" borderId="0" xfId="62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42" fillId="0" borderId="11" xfId="58" applyFont="1" applyBorder="1" applyAlignment="1">
      <alignment horizontal="left" vertical="center"/>
      <protection/>
    </xf>
    <xf numFmtId="0" fontId="42" fillId="0" borderId="10" xfId="58" applyFont="1" applyBorder="1" applyAlignment="1">
      <alignment horizontal="left" vertical="center"/>
      <protection/>
    </xf>
    <xf numFmtId="0" fontId="39" fillId="0" borderId="10" xfId="58" applyFont="1" applyFill="1" applyBorder="1" applyAlignment="1">
      <alignment horizontal="left" vertical="center"/>
      <protection/>
    </xf>
    <xf numFmtId="0" fontId="7" fillId="0" borderId="16" xfId="58" applyFont="1" applyBorder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42" fillId="0" borderId="12" xfId="58" applyFont="1" applyBorder="1" applyAlignment="1">
      <alignment vertical="center"/>
      <protection/>
    </xf>
    <xf numFmtId="0" fontId="42" fillId="0" borderId="16" xfId="58" applyFont="1" applyBorder="1" applyAlignment="1">
      <alignment vertical="center"/>
      <protection/>
    </xf>
    <xf numFmtId="0" fontId="0" fillId="33" borderId="0" xfId="58" applyFill="1" applyBorder="1" applyAlignment="1">
      <alignment horizontal="center" vertical="center"/>
      <protection/>
    </xf>
    <xf numFmtId="0" fontId="16" fillId="33" borderId="0" xfId="58" applyFont="1" applyFill="1" applyBorder="1" applyAlignment="1">
      <alignment horizontal="center" vertical="center"/>
      <protection/>
    </xf>
    <xf numFmtId="0" fontId="21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Alignment="1">
      <alignment horizontal="center" vertical="center"/>
      <protection/>
    </xf>
    <xf numFmtId="0" fontId="17" fillId="0" borderId="18" xfId="56" applyFont="1" applyBorder="1" applyAlignment="1">
      <alignment horizontal="center" vertical="center" wrapText="1"/>
      <protection/>
    </xf>
    <xf numFmtId="0" fontId="22" fillId="0" borderId="19" xfId="56" applyFont="1" applyBorder="1" applyAlignment="1">
      <alignment horizontal="center" vertical="center"/>
      <protection/>
    </xf>
    <xf numFmtId="0" fontId="22" fillId="0" borderId="11" xfId="5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0" fontId="17" fillId="0" borderId="10" xfId="56" applyFont="1" applyBorder="1" applyAlignment="1">
      <alignment vertical="center"/>
      <protection/>
    </xf>
    <xf numFmtId="0" fontId="17" fillId="0" borderId="18" xfId="56" applyFont="1" applyBorder="1" applyAlignment="1">
      <alignment vertical="center"/>
      <protection/>
    </xf>
    <xf numFmtId="0" fontId="6" fillId="0" borderId="0" xfId="56" applyFont="1" applyAlignment="1">
      <alignment horizontal="right" vertical="center"/>
      <protection/>
    </xf>
    <xf numFmtId="0" fontId="6" fillId="0" borderId="0" xfId="56" applyFont="1" applyAlignment="1">
      <alignment horizontal="center" vertical="center"/>
      <protection/>
    </xf>
    <xf numFmtId="0" fontId="0" fillId="0" borderId="0" xfId="58" applyAlignment="1">
      <alignment horizontal="center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17" fillId="0" borderId="19" xfId="56" applyFont="1" applyBorder="1" applyAlignment="1">
      <alignment vertical="center"/>
      <protection/>
    </xf>
    <xf numFmtId="0" fontId="17" fillId="0" borderId="11" xfId="56" applyFont="1" applyBorder="1" applyAlignment="1">
      <alignment vertical="center"/>
      <protection/>
    </xf>
    <xf numFmtId="0" fontId="17" fillId="0" borderId="18" xfId="56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17" fillId="0" borderId="0" xfId="56" applyFont="1" applyBorder="1" applyAlignment="1">
      <alignment vertical="center"/>
      <protection/>
    </xf>
    <xf numFmtId="0" fontId="12" fillId="0" borderId="0" xfId="56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8" fillId="0" borderId="0" xfId="59" applyFont="1" applyAlignment="1">
      <alignment horizontal="center" vertical="center"/>
      <protection/>
    </xf>
    <xf numFmtId="0" fontId="17" fillId="0" borderId="14" xfId="59" applyFont="1" applyBorder="1" applyAlignment="1">
      <alignment horizontal="left" vertical="center"/>
      <protection/>
    </xf>
    <xf numFmtId="0" fontId="0" fillId="0" borderId="32" xfId="0" applyFont="1" applyBorder="1" applyAlignment="1">
      <alignment vertical="center"/>
    </xf>
    <xf numFmtId="0" fontId="17" fillId="0" borderId="17" xfId="59" applyFont="1" applyBorder="1" applyAlignment="1">
      <alignment horizontal="left" vertical="center"/>
      <protection/>
    </xf>
    <xf numFmtId="0" fontId="0" fillId="0" borderId="17" xfId="0" applyFont="1" applyBorder="1" applyAlignment="1">
      <alignment/>
    </xf>
    <xf numFmtId="0" fontId="6" fillId="0" borderId="34" xfId="56" applyFont="1" applyBorder="1" applyAlignment="1">
      <alignment horizontal="center" vertical="center" textRotation="90" wrapText="1"/>
      <protection/>
    </xf>
    <xf numFmtId="0" fontId="6" fillId="0" borderId="20" xfId="56" applyFont="1" applyBorder="1" applyAlignment="1">
      <alignment horizontal="center" vertical="center" textRotation="90" wrapText="1"/>
      <protection/>
    </xf>
    <xf numFmtId="0" fontId="18" fillId="0" borderId="20" xfId="59" applyFont="1" applyBorder="1" applyAlignment="1">
      <alignment horizontal="center" vertical="center"/>
      <protection/>
    </xf>
    <xf numFmtId="0" fontId="6" fillId="0" borderId="35" xfId="56" applyFont="1" applyBorder="1" applyAlignment="1">
      <alignment horizontal="center" vertical="center" textRotation="90" wrapText="1"/>
      <protection/>
    </xf>
    <xf numFmtId="0" fontId="6" fillId="0" borderId="10" xfId="56" applyFont="1" applyBorder="1" applyAlignment="1">
      <alignment horizontal="center" vertical="center" textRotation="90" wrapText="1"/>
      <protection/>
    </xf>
    <xf numFmtId="0" fontId="18" fillId="0" borderId="10" xfId="59" applyFont="1" applyBorder="1" applyAlignment="1">
      <alignment horizontal="center" vertical="center"/>
      <protection/>
    </xf>
    <xf numFmtId="0" fontId="6" fillId="0" borderId="35" xfId="56" applyFont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12" fillId="0" borderId="18" xfId="59" applyFont="1" applyBorder="1" applyAlignment="1">
      <alignment/>
      <protection/>
    </xf>
    <xf numFmtId="0" fontId="7" fillId="0" borderId="36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0" fontId="7" fillId="0" borderId="34" xfId="59" applyFont="1" applyBorder="1" applyAlignment="1">
      <alignment horizontal="center" vertical="center" wrapText="1"/>
      <protection/>
    </xf>
    <xf numFmtId="0" fontId="7" fillId="0" borderId="35" xfId="59" applyFont="1" applyBorder="1" applyAlignment="1">
      <alignment horizontal="center" vertical="center" wrapText="1"/>
      <protection/>
    </xf>
    <xf numFmtId="0" fontId="7" fillId="0" borderId="38" xfId="59" applyFont="1" applyBorder="1" applyAlignment="1">
      <alignment horizontal="center" vertical="center" wrapText="1"/>
      <protection/>
    </xf>
    <xf numFmtId="0" fontId="0" fillId="33" borderId="19" xfId="60" applyFont="1" applyFill="1" applyBorder="1" applyAlignment="1">
      <alignment vertical="center"/>
      <protection/>
    </xf>
    <xf numFmtId="0" fontId="0" fillId="33" borderId="11" xfId="60" applyFont="1" applyFill="1" applyBorder="1" applyAlignment="1">
      <alignment vertical="center"/>
      <protection/>
    </xf>
    <xf numFmtId="0" fontId="20" fillId="33" borderId="19" xfId="60" applyFont="1" applyFill="1" applyBorder="1" applyAlignment="1">
      <alignment vertical="center"/>
      <protection/>
    </xf>
    <xf numFmtId="0" fontId="20" fillId="33" borderId="11" xfId="60" applyFont="1" applyFill="1" applyBorder="1" applyAlignment="1">
      <alignment vertical="center"/>
      <protection/>
    </xf>
    <xf numFmtId="0" fontId="0" fillId="0" borderId="13" xfId="60" applyFont="1" applyBorder="1" applyAlignment="1">
      <alignment horizontal="left" vertical="center" wrapText="1"/>
      <protection/>
    </xf>
    <xf numFmtId="0" fontId="0" fillId="0" borderId="12" xfId="60" applyFont="1" applyBorder="1" applyAlignment="1">
      <alignment horizontal="left" vertical="center" wrapText="1"/>
      <protection/>
    </xf>
    <xf numFmtId="0" fontId="20" fillId="0" borderId="19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0" fillId="33" borderId="31" xfId="60" applyFont="1" applyFill="1" applyBorder="1" applyAlignment="1">
      <alignment vertical="center"/>
      <protection/>
    </xf>
    <xf numFmtId="0" fontId="0" fillId="33" borderId="12" xfId="60" applyFont="1" applyFill="1" applyBorder="1" applyAlignment="1">
      <alignment vertical="center"/>
      <protection/>
    </xf>
    <xf numFmtId="0" fontId="0" fillId="0" borderId="0" xfId="0" applyFont="1" applyAlignment="1">
      <alignment horizontal="right"/>
    </xf>
    <xf numFmtId="0" fontId="8" fillId="0" borderId="0" xfId="60" applyFont="1" applyAlignment="1">
      <alignment horizontal="center" vertical="center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/>
      <protection/>
    </xf>
    <xf numFmtId="0" fontId="20" fillId="0" borderId="10" xfId="60" applyFont="1" applyFill="1" applyBorder="1" applyAlignment="1">
      <alignment vertical="center"/>
      <protection/>
    </xf>
    <xf numFmtId="0" fontId="35" fillId="0" borderId="18" xfId="60" applyFont="1" applyFill="1" applyBorder="1" applyAlignment="1">
      <alignment horizontal="left" vertical="center" wrapText="1"/>
      <protection/>
    </xf>
    <xf numFmtId="0" fontId="35" fillId="0" borderId="19" xfId="60" applyFont="1" applyFill="1" applyBorder="1" applyAlignment="1">
      <alignment horizontal="left" vertical="center" wrapText="1"/>
      <protection/>
    </xf>
    <xf numFmtId="0" fontId="35" fillId="0" borderId="11" xfId="60" applyFont="1" applyFill="1" applyBorder="1" applyAlignment="1">
      <alignment horizontal="left" vertical="center" wrapText="1"/>
      <protection/>
    </xf>
    <xf numFmtId="0" fontId="19" fillId="0" borderId="18" xfId="60" applyFont="1" applyFill="1" applyBorder="1" applyAlignment="1">
      <alignment horizontal="left" vertical="center" wrapText="1"/>
      <protection/>
    </xf>
    <xf numFmtId="0" fontId="19" fillId="0" borderId="19" xfId="60" applyFont="1" applyFill="1" applyBorder="1" applyAlignment="1">
      <alignment horizontal="left" vertical="center" wrapText="1"/>
      <protection/>
    </xf>
    <xf numFmtId="0" fontId="19" fillId="0" borderId="11" xfId="60" applyFont="1" applyFill="1" applyBorder="1" applyAlignment="1">
      <alignment horizontal="left" vertical="center" wrapText="1"/>
      <protection/>
    </xf>
    <xf numFmtId="0" fontId="6" fillId="0" borderId="0" xfId="56" applyFont="1" applyFill="1" applyBorder="1" applyAlignment="1">
      <alignment horizontal="right" vertical="center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0" fontId="32" fillId="0" borderId="31" xfId="60" applyFont="1" applyFill="1" applyBorder="1" applyAlignment="1">
      <alignment horizontal="center" vertical="center"/>
      <protection/>
    </xf>
    <xf numFmtId="0" fontId="21" fillId="0" borderId="31" xfId="60" applyFont="1" applyFill="1" applyBorder="1" applyAlignment="1">
      <alignment horizontal="center" vertical="center"/>
      <protection/>
    </xf>
    <xf numFmtId="0" fontId="34" fillId="32" borderId="16" xfId="60" applyFont="1" applyFill="1" applyBorder="1" applyAlignment="1">
      <alignment horizontal="center" vertical="center"/>
      <protection/>
    </xf>
    <xf numFmtId="0" fontId="34" fillId="32" borderId="10" xfId="60" applyFont="1" applyFill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56" applyFont="1" applyAlignment="1">
      <alignment vertical="center"/>
      <protection/>
    </xf>
    <xf numFmtId="0" fontId="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46" fillId="0" borderId="10" xfId="58" applyFont="1" applyFill="1" applyBorder="1" applyAlignment="1">
      <alignment horizontal="center" vertical="center" wrapText="1"/>
      <protection/>
    </xf>
    <xf numFmtId="0" fontId="7" fillId="0" borderId="32" xfId="58" applyFont="1" applyFill="1" applyBorder="1" applyAlignment="1">
      <alignment horizontal="center" vertical="center" wrapText="1"/>
      <protection/>
    </xf>
    <xf numFmtId="0" fontId="0" fillId="0" borderId="32" xfId="58" applyBorder="1" applyAlignment="1">
      <alignment horizontal="center" vertical="center"/>
      <protection/>
    </xf>
    <xf numFmtId="0" fontId="44" fillId="0" borderId="0" xfId="58" applyFont="1" applyFill="1" applyAlignment="1">
      <alignment horizontal="center" vertical="center"/>
      <protection/>
    </xf>
    <xf numFmtId="0" fontId="45" fillId="0" borderId="0" xfId="58" applyFont="1" applyFill="1" applyAlignment="1">
      <alignment horizontal="center" vertical="center"/>
      <protection/>
    </xf>
    <xf numFmtId="0" fontId="0" fillId="0" borderId="0" xfId="58" applyFont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0" fontId="0" fillId="0" borderId="0" xfId="58" applyAlignment="1">
      <alignment horizontal="center" vertical="center" wrapText="1"/>
      <protection/>
    </xf>
    <xf numFmtId="0" fontId="0" fillId="32" borderId="17" xfId="58" applyFont="1" applyFill="1" applyBorder="1" applyAlignment="1">
      <alignment horizontal="center" vertical="center"/>
      <protection/>
    </xf>
    <xf numFmtId="0" fontId="0" fillId="32" borderId="16" xfId="58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6" fillId="0" borderId="18" xfId="58" applyFont="1" applyFill="1" applyBorder="1" applyAlignment="1">
      <alignment horizontal="center" vertical="center" wrapText="1"/>
      <protection/>
    </xf>
    <xf numFmtId="0" fontId="46" fillId="0" borderId="11" xfId="58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 wrapText="1"/>
    </xf>
    <xf numFmtId="0" fontId="12" fillId="0" borderId="31" xfId="59" applyFont="1" applyBorder="1" applyAlignment="1">
      <alignment horizontal="right" vertical="center"/>
      <protection/>
    </xf>
    <xf numFmtId="0" fontId="8" fillId="0" borderId="31" xfId="59" applyFont="1" applyBorder="1" applyAlignment="1">
      <alignment horizontal="right" vertical="center"/>
      <protection/>
    </xf>
    <xf numFmtId="0" fontId="26" fillId="0" borderId="19" xfId="59" applyFont="1" applyBorder="1" applyAlignment="1">
      <alignment horizontal="left" vertical="center"/>
      <protection/>
    </xf>
    <xf numFmtId="0" fontId="9" fillId="0" borderId="19" xfId="0" applyFont="1" applyBorder="1" applyAlignment="1">
      <alignment vertical="center"/>
    </xf>
    <xf numFmtId="0" fontId="7" fillId="0" borderId="11" xfId="56" applyFont="1" applyBorder="1" applyAlignment="1">
      <alignment horizontal="center" vertical="center" textRotation="90" wrapText="1"/>
      <protection/>
    </xf>
    <xf numFmtId="0" fontId="17" fillId="0" borderId="11" xfId="59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textRotation="90" wrapText="1"/>
      <protection/>
    </xf>
    <xf numFmtId="0" fontId="17" fillId="0" borderId="10" xfId="59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13" fillId="0" borderId="10" xfId="59" applyFont="1" applyBorder="1" applyAlignment="1">
      <alignment/>
      <protection/>
    </xf>
    <xf numFmtId="0" fontId="7" fillId="0" borderId="14" xfId="59" applyFont="1" applyBorder="1" applyAlignment="1">
      <alignment horizontal="center" vertical="center" wrapText="1"/>
      <protection/>
    </xf>
    <xf numFmtId="0" fontId="7" fillId="0" borderId="32" xfId="59" applyFont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7" fillId="0" borderId="15" xfId="59" applyFont="1" applyBorder="1" applyAlignment="1">
      <alignment horizontal="center" vertical="center" wrapText="1"/>
      <protection/>
    </xf>
    <xf numFmtId="0" fontId="7" fillId="0" borderId="31" xfId="59" applyFont="1" applyBorder="1" applyAlignment="1">
      <alignment horizontal="center" vertical="center" wrapText="1"/>
      <protection/>
    </xf>
    <xf numFmtId="0" fontId="7" fillId="0" borderId="12" xfId="59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9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8" fillId="0" borderId="18" xfId="56" applyFont="1" applyBorder="1" applyAlignment="1">
      <alignment horizontal="left" vertical="center"/>
      <protection/>
    </xf>
    <xf numFmtId="0" fontId="18" fillId="0" borderId="19" xfId="56" applyFont="1" applyBorder="1" applyAlignment="1">
      <alignment horizontal="left" vertical="center"/>
      <protection/>
    </xf>
    <xf numFmtId="0" fontId="18" fillId="0" borderId="11" xfId="5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20" fillId="0" borderId="10" xfId="61" applyFont="1" applyBorder="1" applyAlignment="1">
      <alignment vertical="center"/>
      <protection/>
    </xf>
    <xf numFmtId="0" fontId="20" fillId="0" borderId="11" xfId="61" applyFont="1" applyBorder="1" applyAlignment="1">
      <alignment vertical="center"/>
      <protection/>
    </xf>
    <xf numFmtId="0" fontId="19" fillId="0" borderId="10" xfId="61" applyFont="1" applyBorder="1" applyAlignment="1">
      <alignment vertical="center"/>
      <protection/>
    </xf>
    <xf numFmtId="3" fontId="17" fillId="0" borderId="17" xfId="40" applyNumberFormat="1" applyFont="1" applyBorder="1" applyAlignment="1">
      <alignment horizontal="center" vertical="center"/>
    </xf>
    <xf numFmtId="3" fontId="17" fillId="0" borderId="16" xfId="40" applyNumberFormat="1" applyFont="1" applyBorder="1" applyAlignment="1">
      <alignment horizontal="center" vertical="center"/>
    </xf>
    <xf numFmtId="0" fontId="19" fillId="0" borderId="19" xfId="61" applyFont="1" applyBorder="1" applyAlignment="1">
      <alignment vertical="center" wrapText="1"/>
      <protection/>
    </xf>
    <xf numFmtId="0" fontId="20" fillId="0" borderId="12" xfId="61" applyFont="1" applyBorder="1" applyAlignment="1">
      <alignment vertical="center"/>
      <protection/>
    </xf>
    <xf numFmtId="0" fontId="20" fillId="0" borderId="16" xfId="61" applyFont="1" applyBorder="1" applyAlignment="1">
      <alignment vertical="center"/>
      <protection/>
    </xf>
    <xf numFmtId="0" fontId="19" fillId="0" borderId="0" xfId="61" applyFont="1" applyAlignment="1">
      <alignment horizontal="right" vertical="center"/>
      <protection/>
    </xf>
    <xf numFmtId="0" fontId="19" fillId="0" borderId="0" xfId="62" applyFont="1" applyAlignment="1">
      <alignment horizontal="right" vertical="center"/>
      <protection/>
    </xf>
    <xf numFmtId="0" fontId="20" fillId="0" borderId="18" xfId="61" applyFont="1" applyBorder="1" applyAlignment="1">
      <alignment vertical="center"/>
      <protection/>
    </xf>
    <xf numFmtId="0" fontId="20" fillId="0" borderId="19" xfId="61" applyFont="1" applyBorder="1" applyAlignment="1">
      <alignment vertical="center"/>
      <protection/>
    </xf>
    <xf numFmtId="0" fontId="20" fillId="0" borderId="11" xfId="61" applyFont="1" applyBorder="1" applyAlignment="1">
      <alignment vertical="center" wrapText="1"/>
      <protection/>
    </xf>
    <xf numFmtId="0" fontId="20" fillId="0" borderId="10" xfId="61" applyFont="1" applyBorder="1" applyAlignment="1">
      <alignment vertical="center" wrapText="1"/>
      <protection/>
    </xf>
    <xf numFmtId="0" fontId="20" fillId="0" borderId="18" xfId="61" applyFont="1" applyBorder="1" applyAlignment="1">
      <alignment vertical="center" wrapText="1"/>
      <protection/>
    </xf>
    <xf numFmtId="0" fontId="20" fillId="0" borderId="32" xfId="61" applyFont="1" applyBorder="1" applyAlignment="1">
      <alignment vertical="center"/>
      <protection/>
    </xf>
    <xf numFmtId="0" fontId="19" fillId="0" borderId="32" xfId="61" applyFont="1" applyBorder="1" applyAlignment="1">
      <alignment vertical="center"/>
      <protection/>
    </xf>
    <xf numFmtId="0" fontId="19" fillId="0" borderId="31" xfId="61" applyFont="1" applyBorder="1" applyAlignment="1">
      <alignment vertical="center"/>
      <protection/>
    </xf>
    <xf numFmtId="0" fontId="20" fillId="0" borderId="19" xfId="61" applyFont="1" applyBorder="1" applyAlignment="1">
      <alignment vertical="center" wrapText="1"/>
      <protection/>
    </xf>
    <xf numFmtId="0" fontId="12" fillId="0" borderId="0" xfId="57" applyFont="1" applyAlignment="1">
      <alignment horizontal="right" vertical="center"/>
      <protection/>
    </xf>
    <xf numFmtId="0" fontId="18" fillId="0" borderId="0" xfId="62" applyFont="1" applyAlignment="1">
      <alignment horizontal="right" vertical="center"/>
      <protection/>
    </xf>
    <xf numFmtId="0" fontId="48" fillId="0" borderId="0" xfId="62" applyFont="1" applyAlignment="1">
      <alignment horizontal="center" vertical="center"/>
      <protection/>
    </xf>
    <xf numFmtId="0" fontId="19" fillId="0" borderId="0" xfId="62" applyFont="1" applyAlignment="1">
      <alignment horizontal="center" vertical="center"/>
      <protection/>
    </xf>
    <xf numFmtId="0" fontId="20" fillId="0" borderId="18" xfId="61" applyFont="1" applyBorder="1" applyAlignment="1">
      <alignment horizontal="center" vertical="center"/>
      <protection/>
    </xf>
    <xf numFmtId="0" fontId="19" fillId="0" borderId="19" xfId="61" applyFont="1" applyBorder="1" applyAlignment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2001 költségvetés" xfId="56"/>
    <cellStyle name="Normál_2010.III.n.évi beszámoló" xfId="57"/>
    <cellStyle name="Normál_2013 I. félévi kv táblázatok végleges" xfId="58"/>
    <cellStyle name="Normál_2-A tábla" xfId="59"/>
    <cellStyle name="Normál_mellékletek Magdinak" xfId="60"/>
    <cellStyle name="Normál_Táblázatminták üres" xfId="61"/>
    <cellStyle name="Normál_Testület 3.n.év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L23"/>
  <sheetViews>
    <sheetView zoomScalePageLayoutView="0" workbookViewId="0" topLeftCell="L4">
      <selection activeCell="U13" sqref="U13"/>
    </sheetView>
  </sheetViews>
  <sheetFormatPr defaultColWidth="9.140625" defaultRowHeight="12.75"/>
  <cols>
    <col min="1" max="1" width="3.7109375" style="204" customWidth="1"/>
    <col min="2" max="2" width="20.7109375" style="204" customWidth="1"/>
    <col min="3" max="3" width="9.28125" style="204" customWidth="1"/>
    <col min="4" max="4" width="9.7109375" style="204" customWidth="1"/>
    <col min="5" max="5" width="10.421875" style="204" customWidth="1"/>
    <col min="6" max="6" width="9.28125" style="204" customWidth="1"/>
    <col min="7" max="7" width="10.00390625" style="204" customWidth="1"/>
    <col min="8" max="8" width="8.140625" style="204" customWidth="1"/>
    <col min="9" max="9" width="10.57421875" style="204" customWidth="1"/>
    <col min="10" max="10" width="9.7109375" style="204" customWidth="1"/>
    <col min="11" max="11" width="9.28125" style="204" customWidth="1"/>
    <col min="12" max="12" width="10.28125" style="204" customWidth="1"/>
    <col min="13" max="13" width="10.00390625" style="204" customWidth="1"/>
    <col min="14" max="14" width="7.8515625" style="204" customWidth="1"/>
    <col min="15" max="15" width="10.00390625" style="204" customWidth="1"/>
    <col min="16" max="16" width="10.8515625" style="204" customWidth="1"/>
    <col min="17" max="17" width="8.8515625" style="204" customWidth="1"/>
    <col min="18" max="19" width="9.421875" style="204" customWidth="1"/>
    <col min="20" max="20" width="9.00390625" style="204" customWidth="1"/>
    <col min="21" max="21" width="3.140625" style="204" customWidth="1"/>
    <col min="22" max="22" width="24.7109375" style="204" customWidth="1"/>
    <col min="23" max="23" width="10.7109375" style="204" customWidth="1"/>
    <col min="24" max="24" width="10.8515625" style="204" customWidth="1"/>
    <col min="25" max="26" width="9.140625" style="204" customWidth="1"/>
    <col min="27" max="27" width="9.421875" style="204" customWidth="1"/>
    <col min="28" max="28" width="8.421875" style="204" customWidth="1"/>
    <col min="29" max="29" width="10.28125" style="204" customWidth="1"/>
    <col min="30" max="30" width="10.421875" style="204" customWidth="1"/>
    <col min="31" max="31" width="8.57421875" style="204" customWidth="1"/>
    <col min="32" max="32" width="8.8515625" style="204" customWidth="1"/>
    <col min="33" max="33" width="9.57421875" style="204" customWidth="1"/>
    <col min="34" max="34" width="8.140625" style="204" customWidth="1"/>
    <col min="35" max="35" width="10.00390625" style="204" customWidth="1"/>
    <col min="36" max="36" width="10.140625" style="204" customWidth="1"/>
    <col min="37" max="37" width="10.57421875" style="204" customWidth="1"/>
    <col min="38" max="38" width="9.7109375" style="204" customWidth="1"/>
    <col min="39" max="16384" width="9.140625" style="204" customWidth="1"/>
  </cols>
  <sheetData>
    <row r="1" spans="1:38" ht="12.75" customHeight="1">
      <c r="A1" s="202"/>
      <c r="B1" s="550"/>
      <c r="C1" s="550"/>
      <c r="D1" s="550"/>
      <c r="E1" s="550"/>
      <c r="F1" s="550"/>
      <c r="G1" s="203"/>
      <c r="H1" s="203"/>
      <c r="L1" s="551" t="s">
        <v>479</v>
      </c>
      <c r="M1" s="551"/>
      <c r="N1" s="551"/>
      <c r="O1" s="551"/>
      <c r="P1" s="551"/>
      <c r="Q1" s="551"/>
      <c r="R1" s="551"/>
      <c r="S1" s="551"/>
      <c r="T1" s="551"/>
      <c r="U1" s="205"/>
      <c r="X1" s="205"/>
      <c r="Y1" s="205"/>
      <c r="Z1" s="205"/>
      <c r="AA1" s="205"/>
      <c r="AB1" s="205"/>
      <c r="AC1" s="205"/>
      <c r="AD1" s="551" t="s">
        <v>480</v>
      </c>
      <c r="AE1" s="551"/>
      <c r="AF1" s="551"/>
      <c r="AG1" s="551"/>
      <c r="AH1" s="551"/>
      <c r="AI1" s="551"/>
      <c r="AJ1" s="551"/>
      <c r="AK1" s="551"/>
      <c r="AL1" s="551"/>
    </row>
    <row r="2" spans="1:35" ht="37.5" customHeight="1">
      <c r="A2" s="202"/>
      <c r="B2" s="203"/>
      <c r="C2" s="203"/>
      <c r="D2" s="203"/>
      <c r="E2" s="203"/>
      <c r="F2" s="203"/>
      <c r="G2" s="203"/>
      <c r="H2" s="203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1:35" ht="27.75" customHeight="1">
      <c r="A3" s="202"/>
      <c r="B3" s="203"/>
      <c r="C3" s="203"/>
      <c r="D3" s="203"/>
      <c r="E3" s="203"/>
      <c r="F3" s="203"/>
      <c r="G3" s="203"/>
      <c r="H3" s="203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</row>
    <row r="4" spans="1:38" ht="28.5" customHeight="1">
      <c r="A4" s="552" t="s">
        <v>282</v>
      </c>
      <c r="B4" s="553"/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552" t="str">
        <f>A4</f>
        <v>Békés Város 2014. évi kiemelt bevételeinek I. félévi teljesítése</v>
      </c>
      <c r="V4" s="553"/>
      <c r="W4" s="553"/>
      <c r="X4" s="553"/>
      <c r="Y4" s="553"/>
      <c r="Z4" s="553"/>
      <c r="AA4" s="553"/>
      <c r="AB4" s="553"/>
      <c r="AC4" s="553"/>
      <c r="AD4" s="553"/>
      <c r="AE4" s="553"/>
      <c r="AF4" s="553"/>
      <c r="AG4" s="553"/>
      <c r="AH4" s="553"/>
      <c r="AI4" s="553"/>
      <c r="AJ4" s="553"/>
      <c r="AK4" s="553"/>
      <c r="AL4" s="553"/>
    </row>
    <row r="5" ht="37.5" customHeight="1">
      <c r="A5" s="202"/>
    </row>
    <row r="6" spans="1:38" ht="12.75">
      <c r="A6" s="206"/>
      <c r="B6" s="206" t="s">
        <v>0</v>
      </c>
      <c r="C6" s="206" t="s">
        <v>1</v>
      </c>
      <c r="D6" s="206" t="s">
        <v>2</v>
      </c>
      <c r="E6" s="206" t="s">
        <v>3</v>
      </c>
      <c r="F6" s="206" t="s">
        <v>4</v>
      </c>
      <c r="G6" s="206" t="s">
        <v>5</v>
      </c>
      <c r="H6" s="206" t="s">
        <v>86</v>
      </c>
      <c r="I6" s="206" t="s">
        <v>6</v>
      </c>
      <c r="J6" s="206" t="s">
        <v>7</v>
      </c>
      <c r="K6" s="206" t="s">
        <v>44</v>
      </c>
      <c r="L6" s="206" t="s">
        <v>8</v>
      </c>
      <c r="M6" s="206" t="s">
        <v>106</v>
      </c>
      <c r="N6" s="206" t="s">
        <v>45</v>
      </c>
      <c r="O6" s="206" t="s">
        <v>9</v>
      </c>
      <c r="P6" s="206" t="s">
        <v>283</v>
      </c>
      <c r="Q6" s="206" t="s">
        <v>284</v>
      </c>
      <c r="R6" s="206" t="s">
        <v>285</v>
      </c>
      <c r="S6" s="206" t="s">
        <v>286</v>
      </c>
      <c r="T6" s="206" t="s">
        <v>287</v>
      </c>
      <c r="U6" s="206"/>
      <c r="V6" s="206" t="s">
        <v>288</v>
      </c>
      <c r="W6" s="206" t="s">
        <v>289</v>
      </c>
      <c r="X6" s="206" t="s">
        <v>290</v>
      </c>
      <c r="Y6" s="206" t="s">
        <v>291</v>
      </c>
      <c r="Z6" s="206" t="s">
        <v>292</v>
      </c>
      <c r="AA6" s="206" t="s">
        <v>313</v>
      </c>
      <c r="AB6" s="206" t="s">
        <v>314</v>
      </c>
      <c r="AC6" s="206" t="s">
        <v>495</v>
      </c>
      <c r="AD6" s="206" t="s">
        <v>293</v>
      </c>
      <c r="AE6" s="206" t="s">
        <v>294</v>
      </c>
      <c r="AF6" s="206" t="s">
        <v>295</v>
      </c>
      <c r="AG6" s="206" t="s">
        <v>296</v>
      </c>
      <c r="AH6" s="206" t="s">
        <v>297</v>
      </c>
      <c r="AI6" s="206" t="s">
        <v>298</v>
      </c>
      <c r="AJ6" s="206" t="s">
        <v>299</v>
      </c>
      <c r="AK6" s="206" t="s">
        <v>300</v>
      </c>
      <c r="AL6" s="524" t="s">
        <v>301</v>
      </c>
    </row>
    <row r="7" spans="1:38" ht="19.5" customHeight="1">
      <c r="A7" s="207"/>
      <c r="R7" s="208"/>
      <c r="S7" s="208"/>
      <c r="T7" s="208" t="s">
        <v>88</v>
      </c>
      <c r="U7" s="207"/>
      <c r="AJ7" s="554"/>
      <c r="AK7" s="554"/>
      <c r="AL7" s="208" t="s">
        <v>88</v>
      </c>
    </row>
    <row r="8" spans="1:38" ht="19.5" customHeight="1">
      <c r="A8" s="209">
        <f>A7+1</f>
        <v>1</v>
      </c>
      <c r="B8" s="555" t="s">
        <v>11</v>
      </c>
      <c r="C8" s="525" t="s">
        <v>12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6" t="s">
        <v>302</v>
      </c>
      <c r="S8" s="530"/>
      <c r="T8" s="531"/>
      <c r="U8" s="207">
        <f>A8</f>
        <v>1</v>
      </c>
      <c r="V8" s="541" t="s">
        <v>11</v>
      </c>
      <c r="W8" s="544" t="s">
        <v>13</v>
      </c>
      <c r="X8" s="545"/>
      <c r="Y8" s="545"/>
      <c r="Z8" s="545"/>
      <c r="AA8" s="545"/>
      <c r="AB8" s="546"/>
      <c r="AC8" s="544" t="s">
        <v>14</v>
      </c>
      <c r="AD8" s="547"/>
      <c r="AE8" s="548"/>
      <c r="AF8" s="544" t="s">
        <v>303</v>
      </c>
      <c r="AG8" s="549"/>
      <c r="AH8" s="549"/>
      <c r="AI8" s="525" t="s">
        <v>15</v>
      </c>
      <c r="AJ8" s="525"/>
      <c r="AK8" s="525"/>
      <c r="AL8" s="525"/>
    </row>
    <row r="9" spans="1:38" ht="18.75" customHeight="1">
      <c r="A9" s="209">
        <f>A8+1</f>
        <v>2</v>
      </c>
      <c r="B9" s="555"/>
      <c r="C9" s="525" t="s">
        <v>17</v>
      </c>
      <c r="D9" s="525"/>
      <c r="E9" s="525"/>
      <c r="F9" s="525" t="s">
        <v>18</v>
      </c>
      <c r="G9" s="525"/>
      <c r="H9" s="525"/>
      <c r="I9" s="525" t="s">
        <v>19</v>
      </c>
      <c r="J9" s="525"/>
      <c r="K9" s="525"/>
      <c r="L9" s="525"/>
      <c r="M9" s="525"/>
      <c r="N9" s="525"/>
      <c r="O9" s="525" t="s">
        <v>20</v>
      </c>
      <c r="P9" s="525"/>
      <c r="Q9" s="525"/>
      <c r="R9" s="535"/>
      <c r="S9" s="536"/>
      <c r="T9" s="537"/>
      <c r="U9" s="207">
        <f>A9</f>
        <v>2</v>
      </c>
      <c r="V9" s="542"/>
      <c r="W9" s="526" t="s">
        <v>21</v>
      </c>
      <c r="X9" s="530"/>
      <c r="Y9" s="531"/>
      <c r="Z9" s="526" t="s">
        <v>22</v>
      </c>
      <c r="AA9" s="530"/>
      <c r="AB9" s="531"/>
      <c r="AC9" s="526" t="s">
        <v>304</v>
      </c>
      <c r="AD9" s="530"/>
      <c r="AE9" s="531"/>
      <c r="AF9" s="526" t="s">
        <v>305</v>
      </c>
      <c r="AG9" s="527"/>
      <c r="AH9" s="527"/>
      <c r="AI9" s="525"/>
      <c r="AJ9" s="525"/>
      <c r="AK9" s="525"/>
      <c r="AL9" s="525"/>
    </row>
    <row r="10" spans="1:38" ht="17.25" customHeight="1">
      <c r="A10" s="209">
        <f>A9+1</f>
        <v>3</v>
      </c>
      <c r="B10" s="555"/>
      <c r="C10" s="525"/>
      <c r="D10" s="525"/>
      <c r="E10" s="525"/>
      <c r="F10" s="525"/>
      <c r="G10" s="525"/>
      <c r="H10" s="525"/>
      <c r="I10" s="525" t="s">
        <v>24</v>
      </c>
      <c r="J10" s="525"/>
      <c r="K10" s="525"/>
      <c r="L10" s="525" t="s">
        <v>25</v>
      </c>
      <c r="M10" s="525"/>
      <c r="N10" s="525"/>
      <c r="O10" s="525"/>
      <c r="P10" s="525"/>
      <c r="Q10" s="525"/>
      <c r="R10" s="538"/>
      <c r="S10" s="539"/>
      <c r="T10" s="540"/>
      <c r="U10" s="207">
        <f>A10</f>
        <v>3</v>
      </c>
      <c r="V10" s="542"/>
      <c r="W10" s="532"/>
      <c r="X10" s="533"/>
      <c r="Y10" s="534"/>
      <c r="Z10" s="532"/>
      <c r="AA10" s="533"/>
      <c r="AB10" s="534"/>
      <c r="AC10" s="532"/>
      <c r="AD10" s="533"/>
      <c r="AE10" s="534"/>
      <c r="AF10" s="528"/>
      <c r="AG10" s="529"/>
      <c r="AH10" s="529"/>
      <c r="AI10" s="525"/>
      <c r="AJ10" s="525"/>
      <c r="AK10" s="525"/>
      <c r="AL10" s="525"/>
    </row>
    <row r="11" spans="1:38" ht="83.25" customHeight="1">
      <c r="A11" s="209">
        <f>A10+1</f>
        <v>4</v>
      </c>
      <c r="B11" s="555"/>
      <c r="C11" s="210" t="s">
        <v>250</v>
      </c>
      <c r="D11" s="210" t="s">
        <v>306</v>
      </c>
      <c r="E11" s="210" t="s">
        <v>111</v>
      </c>
      <c r="F11" s="210" t="s">
        <v>250</v>
      </c>
      <c r="G11" s="210" t="s">
        <v>306</v>
      </c>
      <c r="H11" s="210" t="s">
        <v>111</v>
      </c>
      <c r="I11" s="210" t="s">
        <v>250</v>
      </c>
      <c r="J11" s="210" t="s">
        <v>306</v>
      </c>
      <c r="K11" s="210" t="s">
        <v>111</v>
      </c>
      <c r="L11" s="210" t="s">
        <v>250</v>
      </c>
      <c r="M11" s="210" t="s">
        <v>306</v>
      </c>
      <c r="N11" s="210" t="s">
        <v>111</v>
      </c>
      <c r="O11" s="210" t="s">
        <v>250</v>
      </c>
      <c r="P11" s="210" t="s">
        <v>306</v>
      </c>
      <c r="Q11" s="210" t="s">
        <v>111</v>
      </c>
      <c r="R11" s="210" t="s">
        <v>250</v>
      </c>
      <c r="S11" s="210" t="s">
        <v>306</v>
      </c>
      <c r="T11" s="210" t="s">
        <v>307</v>
      </c>
      <c r="U11" s="207">
        <f>A11</f>
        <v>4</v>
      </c>
      <c r="V11" s="543"/>
      <c r="W11" s="210" t="s">
        <v>250</v>
      </c>
      <c r="X11" s="210" t="s">
        <v>306</v>
      </c>
      <c r="Y11" s="210" t="s">
        <v>111</v>
      </c>
      <c r="Z11" s="210" t="s">
        <v>250</v>
      </c>
      <c r="AA11" s="210" t="s">
        <v>306</v>
      </c>
      <c r="AB11" s="210" t="s">
        <v>111</v>
      </c>
      <c r="AC11" s="210" t="s">
        <v>250</v>
      </c>
      <c r="AD11" s="210" t="s">
        <v>306</v>
      </c>
      <c r="AE11" s="210" t="s">
        <v>111</v>
      </c>
      <c r="AF11" s="210" t="s">
        <v>250</v>
      </c>
      <c r="AG11" s="210" t="s">
        <v>306</v>
      </c>
      <c r="AH11" s="210" t="s">
        <v>111</v>
      </c>
      <c r="AI11" s="210" t="s">
        <v>250</v>
      </c>
      <c r="AJ11" s="210" t="s">
        <v>306</v>
      </c>
      <c r="AK11" s="210" t="s">
        <v>111</v>
      </c>
      <c r="AL11" s="210" t="s">
        <v>308</v>
      </c>
    </row>
    <row r="12" spans="1:38" ht="44.25" customHeight="1">
      <c r="A12" s="209">
        <f>A11+1</f>
        <v>5</v>
      </c>
      <c r="B12" s="211" t="s">
        <v>27</v>
      </c>
      <c r="C12" s="212">
        <v>33566</v>
      </c>
      <c r="D12" s="212">
        <v>33566</v>
      </c>
      <c r="E12" s="212">
        <v>32775</v>
      </c>
      <c r="F12" s="212"/>
      <c r="G12" s="212"/>
      <c r="H12" s="212"/>
      <c r="I12" s="212"/>
      <c r="J12" s="212"/>
      <c r="K12" s="212"/>
      <c r="L12" s="212">
        <v>26485</v>
      </c>
      <c r="M12" s="212">
        <v>29542</v>
      </c>
      <c r="N12" s="212">
        <v>14067</v>
      </c>
      <c r="O12" s="212">
        <v>315970</v>
      </c>
      <c r="P12" s="212">
        <v>316518</v>
      </c>
      <c r="Q12" s="212">
        <v>178654</v>
      </c>
      <c r="R12" s="212">
        <v>1115</v>
      </c>
      <c r="S12" s="212">
        <v>61527</v>
      </c>
      <c r="T12" s="212">
        <v>61527</v>
      </c>
      <c r="U12" s="207">
        <f>A12</f>
        <v>5</v>
      </c>
      <c r="V12" s="213" t="str">
        <f>B12</f>
        <v>Egyesített Egészségügyi Intézmény és Rendelőintézet</v>
      </c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4">
        <f>SUM(C12+F12+I12+L12+O12+R12+W12+Z12+AC12+AF12)</f>
        <v>377136</v>
      </c>
      <c r="AJ12" s="214">
        <f>SUM(D12+G12+J12+M12+P12+S12+X12+AA12+AD12+AG12)</f>
        <v>441153</v>
      </c>
      <c r="AK12" s="214">
        <f>SUM(E12+H12+K12+N12+Q12+T12+Y12+AB12+AE12+AH12)</f>
        <v>287023</v>
      </c>
      <c r="AL12" s="215">
        <f>AK12/AJ12*100</f>
        <v>65.06200796549044</v>
      </c>
    </row>
    <row r="13" spans="1:38" ht="44.25" customHeight="1">
      <c r="A13" s="209">
        <v>6</v>
      </c>
      <c r="B13" s="211" t="s">
        <v>309</v>
      </c>
      <c r="C13" s="212">
        <v>43124</v>
      </c>
      <c r="D13" s="212">
        <v>43124</v>
      </c>
      <c r="E13" s="212">
        <v>32845</v>
      </c>
      <c r="F13" s="212"/>
      <c r="G13" s="212"/>
      <c r="H13" s="212"/>
      <c r="I13" s="212"/>
      <c r="J13" s="212"/>
      <c r="K13" s="212"/>
      <c r="L13" s="212">
        <v>116722</v>
      </c>
      <c r="M13" s="212">
        <v>118340</v>
      </c>
      <c r="N13" s="212">
        <v>49143</v>
      </c>
      <c r="O13" s="212"/>
      <c r="P13" s="212"/>
      <c r="Q13" s="212"/>
      <c r="R13" s="212">
        <v>2015</v>
      </c>
      <c r="S13" s="212">
        <v>2471</v>
      </c>
      <c r="T13" s="212">
        <v>2471</v>
      </c>
      <c r="U13" s="207">
        <v>6</v>
      </c>
      <c r="V13" s="213" t="str">
        <f>B13</f>
        <v>Békési Városgondnokság</v>
      </c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4">
        <f>C13+F13+I13+L13+O13+R13+W13+Z13+AC13+AF13</f>
        <v>161861</v>
      </c>
      <c r="AJ13" s="214">
        <f aca="true" t="shared" si="0" ref="AJ13:AK19">SUM(D13+G13+J13+M13+P13+S13+X13+AA13+AD13+AG13)</f>
        <v>163935</v>
      </c>
      <c r="AK13" s="214">
        <f t="shared" si="0"/>
        <v>84459</v>
      </c>
      <c r="AL13" s="215">
        <f aca="true" t="shared" si="1" ref="AL13:AL20">AK13/AJ13*100</f>
        <v>51.519809680666114</v>
      </c>
    </row>
    <row r="14" spans="1:38" ht="34.5" customHeight="1">
      <c r="A14" s="209">
        <v>7</v>
      </c>
      <c r="B14" s="211" t="s">
        <v>29</v>
      </c>
      <c r="C14" s="212">
        <v>58889</v>
      </c>
      <c r="D14" s="212">
        <v>58889</v>
      </c>
      <c r="E14" s="212">
        <v>40591</v>
      </c>
      <c r="F14" s="212"/>
      <c r="G14" s="212"/>
      <c r="H14" s="212"/>
      <c r="I14" s="212"/>
      <c r="J14" s="212"/>
      <c r="K14" s="212"/>
      <c r="L14" s="212">
        <v>104364</v>
      </c>
      <c r="M14" s="212">
        <v>105034</v>
      </c>
      <c r="N14" s="212">
        <v>30175</v>
      </c>
      <c r="O14" s="212"/>
      <c r="P14" s="212">
        <v>7699</v>
      </c>
      <c r="Q14" s="212">
        <v>7699</v>
      </c>
      <c r="R14" s="212"/>
      <c r="S14" s="212">
        <v>34236</v>
      </c>
      <c r="T14" s="212">
        <v>34236</v>
      </c>
      <c r="U14" s="207">
        <f aca="true" t="shared" si="2" ref="U14:V20">A14</f>
        <v>7</v>
      </c>
      <c r="V14" s="213" t="str">
        <f t="shared" si="2"/>
        <v>Kecskeméti Gábor Kulturális Központ</v>
      </c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4">
        <f aca="true" t="shared" si="3" ref="AI14:AI19">SUM(C14+F14+I14+L14+O14+R14+W14+Z14+AC14+AF14)</f>
        <v>163253</v>
      </c>
      <c r="AJ14" s="214">
        <f t="shared" si="0"/>
        <v>205858</v>
      </c>
      <c r="AK14" s="214">
        <f t="shared" si="0"/>
        <v>112701</v>
      </c>
      <c r="AL14" s="215">
        <f t="shared" si="1"/>
        <v>54.74696149773145</v>
      </c>
    </row>
    <row r="15" spans="1:38" ht="30" customHeight="1">
      <c r="A15" s="209">
        <v>8</v>
      </c>
      <c r="B15" s="216" t="s">
        <v>31</v>
      </c>
      <c r="C15" s="212">
        <v>1425</v>
      </c>
      <c r="D15" s="212">
        <v>2597</v>
      </c>
      <c r="E15" s="212">
        <v>2597</v>
      </c>
      <c r="F15" s="212"/>
      <c r="G15" s="212"/>
      <c r="H15" s="212"/>
      <c r="I15" s="212"/>
      <c r="J15" s="212"/>
      <c r="K15" s="212"/>
      <c r="L15" s="212">
        <v>18609</v>
      </c>
      <c r="M15" s="212">
        <v>31262</v>
      </c>
      <c r="N15" s="212">
        <v>9403</v>
      </c>
      <c r="O15" s="212"/>
      <c r="P15" s="212">
        <v>383</v>
      </c>
      <c r="Q15" s="212">
        <v>383</v>
      </c>
      <c r="R15" s="212"/>
      <c r="S15" s="212">
        <v>889</v>
      </c>
      <c r="T15" s="212">
        <v>889</v>
      </c>
      <c r="U15" s="207">
        <f t="shared" si="2"/>
        <v>8</v>
      </c>
      <c r="V15" s="217" t="str">
        <f t="shared" si="2"/>
        <v>Jantyik Mátyás Múzeum</v>
      </c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4">
        <f t="shared" si="3"/>
        <v>20034</v>
      </c>
      <c r="AJ15" s="214">
        <f t="shared" si="0"/>
        <v>35131</v>
      </c>
      <c r="AK15" s="214">
        <f t="shared" si="0"/>
        <v>13272</v>
      </c>
      <c r="AL15" s="215">
        <f t="shared" si="1"/>
        <v>37.77860009678062</v>
      </c>
    </row>
    <row r="16" spans="1:38" ht="34.5" customHeight="1">
      <c r="A16" s="209">
        <v>9</v>
      </c>
      <c r="B16" s="211" t="s">
        <v>33</v>
      </c>
      <c r="C16" s="212">
        <v>1585</v>
      </c>
      <c r="D16" s="212">
        <v>1585</v>
      </c>
      <c r="E16" s="212">
        <v>833</v>
      </c>
      <c r="F16" s="212"/>
      <c r="G16" s="212"/>
      <c r="H16" s="212"/>
      <c r="I16" s="212"/>
      <c r="J16" s="212"/>
      <c r="K16" s="212"/>
      <c r="L16" s="212">
        <v>28464</v>
      </c>
      <c r="M16" s="212">
        <v>29602</v>
      </c>
      <c r="N16" s="212">
        <v>13957</v>
      </c>
      <c r="O16" s="212"/>
      <c r="P16" s="212">
        <v>5492</v>
      </c>
      <c r="Q16" s="212">
        <v>5492</v>
      </c>
      <c r="R16" s="212"/>
      <c r="S16" s="212">
        <v>4085</v>
      </c>
      <c r="T16" s="212">
        <v>4085</v>
      </c>
      <c r="U16" s="207">
        <f t="shared" si="2"/>
        <v>9</v>
      </c>
      <c r="V16" s="217" t="str">
        <f t="shared" si="2"/>
        <v>Püski Sándor Könyvtár</v>
      </c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4">
        <f t="shared" si="3"/>
        <v>30049</v>
      </c>
      <c r="AJ16" s="214">
        <f t="shared" si="0"/>
        <v>40764</v>
      </c>
      <c r="AK16" s="214">
        <f t="shared" si="0"/>
        <v>24367</v>
      </c>
      <c r="AL16" s="215">
        <f t="shared" si="1"/>
        <v>59.77578255323325</v>
      </c>
    </row>
    <row r="17" spans="1:38" ht="34.5" customHeight="1">
      <c r="A17" s="209">
        <v>10</v>
      </c>
      <c r="B17" s="42" t="s">
        <v>35</v>
      </c>
      <c r="C17" s="218">
        <f>SUM(C12:C16)</f>
        <v>138589</v>
      </c>
      <c r="D17" s="218">
        <f aca="true" t="shared" si="4" ref="D17:T17">SUM(D12:D16)</f>
        <v>139761</v>
      </c>
      <c r="E17" s="218">
        <f t="shared" si="4"/>
        <v>109641</v>
      </c>
      <c r="F17" s="218">
        <f t="shared" si="4"/>
        <v>0</v>
      </c>
      <c r="G17" s="218">
        <f t="shared" si="4"/>
        <v>0</v>
      </c>
      <c r="H17" s="218">
        <f t="shared" si="4"/>
        <v>0</v>
      </c>
      <c r="I17" s="218">
        <f t="shared" si="4"/>
        <v>0</v>
      </c>
      <c r="J17" s="218">
        <f t="shared" si="4"/>
        <v>0</v>
      </c>
      <c r="K17" s="218">
        <f t="shared" si="4"/>
        <v>0</v>
      </c>
      <c r="L17" s="218">
        <f t="shared" si="4"/>
        <v>294644</v>
      </c>
      <c r="M17" s="218">
        <f t="shared" si="4"/>
        <v>313780</v>
      </c>
      <c r="N17" s="218">
        <f t="shared" si="4"/>
        <v>116745</v>
      </c>
      <c r="O17" s="218">
        <f t="shared" si="4"/>
        <v>315970</v>
      </c>
      <c r="P17" s="218">
        <f t="shared" si="4"/>
        <v>330092</v>
      </c>
      <c r="Q17" s="218">
        <f t="shared" si="4"/>
        <v>192228</v>
      </c>
      <c r="R17" s="218">
        <f t="shared" si="4"/>
        <v>3130</v>
      </c>
      <c r="S17" s="218">
        <f t="shared" si="4"/>
        <v>103208</v>
      </c>
      <c r="T17" s="218">
        <f t="shared" si="4"/>
        <v>103208</v>
      </c>
      <c r="U17" s="219">
        <f t="shared" si="2"/>
        <v>10</v>
      </c>
      <c r="V17" s="220" t="str">
        <f t="shared" si="2"/>
        <v>Költségvetési szervek összesen:</v>
      </c>
      <c r="W17" s="218">
        <f>SUM(W12:W16)</f>
        <v>0</v>
      </c>
      <c r="X17" s="218">
        <f aca="true" t="shared" si="5" ref="X17:AK17">SUM(X12:X16)</f>
        <v>0</v>
      </c>
      <c r="Y17" s="218">
        <f t="shared" si="5"/>
        <v>0</v>
      </c>
      <c r="Z17" s="218">
        <f t="shared" si="5"/>
        <v>0</v>
      </c>
      <c r="AA17" s="218">
        <f t="shared" si="5"/>
        <v>0</v>
      </c>
      <c r="AB17" s="218">
        <f t="shared" si="5"/>
        <v>0</v>
      </c>
      <c r="AC17" s="218">
        <f t="shared" si="5"/>
        <v>0</v>
      </c>
      <c r="AD17" s="218">
        <f t="shared" si="5"/>
        <v>0</v>
      </c>
      <c r="AE17" s="218">
        <f t="shared" si="5"/>
        <v>0</v>
      </c>
      <c r="AF17" s="218">
        <f t="shared" si="5"/>
        <v>0</v>
      </c>
      <c r="AG17" s="218">
        <f t="shared" si="5"/>
        <v>0</v>
      </c>
      <c r="AH17" s="218">
        <f t="shared" si="5"/>
        <v>0</v>
      </c>
      <c r="AI17" s="218">
        <f t="shared" si="5"/>
        <v>752333</v>
      </c>
      <c r="AJ17" s="218">
        <f t="shared" si="5"/>
        <v>886841</v>
      </c>
      <c r="AK17" s="218">
        <f t="shared" si="5"/>
        <v>521822</v>
      </c>
      <c r="AL17" s="221">
        <f t="shared" si="1"/>
        <v>58.84053624043092</v>
      </c>
    </row>
    <row r="18" spans="1:38" ht="34.5" customHeight="1">
      <c r="A18" s="209">
        <v>11</v>
      </c>
      <c r="B18" s="222" t="s">
        <v>37</v>
      </c>
      <c r="C18" s="212">
        <v>89741</v>
      </c>
      <c r="D18" s="212">
        <v>89741</v>
      </c>
      <c r="E18" s="212">
        <v>38589</v>
      </c>
      <c r="F18" s="212">
        <v>500</v>
      </c>
      <c r="G18" s="212">
        <v>500</v>
      </c>
      <c r="H18" s="212">
        <v>33</v>
      </c>
      <c r="I18" s="212"/>
      <c r="J18" s="212"/>
      <c r="K18" s="212"/>
      <c r="L18" s="212">
        <v>667267</v>
      </c>
      <c r="M18" s="212">
        <v>667676</v>
      </c>
      <c r="N18" s="212">
        <v>276186</v>
      </c>
      <c r="O18" s="212"/>
      <c r="P18" s="212">
        <v>5947</v>
      </c>
      <c r="Q18" s="212">
        <v>6206</v>
      </c>
      <c r="R18" s="212">
        <v>1259</v>
      </c>
      <c r="S18" s="212">
        <v>51737</v>
      </c>
      <c r="T18" s="212">
        <v>51737</v>
      </c>
      <c r="U18" s="207">
        <f>A18</f>
        <v>11</v>
      </c>
      <c r="V18" s="217" t="str">
        <f>B18</f>
        <v>Polgármesteri Hivatal</v>
      </c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4">
        <f>SUM(C18+F18+I18+L18+O18+R18+W18+Z18+AC18+AF18)</f>
        <v>758767</v>
      </c>
      <c r="AJ18" s="214">
        <f>SUM(D18+G18+J18+M18+P18+S18+X18+AA18+AD18+AG18)</f>
        <v>815601</v>
      </c>
      <c r="AK18" s="214">
        <f>SUM(E18+H18+K18+N18+Q18+T18+Y18+AB18+AE18+AH18)</f>
        <v>372751</v>
      </c>
      <c r="AL18" s="215">
        <f t="shared" si="1"/>
        <v>45.702616843284886</v>
      </c>
    </row>
    <row r="19" spans="1:38" ht="34.5" customHeight="1">
      <c r="A19" s="209">
        <v>12</v>
      </c>
      <c r="B19" s="222" t="s">
        <v>39</v>
      </c>
      <c r="C19" s="212">
        <v>363381</v>
      </c>
      <c r="D19" s="212">
        <v>363936</v>
      </c>
      <c r="E19" s="212">
        <v>191401</v>
      </c>
      <c r="F19" s="212">
        <v>512000</v>
      </c>
      <c r="G19" s="212">
        <v>512000</v>
      </c>
      <c r="H19" s="212">
        <v>249353</v>
      </c>
      <c r="I19" s="212">
        <v>1353317</v>
      </c>
      <c r="J19" s="212">
        <v>1408743</v>
      </c>
      <c r="K19" s="212">
        <v>690055</v>
      </c>
      <c r="L19" s="212">
        <v>-961911</v>
      </c>
      <c r="M19" s="212">
        <v>-981456</v>
      </c>
      <c r="N19" s="212">
        <v>-392931</v>
      </c>
      <c r="O19" s="212">
        <v>756511</v>
      </c>
      <c r="P19" s="212">
        <v>769203</v>
      </c>
      <c r="Q19" s="212">
        <v>270222</v>
      </c>
      <c r="R19" s="212">
        <v>43534</v>
      </c>
      <c r="S19" s="212">
        <v>43534</v>
      </c>
      <c r="T19" s="212">
        <v>43534</v>
      </c>
      <c r="U19" s="207">
        <f t="shared" si="2"/>
        <v>12</v>
      </c>
      <c r="V19" s="217" t="str">
        <f t="shared" si="2"/>
        <v>Önkormányzat </v>
      </c>
      <c r="W19" s="212">
        <v>863258</v>
      </c>
      <c r="X19" s="212">
        <v>928692</v>
      </c>
      <c r="Y19" s="212">
        <v>167952</v>
      </c>
      <c r="Z19" s="212">
        <v>61472</v>
      </c>
      <c r="AA19" s="212">
        <v>61472</v>
      </c>
      <c r="AB19" s="212">
        <v>1447</v>
      </c>
      <c r="AC19" s="212">
        <v>189932</v>
      </c>
      <c r="AD19" s="212">
        <v>652410</v>
      </c>
      <c r="AE19" s="212">
        <v>652410</v>
      </c>
      <c r="AF19" s="212">
        <v>0</v>
      </c>
      <c r="AG19" s="212"/>
      <c r="AH19" s="212">
        <v>77266</v>
      </c>
      <c r="AI19" s="212">
        <f t="shared" si="3"/>
        <v>3181494</v>
      </c>
      <c r="AJ19" s="214">
        <f t="shared" si="0"/>
        <v>3758534</v>
      </c>
      <c r="AK19" s="214">
        <f t="shared" si="0"/>
        <v>1950709</v>
      </c>
      <c r="AL19" s="215">
        <f t="shared" si="1"/>
        <v>51.90079429905383</v>
      </c>
    </row>
    <row r="20" spans="1:38" ht="34.5" customHeight="1">
      <c r="A20" s="209">
        <v>13</v>
      </c>
      <c r="B20" s="42" t="s">
        <v>41</v>
      </c>
      <c r="C20" s="218">
        <f>C17+C18+C19</f>
        <v>591711</v>
      </c>
      <c r="D20" s="218">
        <f aca="true" t="shared" si="6" ref="D20:T20">D17+D18+D19</f>
        <v>593438</v>
      </c>
      <c r="E20" s="218">
        <f t="shared" si="6"/>
        <v>339631</v>
      </c>
      <c r="F20" s="218">
        <f t="shared" si="6"/>
        <v>512500</v>
      </c>
      <c r="G20" s="218">
        <f t="shared" si="6"/>
        <v>512500</v>
      </c>
      <c r="H20" s="218">
        <f t="shared" si="6"/>
        <v>249386</v>
      </c>
      <c r="I20" s="218">
        <f t="shared" si="6"/>
        <v>1353317</v>
      </c>
      <c r="J20" s="218">
        <f t="shared" si="6"/>
        <v>1408743</v>
      </c>
      <c r="K20" s="218">
        <f t="shared" si="6"/>
        <v>690055</v>
      </c>
      <c r="L20" s="218">
        <f t="shared" si="6"/>
        <v>0</v>
      </c>
      <c r="M20" s="218">
        <f t="shared" si="6"/>
        <v>0</v>
      </c>
      <c r="N20" s="218">
        <f t="shared" si="6"/>
        <v>0</v>
      </c>
      <c r="O20" s="218">
        <f t="shared" si="6"/>
        <v>1072481</v>
      </c>
      <c r="P20" s="218">
        <f t="shared" si="6"/>
        <v>1105242</v>
      </c>
      <c r="Q20" s="218">
        <f t="shared" si="6"/>
        <v>468656</v>
      </c>
      <c r="R20" s="218">
        <f t="shared" si="6"/>
        <v>47923</v>
      </c>
      <c r="S20" s="218">
        <f t="shared" si="6"/>
        <v>198479</v>
      </c>
      <c r="T20" s="218">
        <f t="shared" si="6"/>
        <v>198479</v>
      </c>
      <c r="U20" s="207">
        <f t="shared" si="2"/>
        <v>13</v>
      </c>
      <c r="V20" s="220" t="str">
        <f t="shared" si="2"/>
        <v>Békés Város mindösszesen:</v>
      </c>
      <c r="W20" s="218">
        <f>W17+W18+W19</f>
        <v>863258</v>
      </c>
      <c r="X20" s="218">
        <f aca="true" t="shared" si="7" ref="X20:AK20">X17+X18+X19</f>
        <v>928692</v>
      </c>
      <c r="Y20" s="218">
        <f t="shared" si="7"/>
        <v>167952</v>
      </c>
      <c r="Z20" s="218">
        <f t="shared" si="7"/>
        <v>61472</v>
      </c>
      <c r="AA20" s="218">
        <f t="shared" si="7"/>
        <v>61472</v>
      </c>
      <c r="AB20" s="218">
        <f t="shared" si="7"/>
        <v>1447</v>
      </c>
      <c r="AC20" s="218">
        <f t="shared" si="7"/>
        <v>189932</v>
      </c>
      <c r="AD20" s="218">
        <f t="shared" si="7"/>
        <v>652410</v>
      </c>
      <c r="AE20" s="218">
        <f t="shared" si="7"/>
        <v>652410</v>
      </c>
      <c r="AF20" s="218">
        <f t="shared" si="7"/>
        <v>0</v>
      </c>
      <c r="AG20" s="218">
        <f t="shared" si="7"/>
        <v>0</v>
      </c>
      <c r="AH20" s="218">
        <f t="shared" si="7"/>
        <v>77266</v>
      </c>
      <c r="AI20" s="218">
        <f t="shared" si="7"/>
        <v>4692594</v>
      </c>
      <c r="AJ20" s="218">
        <f t="shared" si="7"/>
        <v>5460976</v>
      </c>
      <c r="AK20" s="218">
        <f t="shared" si="7"/>
        <v>2845282</v>
      </c>
      <c r="AL20" s="223">
        <f t="shared" si="1"/>
        <v>52.10207845630524</v>
      </c>
    </row>
    <row r="22" spans="3:22" ht="12.75">
      <c r="C22" s="224"/>
      <c r="D22" s="224"/>
      <c r="E22" s="224"/>
      <c r="O22" s="224"/>
      <c r="P22" s="224"/>
      <c r="Q22" s="224"/>
      <c r="R22" s="224"/>
      <c r="S22" s="224"/>
      <c r="T22" s="224"/>
      <c r="U22" s="224"/>
      <c r="V22" s="224"/>
    </row>
    <row r="23" spans="26:28" ht="12.75">
      <c r="Z23" s="224"/>
      <c r="AA23" s="224"/>
      <c r="AB23" s="224"/>
    </row>
  </sheetData>
  <sheetProtection/>
  <mergeCells count="24">
    <mergeCell ref="B8:B11"/>
    <mergeCell ref="C8:Q8"/>
    <mergeCell ref="B1:F1"/>
    <mergeCell ref="L1:T1"/>
    <mergeCell ref="AD1:AL1"/>
    <mergeCell ref="A4:T4"/>
    <mergeCell ref="U4:AL4"/>
    <mergeCell ref="AJ7:AK7"/>
    <mergeCell ref="W8:AB8"/>
    <mergeCell ref="AC8:AE8"/>
    <mergeCell ref="AF8:AH8"/>
    <mergeCell ref="AI8:AL10"/>
    <mergeCell ref="F9:H10"/>
    <mergeCell ref="I9:N9"/>
    <mergeCell ref="C9:E10"/>
    <mergeCell ref="AF9:AH10"/>
    <mergeCell ref="I10:K10"/>
    <mergeCell ref="L10:N10"/>
    <mergeCell ref="O9:Q10"/>
    <mergeCell ref="W9:Y10"/>
    <mergeCell ref="Z9:AB10"/>
    <mergeCell ref="AC9:AE10"/>
    <mergeCell ref="R8:T10"/>
    <mergeCell ref="V8:V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  <colBreaks count="1" manualBreakCount="1">
    <brk id="2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W55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5.140625" style="129" customWidth="1"/>
    <col min="2" max="2" width="29.28125" style="129" customWidth="1"/>
    <col min="3" max="3" width="11.421875" style="129" customWidth="1"/>
    <col min="4" max="4" width="8.7109375" style="129" customWidth="1"/>
    <col min="5" max="5" width="9.421875" style="129" customWidth="1"/>
    <col min="6" max="6" width="8.28125" style="129" customWidth="1"/>
    <col min="7" max="8" width="8.57421875" style="129" customWidth="1"/>
    <col min="9" max="9" width="9.140625" style="129" customWidth="1"/>
    <col min="10" max="10" width="8.7109375" style="129" customWidth="1"/>
    <col min="11" max="11" width="8.8515625" style="129" customWidth="1"/>
    <col min="12" max="12" width="8.28125" style="129" customWidth="1"/>
    <col min="13" max="13" width="8.57421875" style="129" customWidth="1"/>
    <col min="14" max="15" width="8.7109375" style="129" customWidth="1"/>
    <col min="16" max="16384" width="9.140625" style="129" customWidth="1"/>
  </cols>
  <sheetData>
    <row r="1" s="8" customFormat="1" ht="12.75"/>
    <row r="2" spans="1:15" s="143" customFormat="1" ht="12.75">
      <c r="A2" s="50"/>
      <c r="B2" s="687"/>
      <c r="C2" s="687"/>
      <c r="D2" s="688"/>
      <c r="E2" s="688"/>
      <c r="F2" s="688"/>
      <c r="I2" s="689" t="s">
        <v>489</v>
      </c>
      <c r="J2" s="689"/>
      <c r="K2" s="689"/>
      <c r="L2" s="689"/>
      <c r="M2" s="689"/>
      <c r="N2" s="689"/>
      <c r="O2" s="689"/>
    </row>
    <row r="3" spans="1:15" s="143" customFormat="1" ht="12.75">
      <c r="A3" s="144"/>
      <c r="N3" s="145"/>
      <c r="O3" s="145"/>
    </row>
    <row r="4" spans="1:15" s="143" customFormat="1" ht="12.75">
      <c r="A4" s="144"/>
      <c r="N4" s="145"/>
      <c r="O4" s="145"/>
    </row>
    <row r="5" s="143" customFormat="1" ht="12.75">
      <c r="A5" s="144"/>
    </row>
    <row r="6" spans="1:15" s="143" customFormat="1" ht="20.25">
      <c r="A6" s="144"/>
      <c r="B6" s="690" t="s">
        <v>260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</row>
    <row r="7" spans="1:15" s="143" customFormat="1" ht="20.25">
      <c r="A7" s="144"/>
      <c r="B7" s="690" t="s">
        <v>220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spans="1:15" s="143" customFormat="1" ht="20.25">
      <c r="A8" s="144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9" spans="1:15" s="143" customFormat="1" ht="19.5" customHeight="1">
      <c r="A9" s="144"/>
      <c r="B9" s="690" t="s">
        <v>188</v>
      </c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</row>
    <row r="10" spans="1:15" s="143" customFormat="1" ht="12.75" customHeight="1">
      <c r="A10" s="144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s="143" customFormat="1" ht="12" customHeight="1">
      <c r="A11" s="56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86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106</v>
      </c>
      <c r="N11" s="56" t="s">
        <v>45</v>
      </c>
      <c r="O11" s="56" t="s">
        <v>9</v>
      </c>
    </row>
    <row r="12" spans="1:15" s="143" customFormat="1" ht="12.75">
      <c r="A12" s="144"/>
      <c r="N12" s="693" t="s">
        <v>88</v>
      </c>
      <c r="O12" s="693"/>
    </row>
    <row r="13" spans="1:15" s="150" customFormat="1" ht="31.5" customHeight="1">
      <c r="A13" s="147" t="s">
        <v>10</v>
      </c>
      <c r="B13" s="148" t="s">
        <v>221</v>
      </c>
      <c r="C13" s="148" t="s">
        <v>222</v>
      </c>
      <c r="D13" s="149" t="s">
        <v>223</v>
      </c>
      <c r="E13" s="149" t="s">
        <v>224</v>
      </c>
      <c r="F13" s="149" t="s">
        <v>225</v>
      </c>
      <c r="G13" s="149" t="s">
        <v>226</v>
      </c>
      <c r="H13" s="149" t="s">
        <v>227</v>
      </c>
      <c r="I13" s="149" t="s">
        <v>228</v>
      </c>
      <c r="J13" s="149" t="s">
        <v>229</v>
      </c>
      <c r="K13" s="149" t="s">
        <v>230</v>
      </c>
      <c r="L13" s="149" t="s">
        <v>231</v>
      </c>
      <c r="M13" s="149" t="s">
        <v>232</v>
      </c>
      <c r="N13" s="149" t="s">
        <v>233</v>
      </c>
      <c r="O13" s="149" t="s">
        <v>234</v>
      </c>
    </row>
    <row r="14" spans="1:16" ht="24.75" customHeight="1">
      <c r="A14" s="147" t="s">
        <v>16</v>
      </c>
      <c r="B14" s="151" t="s">
        <v>17</v>
      </c>
      <c r="C14" s="152">
        <f>SUM(D14:O14)</f>
        <v>591711</v>
      </c>
      <c r="D14" s="153">
        <v>44900</v>
      </c>
      <c r="E14" s="153">
        <v>44900</v>
      </c>
      <c r="F14" s="153">
        <v>44900</v>
      </c>
      <c r="G14" s="153">
        <v>44900</v>
      </c>
      <c r="H14" s="153">
        <v>44900</v>
      </c>
      <c r="I14" s="153">
        <v>58900</v>
      </c>
      <c r="J14" s="153">
        <v>44900</v>
      </c>
      <c r="K14" s="153">
        <v>44900</v>
      </c>
      <c r="L14" s="153">
        <v>44900</v>
      </c>
      <c r="M14" s="153">
        <v>44900</v>
      </c>
      <c r="N14" s="153">
        <v>44900</v>
      </c>
      <c r="O14" s="153">
        <v>83811</v>
      </c>
      <c r="P14" s="154"/>
    </row>
    <row r="15" spans="1:16" ht="24" customHeight="1">
      <c r="A15" s="147" t="s">
        <v>23</v>
      </c>
      <c r="B15" s="151" t="s">
        <v>18</v>
      </c>
      <c r="C15" s="152">
        <f aca="true" t="shared" si="0" ref="C15:C20">SUM(D15:O15)</f>
        <v>512500</v>
      </c>
      <c r="D15" s="153">
        <v>39975</v>
      </c>
      <c r="E15" s="153">
        <v>25112</v>
      </c>
      <c r="F15" s="153">
        <v>94812</v>
      </c>
      <c r="G15" s="153">
        <v>30750</v>
      </c>
      <c r="H15" s="153">
        <v>31775</v>
      </c>
      <c r="I15" s="153">
        <v>28187</v>
      </c>
      <c r="J15" s="153">
        <v>28187</v>
      </c>
      <c r="K15" s="153">
        <v>27162</v>
      </c>
      <c r="L15" s="153">
        <v>92250</v>
      </c>
      <c r="M15" s="153">
        <v>37412</v>
      </c>
      <c r="N15" s="153">
        <v>18962</v>
      </c>
      <c r="O15" s="153">
        <v>57916</v>
      </c>
      <c r="P15" s="154"/>
    </row>
    <row r="16" spans="1:16" ht="24.75" customHeight="1">
      <c r="A16" s="147" t="s">
        <v>26</v>
      </c>
      <c r="B16" s="151" t="s">
        <v>235</v>
      </c>
      <c r="C16" s="152">
        <f t="shared" si="0"/>
        <v>1353317</v>
      </c>
      <c r="D16" s="153">
        <v>67666</v>
      </c>
      <c r="E16" s="153">
        <v>108265</v>
      </c>
      <c r="F16" s="153">
        <v>175931</v>
      </c>
      <c r="G16" s="153">
        <v>108265</v>
      </c>
      <c r="H16" s="153">
        <v>108265</v>
      </c>
      <c r="I16" s="153">
        <v>108265</v>
      </c>
      <c r="J16" s="153">
        <v>108265</v>
      </c>
      <c r="K16" s="153">
        <v>108265</v>
      </c>
      <c r="L16" s="153">
        <v>108265</v>
      </c>
      <c r="M16" s="153">
        <v>108265</v>
      </c>
      <c r="N16" s="153">
        <v>108265</v>
      </c>
      <c r="O16" s="153">
        <v>135335</v>
      </c>
      <c r="P16" s="154"/>
    </row>
    <row r="17" spans="1:16" ht="24.75" customHeight="1">
      <c r="A17" s="147" t="s">
        <v>58</v>
      </c>
      <c r="B17" s="151" t="s">
        <v>22</v>
      </c>
      <c r="C17" s="152">
        <f t="shared" si="0"/>
        <v>61472</v>
      </c>
      <c r="D17" s="153">
        <v>123</v>
      </c>
      <c r="E17" s="153">
        <v>123</v>
      </c>
      <c r="F17" s="153">
        <v>123</v>
      </c>
      <c r="G17" s="153">
        <v>30123</v>
      </c>
      <c r="H17" s="153">
        <v>123</v>
      </c>
      <c r="I17" s="153">
        <v>123</v>
      </c>
      <c r="J17" s="153">
        <v>123</v>
      </c>
      <c r="K17" s="153">
        <v>123</v>
      </c>
      <c r="L17" s="153">
        <v>123</v>
      </c>
      <c r="M17" s="153">
        <v>123</v>
      </c>
      <c r="N17" s="153">
        <v>30123</v>
      </c>
      <c r="O17" s="153">
        <v>119</v>
      </c>
      <c r="P17" s="154"/>
    </row>
    <row r="18" spans="1:16" ht="24.75" customHeight="1">
      <c r="A18" s="147" t="s">
        <v>60</v>
      </c>
      <c r="B18" s="151" t="s">
        <v>274</v>
      </c>
      <c r="C18" s="152">
        <f t="shared" si="0"/>
        <v>1072481</v>
      </c>
      <c r="D18" s="153">
        <v>99352</v>
      </c>
      <c r="E18" s="153">
        <v>99352</v>
      </c>
      <c r="F18" s="153">
        <v>99352</v>
      </c>
      <c r="G18" s="153">
        <v>42209</v>
      </c>
      <c r="H18" s="153">
        <v>42209</v>
      </c>
      <c r="I18" s="153">
        <v>98442</v>
      </c>
      <c r="J18" s="153">
        <v>98442</v>
      </c>
      <c r="K18" s="153">
        <v>98442</v>
      </c>
      <c r="L18" s="153">
        <v>98442</v>
      </c>
      <c r="M18" s="153">
        <v>98442</v>
      </c>
      <c r="N18" s="153">
        <v>98442</v>
      </c>
      <c r="O18" s="153">
        <v>99355</v>
      </c>
      <c r="P18" s="154"/>
    </row>
    <row r="19" spans="1:16" ht="33.75" customHeight="1">
      <c r="A19" s="147" t="s">
        <v>53</v>
      </c>
      <c r="B19" s="151" t="s">
        <v>275</v>
      </c>
      <c r="C19" s="152">
        <f t="shared" si="0"/>
        <v>863258</v>
      </c>
      <c r="D19" s="153">
        <v>3056</v>
      </c>
      <c r="E19" s="153">
        <v>38686</v>
      </c>
      <c r="F19" s="153">
        <v>69543</v>
      </c>
      <c r="G19" s="153">
        <v>26811</v>
      </c>
      <c r="H19" s="153">
        <v>234059</v>
      </c>
      <c r="I19" s="153">
        <v>3056</v>
      </c>
      <c r="J19" s="153">
        <v>100184</v>
      </c>
      <c r="K19" s="153">
        <v>93597</v>
      </c>
      <c r="L19" s="153">
        <v>87229</v>
      </c>
      <c r="M19" s="153">
        <v>149402</v>
      </c>
      <c r="N19" s="153">
        <v>54477</v>
      </c>
      <c r="O19" s="153">
        <v>3158</v>
      </c>
      <c r="P19" s="154"/>
    </row>
    <row r="20" spans="1:16" ht="24.75" customHeight="1">
      <c r="A20" s="147" t="s">
        <v>28</v>
      </c>
      <c r="B20" s="151" t="s">
        <v>236</v>
      </c>
      <c r="C20" s="152">
        <f t="shared" si="0"/>
        <v>237855</v>
      </c>
      <c r="D20" s="153">
        <v>30607</v>
      </c>
      <c r="E20" s="153">
        <v>31740</v>
      </c>
      <c r="F20" s="153">
        <v>8049</v>
      </c>
      <c r="G20" s="153">
        <v>20776</v>
      </c>
      <c r="H20" s="153">
        <v>6848</v>
      </c>
      <c r="I20" s="153">
        <v>8020</v>
      </c>
      <c r="J20" s="153">
        <v>20437</v>
      </c>
      <c r="K20" s="153">
        <v>19385</v>
      </c>
      <c r="L20" s="153">
        <v>30747</v>
      </c>
      <c r="M20" s="153">
        <v>1448</v>
      </c>
      <c r="N20" s="153">
        <v>38848</v>
      </c>
      <c r="O20" s="153">
        <v>20950</v>
      </c>
      <c r="P20" s="154"/>
    </row>
    <row r="21" spans="1:16" s="150" customFormat="1" ht="24.75" customHeight="1">
      <c r="A21" s="147" t="s">
        <v>30</v>
      </c>
      <c r="B21" s="155" t="s">
        <v>237</v>
      </c>
      <c r="C21" s="152">
        <f>SUM(C14:C20)</f>
        <v>4692594</v>
      </c>
      <c r="D21" s="152">
        <f aca="true" t="shared" si="1" ref="D21:O21">SUM(D14:D20)</f>
        <v>285679</v>
      </c>
      <c r="E21" s="152">
        <f t="shared" si="1"/>
        <v>348178</v>
      </c>
      <c r="F21" s="152">
        <f t="shared" si="1"/>
        <v>492710</v>
      </c>
      <c r="G21" s="152">
        <f t="shared" si="1"/>
        <v>303834</v>
      </c>
      <c r="H21" s="152">
        <f t="shared" si="1"/>
        <v>468179</v>
      </c>
      <c r="I21" s="152">
        <f t="shared" si="1"/>
        <v>304993</v>
      </c>
      <c r="J21" s="152">
        <f t="shared" si="1"/>
        <v>400538</v>
      </c>
      <c r="K21" s="152">
        <f t="shared" si="1"/>
        <v>391874</v>
      </c>
      <c r="L21" s="152">
        <f t="shared" si="1"/>
        <v>461956</v>
      </c>
      <c r="M21" s="152">
        <f t="shared" si="1"/>
        <v>439992</v>
      </c>
      <c r="N21" s="152">
        <f t="shared" si="1"/>
        <v>394017</v>
      </c>
      <c r="O21" s="152">
        <f t="shared" si="1"/>
        <v>400644</v>
      </c>
      <c r="P21" s="154"/>
    </row>
    <row r="30" spans="1:23" s="143" customFormat="1" ht="20.25">
      <c r="A30" s="129"/>
      <c r="B30" s="129"/>
      <c r="C30" s="129"/>
      <c r="D30" s="129"/>
      <c r="E30" s="129"/>
      <c r="F30" s="129"/>
      <c r="G30" s="129"/>
      <c r="H30" s="129"/>
      <c r="I30" s="129"/>
      <c r="J30" s="690"/>
      <c r="K30" s="690"/>
      <c r="L30" s="690"/>
      <c r="M30" s="690"/>
      <c r="N30" s="690"/>
      <c r="O30" s="690"/>
      <c r="P30" s="690"/>
      <c r="Q30" s="690"/>
      <c r="R30" s="690"/>
      <c r="S30" s="690"/>
      <c r="T30" s="690"/>
      <c r="U30" s="690"/>
      <c r="V30" s="690"/>
      <c r="W30" s="690"/>
    </row>
    <row r="36" spans="2:15" s="143" customFormat="1" ht="12.75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692"/>
      <c r="N36" s="694"/>
      <c r="O36" s="694"/>
    </row>
    <row r="37" spans="2:15" s="143" customFormat="1" ht="12.75"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7"/>
      <c r="O37" s="157"/>
    </row>
    <row r="38" spans="2:15" s="143" customFormat="1" ht="12.75"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7"/>
      <c r="O38" s="157"/>
    </row>
    <row r="39" spans="2:15" s="143" customFormat="1" ht="12.75"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2:15" ht="23.25">
      <c r="B40" s="695"/>
      <c r="C40" s="695"/>
      <c r="D40" s="695"/>
      <c r="E40" s="695"/>
      <c r="F40" s="695"/>
      <c r="G40" s="695"/>
      <c r="H40" s="695"/>
      <c r="I40" s="695"/>
      <c r="J40" s="695"/>
      <c r="K40" s="695"/>
      <c r="L40" s="695"/>
      <c r="M40" s="695"/>
      <c r="N40" s="695"/>
      <c r="O40" s="695"/>
    </row>
    <row r="41" spans="2:15" s="143" customFormat="1" ht="20.25">
      <c r="B41" s="691"/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691"/>
      <c r="O41" s="691"/>
    </row>
    <row r="42" spans="2:15" s="143" customFormat="1" ht="20.25"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2:15" s="143" customFormat="1" ht="20.25"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</row>
    <row r="44" spans="2:15" s="143" customFormat="1" ht="20.25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2:15" s="143" customFormat="1" ht="12.75"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692"/>
      <c r="O45" s="692"/>
    </row>
    <row r="46" spans="2:15" ht="12.75">
      <c r="B46" s="159"/>
      <c r="C46" s="159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</row>
    <row r="47" spans="2:15" ht="24.75" customHeight="1">
      <c r="B47" s="161"/>
      <c r="C47" s="162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</row>
    <row r="48" spans="2:15" ht="24.75" customHeight="1">
      <c r="B48" s="161"/>
      <c r="C48" s="162"/>
      <c r="D48" s="164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</row>
    <row r="49" spans="2:15" ht="24.75" customHeight="1">
      <c r="B49" s="161"/>
      <c r="C49" s="162"/>
      <c r="D49" s="164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2:15" ht="24.75" customHeight="1">
      <c r="B50" s="161"/>
      <c r="C50" s="162"/>
      <c r="D50" s="164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</row>
    <row r="51" spans="2:15" ht="24.75" customHeight="1">
      <c r="B51" s="161"/>
      <c r="C51" s="162"/>
      <c r="D51" s="164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</row>
    <row r="52" spans="2:15" ht="24.75" customHeight="1">
      <c r="B52" s="161"/>
      <c r="C52" s="162"/>
      <c r="D52" s="164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</row>
    <row r="53" spans="2:15" ht="24.75" customHeight="1">
      <c r="B53" s="161"/>
      <c r="C53" s="162"/>
      <c r="D53" s="164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</row>
    <row r="54" spans="2:15" ht="24.75" customHeight="1">
      <c r="B54" s="161"/>
      <c r="C54" s="162"/>
      <c r="D54" s="164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</row>
    <row r="55" spans="2:15" ht="24.75" customHeight="1">
      <c r="B55" s="165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</row>
  </sheetData>
  <sheetProtection/>
  <mergeCells count="11">
    <mergeCell ref="B40:O40"/>
    <mergeCell ref="B2:F2"/>
    <mergeCell ref="I2:O2"/>
    <mergeCell ref="B6:O6"/>
    <mergeCell ref="B7:O7"/>
    <mergeCell ref="B41:O41"/>
    <mergeCell ref="N45:O45"/>
    <mergeCell ref="B9:O9"/>
    <mergeCell ref="N12:O12"/>
    <mergeCell ref="J30:W30"/>
    <mergeCell ref="M36:O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P20"/>
  <sheetViews>
    <sheetView zoomScalePageLayoutView="0" workbookViewId="0" topLeftCell="A1">
      <selection activeCell="I2" sqref="I2:O2"/>
    </sheetView>
  </sheetViews>
  <sheetFormatPr defaultColWidth="9.140625" defaultRowHeight="12.75"/>
  <cols>
    <col min="1" max="1" width="6.00390625" style="129" customWidth="1"/>
    <col min="2" max="2" width="31.421875" style="129" customWidth="1"/>
    <col min="3" max="3" width="11.140625" style="129" customWidth="1"/>
    <col min="4" max="4" width="8.28125" style="129" customWidth="1"/>
    <col min="5" max="7" width="8.57421875" style="129" customWidth="1"/>
    <col min="8" max="8" width="8.421875" style="129" customWidth="1"/>
    <col min="9" max="9" width="8.28125" style="129" customWidth="1"/>
    <col min="10" max="10" width="9.00390625" style="129" customWidth="1"/>
    <col min="11" max="11" width="8.7109375" style="129" customWidth="1"/>
    <col min="12" max="12" width="8.57421875" style="129" customWidth="1"/>
    <col min="13" max="13" width="8.28125" style="129" customWidth="1"/>
    <col min="14" max="14" width="8.7109375" style="129" customWidth="1"/>
    <col min="15" max="15" width="8.57421875" style="129" customWidth="1"/>
    <col min="16" max="16384" width="9.140625" style="129" customWidth="1"/>
  </cols>
  <sheetData>
    <row r="1" s="8" customFormat="1" ht="12.75"/>
    <row r="2" spans="1:15" s="143" customFormat="1" ht="12.75">
      <c r="A2" s="50"/>
      <c r="B2" s="687"/>
      <c r="C2" s="687"/>
      <c r="D2" s="688"/>
      <c r="E2" s="688"/>
      <c r="F2" s="688"/>
      <c r="I2" s="689" t="s">
        <v>490</v>
      </c>
      <c r="J2" s="689"/>
      <c r="K2" s="689"/>
      <c r="L2" s="689"/>
      <c r="M2" s="689"/>
      <c r="N2" s="689"/>
      <c r="O2" s="689"/>
    </row>
    <row r="3" s="143" customFormat="1" ht="12.75">
      <c r="A3" s="144"/>
    </row>
    <row r="4" s="143" customFormat="1" ht="12.75">
      <c r="A4" s="144"/>
    </row>
    <row r="5" s="143" customFormat="1" ht="12.75">
      <c r="A5" s="144"/>
    </row>
    <row r="6" spans="1:15" s="143" customFormat="1" ht="20.25">
      <c r="A6" s="144"/>
      <c r="B6" s="690" t="s">
        <v>260</v>
      </c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</row>
    <row r="7" spans="1:15" s="143" customFormat="1" ht="20.25">
      <c r="A7" s="144"/>
      <c r="B7" s="690" t="s">
        <v>238</v>
      </c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</row>
    <row r="8" spans="1:15" s="143" customFormat="1" ht="19.5" customHeight="1">
      <c r="A8" s="144"/>
      <c r="B8" s="690" t="s">
        <v>188</v>
      </c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</row>
    <row r="9" spans="1:15" s="143" customFormat="1" ht="12.75" customHeight="1">
      <c r="A9" s="144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</row>
    <row r="10" spans="1:15" s="143" customFormat="1" ht="12.75" customHeight="1">
      <c r="A10" s="144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5" s="143" customFormat="1" ht="12.75">
      <c r="A11" s="54"/>
      <c r="B11" s="56" t="s">
        <v>0</v>
      </c>
      <c r="C11" s="56" t="s">
        <v>1</v>
      </c>
      <c r="D11" s="56" t="s">
        <v>2</v>
      </c>
      <c r="E11" s="56" t="s">
        <v>3</v>
      </c>
      <c r="F11" s="56" t="s">
        <v>4</v>
      </c>
      <c r="G11" s="56" t="s">
        <v>5</v>
      </c>
      <c r="H11" s="56" t="s">
        <v>86</v>
      </c>
      <c r="I11" s="56" t="s">
        <v>6</v>
      </c>
      <c r="J11" s="56" t="s">
        <v>7</v>
      </c>
      <c r="K11" s="56" t="s">
        <v>44</v>
      </c>
      <c r="L11" s="56" t="s">
        <v>8</v>
      </c>
      <c r="M11" s="56" t="s">
        <v>106</v>
      </c>
      <c r="N11" s="56" t="s">
        <v>45</v>
      </c>
      <c r="O11" s="56" t="s">
        <v>9</v>
      </c>
    </row>
    <row r="12" spans="1:15" ht="25.5">
      <c r="A12" s="166" t="s">
        <v>10</v>
      </c>
      <c r="B12" s="148" t="s">
        <v>239</v>
      </c>
      <c r="C12" s="148" t="s">
        <v>222</v>
      </c>
      <c r="D12" s="149" t="s">
        <v>223</v>
      </c>
      <c r="E12" s="149" t="s">
        <v>224</v>
      </c>
      <c r="F12" s="149" t="s">
        <v>225</v>
      </c>
      <c r="G12" s="149" t="s">
        <v>226</v>
      </c>
      <c r="H12" s="149" t="s">
        <v>227</v>
      </c>
      <c r="I12" s="149" t="s">
        <v>228</v>
      </c>
      <c r="J12" s="149" t="s">
        <v>229</v>
      </c>
      <c r="K12" s="149" t="s">
        <v>230</v>
      </c>
      <c r="L12" s="149" t="s">
        <v>231</v>
      </c>
      <c r="M12" s="149" t="s">
        <v>232</v>
      </c>
      <c r="N12" s="149" t="s">
        <v>233</v>
      </c>
      <c r="O12" s="149" t="s">
        <v>234</v>
      </c>
    </row>
    <row r="13" spans="1:16" ht="24" customHeight="1">
      <c r="A13" s="132" t="s">
        <v>16</v>
      </c>
      <c r="B13" s="167" t="s">
        <v>276</v>
      </c>
      <c r="C13" s="152">
        <f>SUM(D13:O13)</f>
        <v>1054823</v>
      </c>
      <c r="D13" s="153">
        <v>87902</v>
      </c>
      <c r="E13" s="153">
        <v>87902</v>
      </c>
      <c r="F13" s="153">
        <v>87902</v>
      </c>
      <c r="G13" s="153">
        <v>87902</v>
      </c>
      <c r="H13" s="153">
        <v>87902</v>
      </c>
      <c r="I13" s="153">
        <v>87902</v>
      </c>
      <c r="J13" s="153">
        <v>87902</v>
      </c>
      <c r="K13" s="153">
        <v>87902</v>
      </c>
      <c r="L13" s="153">
        <v>87902</v>
      </c>
      <c r="M13" s="153">
        <v>87902</v>
      </c>
      <c r="N13" s="153">
        <v>87902</v>
      </c>
      <c r="O13" s="153">
        <v>87901</v>
      </c>
      <c r="P13" s="154"/>
    </row>
    <row r="14" spans="1:16" ht="24.75" customHeight="1">
      <c r="A14" s="132" t="s">
        <v>23</v>
      </c>
      <c r="B14" s="167" t="s">
        <v>240</v>
      </c>
      <c r="C14" s="152">
        <f aca="true" t="shared" si="0" ref="C14:C20">SUM(D14:O14)</f>
        <v>221750</v>
      </c>
      <c r="D14" s="153">
        <v>18479</v>
      </c>
      <c r="E14" s="153">
        <v>18479</v>
      </c>
      <c r="F14" s="153">
        <v>18479</v>
      </c>
      <c r="G14" s="153">
        <v>18479</v>
      </c>
      <c r="H14" s="153">
        <v>18479</v>
      </c>
      <c r="I14" s="153">
        <v>18479</v>
      </c>
      <c r="J14" s="153">
        <v>18479</v>
      </c>
      <c r="K14" s="153">
        <v>18479</v>
      </c>
      <c r="L14" s="153">
        <v>18479</v>
      </c>
      <c r="M14" s="153">
        <v>18479</v>
      </c>
      <c r="N14" s="153">
        <v>18479</v>
      </c>
      <c r="O14" s="153">
        <v>18481</v>
      </c>
      <c r="P14" s="154"/>
    </row>
    <row r="15" spans="1:16" s="131" customFormat="1" ht="24.75" customHeight="1">
      <c r="A15" s="132" t="s">
        <v>26</v>
      </c>
      <c r="B15" s="168" t="s">
        <v>278</v>
      </c>
      <c r="C15" s="169">
        <f t="shared" si="0"/>
        <v>1150972</v>
      </c>
      <c r="D15" s="170">
        <v>115097</v>
      </c>
      <c r="E15" s="170">
        <v>103587</v>
      </c>
      <c r="F15" s="170">
        <v>109342</v>
      </c>
      <c r="G15" s="170">
        <v>92078</v>
      </c>
      <c r="H15" s="170">
        <v>80568</v>
      </c>
      <c r="I15" s="170">
        <v>80568</v>
      </c>
      <c r="J15" s="170">
        <v>69058</v>
      </c>
      <c r="K15" s="170">
        <v>69058</v>
      </c>
      <c r="L15" s="170">
        <v>92078</v>
      </c>
      <c r="M15" s="170">
        <v>92078</v>
      </c>
      <c r="N15" s="170">
        <v>120852</v>
      </c>
      <c r="O15" s="170">
        <v>126608</v>
      </c>
      <c r="P15" s="171"/>
    </row>
    <row r="16" spans="1:16" ht="24.75" customHeight="1">
      <c r="A16" s="132" t="s">
        <v>58</v>
      </c>
      <c r="B16" s="167" t="s">
        <v>241</v>
      </c>
      <c r="C16" s="152">
        <f t="shared" si="0"/>
        <v>691129</v>
      </c>
      <c r="D16" s="153">
        <v>37019</v>
      </c>
      <c r="E16" s="153">
        <v>55537</v>
      </c>
      <c r="F16" s="153">
        <v>86400</v>
      </c>
      <c r="G16" s="153">
        <v>55537</v>
      </c>
      <c r="H16" s="153">
        <v>55537</v>
      </c>
      <c r="I16" s="153">
        <v>45537</v>
      </c>
      <c r="J16" s="153">
        <v>40537</v>
      </c>
      <c r="K16" s="153">
        <v>40000</v>
      </c>
      <c r="L16" s="153">
        <v>69421</v>
      </c>
      <c r="M16" s="153">
        <v>69421</v>
      </c>
      <c r="N16" s="153">
        <v>68091</v>
      </c>
      <c r="O16" s="153">
        <v>68092</v>
      </c>
      <c r="P16" s="154"/>
    </row>
    <row r="17" spans="1:16" ht="24.75" customHeight="1">
      <c r="A17" s="132" t="s">
        <v>60</v>
      </c>
      <c r="B17" s="167" t="s">
        <v>277</v>
      </c>
      <c r="C17" s="152">
        <f t="shared" si="0"/>
        <v>421120</v>
      </c>
      <c r="D17" s="153">
        <v>35093</v>
      </c>
      <c r="E17" s="153">
        <v>35093</v>
      </c>
      <c r="F17" s="153">
        <v>35093</v>
      </c>
      <c r="G17" s="153">
        <v>35093</v>
      </c>
      <c r="H17" s="153">
        <v>35093</v>
      </c>
      <c r="I17" s="153">
        <v>35093</v>
      </c>
      <c r="J17" s="153">
        <v>35093</v>
      </c>
      <c r="K17" s="153">
        <v>35093</v>
      </c>
      <c r="L17" s="153">
        <v>35093</v>
      </c>
      <c r="M17" s="153">
        <v>35093</v>
      </c>
      <c r="N17" s="153">
        <v>35093</v>
      </c>
      <c r="O17" s="153">
        <v>35097</v>
      </c>
      <c r="P17" s="154"/>
    </row>
    <row r="18" spans="1:16" ht="24.75" customHeight="1">
      <c r="A18" s="132" t="s">
        <v>53</v>
      </c>
      <c r="B18" s="167" t="s">
        <v>242</v>
      </c>
      <c r="C18" s="152">
        <f t="shared" si="0"/>
        <v>1082592</v>
      </c>
      <c r="D18" s="153">
        <v>44724</v>
      </c>
      <c r="E18" s="153">
        <v>105436</v>
      </c>
      <c r="F18" s="153">
        <v>156369</v>
      </c>
      <c r="G18" s="153">
        <v>128504</v>
      </c>
      <c r="H18" s="153">
        <v>11232</v>
      </c>
      <c r="I18" s="153">
        <v>63089</v>
      </c>
      <c r="J18" s="153">
        <v>164125</v>
      </c>
      <c r="K18" s="153">
        <v>106781</v>
      </c>
      <c r="L18" s="153">
        <v>208280</v>
      </c>
      <c r="M18" s="153">
        <v>1833</v>
      </c>
      <c r="N18" s="153">
        <v>90882</v>
      </c>
      <c r="O18" s="153">
        <v>1337</v>
      </c>
      <c r="P18" s="154"/>
    </row>
    <row r="19" spans="1:16" ht="24.75" customHeight="1">
      <c r="A19" s="132" t="s">
        <v>28</v>
      </c>
      <c r="B19" s="167" t="s">
        <v>243</v>
      </c>
      <c r="C19" s="152">
        <f t="shared" si="0"/>
        <v>70208</v>
      </c>
      <c r="D19" s="153"/>
      <c r="E19" s="153"/>
      <c r="F19" s="153"/>
      <c r="G19" s="153"/>
      <c r="H19" s="153"/>
      <c r="I19" s="153">
        <v>27967</v>
      </c>
      <c r="J19" s="153"/>
      <c r="K19" s="153"/>
      <c r="L19" s="153">
        <v>28041</v>
      </c>
      <c r="M19" s="153"/>
      <c r="N19" s="153"/>
      <c r="O19" s="153">
        <v>14200</v>
      </c>
      <c r="P19" s="154"/>
    </row>
    <row r="20" spans="1:16" ht="24.75" customHeight="1">
      <c r="A20" s="132" t="s">
        <v>30</v>
      </c>
      <c r="B20" s="155" t="s">
        <v>244</v>
      </c>
      <c r="C20" s="152">
        <f t="shared" si="0"/>
        <v>4692594</v>
      </c>
      <c r="D20" s="152">
        <f aca="true" t="shared" si="1" ref="D20:O20">SUM(D13:D19)</f>
        <v>338314</v>
      </c>
      <c r="E20" s="152">
        <f t="shared" si="1"/>
        <v>406034</v>
      </c>
      <c r="F20" s="152">
        <f t="shared" si="1"/>
        <v>493585</v>
      </c>
      <c r="G20" s="152">
        <f t="shared" si="1"/>
        <v>417593</v>
      </c>
      <c r="H20" s="152">
        <f t="shared" si="1"/>
        <v>288811</v>
      </c>
      <c r="I20" s="152">
        <f t="shared" si="1"/>
        <v>358635</v>
      </c>
      <c r="J20" s="152">
        <f t="shared" si="1"/>
        <v>415194</v>
      </c>
      <c r="K20" s="152">
        <f t="shared" si="1"/>
        <v>357313</v>
      </c>
      <c r="L20" s="152">
        <f t="shared" si="1"/>
        <v>539294</v>
      </c>
      <c r="M20" s="152">
        <f t="shared" si="1"/>
        <v>304806</v>
      </c>
      <c r="N20" s="152">
        <f t="shared" si="1"/>
        <v>421299</v>
      </c>
      <c r="O20" s="152">
        <f t="shared" si="1"/>
        <v>351716</v>
      </c>
      <c r="P20" s="154"/>
    </row>
  </sheetData>
  <sheetProtection/>
  <mergeCells count="5">
    <mergeCell ref="B8:O8"/>
    <mergeCell ref="B2:F2"/>
    <mergeCell ref="I2:O2"/>
    <mergeCell ref="B6:O6"/>
    <mergeCell ref="B7:O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6">
      <selection activeCell="H1" sqref="H1"/>
    </sheetView>
  </sheetViews>
  <sheetFormatPr defaultColWidth="9.140625" defaultRowHeight="12.75"/>
  <cols>
    <col min="1" max="1" width="5.00390625" style="427" customWidth="1"/>
    <col min="2" max="2" width="40.00390625" style="427" customWidth="1"/>
    <col min="3" max="3" width="10.421875" style="427" customWidth="1"/>
    <col min="4" max="4" width="9.57421875" style="427" customWidth="1"/>
    <col min="5" max="5" width="10.57421875" style="427" customWidth="1"/>
    <col min="6" max="6" width="7.00390625" style="427" customWidth="1"/>
    <col min="7" max="7" width="10.421875" style="427" customWidth="1"/>
    <col min="8" max="8" width="10.7109375" style="427" customWidth="1"/>
    <col min="9" max="16384" width="9.140625" style="427" customWidth="1"/>
  </cols>
  <sheetData>
    <row r="1" spans="1:8" s="425" customFormat="1" ht="12.75">
      <c r="A1" s="225"/>
      <c r="B1" s="225"/>
      <c r="C1" s="225"/>
      <c r="D1" s="232"/>
      <c r="E1" s="232"/>
      <c r="G1" s="232"/>
      <c r="H1" s="426" t="s">
        <v>491</v>
      </c>
    </row>
    <row r="2" spans="1:8" s="425" customFormat="1" ht="15.75">
      <c r="A2" s="225"/>
      <c r="B2" s="225"/>
      <c r="C2" s="225"/>
      <c r="D2" s="232"/>
      <c r="E2" s="232"/>
      <c r="F2" s="232"/>
      <c r="G2" s="232"/>
      <c r="H2" s="298"/>
    </row>
    <row r="3" spans="1:8" ht="18">
      <c r="A3" s="699" t="s">
        <v>395</v>
      </c>
      <c r="B3" s="624"/>
      <c r="C3" s="624"/>
      <c r="D3" s="624"/>
      <c r="E3" s="624"/>
      <c r="F3" s="624"/>
      <c r="G3" s="624"/>
      <c r="H3" s="624"/>
    </row>
    <row r="4" spans="1:8" ht="18">
      <c r="A4" s="699" t="s">
        <v>396</v>
      </c>
      <c r="B4" s="624"/>
      <c r="C4" s="624"/>
      <c r="D4" s="624"/>
      <c r="E4" s="624"/>
      <c r="F4" s="624"/>
      <c r="G4" s="624"/>
      <c r="H4" s="624"/>
    </row>
    <row r="5" spans="1:8" ht="18">
      <c r="A5" s="700" t="s">
        <v>188</v>
      </c>
      <c r="B5" s="701"/>
      <c r="C5" s="701"/>
      <c r="D5" s="701"/>
      <c r="E5" s="701"/>
      <c r="F5" s="701"/>
      <c r="G5" s="701"/>
      <c r="H5" s="701"/>
    </row>
    <row r="6" spans="1:8" ht="29.25" customHeight="1">
      <c r="A6" s="702" t="s">
        <v>245</v>
      </c>
      <c r="B6" s="703"/>
      <c r="C6" s="703"/>
      <c r="D6" s="703"/>
      <c r="E6" s="703"/>
      <c r="F6" s="703"/>
      <c r="G6" s="703"/>
      <c r="H6" s="703"/>
    </row>
    <row r="7" spans="1:8" ht="20.25" customHeight="1">
      <c r="A7" s="429"/>
      <c r="B7" s="209" t="s">
        <v>0</v>
      </c>
      <c r="C7" s="209" t="s">
        <v>1</v>
      </c>
      <c r="D7" s="209" t="s">
        <v>2</v>
      </c>
      <c r="E7" s="209" t="s">
        <v>3</v>
      </c>
      <c r="F7" s="209" t="s">
        <v>4</v>
      </c>
      <c r="G7" s="209" t="s">
        <v>5</v>
      </c>
      <c r="H7" s="209" t="s">
        <v>86</v>
      </c>
    </row>
    <row r="8" spans="1:8" ht="20.25" customHeight="1">
      <c r="A8" s="430"/>
      <c r="B8" s="431"/>
      <c r="C8" s="432"/>
      <c r="D8" s="432"/>
      <c r="E8" s="432"/>
      <c r="F8" s="431"/>
      <c r="G8" s="431"/>
      <c r="H8" s="433" t="s">
        <v>397</v>
      </c>
    </row>
    <row r="9" spans="1:8" ht="22.5" customHeight="1">
      <c r="A9" s="704" t="s">
        <v>10</v>
      </c>
      <c r="B9" s="706" t="s">
        <v>246</v>
      </c>
      <c r="C9" s="707" t="s">
        <v>398</v>
      </c>
      <c r="D9" s="708"/>
      <c r="E9" s="709"/>
      <c r="F9" s="710" t="s">
        <v>399</v>
      </c>
      <c r="G9" s="711"/>
      <c r="H9" s="696" t="s">
        <v>400</v>
      </c>
    </row>
    <row r="10" spans="1:8" ht="36.75" customHeight="1">
      <c r="A10" s="705"/>
      <c r="B10" s="706"/>
      <c r="C10" s="435" t="s">
        <v>250</v>
      </c>
      <c r="D10" s="435" t="s">
        <v>306</v>
      </c>
      <c r="E10" s="434" t="s">
        <v>111</v>
      </c>
      <c r="F10" s="436" t="s">
        <v>401</v>
      </c>
      <c r="G10" s="436" t="s">
        <v>402</v>
      </c>
      <c r="H10" s="696"/>
    </row>
    <row r="11" spans="1:8" s="440" customFormat="1" ht="25.5" customHeight="1">
      <c r="A11" s="207" t="s">
        <v>16</v>
      </c>
      <c r="B11" s="437" t="s">
        <v>247</v>
      </c>
      <c r="C11" s="438">
        <v>30000</v>
      </c>
      <c r="D11" s="438">
        <v>30000</v>
      </c>
      <c r="E11" s="438">
        <v>17007</v>
      </c>
      <c r="F11" s="439">
        <v>10</v>
      </c>
      <c r="G11" s="438">
        <f aca="true" t="shared" si="0" ref="G11:G16">D11*F11/100</f>
        <v>3000</v>
      </c>
      <c r="H11" s="438">
        <v>1299</v>
      </c>
    </row>
    <row r="12" spans="1:8" s="440" customFormat="1" ht="27.75" customHeight="1">
      <c r="A12" s="207" t="s">
        <v>23</v>
      </c>
      <c r="B12" s="437" t="s">
        <v>248</v>
      </c>
      <c r="C12" s="438">
        <v>10000</v>
      </c>
      <c r="D12" s="438">
        <v>10000</v>
      </c>
      <c r="E12" s="438">
        <v>1691</v>
      </c>
      <c r="F12" s="439">
        <v>10</v>
      </c>
      <c r="G12" s="438">
        <f t="shared" si="0"/>
        <v>1000</v>
      </c>
      <c r="H12" s="438">
        <v>831</v>
      </c>
    </row>
    <row r="13" spans="1:8" s="440" customFormat="1" ht="19.5" customHeight="1">
      <c r="A13" s="207" t="s">
        <v>26</v>
      </c>
      <c r="B13" s="437" t="s">
        <v>249</v>
      </c>
      <c r="C13" s="438">
        <v>240000</v>
      </c>
      <c r="D13" s="438">
        <v>240000</v>
      </c>
      <c r="E13" s="438">
        <v>67079</v>
      </c>
      <c r="F13" s="439">
        <v>20</v>
      </c>
      <c r="G13" s="438">
        <f t="shared" si="0"/>
        <v>48000</v>
      </c>
      <c r="H13" s="438">
        <v>34584</v>
      </c>
    </row>
    <row r="14" spans="1:8" s="440" customFormat="1" ht="19.5" customHeight="1">
      <c r="A14" s="207" t="s">
        <v>58</v>
      </c>
      <c r="B14" s="441" t="s">
        <v>403</v>
      </c>
      <c r="C14" s="438">
        <v>92000</v>
      </c>
      <c r="D14" s="438">
        <v>92000</v>
      </c>
      <c r="E14" s="438">
        <v>35111</v>
      </c>
      <c r="F14" s="439">
        <v>10</v>
      </c>
      <c r="G14" s="438">
        <f t="shared" si="0"/>
        <v>9200</v>
      </c>
      <c r="H14" s="438">
        <v>5689</v>
      </c>
    </row>
    <row r="15" spans="1:8" s="440" customFormat="1" ht="19.5" customHeight="1">
      <c r="A15" s="207" t="s">
        <v>60</v>
      </c>
      <c r="B15" s="441" t="s">
        <v>267</v>
      </c>
      <c r="C15" s="438">
        <v>100</v>
      </c>
      <c r="D15" s="438">
        <v>100</v>
      </c>
      <c r="E15" s="438"/>
      <c r="F15" s="439">
        <v>100</v>
      </c>
      <c r="G15" s="438">
        <f t="shared" si="0"/>
        <v>100</v>
      </c>
      <c r="H15" s="438">
        <v>100</v>
      </c>
    </row>
    <row r="16" spans="1:8" s="440" customFormat="1" ht="19.5" customHeight="1">
      <c r="A16" s="207" t="s">
        <v>53</v>
      </c>
      <c r="B16" s="441" t="s">
        <v>404</v>
      </c>
      <c r="C16" s="438">
        <v>500</v>
      </c>
      <c r="D16" s="438">
        <v>602</v>
      </c>
      <c r="E16" s="438">
        <v>102</v>
      </c>
      <c r="F16" s="439">
        <v>100</v>
      </c>
      <c r="G16" s="438">
        <f t="shared" si="0"/>
        <v>602</v>
      </c>
      <c r="H16" s="438">
        <v>500</v>
      </c>
    </row>
    <row r="17" spans="1:8" s="440" customFormat="1" ht="19.5" customHeight="1">
      <c r="A17" s="207" t="s">
        <v>28</v>
      </c>
      <c r="B17" s="437" t="s">
        <v>405</v>
      </c>
      <c r="C17" s="438"/>
      <c r="D17" s="438">
        <v>1060</v>
      </c>
      <c r="E17" s="438">
        <v>1060</v>
      </c>
      <c r="F17" s="439"/>
      <c r="G17" s="438"/>
      <c r="H17" s="438"/>
    </row>
    <row r="18" spans="1:8" s="440" customFormat="1" ht="23.25" customHeight="1">
      <c r="A18" s="207" t="s">
        <v>30</v>
      </c>
      <c r="B18" s="442" t="s">
        <v>145</v>
      </c>
      <c r="C18" s="443">
        <f>SUM(C11:C16)</f>
        <v>372600</v>
      </c>
      <c r="D18" s="443">
        <f>SUM(D11:D17)</f>
        <v>373762</v>
      </c>
      <c r="E18" s="443">
        <f>SUM(E11:E17)</f>
        <v>122050</v>
      </c>
      <c r="F18" s="443"/>
      <c r="G18" s="443">
        <f>SUM(G11:G16)</f>
        <v>61902</v>
      </c>
      <c r="H18" s="443">
        <f>SUM(H11:H16)</f>
        <v>43003</v>
      </c>
    </row>
    <row r="19" spans="1:8" s="440" customFormat="1" ht="29.25" customHeight="1">
      <c r="A19" s="697" t="s">
        <v>406</v>
      </c>
      <c r="B19" s="698"/>
      <c r="C19" s="698"/>
      <c r="D19" s="698"/>
      <c r="E19" s="698"/>
      <c r="F19" s="698"/>
      <c r="G19" s="698"/>
      <c r="H19" s="698"/>
    </row>
    <row r="20" spans="1:8" s="440" customFormat="1" ht="19.5" customHeight="1">
      <c r="A20" s="428"/>
      <c r="B20" s="230"/>
      <c r="C20" s="230"/>
      <c r="D20" s="230"/>
      <c r="E20" s="230"/>
      <c r="F20" s="230"/>
      <c r="G20" s="230"/>
      <c r="H20" s="433" t="s">
        <v>397</v>
      </c>
    </row>
    <row r="21" spans="1:8" s="440" customFormat="1" ht="28.5" customHeight="1">
      <c r="A21" s="444" t="s">
        <v>32</v>
      </c>
      <c r="B21" s="445" t="s">
        <v>246</v>
      </c>
      <c r="C21" s="435" t="s">
        <v>250</v>
      </c>
      <c r="D21" s="435" t="s">
        <v>306</v>
      </c>
      <c r="E21" s="435" t="s">
        <v>111</v>
      </c>
      <c r="F21" s="435" t="s">
        <v>401</v>
      </c>
      <c r="G21" s="434" t="s">
        <v>402</v>
      </c>
      <c r="H21" s="435" t="s">
        <v>400</v>
      </c>
    </row>
    <row r="22" spans="1:8" s="440" customFormat="1" ht="19.5" customHeight="1">
      <c r="A22" s="444" t="s">
        <v>36</v>
      </c>
      <c r="B22" s="446" t="s">
        <v>407</v>
      </c>
      <c r="C22" s="438">
        <v>5000</v>
      </c>
      <c r="D22" s="438">
        <v>5000</v>
      </c>
      <c r="E22" s="438">
        <v>1617</v>
      </c>
      <c r="F22" s="439">
        <v>100</v>
      </c>
      <c r="G22" s="438">
        <f>D22</f>
        <v>5000</v>
      </c>
      <c r="H22" s="438">
        <f>G22-E22</f>
        <v>3383</v>
      </c>
    </row>
    <row r="23" spans="1:8" s="440" customFormat="1" ht="19.5" customHeight="1">
      <c r="A23" s="444" t="s">
        <v>54</v>
      </c>
      <c r="B23" s="446" t="s">
        <v>251</v>
      </c>
      <c r="C23" s="438">
        <v>5000</v>
      </c>
      <c r="D23" s="438">
        <v>5000</v>
      </c>
      <c r="E23" s="438">
        <v>1725</v>
      </c>
      <c r="F23" s="439">
        <v>100</v>
      </c>
      <c r="G23" s="438">
        <f>D23</f>
        <v>5000</v>
      </c>
      <c r="H23" s="438">
        <f>G23-E23</f>
        <v>3275</v>
      </c>
    </row>
    <row r="24" spans="1:8" s="440" customFormat="1" ht="24" customHeight="1">
      <c r="A24" s="444" t="s">
        <v>38</v>
      </c>
      <c r="B24" s="437" t="s">
        <v>408</v>
      </c>
      <c r="C24" s="438">
        <v>8500</v>
      </c>
      <c r="D24" s="438">
        <v>8500</v>
      </c>
      <c r="E24" s="438">
        <v>4165</v>
      </c>
      <c r="F24" s="439">
        <v>100</v>
      </c>
      <c r="G24" s="438">
        <f>D24</f>
        <v>8500</v>
      </c>
      <c r="H24" s="438">
        <f>G24-E24</f>
        <v>4335</v>
      </c>
    </row>
    <row r="25" spans="1:8" s="440" customFormat="1" ht="19.5" customHeight="1">
      <c r="A25" s="444" t="s">
        <v>40</v>
      </c>
      <c r="B25" s="446" t="s">
        <v>252</v>
      </c>
      <c r="C25" s="438">
        <v>600</v>
      </c>
      <c r="D25" s="438">
        <v>600</v>
      </c>
      <c r="E25" s="438">
        <v>240</v>
      </c>
      <c r="F25" s="439">
        <v>100</v>
      </c>
      <c r="G25" s="438">
        <f>D25</f>
        <v>600</v>
      </c>
      <c r="H25" s="438">
        <f>G25-E25</f>
        <v>360</v>
      </c>
    </row>
    <row r="26" spans="1:8" s="440" customFormat="1" ht="19.5" customHeight="1">
      <c r="A26" s="444" t="s">
        <v>67</v>
      </c>
      <c r="B26" s="446" t="s">
        <v>409</v>
      </c>
      <c r="C26" s="438">
        <v>5500</v>
      </c>
      <c r="D26" s="438">
        <v>5398</v>
      </c>
      <c r="E26" s="438">
        <v>2162</v>
      </c>
      <c r="F26" s="439">
        <v>100</v>
      </c>
      <c r="G26" s="438">
        <f>D26</f>
        <v>5398</v>
      </c>
      <c r="H26" s="438">
        <f>G26-E26</f>
        <v>3236</v>
      </c>
    </row>
    <row r="27" spans="1:8" s="440" customFormat="1" ht="19.5" customHeight="1">
      <c r="A27" s="444" t="s">
        <v>68</v>
      </c>
      <c r="B27" s="446" t="s">
        <v>253</v>
      </c>
      <c r="C27" s="438">
        <v>15000</v>
      </c>
      <c r="D27" s="438">
        <v>15000</v>
      </c>
      <c r="E27" s="438">
        <v>3194</v>
      </c>
      <c r="F27" s="439">
        <v>10</v>
      </c>
      <c r="G27" s="438">
        <f>D27*10%</f>
        <v>1500</v>
      </c>
      <c r="H27" s="438">
        <v>1181</v>
      </c>
    </row>
    <row r="28" spans="1:8" s="440" customFormat="1" ht="19.5" customHeight="1">
      <c r="A28" s="444" t="s">
        <v>69</v>
      </c>
      <c r="B28" s="446" t="s">
        <v>410</v>
      </c>
      <c r="C28" s="438">
        <v>120</v>
      </c>
      <c r="D28" s="438">
        <v>120</v>
      </c>
      <c r="E28" s="438">
        <v>72</v>
      </c>
      <c r="F28" s="439">
        <v>100</v>
      </c>
      <c r="G28" s="438">
        <f>D28</f>
        <v>120</v>
      </c>
      <c r="H28" s="438">
        <f aca="true" t="shared" si="1" ref="H28:H36">G28-E28</f>
        <v>48</v>
      </c>
    </row>
    <row r="29" spans="1:8" s="440" customFormat="1" ht="19.5" customHeight="1">
      <c r="A29" s="444" t="s">
        <v>70</v>
      </c>
      <c r="B29" s="446" t="s">
        <v>268</v>
      </c>
      <c r="C29" s="438">
        <v>500</v>
      </c>
      <c r="D29" s="438">
        <v>500</v>
      </c>
      <c r="E29" s="438"/>
      <c r="F29" s="439">
        <v>100</v>
      </c>
      <c r="G29" s="438">
        <f aca="true" t="shared" si="2" ref="G29:G36">D29</f>
        <v>500</v>
      </c>
      <c r="H29" s="438">
        <f t="shared" si="1"/>
        <v>500</v>
      </c>
    </row>
    <row r="30" spans="1:8" s="440" customFormat="1" ht="19.5" customHeight="1">
      <c r="A30" s="444" t="s">
        <v>71</v>
      </c>
      <c r="B30" s="446" t="s">
        <v>269</v>
      </c>
      <c r="C30" s="438">
        <v>5000</v>
      </c>
      <c r="D30" s="438">
        <v>5000</v>
      </c>
      <c r="E30" s="438">
        <v>1822</v>
      </c>
      <c r="F30" s="439">
        <v>100</v>
      </c>
      <c r="G30" s="438">
        <f t="shared" si="2"/>
        <v>5000</v>
      </c>
      <c r="H30" s="438">
        <f t="shared" si="1"/>
        <v>3178</v>
      </c>
    </row>
    <row r="31" spans="1:8" s="440" customFormat="1" ht="19.5" customHeight="1">
      <c r="A31" s="444" t="s">
        <v>72</v>
      </c>
      <c r="B31" s="446" t="s">
        <v>254</v>
      </c>
      <c r="C31" s="438">
        <v>700</v>
      </c>
      <c r="D31" s="438">
        <v>700</v>
      </c>
      <c r="E31" s="438">
        <v>220</v>
      </c>
      <c r="F31" s="439">
        <v>100</v>
      </c>
      <c r="G31" s="438">
        <f t="shared" si="2"/>
        <v>700</v>
      </c>
      <c r="H31" s="438">
        <f t="shared" si="1"/>
        <v>480</v>
      </c>
    </row>
    <row r="32" spans="1:8" s="440" customFormat="1" ht="19.5" customHeight="1">
      <c r="A32" s="444" t="s">
        <v>73</v>
      </c>
      <c r="B32" s="446" t="s">
        <v>411</v>
      </c>
      <c r="C32" s="438">
        <v>4000</v>
      </c>
      <c r="D32" s="438">
        <v>4000</v>
      </c>
      <c r="E32" s="438">
        <v>2413</v>
      </c>
      <c r="F32" s="439">
        <v>100</v>
      </c>
      <c r="G32" s="438">
        <f t="shared" si="2"/>
        <v>4000</v>
      </c>
      <c r="H32" s="438">
        <f t="shared" si="1"/>
        <v>1587</v>
      </c>
    </row>
    <row r="33" spans="1:8" s="440" customFormat="1" ht="19.5" customHeight="1">
      <c r="A33" s="444" t="s">
        <v>74</v>
      </c>
      <c r="B33" s="446" t="s">
        <v>255</v>
      </c>
      <c r="C33" s="438">
        <v>300</v>
      </c>
      <c r="D33" s="438">
        <v>300</v>
      </c>
      <c r="E33" s="438">
        <v>32</v>
      </c>
      <c r="F33" s="439">
        <v>100</v>
      </c>
      <c r="G33" s="438">
        <f t="shared" si="2"/>
        <v>300</v>
      </c>
      <c r="H33" s="438">
        <f t="shared" si="1"/>
        <v>268</v>
      </c>
    </row>
    <row r="34" spans="1:8" s="440" customFormat="1" ht="19.5" customHeight="1">
      <c r="A34" s="444" t="s">
        <v>76</v>
      </c>
      <c r="B34" s="446" t="s">
        <v>270</v>
      </c>
      <c r="C34" s="438">
        <v>300</v>
      </c>
      <c r="D34" s="438">
        <v>300</v>
      </c>
      <c r="E34" s="438">
        <v>20</v>
      </c>
      <c r="F34" s="439">
        <v>100</v>
      </c>
      <c r="G34" s="438">
        <f t="shared" si="2"/>
        <v>300</v>
      </c>
      <c r="H34" s="438">
        <f t="shared" si="1"/>
        <v>280</v>
      </c>
    </row>
    <row r="35" spans="1:8" s="440" customFormat="1" ht="19.5" customHeight="1">
      <c r="A35" s="444" t="s">
        <v>79</v>
      </c>
      <c r="B35" s="446" t="s">
        <v>256</v>
      </c>
      <c r="C35" s="438">
        <v>600</v>
      </c>
      <c r="D35" s="438">
        <v>600</v>
      </c>
      <c r="E35" s="438">
        <v>579</v>
      </c>
      <c r="F35" s="439">
        <v>100</v>
      </c>
      <c r="G35" s="438">
        <f t="shared" si="2"/>
        <v>600</v>
      </c>
      <c r="H35" s="438">
        <f t="shared" si="1"/>
        <v>21</v>
      </c>
    </row>
    <row r="36" spans="1:8" s="440" customFormat="1" ht="19.5" customHeight="1">
      <c r="A36" s="444" t="s">
        <v>81</v>
      </c>
      <c r="B36" s="446" t="s">
        <v>257</v>
      </c>
      <c r="C36" s="438">
        <v>3000</v>
      </c>
      <c r="D36" s="438">
        <v>3000</v>
      </c>
      <c r="E36" s="438">
        <v>842</v>
      </c>
      <c r="F36" s="439">
        <v>100</v>
      </c>
      <c r="G36" s="438">
        <f t="shared" si="2"/>
        <v>3000</v>
      </c>
      <c r="H36" s="438">
        <f t="shared" si="1"/>
        <v>2158</v>
      </c>
    </row>
    <row r="37" spans="1:8" s="440" customFormat="1" ht="21.75" customHeight="1">
      <c r="A37" s="444" t="s">
        <v>83</v>
      </c>
      <c r="B37" s="447" t="s">
        <v>363</v>
      </c>
      <c r="C37" s="443">
        <f>SUM(C22:C36)</f>
        <v>54120</v>
      </c>
      <c r="D37" s="443">
        <f>SUM(D22:D36)</f>
        <v>54018</v>
      </c>
      <c r="E37" s="443">
        <f>SUM(E22:E36)</f>
        <v>19103</v>
      </c>
      <c r="F37" s="443"/>
      <c r="G37" s="443">
        <f>SUM(G22:G36)</f>
        <v>40518</v>
      </c>
      <c r="H37" s="443">
        <f>SUM(H22:H36)</f>
        <v>24290</v>
      </c>
    </row>
    <row r="38" spans="1:8" ht="15.75" customHeight="1">
      <c r="A38" s="444" t="s">
        <v>85</v>
      </c>
      <c r="B38" s="448" t="s">
        <v>258</v>
      </c>
      <c r="C38" s="443">
        <f aca="true" t="shared" si="3" ref="C38:H38">C18+C37</f>
        <v>426720</v>
      </c>
      <c r="D38" s="443">
        <f t="shared" si="3"/>
        <v>427780</v>
      </c>
      <c r="E38" s="443">
        <f t="shared" si="3"/>
        <v>141153</v>
      </c>
      <c r="F38" s="443">
        <f t="shared" si="3"/>
        <v>0</v>
      </c>
      <c r="G38" s="443">
        <f t="shared" si="3"/>
        <v>102420</v>
      </c>
      <c r="H38" s="443">
        <f t="shared" si="3"/>
        <v>67293</v>
      </c>
    </row>
  </sheetData>
  <sheetProtection/>
  <mergeCells count="10">
    <mergeCell ref="H9:H10"/>
    <mergeCell ref="A19:H19"/>
    <mergeCell ref="A3:H3"/>
    <mergeCell ref="A4:H4"/>
    <mergeCell ref="A5:H5"/>
    <mergeCell ref="A6:H6"/>
    <mergeCell ref="A9:A10"/>
    <mergeCell ref="B9:B10"/>
    <mergeCell ref="C9:E9"/>
    <mergeCell ref="F9:G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68" customWidth="1"/>
    <col min="2" max="2" width="4.421875" style="68" customWidth="1"/>
    <col min="3" max="3" width="4.7109375" style="68" customWidth="1"/>
    <col min="4" max="4" width="31.8515625" style="68" customWidth="1"/>
    <col min="5" max="5" width="15.140625" style="68" customWidth="1"/>
    <col min="6" max="6" width="13.8515625" style="68" customWidth="1"/>
    <col min="7" max="7" width="15.140625" style="68" customWidth="1"/>
    <col min="8" max="8" width="15.28125" style="68" customWidth="1"/>
    <col min="9" max="16384" width="9.140625" style="68" customWidth="1"/>
  </cols>
  <sheetData>
    <row r="1" spans="1:8" ht="23.25" customHeight="1">
      <c r="A1" s="67"/>
      <c r="B1" s="631" t="s">
        <v>492</v>
      </c>
      <c r="C1" s="631"/>
      <c r="D1" s="631"/>
      <c r="E1" s="631"/>
      <c r="F1" s="631"/>
      <c r="G1" s="631"/>
      <c r="H1" s="632"/>
    </row>
    <row r="2" spans="1:8" ht="6" customHeight="1">
      <c r="A2" s="67"/>
      <c r="B2" s="24"/>
      <c r="C2" s="24"/>
      <c r="D2" s="24"/>
      <c r="E2" s="24"/>
      <c r="F2" s="24"/>
      <c r="G2" s="24"/>
      <c r="H2" s="25"/>
    </row>
    <row r="3" spans="1:8" ht="6" customHeight="1">
      <c r="A3" s="67"/>
      <c r="B3" s="24"/>
      <c r="C3" s="24"/>
      <c r="D3" s="24"/>
      <c r="E3" s="24"/>
      <c r="F3" s="24"/>
      <c r="G3" s="24"/>
      <c r="H3" s="25"/>
    </row>
    <row r="4" spans="1:8" ht="6" customHeight="1">
      <c r="A4" s="69"/>
      <c r="B4" s="28"/>
      <c r="C4" s="28"/>
      <c r="D4" s="28"/>
      <c r="E4" s="28"/>
      <c r="F4" s="28"/>
      <c r="G4" s="28"/>
      <c r="H4" s="28"/>
    </row>
    <row r="5" spans="1:8" ht="35.25" customHeight="1">
      <c r="A5" s="69"/>
      <c r="B5" s="712" t="s">
        <v>163</v>
      </c>
      <c r="C5" s="712"/>
      <c r="D5" s="712"/>
      <c r="E5" s="712"/>
      <c r="F5" s="712"/>
      <c r="G5" s="712"/>
      <c r="H5" s="712"/>
    </row>
    <row r="6" spans="1:9" ht="21.75" customHeight="1">
      <c r="A6" s="69"/>
      <c r="B6" s="713" t="s">
        <v>57</v>
      </c>
      <c r="C6" s="714"/>
      <c r="D6" s="714"/>
      <c r="E6" s="714"/>
      <c r="F6" s="714"/>
      <c r="G6" s="714"/>
      <c r="H6" s="714"/>
      <c r="I6" s="67"/>
    </row>
    <row r="7" spans="1:9" ht="16.5" customHeight="1">
      <c r="A7" s="196"/>
      <c r="B7" s="186" t="s">
        <v>0</v>
      </c>
      <c r="C7" s="30" t="s">
        <v>1</v>
      </c>
      <c r="D7" s="29" t="s">
        <v>2</v>
      </c>
      <c r="E7" s="29" t="s">
        <v>3</v>
      </c>
      <c r="F7" s="29" t="s">
        <v>4</v>
      </c>
      <c r="G7" s="29" t="s">
        <v>5</v>
      </c>
      <c r="H7" s="29" t="s">
        <v>86</v>
      </c>
      <c r="I7" s="69"/>
    </row>
    <row r="8" spans="1:9" ht="16.5" customHeight="1">
      <c r="A8" s="27"/>
      <c r="B8" s="715"/>
      <c r="C8" s="716"/>
      <c r="D8" s="716"/>
      <c r="E8" s="716"/>
      <c r="F8" s="716"/>
      <c r="G8" s="716"/>
      <c r="H8" s="716"/>
      <c r="I8" s="67"/>
    </row>
    <row r="9" spans="1:9" ht="15.75" customHeight="1">
      <c r="A9" s="190" t="s">
        <v>10</v>
      </c>
      <c r="B9" s="717" t="s">
        <v>108</v>
      </c>
      <c r="C9" s="719" t="s">
        <v>109</v>
      </c>
      <c r="D9" s="721" t="s">
        <v>11</v>
      </c>
      <c r="E9" s="723" t="s">
        <v>164</v>
      </c>
      <c r="F9" s="724"/>
      <c r="G9" s="724"/>
      <c r="H9" s="725"/>
      <c r="I9" s="67"/>
    </row>
    <row r="10" spans="1:8" ht="19.5" customHeight="1">
      <c r="A10" s="29" t="s">
        <v>16</v>
      </c>
      <c r="B10" s="717"/>
      <c r="C10" s="719"/>
      <c r="D10" s="721"/>
      <c r="E10" s="726"/>
      <c r="F10" s="727"/>
      <c r="G10" s="727"/>
      <c r="H10" s="728"/>
    </row>
    <row r="11" spans="1:8" ht="75" customHeight="1">
      <c r="A11" s="29" t="s">
        <v>23</v>
      </c>
      <c r="B11" s="718"/>
      <c r="C11" s="720"/>
      <c r="D11" s="722"/>
      <c r="E11" s="94" t="s">
        <v>165</v>
      </c>
      <c r="F11" s="94" t="s">
        <v>166</v>
      </c>
      <c r="G11" s="94" t="s">
        <v>167</v>
      </c>
      <c r="H11" s="94" t="s">
        <v>168</v>
      </c>
    </row>
    <row r="12" spans="1:8" ht="30" customHeight="1">
      <c r="A12" s="29" t="s">
        <v>26</v>
      </c>
      <c r="B12" s="38">
        <v>1</v>
      </c>
      <c r="C12" s="33"/>
      <c r="D12" s="34" t="s">
        <v>27</v>
      </c>
      <c r="E12" s="35">
        <v>0</v>
      </c>
      <c r="F12" s="35">
        <v>325970</v>
      </c>
      <c r="G12" s="35">
        <v>51166</v>
      </c>
      <c r="H12" s="35">
        <f aca="true" t="shared" si="0" ref="H12:H17">SUM(E12:G12)</f>
        <v>377136</v>
      </c>
    </row>
    <row r="13" spans="1:8" ht="21" customHeight="1">
      <c r="A13" s="29" t="s">
        <v>58</v>
      </c>
      <c r="B13" s="37">
        <v>4</v>
      </c>
      <c r="C13" s="38"/>
      <c r="D13" s="34" t="s">
        <v>117</v>
      </c>
      <c r="E13" s="39">
        <v>0</v>
      </c>
      <c r="F13" s="39">
        <v>62036</v>
      </c>
      <c r="G13" s="35">
        <v>101217</v>
      </c>
      <c r="H13" s="35">
        <f t="shared" si="0"/>
        <v>163253</v>
      </c>
    </row>
    <row r="14" spans="1:8" ht="21.75" customHeight="1">
      <c r="A14" s="29" t="s">
        <v>60</v>
      </c>
      <c r="B14" s="37">
        <v>4</v>
      </c>
      <c r="C14" s="38">
        <v>1</v>
      </c>
      <c r="D14" s="34" t="s">
        <v>31</v>
      </c>
      <c r="E14" s="35">
        <v>0</v>
      </c>
      <c r="F14" s="35">
        <v>14588</v>
      </c>
      <c r="G14" s="35">
        <v>5446</v>
      </c>
      <c r="H14" s="35">
        <f t="shared" si="0"/>
        <v>20034</v>
      </c>
    </row>
    <row r="15" spans="1:8" ht="21.75" customHeight="1">
      <c r="A15" s="29" t="s">
        <v>53</v>
      </c>
      <c r="B15" s="37">
        <v>4</v>
      </c>
      <c r="C15" s="38">
        <v>2</v>
      </c>
      <c r="D15" s="34" t="s">
        <v>33</v>
      </c>
      <c r="E15" s="35">
        <v>0</v>
      </c>
      <c r="F15" s="35">
        <v>23499</v>
      </c>
      <c r="G15" s="35">
        <v>6550</v>
      </c>
      <c r="H15" s="35">
        <f t="shared" si="0"/>
        <v>30049</v>
      </c>
    </row>
    <row r="16" spans="1:8" ht="21.75" customHeight="1">
      <c r="A16" s="29" t="s">
        <v>28</v>
      </c>
      <c r="B16" s="37">
        <v>5</v>
      </c>
      <c r="C16" s="70"/>
      <c r="D16" s="34" t="s">
        <v>34</v>
      </c>
      <c r="E16" s="35">
        <v>0</v>
      </c>
      <c r="F16" s="35">
        <v>161861</v>
      </c>
      <c r="G16" s="35">
        <v>0</v>
      </c>
      <c r="H16" s="35">
        <f t="shared" si="0"/>
        <v>161861</v>
      </c>
    </row>
    <row r="17" spans="1:8" ht="23.25" customHeight="1">
      <c r="A17" s="29" t="s">
        <v>30</v>
      </c>
      <c r="B17" s="37">
        <v>6</v>
      </c>
      <c r="C17" s="38"/>
      <c r="D17" s="34" t="s">
        <v>37</v>
      </c>
      <c r="E17" s="35">
        <v>42639</v>
      </c>
      <c r="F17" s="35">
        <v>663921</v>
      </c>
      <c r="G17" s="35">
        <v>52207</v>
      </c>
      <c r="H17" s="35">
        <f t="shared" si="0"/>
        <v>758767</v>
      </c>
    </row>
    <row r="18" spans="1:8" ht="20.25" customHeight="1">
      <c r="A18" s="29" t="s">
        <v>32</v>
      </c>
      <c r="B18" s="71"/>
      <c r="C18" s="41"/>
      <c r="D18" s="42" t="s">
        <v>118</v>
      </c>
      <c r="E18" s="40">
        <f>SUM(E12:E17)</f>
        <v>42639</v>
      </c>
      <c r="F18" s="40">
        <f>SUM(F12:F17)</f>
        <v>1251875</v>
      </c>
      <c r="G18" s="40">
        <f>SUM(G12:G17)</f>
        <v>216586</v>
      </c>
      <c r="H18" s="40">
        <f>SUM(H12:H17)</f>
        <v>1511100</v>
      </c>
    </row>
    <row r="19" spans="1:8" ht="24" customHeight="1">
      <c r="A19" s="29" t="s">
        <v>36</v>
      </c>
      <c r="B19" s="38">
        <v>7</v>
      </c>
      <c r="C19" s="38"/>
      <c r="D19" s="34" t="s">
        <v>119</v>
      </c>
      <c r="E19" s="35">
        <v>0</v>
      </c>
      <c r="F19" s="187">
        <v>2394562</v>
      </c>
      <c r="G19" s="187">
        <v>786932</v>
      </c>
      <c r="H19" s="187">
        <f>SUM(E19:G19)</f>
        <v>3181494</v>
      </c>
    </row>
    <row r="20" spans="1:8" ht="25.5" customHeight="1">
      <c r="A20" s="29" t="s">
        <v>54</v>
      </c>
      <c r="B20" s="41"/>
      <c r="C20" s="41"/>
      <c r="D20" s="42" t="s">
        <v>169</v>
      </c>
      <c r="E20" s="40">
        <f>E18+E19</f>
        <v>42639</v>
      </c>
      <c r="F20" s="40">
        <f>SUM(F18:F19)</f>
        <v>3646437</v>
      </c>
      <c r="G20" s="40">
        <f>G18+G19</f>
        <v>1003518</v>
      </c>
      <c r="H20" s="40">
        <f>H18+H19</f>
        <v>4692594</v>
      </c>
    </row>
    <row r="21" spans="1:8" ht="16.5" customHeight="1">
      <c r="A21" s="69"/>
      <c r="B21" s="72"/>
      <c r="C21" s="72"/>
      <c r="D21" s="73"/>
      <c r="E21" s="74"/>
      <c r="F21" s="74"/>
      <c r="G21" s="74"/>
      <c r="H21" s="74"/>
    </row>
    <row r="22" spans="1:8" ht="16.5" customHeight="1">
      <c r="A22" s="69"/>
      <c r="B22" s="75"/>
      <c r="C22" s="76"/>
      <c r="D22" s="77"/>
      <c r="E22" s="78"/>
      <c r="F22" s="78"/>
      <c r="G22" s="78"/>
      <c r="H22" s="201"/>
    </row>
    <row r="25" ht="16.5" customHeight="1"/>
    <row r="26" ht="15" customHeight="1"/>
  </sheetData>
  <sheetProtection/>
  <mergeCells count="8">
    <mergeCell ref="B1:H1"/>
    <mergeCell ref="B5:H5"/>
    <mergeCell ref="B6:H6"/>
    <mergeCell ref="B8:H8"/>
    <mergeCell ref="B9:B11"/>
    <mergeCell ref="C9:C11"/>
    <mergeCell ref="D9:D11"/>
    <mergeCell ref="E9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I2" sqref="I2:J2"/>
    </sheetView>
  </sheetViews>
  <sheetFormatPr defaultColWidth="9.140625" defaultRowHeight="12.75"/>
  <cols>
    <col min="1" max="1" width="4.00390625" style="2" customWidth="1"/>
    <col min="2" max="2" width="3.421875" style="2" customWidth="1"/>
    <col min="3" max="6" width="9.140625" style="2" customWidth="1"/>
    <col min="7" max="7" width="26.7109375" style="2" customWidth="1"/>
    <col min="8" max="8" width="3.57421875" style="2" hidden="1" customWidth="1"/>
    <col min="9" max="9" width="15.7109375" style="2" customWidth="1"/>
    <col min="10" max="10" width="40.28125" style="2" customWidth="1"/>
    <col min="11" max="16384" width="9.140625" style="2" customWidth="1"/>
  </cols>
  <sheetData>
    <row r="1" spans="9:10" ht="12.75">
      <c r="I1" s="199"/>
      <c r="J1" s="199"/>
    </row>
    <row r="2" spans="1:10" ht="12.75">
      <c r="A2" s="57"/>
      <c r="B2" s="92"/>
      <c r="C2" s="92"/>
      <c r="D2" s="92"/>
      <c r="E2" s="92"/>
      <c r="F2" s="92"/>
      <c r="G2" s="92"/>
      <c r="H2" s="92"/>
      <c r="I2" s="743" t="s">
        <v>493</v>
      </c>
      <c r="J2" s="743"/>
    </row>
    <row r="3" spans="1:10" ht="12.75">
      <c r="A3" s="57"/>
      <c r="B3" s="92"/>
      <c r="C3" s="92"/>
      <c r="D3" s="92"/>
      <c r="E3" s="92"/>
      <c r="F3" s="92"/>
      <c r="G3" s="92"/>
      <c r="H3" s="92"/>
      <c r="I3" s="93"/>
      <c r="J3" s="93"/>
    </row>
    <row r="4" spans="1:11" ht="33.75" customHeight="1">
      <c r="A4" s="200"/>
      <c r="B4" s="729" t="s">
        <v>261</v>
      </c>
      <c r="C4" s="729"/>
      <c r="D4" s="729"/>
      <c r="E4" s="729"/>
      <c r="F4" s="729"/>
      <c r="G4" s="729"/>
      <c r="H4" s="729"/>
      <c r="I4" s="729"/>
      <c r="J4" s="729"/>
      <c r="K4" s="200"/>
    </row>
    <row r="5" spans="1:11" ht="12.75">
      <c r="A5" s="200"/>
      <c r="B5" s="51"/>
      <c r="C5" s="51"/>
      <c r="D5" s="51"/>
      <c r="E5" s="51"/>
      <c r="F5" s="51"/>
      <c r="G5" s="51"/>
      <c r="H5" s="51"/>
      <c r="K5" s="200"/>
    </row>
    <row r="6" spans="1:11" ht="12.75">
      <c r="A6" s="200"/>
      <c r="B6" s="56" t="s">
        <v>0</v>
      </c>
      <c r="C6" s="91" t="s">
        <v>1</v>
      </c>
      <c r="D6" s="56" t="s">
        <v>2</v>
      </c>
      <c r="E6" s="56" t="s">
        <v>3</v>
      </c>
      <c r="F6" s="56" t="s">
        <v>4</v>
      </c>
      <c r="G6" s="56" t="s">
        <v>5</v>
      </c>
      <c r="H6" s="56" t="s">
        <v>86</v>
      </c>
      <c r="I6" s="56" t="s">
        <v>86</v>
      </c>
      <c r="J6" s="197" t="s">
        <v>6</v>
      </c>
      <c r="K6" s="57"/>
    </row>
    <row r="7" spans="1:11" ht="12.75">
      <c r="A7" s="200"/>
      <c r="B7" s="52"/>
      <c r="C7" s="52"/>
      <c r="D7" s="52"/>
      <c r="E7" s="52"/>
      <c r="F7" s="52"/>
      <c r="G7" s="52"/>
      <c r="H7" s="52"/>
      <c r="J7" s="53" t="s">
        <v>57</v>
      </c>
      <c r="K7" s="200"/>
    </row>
    <row r="8" spans="1:11" ht="47.25" customHeight="1">
      <c r="A8" s="79" t="s">
        <v>10</v>
      </c>
      <c r="B8" s="89"/>
      <c r="C8" s="734" t="s">
        <v>162</v>
      </c>
      <c r="D8" s="734"/>
      <c r="E8" s="734"/>
      <c r="F8" s="734"/>
      <c r="G8" s="734"/>
      <c r="H8" s="81"/>
      <c r="I8" s="82" t="s">
        <v>262</v>
      </c>
      <c r="J8" s="198" t="s">
        <v>263</v>
      </c>
      <c r="K8" s="200"/>
    </row>
    <row r="9" spans="1:10" ht="18" customHeight="1">
      <c r="A9" s="79" t="s">
        <v>16</v>
      </c>
      <c r="B9" s="90" t="s">
        <v>10</v>
      </c>
      <c r="C9" s="733" t="s">
        <v>132</v>
      </c>
      <c r="D9" s="733"/>
      <c r="E9" s="733"/>
      <c r="F9" s="733"/>
      <c r="G9" s="733"/>
      <c r="H9" s="733"/>
      <c r="I9" s="83">
        <v>28212</v>
      </c>
      <c r="J9" s="83" t="s">
        <v>273</v>
      </c>
    </row>
    <row r="10" spans="1:10" ht="18" customHeight="1">
      <c r="A10" s="79" t="s">
        <v>23</v>
      </c>
      <c r="B10" s="90" t="s">
        <v>16</v>
      </c>
      <c r="C10" s="733" t="s">
        <v>90</v>
      </c>
      <c r="D10" s="733"/>
      <c r="E10" s="733"/>
      <c r="F10" s="733"/>
      <c r="G10" s="733"/>
      <c r="H10" s="733"/>
      <c r="I10" s="83">
        <v>10479</v>
      </c>
      <c r="J10" s="83" t="s">
        <v>273</v>
      </c>
    </row>
    <row r="11" spans="1:10" ht="18" customHeight="1">
      <c r="A11" s="79" t="s">
        <v>26</v>
      </c>
      <c r="B11" s="90" t="s">
        <v>23</v>
      </c>
      <c r="C11" s="733" t="s">
        <v>93</v>
      </c>
      <c r="D11" s="733"/>
      <c r="E11" s="733"/>
      <c r="F11" s="733"/>
      <c r="G11" s="733"/>
      <c r="H11" s="733"/>
      <c r="I11" s="83">
        <v>2700</v>
      </c>
      <c r="J11" s="83" t="s">
        <v>273</v>
      </c>
    </row>
    <row r="12" spans="1:10" ht="18" customHeight="1">
      <c r="A12" s="79" t="s">
        <v>58</v>
      </c>
      <c r="B12" s="90" t="s">
        <v>26</v>
      </c>
      <c r="C12" s="735" t="s">
        <v>142</v>
      </c>
      <c r="D12" s="738"/>
      <c r="E12" s="738"/>
      <c r="F12" s="738"/>
      <c r="G12" s="738"/>
      <c r="H12" s="739"/>
      <c r="I12" s="83">
        <v>35900</v>
      </c>
      <c r="J12" s="83" t="s">
        <v>273</v>
      </c>
    </row>
    <row r="13" spans="1:10" ht="18" customHeight="1">
      <c r="A13" s="79" t="s">
        <v>60</v>
      </c>
      <c r="B13" s="90" t="s">
        <v>58</v>
      </c>
      <c r="C13" s="733" t="s">
        <v>133</v>
      </c>
      <c r="D13" s="733"/>
      <c r="E13" s="733"/>
      <c r="F13" s="733"/>
      <c r="G13" s="733"/>
      <c r="H13" s="733"/>
      <c r="I13" s="83">
        <v>38351</v>
      </c>
      <c r="J13" s="83" t="s">
        <v>271</v>
      </c>
    </row>
    <row r="14" spans="1:10" ht="18" customHeight="1">
      <c r="A14" s="79" t="s">
        <v>53</v>
      </c>
      <c r="B14" s="90" t="s">
        <v>60</v>
      </c>
      <c r="C14" s="744" t="s">
        <v>136</v>
      </c>
      <c r="D14" s="745"/>
      <c r="E14" s="745"/>
      <c r="F14" s="745"/>
      <c r="G14" s="745"/>
      <c r="H14" s="746"/>
      <c r="I14" s="83">
        <v>5477</v>
      </c>
      <c r="J14" s="83" t="s">
        <v>271</v>
      </c>
    </row>
    <row r="15" spans="1:10" ht="18" customHeight="1">
      <c r="A15" s="79" t="s">
        <v>28</v>
      </c>
      <c r="B15" s="90" t="s">
        <v>53</v>
      </c>
      <c r="C15" s="733" t="s">
        <v>155</v>
      </c>
      <c r="D15" s="733"/>
      <c r="E15" s="733"/>
      <c r="F15" s="733"/>
      <c r="G15" s="733"/>
      <c r="H15" s="733"/>
      <c r="I15" s="83">
        <v>21085</v>
      </c>
      <c r="J15" s="83" t="s">
        <v>271</v>
      </c>
    </row>
    <row r="16" spans="1:10" ht="18" customHeight="1">
      <c r="A16" s="79" t="s">
        <v>30</v>
      </c>
      <c r="B16" s="90" t="s">
        <v>28</v>
      </c>
      <c r="C16" s="735" t="s">
        <v>157</v>
      </c>
      <c r="D16" s="736"/>
      <c r="E16" s="736"/>
      <c r="F16" s="736"/>
      <c r="G16" s="736"/>
      <c r="H16" s="737"/>
      <c r="I16" s="83">
        <v>3000</v>
      </c>
      <c r="J16" s="83" t="s">
        <v>271</v>
      </c>
    </row>
    <row r="17" spans="1:10" ht="18" customHeight="1">
      <c r="A17" s="79" t="s">
        <v>32</v>
      </c>
      <c r="B17" s="90" t="s">
        <v>30</v>
      </c>
      <c r="C17" s="735" t="s">
        <v>138</v>
      </c>
      <c r="D17" s="738"/>
      <c r="E17" s="738"/>
      <c r="F17" s="738"/>
      <c r="G17" s="738"/>
      <c r="H17" s="739"/>
      <c r="I17" s="83">
        <v>2000</v>
      </c>
      <c r="J17" s="83" t="s">
        <v>271</v>
      </c>
    </row>
    <row r="18" spans="1:10" ht="18" customHeight="1">
      <c r="A18" s="79" t="s">
        <v>36</v>
      </c>
      <c r="B18" s="90" t="s">
        <v>32</v>
      </c>
      <c r="C18" s="735" t="s">
        <v>139</v>
      </c>
      <c r="D18" s="738"/>
      <c r="E18" s="738"/>
      <c r="F18" s="738"/>
      <c r="G18" s="738"/>
      <c r="H18" s="739"/>
      <c r="I18" s="83">
        <v>10000</v>
      </c>
      <c r="J18" s="83" t="s">
        <v>271</v>
      </c>
    </row>
    <row r="19" spans="1:10" ht="18" customHeight="1">
      <c r="A19" s="79" t="s">
        <v>54</v>
      </c>
      <c r="B19" s="90" t="s">
        <v>36</v>
      </c>
      <c r="C19" s="735" t="s">
        <v>140</v>
      </c>
      <c r="D19" s="738"/>
      <c r="E19" s="738"/>
      <c r="F19" s="738"/>
      <c r="G19" s="738"/>
      <c r="H19" s="739"/>
      <c r="I19" s="83">
        <v>4000</v>
      </c>
      <c r="J19" s="83" t="s">
        <v>271</v>
      </c>
    </row>
    <row r="20" spans="1:10" ht="18" customHeight="1">
      <c r="A20" s="79" t="s">
        <v>38</v>
      </c>
      <c r="B20" s="90" t="s">
        <v>54</v>
      </c>
      <c r="C20" s="735" t="s">
        <v>141</v>
      </c>
      <c r="D20" s="738"/>
      <c r="E20" s="738"/>
      <c r="F20" s="738"/>
      <c r="G20" s="738"/>
      <c r="H20" s="739"/>
      <c r="I20" s="83">
        <v>1000</v>
      </c>
      <c r="J20" s="83" t="s">
        <v>271</v>
      </c>
    </row>
    <row r="21" spans="1:10" ht="32.25" customHeight="1">
      <c r="A21" s="79" t="s">
        <v>40</v>
      </c>
      <c r="B21" s="90" t="s">
        <v>38</v>
      </c>
      <c r="C21" s="747" t="s">
        <v>161</v>
      </c>
      <c r="D21" s="748"/>
      <c r="E21" s="748"/>
      <c r="F21" s="748"/>
      <c r="G21" s="748"/>
      <c r="H21" s="84"/>
      <c r="I21" s="85">
        <v>1500</v>
      </c>
      <c r="J21" s="85" t="s">
        <v>271</v>
      </c>
    </row>
    <row r="22" spans="1:10" ht="18" customHeight="1">
      <c r="A22" s="79" t="s">
        <v>67</v>
      </c>
      <c r="B22" s="90" t="s">
        <v>40</v>
      </c>
      <c r="C22" s="735" t="s">
        <v>143</v>
      </c>
      <c r="D22" s="738"/>
      <c r="E22" s="738"/>
      <c r="F22" s="738"/>
      <c r="G22" s="738"/>
      <c r="H22" s="84"/>
      <c r="I22" s="83">
        <v>228</v>
      </c>
      <c r="J22" s="83" t="s">
        <v>271</v>
      </c>
    </row>
    <row r="23" spans="1:10" ht="18" customHeight="1">
      <c r="A23" s="79" t="s">
        <v>68</v>
      </c>
      <c r="B23" s="90" t="s">
        <v>67</v>
      </c>
      <c r="C23" s="735" t="s">
        <v>160</v>
      </c>
      <c r="D23" s="738"/>
      <c r="E23" s="738"/>
      <c r="F23" s="738"/>
      <c r="G23" s="739"/>
      <c r="H23" s="86"/>
      <c r="I23" s="83">
        <v>4000</v>
      </c>
      <c r="J23" s="83" t="s">
        <v>271</v>
      </c>
    </row>
    <row r="24" spans="1:10" ht="16.5" customHeight="1">
      <c r="A24" s="79" t="s">
        <v>69</v>
      </c>
      <c r="B24" s="90" t="s">
        <v>68</v>
      </c>
      <c r="C24" s="730" t="s">
        <v>156</v>
      </c>
      <c r="D24" s="731"/>
      <c r="E24" s="731"/>
      <c r="F24" s="731"/>
      <c r="G24" s="732"/>
      <c r="H24" s="87"/>
      <c r="I24" s="83">
        <v>20000</v>
      </c>
      <c r="J24" s="83" t="s">
        <v>271</v>
      </c>
    </row>
    <row r="25" spans="1:10" ht="18.75" customHeight="1">
      <c r="A25" s="79" t="s">
        <v>70</v>
      </c>
      <c r="B25" s="90" t="s">
        <v>69</v>
      </c>
      <c r="C25" s="740" t="s">
        <v>154</v>
      </c>
      <c r="D25" s="741"/>
      <c r="E25" s="741"/>
      <c r="F25" s="741"/>
      <c r="G25" s="742"/>
      <c r="H25" s="87"/>
      <c r="I25" s="83">
        <v>2000</v>
      </c>
      <c r="J25" s="88" t="s">
        <v>272</v>
      </c>
    </row>
    <row r="26" ht="12.75">
      <c r="I26" s="6"/>
    </row>
    <row r="27" ht="12.75">
      <c r="I27" s="65"/>
    </row>
    <row r="28" spans="3:9" ht="12.75">
      <c r="C28" s="8"/>
      <c r="D28" s="8"/>
      <c r="E28" s="8"/>
      <c r="F28" s="8"/>
      <c r="G28" s="8"/>
      <c r="H28" s="8"/>
      <c r="I28" s="66"/>
    </row>
    <row r="29" ht="12.75">
      <c r="I29" s="5"/>
    </row>
  </sheetData>
  <sheetProtection/>
  <mergeCells count="20">
    <mergeCell ref="C25:G25"/>
    <mergeCell ref="I2:J2"/>
    <mergeCell ref="C14:H14"/>
    <mergeCell ref="C13:H13"/>
    <mergeCell ref="C18:H18"/>
    <mergeCell ref="C19:H19"/>
    <mergeCell ref="C20:H20"/>
    <mergeCell ref="C21:G21"/>
    <mergeCell ref="C22:G22"/>
    <mergeCell ref="C23:G23"/>
    <mergeCell ref="B4:J4"/>
    <mergeCell ref="C24:G24"/>
    <mergeCell ref="C15:H15"/>
    <mergeCell ref="C8:G8"/>
    <mergeCell ref="C16:H16"/>
    <mergeCell ref="C17:H17"/>
    <mergeCell ref="C9:H9"/>
    <mergeCell ref="C10:H10"/>
    <mergeCell ref="C11:H11"/>
    <mergeCell ref="C12:H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zoomScalePageLayoutView="0" workbookViewId="0" topLeftCell="A72">
      <selection activeCell="A107" sqref="A107"/>
    </sheetView>
  </sheetViews>
  <sheetFormatPr defaultColWidth="9.140625" defaultRowHeight="17.25" customHeight="1"/>
  <cols>
    <col min="1" max="1" width="5.00390625" style="449" customWidth="1"/>
    <col min="2" max="2" width="3.140625" style="449" customWidth="1"/>
    <col min="3" max="3" width="3.421875" style="449" customWidth="1"/>
    <col min="4" max="4" width="3.140625" style="449" customWidth="1"/>
    <col min="5" max="5" width="87.00390625" style="449" customWidth="1"/>
    <col min="6" max="6" width="10.00390625" style="450" customWidth="1"/>
    <col min="7" max="7" width="11.00390625" style="451" customWidth="1"/>
    <col min="8" max="16384" width="9.140625" style="449" customWidth="1"/>
  </cols>
  <sheetData>
    <row r="1" spans="1:7" ht="17.25" customHeight="1">
      <c r="A1" s="768" t="s">
        <v>494</v>
      </c>
      <c r="B1" s="769"/>
      <c r="C1" s="769"/>
      <c r="D1" s="769"/>
      <c r="E1" s="769"/>
      <c r="F1" s="769"/>
      <c r="G1" s="769"/>
    </row>
    <row r="3" spans="1:7" ht="17.25" customHeight="1">
      <c r="A3" s="770" t="s">
        <v>412</v>
      </c>
      <c r="B3" s="771"/>
      <c r="C3" s="771"/>
      <c r="D3" s="771"/>
      <c r="E3" s="771"/>
      <c r="F3" s="771"/>
      <c r="G3" s="771"/>
    </row>
    <row r="4" spans="1:7" ht="17.25" customHeight="1">
      <c r="A4" s="770" t="s">
        <v>87</v>
      </c>
      <c r="B4" s="771"/>
      <c r="C4" s="771"/>
      <c r="D4" s="771"/>
      <c r="E4" s="771"/>
      <c r="F4" s="771"/>
      <c r="G4" s="771"/>
    </row>
    <row r="5" ht="17.25" customHeight="1">
      <c r="A5" s="452"/>
    </row>
    <row r="6" spans="1:7" ht="17.25" customHeight="1">
      <c r="A6" s="453"/>
      <c r="B6" s="454" t="s">
        <v>0</v>
      </c>
      <c r="C6" s="454" t="s">
        <v>1</v>
      </c>
      <c r="D6" s="454" t="s">
        <v>2</v>
      </c>
      <c r="E6" s="454" t="s">
        <v>3</v>
      </c>
      <c r="F6" s="455" t="s">
        <v>4</v>
      </c>
      <c r="G6" s="455" t="s">
        <v>5</v>
      </c>
    </row>
    <row r="7" spans="1:7" ht="17.25" customHeight="1">
      <c r="A7" s="456">
        <v>1</v>
      </c>
      <c r="B7" s="457"/>
      <c r="C7" s="457"/>
      <c r="G7" s="450" t="s">
        <v>88</v>
      </c>
    </row>
    <row r="8" spans="1:7" ht="17.25" customHeight="1">
      <c r="A8" s="456">
        <f aca="true" t="shared" si="0" ref="A8:A58">A7+1</f>
        <v>2</v>
      </c>
      <c r="B8" s="772" t="s">
        <v>413</v>
      </c>
      <c r="C8" s="773"/>
      <c r="D8" s="773"/>
      <c r="E8" s="773"/>
      <c r="F8" s="458"/>
      <c r="G8" s="459">
        <v>4692594</v>
      </c>
    </row>
    <row r="9" spans="1:7" s="461" customFormat="1" ht="22.5" customHeight="1">
      <c r="A9" s="456">
        <f t="shared" si="0"/>
        <v>3</v>
      </c>
      <c r="B9" s="460"/>
      <c r="C9" s="763" t="s">
        <v>414</v>
      </c>
      <c r="D9" s="767"/>
      <c r="E9" s="767"/>
      <c r="F9" s="459"/>
      <c r="G9" s="459">
        <f>F10</f>
        <v>555</v>
      </c>
    </row>
    <row r="10" spans="1:7" s="461" customFormat="1" ht="16.5" customHeight="1">
      <c r="A10" s="456">
        <f t="shared" si="0"/>
        <v>4</v>
      </c>
      <c r="B10" s="462"/>
      <c r="C10" s="463" t="s">
        <v>415</v>
      </c>
      <c r="D10" s="754" t="s">
        <v>416</v>
      </c>
      <c r="E10" s="754"/>
      <c r="F10" s="459">
        <v>555</v>
      </c>
      <c r="G10" s="459"/>
    </row>
    <row r="11" spans="1:7" s="461" customFormat="1" ht="17.25" customHeight="1">
      <c r="A11" s="456">
        <f t="shared" si="0"/>
        <v>5</v>
      </c>
      <c r="B11" s="462"/>
      <c r="C11" s="763" t="s">
        <v>417</v>
      </c>
      <c r="D11" s="767"/>
      <c r="E11" s="767"/>
      <c r="F11" s="465"/>
      <c r="G11" s="459">
        <f>SUM(F12:F21)</f>
        <v>55426</v>
      </c>
    </row>
    <row r="12" spans="1:7" ht="17.25" customHeight="1">
      <c r="A12" s="456">
        <f t="shared" si="0"/>
        <v>6</v>
      </c>
      <c r="B12" s="466"/>
      <c r="C12" s="463" t="s">
        <v>415</v>
      </c>
      <c r="D12" s="754" t="s">
        <v>418</v>
      </c>
      <c r="E12" s="754"/>
      <c r="F12" s="467">
        <v>7744</v>
      </c>
      <c r="G12" s="467"/>
    </row>
    <row r="13" spans="1:7" ht="17.25" customHeight="1">
      <c r="A13" s="456">
        <f t="shared" si="0"/>
        <v>7</v>
      </c>
      <c r="B13" s="466"/>
      <c r="C13" s="463" t="s">
        <v>415</v>
      </c>
      <c r="D13" s="754" t="s">
        <v>419</v>
      </c>
      <c r="E13" s="754"/>
      <c r="F13" s="467">
        <v>6032</v>
      </c>
      <c r="G13" s="467"/>
    </row>
    <row r="14" spans="1:7" ht="17.25" customHeight="1">
      <c r="A14" s="456">
        <f t="shared" si="0"/>
        <v>8</v>
      </c>
      <c r="B14" s="466"/>
      <c r="C14" s="463" t="s">
        <v>415</v>
      </c>
      <c r="D14" s="754" t="s">
        <v>420</v>
      </c>
      <c r="E14" s="754"/>
      <c r="F14" s="467">
        <v>20089</v>
      </c>
      <c r="G14" s="467"/>
    </row>
    <row r="15" spans="1:7" ht="17.25" customHeight="1">
      <c r="A15" s="456">
        <f t="shared" si="0"/>
        <v>9</v>
      </c>
      <c r="B15" s="466"/>
      <c r="C15" s="463" t="s">
        <v>415</v>
      </c>
      <c r="D15" s="754" t="s">
        <v>421</v>
      </c>
      <c r="E15" s="754"/>
      <c r="F15" s="467">
        <v>94</v>
      </c>
      <c r="G15" s="467"/>
    </row>
    <row r="16" spans="1:7" ht="17.25" customHeight="1">
      <c r="A16" s="456">
        <f t="shared" si="0"/>
        <v>10</v>
      </c>
      <c r="B16" s="466"/>
      <c r="C16" s="463" t="s">
        <v>415</v>
      </c>
      <c r="D16" s="754" t="s">
        <v>422</v>
      </c>
      <c r="E16" s="754"/>
      <c r="F16" s="467">
        <v>12346</v>
      </c>
      <c r="G16" s="467"/>
    </row>
    <row r="17" spans="1:7" ht="17.25" customHeight="1">
      <c r="A17" s="456">
        <f t="shared" si="0"/>
        <v>11</v>
      </c>
      <c r="B17" s="466"/>
      <c r="C17" s="463" t="s">
        <v>415</v>
      </c>
      <c r="D17" s="754" t="s">
        <v>423</v>
      </c>
      <c r="E17" s="754"/>
      <c r="F17" s="467">
        <v>589</v>
      </c>
      <c r="G17" s="467"/>
    </row>
    <row r="18" spans="1:7" ht="17.25" customHeight="1">
      <c r="A18" s="456">
        <f t="shared" si="0"/>
        <v>12</v>
      </c>
      <c r="B18" s="466"/>
      <c r="C18" s="463" t="s">
        <v>415</v>
      </c>
      <c r="D18" s="754" t="s">
        <v>376</v>
      </c>
      <c r="E18" s="754"/>
      <c r="F18" s="467">
        <v>129</v>
      </c>
      <c r="G18" s="467"/>
    </row>
    <row r="19" spans="1:7" ht="17.25" customHeight="1">
      <c r="A19" s="456">
        <f t="shared" si="0"/>
        <v>13</v>
      </c>
      <c r="B19" s="466"/>
      <c r="C19" s="463" t="s">
        <v>415</v>
      </c>
      <c r="D19" s="754" t="s">
        <v>424</v>
      </c>
      <c r="E19" s="754"/>
      <c r="F19" s="467">
        <v>2206</v>
      </c>
      <c r="G19" s="467"/>
    </row>
    <row r="20" spans="1:7" ht="17.25" customHeight="1">
      <c r="A20" s="456">
        <f t="shared" si="0"/>
        <v>14</v>
      </c>
      <c r="B20" s="466"/>
      <c r="C20" s="463" t="s">
        <v>415</v>
      </c>
      <c r="D20" s="754" t="s">
        <v>425</v>
      </c>
      <c r="E20" s="754"/>
      <c r="F20" s="467">
        <v>1060</v>
      </c>
      <c r="G20" s="467"/>
    </row>
    <row r="21" spans="1:7" ht="17.25" customHeight="1">
      <c r="A21" s="456">
        <f t="shared" si="0"/>
        <v>15</v>
      </c>
      <c r="B21" s="466"/>
      <c r="C21" s="463" t="s">
        <v>415</v>
      </c>
      <c r="D21" s="754" t="s">
        <v>426</v>
      </c>
      <c r="E21" s="754"/>
      <c r="F21" s="467">
        <v>5137</v>
      </c>
      <c r="G21" s="467"/>
    </row>
    <row r="22" spans="1:7" s="461" customFormat="1" ht="17.25" customHeight="1">
      <c r="A22" s="456">
        <f t="shared" si="0"/>
        <v>16</v>
      </c>
      <c r="B22" s="462"/>
      <c r="C22" s="761" t="s">
        <v>427</v>
      </c>
      <c r="D22" s="762"/>
      <c r="E22" s="763"/>
      <c r="F22" s="459"/>
      <c r="G22" s="468">
        <f>SUM(F23:F25)</f>
        <v>12692</v>
      </c>
    </row>
    <row r="23" spans="1:7" s="461" customFormat="1" ht="17.25" customHeight="1">
      <c r="A23" s="456">
        <f t="shared" si="0"/>
        <v>17</v>
      </c>
      <c r="B23" s="462"/>
      <c r="C23" s="463" t="s">
        <v>415</v>
      </c>
      <c r="D23" s="754" t="s">
        <v>428</v>
      </c>
      <c r="E23" s="754"/>
      <c r="F23" s="469">
        <v>10000</v>
      </c>
      <c r="G23" s="468"/>
    </row>
    <row r="24" spans="1:7" s="461" customFormat="1" ht="17.25" customHeight="1">
      <c r="A24" s="456">
        <f t="shared" si="0"/>
        <v>18</v>
      </c>
      <c r="B24" s="462"/>
      <c r="C24" s="463" t="s">
        <v>415</v>
      </c>
      <c r="D24" s="754" t="s">
        <v>429</v>
      </c>
      <c r="E24" s="754" t="s">
        <v>430</v>
      </c>
      <c r="F24" s="469">
        <v>892</v>
      </c>
      <c r="G24" s="468"/>
    </row>
    <row r="25" spans="1:7" s="461" customFormat="1" ht="17.25" customHeight="1">
      <c r="A25" s="456">
        <f t="shared" si="0"/>
        <v>19</v>
      </c>
      <c r="B25" s="462"/>
      <c r="C25" s="463" t="s">
        <v>415</v>
      </c>
      <c r="D25" s="754" t="s">
        <v>431</v>
      </c>
      <c r="E25" s="754"/>
      <c r="F25" s="469">
        <v>1800</v>
      </c>
      <c r="G25" s="468"/>
    </row>
    <row r="26" spans="1:7" s="461" customFormat="1" ht="17.25" customHeight="1">
      <c r="A26" s="456">
        <f t="shared" si="0"/>
        <v>20</v>
      </c>
      <c r="B26" s="462"/>
      <c r="C26" s="761" t="s">
        <v>432</v>
      </c>
      <c r="D26" s="762"/>
      <c r="E26" s="763"/>
      <c r="F26" s="459"/>
      <c r="G26" s="468">
        <f>SUM(F27)</f>
        <v>65434</v>
      </c>
    </row>
    <row r="27" spans="1:7" s="461" customFormat="1" ht="29.25" customHeight="1">
      <c r="A27" s="456">
        <f t="shared" si="0"/>
        <v>21</v>
      </c>
      <c r="B27" s="462"/>
      <c r="C27" s="463" t="s">
        <v>415</v>
      </c>
      <c r="D27" s="754" t="s">
        <v>433</v>
      </c>
      <c r="E27" s="754"/>
      <c r="F27" s="459">
        <v>65434</v>
      </c>
      <c r="G27" s="468"/>
    </row>
    <row r="28" spans="1:7" s="461" customFormat="1" ht="22.5" customHeight="1">
      <c r="A28" s="456">
        <f t="shared" si="0"/>
        <v>22</v>
      </c>
      <c r="B28" s="462"/>
      <c r="C28" s="761" t="s">
        <v>434</v>
      </c>
      <c r="D28" s="762"/>
      <c r="E28" s="763"/>
      <c r="F28" s="459"/>
      <c r="G28" s="468">
        <f>SUM(F29)</f>
        <v>462478</v>
      </c>
    </row>
    <row r="29" spans="1:7" s="461" customFormat="1" ht="29.25" customHeight="1">
      <c r="A29" s="456">
        <f t="shared" si="0"/>
        <v>23</v>
      </c>
      <c r="B29" s="462"/>
      <c r="C29" s="463"/>
      <c r="D29" s="754" t="s">
        <v>435</v>
      </c>
      <c r="E29" s="754"/>
      <c r="F29" s="459">
        <v>462478</v>
      </c>
      <c r="G29" s="468"/>
    </row>
    <row r="30" spans="1:7" s="461" customFormat="1" ht="17.25" customHeight="1">
      <c r="A30" s="456">
        <f t="shared" si="0"/>
        <v>24</v>
      </c>
      <c r="B30" s="462"/>
      <c r="C30" s="761" t="s">
        <v>436</v>
      </c>
      <c r="D30" s="762"/>
      <c r="E30" s="763"/>
      <c r="F30" s="459">
        <v>-19545</v>
      </c>
      <c r="G30" s="468">
        <f>F30</f>
        <v>-19545</v>
      </c>
    </row>
    <row r="31" spans="1:7" ht="14.25" customHeight="1">
      <c r="A31" s="456">
        <f t="shared" si="0"/>
        <v>25</v>
      </c>
      <c r="B31" s="466"/>
      <c r="C31" s="764" t="s">
        <v>437</v>
      </c>
      <c r="D31" s="765"/>
      <c r="E31" s="765"/>
      <c r="F31" s="470"/>
      <c r="G31" s="471">
        <v>107611</v>
      </c>
    </row>
    <row r="32" spans="1:7" ht="14.25" customHeight="1">
      <c r="A32" s="456">
        <f t="shared" si="0"/>
        <v>26</v>
      </c>
      <c r="B32" s="466"/>
      <c r="C32" s="766"/>
      <c r="D32" s="766"/>
      <c r="E32" s="766"/>
      <c r="F32" s="473"/>
      <c r="G32" s="474">
        <v>-107611</v>
      </c>
    </row>
    <row r="33" spans="1:7" ht="17.25" customHeight="1">
      <c r="A33" s="456">
        <f t="shared" si="0"/>
        <v>27</v>
      </c>
      <c r="B33" s="466"/>
      <c r="C33" s="475"/>
      <c r="D33" s="476" t="s">
        <v>415</v>
      </c>
      <c r="E33" s="477" t="s">
        <v>438</v>
      </c>
      <c r="F33" s="478">
        <v>-591</v>
      </c>
      <c r="G33" s="478"/>
    </row>
    <row r="34" spans="1:7" ht="17.25" customHeight="1">
      <c r="A34" s="456">
        <f t="shared" si="0"/>
        <v>28</v>
      </c>
      <c r="B34" s="479"/>
      <c r="C34" s="480"/>
      <c r="D34" s="481" t="s">
        <v>415</v>
      </c>
      <c r="E34" s="464" t="s">
        <v>439</v>
      </c>
      <c r="F34" s="482">
        <v>-202</v>
      </c>
      <c r="G34" s="482"/>
    </row>
    <row r="35" spans="1:7" ht="17.25" customHeight="1">
      <c r="A35" s="456">
        <f t="shared" si="0"/>
        <v>29</v>
      </c>
      <c r="B35" s="479"/>
      <c r="C35" s="480"/>
      <c r="D35" s="481" t="s">
        <v>415</v>
      </c>
      <c r="E35" s="464" t="s">
        <v>440</v>
      </c>
      <c r="F35" s="482">
        <v>22387</v>
      </c>
      <c r="G35" s="482"/>
    </row>
    <row r="36" spans="1:7" ht="17.25" customHeight="1">
      <c r="A36" s="456">
        <f t="shared" si="0"/>
        <v>30</v>
      </c>
      <c r="B36" s="479"/>
      <c r="C36" s="480"/>
      <c r="D36" s="481" t="s">
        <v>415</v>
      </c>
      <c r="E36" s="464" t="s">
        <v>441</v>
      </c>
      <c r="F36" s="482">
        <v>10983</v>
      </c>
      <c r="G36" s="482"/>
    </row>
    <row r="37" spans="1:7" ht="17.25" customHeight="1">
      <c r="A37" s="456">
        <f t="shared" si="0"/>
        <v>31</v>
      </c>
      <c r="B37" s="479"/>
      <c r="C37" s="480"/>
      <c r="D37" s="481" t="s">
        <v>415</v>
      </c>
      <c r="E37" s="464" t="s">
        <v>442</v>
      </c>
      <c r="F37" s="482">
        <v>-11523</v>
      </c>
      <c r="G37" s="482"/>
    </row>
    <row r="38" spans="1:7" ht="17.25" customHeight="1">
      <c r="A38" s="456">
        <f t="shared" si="0"/>
        <v>32</v>
      </c>
      <c r="B38" s="479"/>
      <c r="C38" s="480"/>
      <c r="D38" s="481" t="s">
        <v>415</v>
      </c>
      <c r="E38" s="464" t="s">
        <v>443</v>
      </c>
      <c r="F38" s="482">
        <v>74138</v>
      </c>
      <c r="G38" s="482"/>
    </row>
    <row r="39" spans="1:7" ht="17.25" customHeight="1">
      <c r="A39" s="456">
        <f t="shared" si="0"/>
        <v>33</v>
      </c>
      <c r="B39" s="479"/>
      <c r="C39" s="480"/>
      <c r="D39" s="481" t="s">
        <v>415</v>
      </c>
      <c r="E39" s="464" t="s">
        <v>444</v>
      </c>
      <c r="F39" s="482">
        <v>103</v>
      </c>
      <c r="G39" s="482"/>
    </row>
    <row r="40" spans="1:7" ht="17.25" customHeight="1">
      <c r="A40" s="456">
        <f t="shared" si="0"/>
        <v>34</v>
      </c>
      <c r="B40" s="479"/>
      <c r="C40" s="480"/>
      <c r="D40" s="481" t="s">
        <v>415</v>
      </c>
      <c r="E40" s="464" t="s">
        <v>445</v>
      </c>
      <c r="F40" s="482">
        <v>-95295</v>
      </c>
      <c r="G40" s="482"/>
    </row>
    <row r="41" spans="1:7" ht="17.25" customHeight="1">
      <c r="A41" s="456">
        <f t="shared" si="0"/>
        <v>35</v>
      </c>
      <c r="B41" s="759" t="s">
        <v>446</v>
      </c>
      <c r="C41" s="764"/>
      <c r="D41" s="760"/>
      <c r="E41" s="760"/>
      <c r="F41" s="468"/>
      <c r="G41" s="484">
        <f>G9+G11+G22+G26+G28+G30</f>
        <v>577040</v>
      </c>
    </row>
    <row r="42" spans="1:7" ht="17.25" customHeight="1">
      <c r="A42" s="456">
        <f t="shared" si="0"/>
        <v>36</v>
      </c>
      <c r="B42" s="479"/>
      <c r="C42" s="762" t="s">
        <v>447</v>
      </c>
      <c r="D42" s="762"/>
      <c r="E42" s="762"/>
      <c r="F42" s="482"/>
      <c r="G42" s="482"/>
    </row>
    <row r="43" spans="1:7" ht="17.25" customHeight="1">
      <c r="A43" s="456">
        <f t="shared" si="0"/>
        <v>37</v>
      </c>
      <c r="B43" s="466"/>
      <c r="C43" s="481" t="s">
        <v>415</v>
      </c>
      <c r="D43" s="754" t="s">
        <v>448</v>
      </c>
      <c r="E43" s="754"/>
      <c r="F43" s="482">
        <v>5798</v>
      </c>
      <c r="G43" s="482"/>
    </row>
    <row r="44" spans="1:7" ht="17.25" customHeight="1">
      <c r="A44" s="456">
        <f t="shared" si="0"/>
        <v>38</v>
      </c>
      <c r="B44" s="466"/>
      <c r="C44" s="481" t="s">
        <v>415</v>
      </c>
      <c r="D44" s="754" t="s">
        <v>449</v>
      </c>
      <c r="E44" s="754"/>
      <c r="F44" s="482">
        <v>1340</v>
      </c>
      <c r="G44" s="482"/>
    </row>
    <row r="45" spans="1:7" ht="17.25" customHeight="1">
      <c r="A45" s="456">
        <f t="shared" si="0"/>
        <v>39</v>
      </c>
      <c r="B45" s="466"/>
      <c r="C45" s="481" t="s">
        <v>415</v>
      </c>
      <c r="D45" s="754" t="s">
        <v>440</v>
      </c>
      <c r="E45" s="754"/>
      <c r="F45" s="482">
        <v>6614</v>
      </c>
      <c r="G45" s="482"/>
    </row>
    <row r="46" spans="1:7" ht="17.25" customHeight="1">
      <c r="A46" s="456">
        <f t="shared" si="0"/>
        <v>40</v>
      </c>
      <c r="B46" s="466"/>
      <c r="C46" s="481" t="s">
        <v>415</v>
      </c>
      <c r="D46" s="754" t="s">
        <v>450</v>
      </c>
      <c r="E46" s="754"/>
      <c r="F46" s="482">
        <v>-102</v>
      </c>
      <c r="G46" s="482"/>
    </row>
    <row r="47" spans="1:7" ht="17.25" customHeight="1">
      <c r="A47" s="456">
        <f t="shared" si="0"/>
        <v>41</v>
      </c>
      <c r="B47" s="466"/>
      <c r="C47" s="481" t="s">
        <v>415</v>
      </c>
      <c r="D47" s="754" t="s">
        <v>441</v>
      </c>
      <c r="E47" s="754"/>
      <c r="F47" s="482">
        <v>57956</v>
      </c>
      <c r="G47" s="482"/>
    </row>
    <row r="48" spans="1:7" ht="17.25" customHeight="1">
      <c r="A48" s="456">
        <f t="shared" si="0"/>
        <v>42</v>
      </c>
      <c r="B48" s="466"/>
      <c r="C48" s="481" t="s">
        <v>415</v>
      </c>
      <c r="D48" s="754" t="s">
        <v>442</v>
      </c>
      <c r="E48" s="754"/>
      <c r="F48" s="482">
        <v>-7049</v>
      </c>
      <c r="G48" s="482"/>
    </row>
    <row r="49" spans="1:7" ht="17.25" customHeight="1">
      <c r="A49" s="456">
        <f t="shared" si="0"/>
        <v>43</v>
      </c>
      <c r="B49" s="466"/>
      <c r="C49" s="481" t="s">
        <v>415</v>
      </c>
      <c r="D49" s="754" t="s">
        <v>443</v>
      </c>
      <c r="E49" s="754"/>
      <c r="F49" s="482">
        <v>74622</v>
      </c>
      <c r="G49" s="482"/>
    </row>
    <row r="50" spans="1:7" ht="17.25" customHeight="1">
      <c r="A50" s="456">
        <f t="shared" si="0"/>
        <v>44</v>
      </c>
      <c r="B50" s="466"/>
      <c r="C50" s="481" t="s">
        <v>415</v>
      </c>
      <c r="D50" s="754" t="s">
        <v>444</v>
      </c>
      <c r="E50" s="754"/>
      <c r="F50" s="482">
        <v>65563</v>
      </c>
      <c r="G50" s="482"/>
    </row>
    <row r="51" spans="1:7" ht="17.25" customHeight="1">
      <c r="A51" s="456">
        <f t="shared" si="0"/>
        <v>45</v>
      </c>
      <c r="B51" s="466"/>
      <c r="C51" s="481" t="s">
        <v>415</v>
      </c>
      <c r="D51" s="754" t="s">
        <v>451</v>
      </c>
      <c r="E51" s="754"/>
      <c r="F51" s="482">
        <v>5115</v>
      </c>
      <c r="G51" s="482"/>
    </row>
    <row r="52" spans="1:7" ht="17.25" customHeight="1">
      <c r="A52" s="456">
        <f t="shared" si="0"/>
        <v>46</v>
      </c>
      <c r="B52" s="466"/>
      <c r="C52" s="481" t="s">
        <v>415</v>
      </c>
      <c r="D52" s="754" t="s">
        <v>452</v>
      </c>
      <c r="E52" s="754"/>
      <c r="F52" s="482">
        <v>367183</v>
      </c>
      <c r="G52" s="482"/>
    </row>
    <row r="53" spans="1:7" ht="17.25" customHeight="1">
      <c r="A53" s="456">
        <f t="shared" si="0"/>
        <v>47</v>
      </c>
      <c r="B53" s="759" t="s">
        <v>453</v>
      </c>
      <c r="C53" s="760" t="s">
        <v>415</v>
      </c>
      <c r="D53" s="760"/>
      <c r="E53" s="750"/>
      <c r="F53" s="468"/>
      <c r="G53" s="484"/>
    </row>
    <row r="54" spans="1:7" ht="17.25" customHeight="1">
      <c r="A54" s="456">
        <f t="shared" si="0"/>
        <v>48</v>
      </c>
      <c r="B54" s="466"/>
      <c r="C54" s="755" t="s">
        <v>454</v>
      </c>
      <c r="D54" s="756"/>
      <c r="E54" s="756"/>
      <c r="F54" s="485"/>
      <c r="G54" s="486"/>
    </row>
    <row r="55" spans="1:7" ht="17.25" customHeight="1">
      <c r="A55" s="456">
        <f t="shared" si="0"/>
        <v>49</v>
      </c>
      <c r="B55" s="466"/>
      <c r="C55" s="487" t="s">
        <v>415</v>
      </c>
      <c r="D55" s="754" t="s">
        <v>455</v>
      </c>
      <c r="E55" s="754"/>
      <c r="F55" s="488"/>
      <c r="G55" s="468">
        <f>SUM(F56:F58)</f>
        <v>60960</v>
      </c>
    </row>
    <row r="56" spans="1:7" ht="17.25" customHeight="1">
      <c r="A56" s="456">
        <f t="shared" si="0"/>
        <v>50</v>
      </c>
      <c r="B56" s="479"/>
      <c r="C56" s="489"/>
      <c r="D56" s="476" t="s">
        <v>415</v>
      </c>
      <c r="E56" s="477" t="s">
        <v>448</v>
      </c>
      <c r="F56" s="482">
        <v>56408</v>
      </c>
      <c r="G56" s="482"/>
    </row>
    <row r="57" spans="1:7" ht="17.25" customHeight="1">
      <c r="A57" s="456">
        <f t="shared" si="0"/>
        <v>51</v>
      </c>
      <c r="B57" s="479"/>
      <c r="C57" s="489"/>
      <c r="D57" s="476" t="s">
        <v>415</v>
      </c>
      <c r="E57" s="477" t="s">
        <v>449</v>
      </c>
      <c r="F57" s="482">
        <v>1556</v>
      </c>
      <c r="G57" s="482"/>
    </row>
    <row r="58" spans="1:7" ht="17.25" customHeight="1">
      <c r="A58" s="456">
        <f t="shared" si="0"/>
        <v>52</v>
      </c>
      <c r="B58" s="490"/>
      <c r="C58" s="480"/>
      <c r="D58" s="476" t="s">
        <v>415</v>
      </c>
      <c r="E58" s="477" t="s">
        <v>456</v>
      </c>
      <c r="F58" s="482">
        <v>2996</v>
      </c>
      <c r="G58" s="482"/>
    </row>
    <row r="59" spans="1:7" ht="17.25" customHeight="1">
      <c r="A59" s="757" t="str">
        <f>A1</f>
        <v>15. melléklet a  3/2014.(II.17.) önkormányzati rendelethez</v>
      </c>
      <c r="B59" s="758"/>
      <c r="C59" s="758"/>
      <c r="D59" s="758"/>
      <c r="E59" s="758"/>
      <c r="F59" s="758"/>
      <c r="G59" s="758"/>
    </row>
    <row r="60" spans="1:7" ht="17.25" customHeight="1">
      <c r="A60" s="491"/>
      <c r="B60" s="454" t="s">
        <v>0</v>
      </c>
      <c r="C60" s="454" t="s">
        <v>1</v>
      </c>
      <c r="D60" s="454" t="s">
        <v>2</v>
      </c>
      <c r="E60" s="454" t="s">
        <v>3</v>
      </c>
      <c r="F60" s="455" t="s">
        <v>4</v>
      </c>
      <c r="G60" s="455" t="s">
        <v>5</v>
      </c>
    </row>
    <row r="61" spans="1:7" ht="17.25" customHeight="1">
      <c r="A61" s="492">
        <f>A58+1</f>
        <v>53</v>
      </c>
      <c r="C61" s="493"/>
      <c r="D61" s="494"/>
      <c r="E61" s="495"/>
      <c r="F61" s="496"/>
      <c r="G61" s="496"/>
    </row>
    <row r="62" spans="1:7" ht="17.25" customHeight="1">
      <c r="A62" s="492">
        <f>A61+1</f>
        <v>54</v>
      </c>
      <c r="B62" s="497"/>
      <c r="C62" s="498"/>
      <c r="D62" s="476"/>
      <c r="E62" s="477"/>
      <c r="F62" s="499"/>
      <c r="G62" s="500" t="s">
        <v>88</v>
      </c>
    </row>
    <row r="63" spans="1:7" ht="17.25" customHeight="1">
      <c r="A63" s="492">
        <f>A62+1</f>
        <v>55</v>
      </c>
      <c r="B63" s="501"/>
      <c r="C63" s="755" t="s">
        <v>457</v>
      </c>
      <c r="D63" s="749"/>
      <c r="E63" s="749"/>
      <c r="F63" s="485"/>
      <c r="G63" s="486"/>
    </row>
    <row r="64" spans="1:7" ht="17.25" customHeight="1">
      <c r="A64" s="492">
        <f>A63+1</f>
        <v>56</v>
      </c>
      <c r="B64" s="501"/>
      <c r="C64" s="487" t="s">
        <v>415</v>
      </c>
      <c r="D64" s="754" t="s">
        <v>455</v>
      </c>
      <c r="E64" s="754"/>
      <c r="F64" s="488"/>
      <c r="G64" s="468">
        <f>SUM(F65:F65)</f>
        <v>456</v>
      </c>
    </row>
    <row r="65" spans="1:7" ht="17.25" customHeight="1">
      <c r="A65" s="492">
        <f>A64+1</f>
        <v>57</v>
      </c>
      <c r="B65" s="503"/>
      <c r="C65" s="489"/>
      <c r="D65" s="476" t="s">
        <v>415</v>
      </c>
      <c r="E65" s="477" t="s">
        <v>456</v>
      </c>
      <c r="F65" s="482">
        <v>456</v>
      </c>
      <c r="G65" s="482"/>
    </row>
    <row r="66" spans="1:7" s="461" customFormat="1" ht="17.25" customHeight="1">
      <c r="A66" s="492">
        <f aca="true" t="shared" si="1" ref="A66:A105">A65+1</f>
        <v>58</v>
      </c>
      <c r="B66" s="501"/>
      <c r="C66" s="759" t="s">
        <v>458</v>
      </c>
      <c r="D66" s="760"/>
      <c r="E66" s="760"/>
      <c r="F66" s="468"/>
      <c r="G66" s="504"/>
    </row>
    <row r="67" spans="1:7" ht="17.25" customHeight="1">
      <c r="A67" s="492">
        <f t="shared" si="1"/>
        <v>59</v>
      </c>
      <c r="B67" s="501"/>
      <c r="C67" s="494" t="s">
        <v>415</v>
      </c>
      <c r="D67" s="754" t="s">
        <v>455</v>
      </c>
      <c r="E67" s="754"/>
      <c r="F67" s="482"/>
      <c r="G67" s="468">
        <f>SUM(F68:F70)</f>
        <v>41935</v>
      </c>
    </row>
    <row r="68" spans="1:7" ht="17.25" customHeight="1">
      <c r="A68" s="492">
        <f t="shared" si="1"/>
        <v>60</v>
      </c>
      <c r="B68" s="503"/>
      <c r="C68" s="505"/>
      <c r="D68" s="481" t="s">
        <v>415</v>
      </c>
      <c r="E68" s="477" t="s">
        <v>448</v>
      </c>
      <c r="F68" s="482">
        <v>3057</v>
      </c>
      <c r="G68" s="482"/>
    </row>
    <row r="69" spans="1:7" ht="17.25" customHeight="1">
      <c r="A69" s="492">
        <f t="shared" si="1"/>
        <v>61</v>
      </c>
      <c r="B69" s="503"/>
      <c r="C69" s="505"/>
      <c r="D69" s="481" t="s">
        <v>415</v>
      </c>
      <c r="E69" s="477" t="s">
        <v>449</v>
      </c>
      <c r="F69" s="482">
        <v>612</v>
      </c>
      <c r="G69" s="482"/>
    </row>
    <row r="70" spans="1:7" ht="17.25" customHeight="1">
      <c r="A70" s="492">
        <f t="shared" si="1"/>
        <v>62</v>
      </c>
      <c r="B70" s="503"/>
      <c r="C70" s="505"/>
      <c r="D70" s="481" t="s">
        <v>415</v>
      </c>
      <c r="E70" s="477" t="s">
        <v>456</v>
      </c>
      <c r="F70" s="482">
        <v>38266</v>
      </c>
      <c r="G70" s="482"/>
    </row>
    <row r="71" spans="1:7" ht="17.25" customHeight="1">
      <c r="A71" s="492">
        <f t="shared" si="1"/>
        <v>63</v>
      </c>
      <c r="B71" s="506"/>
      <c r="C71" s="755" t="s">
        <v>459</v>
      </c>
      <c r="D71" s="756"/>
      <c r="E71" s="756"/>
      <c r="F71" s="468"/>
      <c r="G71" s="507"/>
    </row>
    <row r="72" spans="1:7" ht="17.25" customHeight="1">
      <c r="A72" s="492">
        <f t="shared" si="1"/>
        <v>64</v>
      </c>
      <c r="B72" s="501"/>
      <c r="C72" s="508" t="s">
        <v>415</v>
      </c>
      <c r="D72" s="754" t="s">
        <v>460</v>
      </c>
      <c r="E72" s="754"/>
      <c r="F72" s="482"/>
      <c r="G72" s="468">
        <f>SUM(F73:F76)</f>
        <v>2444</v>
      </c>
    </row>
    <row r="73" spans="1:7" ht="17.25" customHeight="1">
      <c r="A73" s="492">
        <f t="shared" si="1"/>
        <v>65</v>
      </c>
      <c r="B73" s="503"/>
      <c r="C73" s="505"/>
      <c r="D73" s="509" t="s">
        <v>415</v>
      </c>
      <c r="E73" s="477" t="s">
        <v>448</v>
      </c>
      <c r="F73" s="482">
        <v>400</v>
      </c>
      <c r="G73" s="468"/>
    </row>
    <row r="74" spans="1:7" ht="17.25" customHeight="1">
      <c r="A74" s="492">
        <f t="shared" si="1"/>
        <v>66</v>
      </c>
      <c r="B74" s="503"/>
      <c r="C74" s="505"/>
      <c r="D74" s="509" t="s">
        <v>415</v>
      </c>
      <c r="E74" s="477" t="s">
        <v>449</v>
      </c>
      <c r="F74" s="482">
        <v>107</v>
      </c>
      <c r="G74" s="468"/>
    </row>
    <row r="75" spans="1:7" ht="17.25" customHeight="1">
      <c r="A75" s="492">
        <f t="shared" si="1"/>
        <v>67</v>
      </c>
      <c r="B75" s="503"/>
      <c r="C75" s="490"/>
      <c r="D75" s="476" t="s">
        <v>415</v>
      </c>
      <c r="E75" s="477" t="s">
        <v>456</v>
      </c>
      <c r="F75" s="482">
        <v>1937</v>
      </c>
      <c r="G75" s="482"/>
    </row>
    <row r="76" spans="1:7" s="461" customFormat="1" ht="17.25" customHeight="1">
      <c r="A76" s="492">
        <f t="shared" si="1"/>
        <v>68</v>
      </c>
      <c r="B76" s="506"/>
      <c r="C76" s="755" t="s">
        <v>461</v>
      </c>
      <c r="D76" s="756"/>
      <c r="E76" s="756"/>
      <c r="F76" s="468"/>
      <c r="G76" s="504"/>
    </row>
    <row r="77" spans="1:7" ht="17.25" customHeight="1">
      <c r="A77" s="492">
        <f t="shared" si="1"/>
        <v>69</v>
      </c>
      <c r="B77" s="501"/>
      <c r="C77" s="510" t="s">
        <v>415</v>
      </c>
      <c r="D77" s="754" t="s">
        <v>455</v>
      </c>
      <c r="E77" s="754"/>
      <c r="F77" s="482"/>
      <c r="G77" s="468">
        <f>SUM(F78:F80)</f>
        <v>9577</v>
      </c>
    </row>
    <row r="78" spans="1:7" ht="17.25" customHeight="1">
      <c r="A78" s="492">
        <f t="shared" si="1"/>
        <v>70</v>
      </c>
      <c r="B78" s="503"/>
      <c r="C78" s="505"/>
      <c r="D78" s="481" t="s">
        <v>415</v>
      </c>
      <c r="E78" s="477" t="s">
        <v>448</v>
      </c>
      <c r="F78" s="482">
        <v>3366</v>
      </c>
      <c r="G78" s="482"/>
    </row>
    <row r="79" spans="1:7" ht="17.25" customHeight="1">
      <c r="A79" s="492">
        <f t="shared" si="1"/>
        <v>71</v>
      </c>
      <c r="B79" s="503"/>
      <c r="C79" s="505"/>
      <c r="D79" s="481" t="s">
        <v>415</v>
      </c>
      <c r="E79" s="477" t="s">
        <v>449</v>
      </c>
      <c r="F79" s="482">
        <v>909</v>
      </c>
      <c r="G79" s="482"/>
    </row>
    <row r="80" spans="1:7" ht="17.25" customHeight="1">
      <c r="A80" s="492">
        <f t="shared" si="1"/>
        <v>72</v>
      </c>
      <c r="B80" s="503"/>
      <c r="C80" s="505"/>
      <c r="D80" s="499" t="s">
        <v>415</v>
      </c>
      <c r="E80" s="511" t="s">
        <v>456</v>
      </c>
      <c r="F80" s="482">
        <v>5302</v>
      </c>
      <c r="G80" s="482"/>
    </row>
    <row r="81" spans="1:7" ht="17.25" customHeight="1">
      <c r="A81" s="492">
        <f t="shared" si="1"/>
        <v>73</v>
      </c>
      <c r="B81" s="503"/>
      <c r="C81" s="749" t="s">
        <v>462</v>
      </c>
      <c r="D81" s="749"/>
      <c r="E81" s="749"/>
      <c r="F81" s="482"/>
      <c r="G81" s="482"/>
    </row>
    <row r="82" spans="1:7" ht="17.25" customHeight="1">
      <c r="A82" s="492">
        <f t="shared" si="1"/>
        <v>74</v>
      </c>
      <c r="B82" s="503"/>
      <c r="C82" s="508" t="s">
        <v>415</v>
      </c>
      <c r="D82" s="754" t="s">
        <v>455</v>
      </c>
      <c r="E82" s="754"/>
      <c r="F82" s="482"/>
      <c r="G82" s="482">
        <f>SUM(F83:F85)</f>
        <v>56425</v>
      </c>
    </row>
    <row r="83" spans="1:7" ht="17.25" customHeight="1">
      <c r="A83" s="492">
        <f t="shared" si="1"/>
        <v>75</v>
      </c>
      <c r="B83" s="503"/>
      <c r="C83" s="490"/>
      <c r="D83" s="499" t="s">
        <v>415</v>
      </c>
      <c r="E83" s="477" t="s">
        <v>448</v>
      </c>
      <c r="F83" s="482">
        <v>3913</v>
      </c>
      <c r="G83" s="482"/>
    </row>
    <row r="84" spans="1:7" ht="17.25" customHeight="1">
      <c r="A84" s="492">
        <f t="shared" si="1"/>
        <v>76</v>
      </c>
      <c r="B84" s="503"/>
      <c r="C84" s="490"/>
      <c r="D84" s="499"/>
      <c r="E84" s="477" t="s">
        <v>449</v>
      </c>
      <c r="F84" s="482">
        <v>1064</v>
      </c>
      <c r="G84" s="482"/>
    </row>
    <row r="85" spans="1:7" ht="17.25" customHeight="1">
      <c r="A85" s="492">
        <f t="shared" si="1"/>
        <v>77</v>
      </c>
      <c r="B85" s="503"/>
      <c r="C85" s="490"/>
      <c r="D85" s="499" t="s">
        <v>415</v>
      </c>
      <c r="E85" s="477" t="s">
        <v>440</v>
      </c>
      <c r="F85" s="482">
        <v>51448</v>
      </c>
      <c r="G85" s="482"/>
    </row>
    <row r="86" spans="1:7" ht="17.25" customHeight="1">
      <c r="A86" s="492">
        <f t="shared" si="1"/>
        <v>78</v>
      </c>
      <c r="B86" s="512"/>
      <c r="C86" s="749" t="s">
        <v>463</v>
      </c>
      <c r="D86" s="751"/>
      <c r="E86" s="751"/>
      <c r="F86" s="513"/>
      <c r="G86" s="514"/>
    </row>
    <row r="87" spans="1:7" ht="17.25" customHeight="1">
      <c r="A87" s="492">
        <f t="shared" si="1"/>
        <v>79</v>
      </c>
      <c r="B87" s="506"/>
      <c r="C87" s="749" t="s">
        <v>464</v>
      </c>
      <c r="D87" s="749"/>
      <c r="E87" s="749"/>
      <c r="F87" s="468"/>
      <c r="G87" s="486">
        <f>SUM(F88:F89)</f>
        <v>0</v>
      </c>
    </row>
    <row r="88" spans="1:7" ht="17.25" customHeight="1">
      <c r="A88" s="492">
        <f t="shared" si="1"/>
        <v>80</v>
      </c>
      <c r="B88" s="506"/>
      <c r="C88" s="483"/>
      <c r="D88" s="481" t="s">
        <v>415</v>
      </c>
      <c r="E88" s="472" t="s">
        <v>465</v>
      </c>
      <c r="F88" s="515">
        <v>-431</v>
      </c>
      <c r="G88" s="486"/>
    </row>
    <row r="89" spans="1:7" ht="17.25" customHeight="1">
      <c r="A89" s="492">
        <f t="shared" si="1"/>
        <v>81</v>
      </c>
      <c r="B89" s="506"/>
      <c r="C89" s="483"/>
      <c r="D89" s="481" t="s">
        <v>415</v>
      </c>
      <c r="E89" s="472" t="s">
        <v>466</v>
      </c>
      <c r="F89" s="515">
        <v>431</v>
      </c>
      <c r="G89" s="486"/>
    </row>
    <row r="90" spans="1:7" ht="17.25" customHeight="1">
      <c r="A90" s="492">
        <f t="shared" si="1"/>
        <v>82</v>
      </c>
      <c r="B90" s="506"/>
      <c r="C90" s="749" t="s">
        <v>467</v>
      </c>
      <c r="D90" s="749"/>
      <c r="E90" s="749"/>
      <c r="F90" s="468"/>
      <c r="G90" s="486">
        <f>SUM(F91:F92)</f>
        <v>0</v>
      </c>
    </row>
    <row r="91" spans="1:7" ht="17.25" customHeight="1">
      <c r="A91" s="492">
        <f t="shared" si="1"/>
        <v>83</v>
      </c>
      <c r="B91" s="501"/>
      <c r="C91" s="505"/>
      <c r="D91" s="481" t="s">
        <v>415</v>
      </c>
      <c r="E91" s="477" t="s">
        <v>465</v>
      </c>
      <c r="F91" s="516">
        <v>-200</v>
      </c>
      <c r="G91" s="517"/>
    </row>
    <row r="92" spans="1:7" ht="17.25" customHeight="1">
      <c r="A92" s="492">
        <f t="shared" si="1"/>
        <v>84</v>
      </c>
      <c r="B92" s="501"/>
      <c r="C92" s="505"/>
      <c r="D92" s="481" t="s">
        <v>415</v>
      </c>
      <c r="E92" s="477" t="s">
        <v>466</v>
      </c>
      <c r="F92" s="516">
        <v>200</v>
      </c>
      <c r="G92" s="517"/>
    </row>
    <row r="93" spans="1:7" ht="17.25" customHeight="1">
      <c r="A93" s="492">
        <f t="shared" si="1"/>
        <v>85</v>
      </c>
      <c r="B93" s="501"/>
      <c r="C93" s="749" t="s">
        <v>468</v>
      </c>
      <c r="D93" s="749"/>
      <c r="E93" s="749"/>
      <c r="F93" s="516"/>
      <c r="G93" s="517"/>
    </row>
    <row r="94" spans="1:7" ht="17.25" customHeight="1">
      <c r="A94" s="492">
        <f t="shared" si="1"/>
        <v>86</v>
      </c>
      <c r="B94" s="501"/>
      <c r="C94" s="505"/>
      <c r="D94" s="481" t="s">
        <v>415</v>
      </c>
      <c r="E94" s="477" t="s">
        <v>469</v>
      </c>
      <c r="F94" s="516">
        <v>1100</v>
      </c>
      <c r="G94" s="517"/>
    </row>
    <row r="95" spans="1:7" ht="17.25" customHeight="1">
      <c r="A95" s="492">
        <f t="shared" si="1"/>
        <v>87</v>
      </c>
      <c r="B95" s="501"/>
      <c r="C95" s="505"/>
      <c r="D95" s="481" t="s">
        <v>415</v>
      </c>
      <c r="E95" s="477" t="s">
        <v>465</v>
      </c>
      <c r="F95" s="516">
        <v>-1100</v>
      </c>
      <c r="G95" s="517"/>
    </row>
    <row r="96" spans="1:7" ht="14.25" customHeight="1">
      <c r="A96" s="492">
        <f t="shared" si="1"/>
        <v>88</v>
      </c>
      <c r="B96" s="512"/>
      <c r="C96" s="749" t="s">
        <v>470</v>
      </c>
      <c r="D96" s="751"/>
      <c r="E96" s="751"/>
      <c r="F96" s="752"/>
      <c r="G96" s="471">
        <v>1731</v>
      </c>
    </row>
    <row r="97" spans="1:7" ht="14.25" customHeight="1">
      <c r="A97" s="492">
        <f t="shared" si="1"/>
        <v>89</v>
      </c>
      <c r="B97" s="512"/>
      <c r="C97" s="751"/>
      <c r="D97" s="751"/>
      <c r="E97" s="751"/>
      <c r="F97" s="753"/>
      <c r="G97" s="474">
        <v>-1731</v>
      </c>
    </row>
    <row r="98" spans="1:7" ht="17.25" customHeight="1">
      <c r="A98" s="492">
        <f t="shared" si="1"/>
        <v>90</v>
      </c>
      <c r="B98" s="501"/>
      <c r="C98" s="518" t="s">
        <v>471</v>
      </c>
      <c r="D98" s="472"/>
      <c r="E98" s="477"/>
      <c r="F98" s="482"/>
      <c r="G98" s="488"/>
    </row>
    <row r="99" spans="1:7" ht="17.25" customHeight="1">
      <c r="A99" s="492">
        <f t="shared" si="1"/>
        <v>91</v>
      </c>
      <c r="B99" s="501"/>
      <c r="C99" s="505"/>
      <c r="D99" s="476" t="s">
        <v>415</v>
      </c>
      <c r="E99" s="477" t="s">
        <v>466</v>
      </c>
      <c r="F99" s="482">
        <v>1731</v>
      </c>
      <c r="G99" s="488"/>
    </row>
    <row r="100" spans="1:7" ht="17.25" customHeight="1">
      <c r="A100" s="492">
        <f t="shared" si="1"/>
        <v>92</v>
      </c>
      <c r="B100" s="501"/>
      <c r="C100" s="505"/>
      <c r="D100" s="481" t="s">
        <v>415</v>
      </c>
      <c r="E100" s="477" t="s">
        <v>472</v>
      </c>
      <c r="F100" s="482">
        <v>-1730</v>
      </c>
      <c r="G100" s="488"/>
    </row>
    <row r="101" spans="1:7" ht="17.25" customHeight="1">
      <c r="A101" s="492">
        <f t="shared" si="1"/>
        <v>93</v>
      </c>
      <c r="B101" s="519"/>
      <c r="C101" s="749" t="s">
        <v>473</v>
      </c>
      <c r="D101" s="749"/>
      <c r="E101" s="749"/>
      <c r="F101" s="468"/>
      <c r="G101" s="468">
        <f>G55+G64+G67+G72+G77+G82</f>
        <v>171797</v>
      </c>
    </row>
    <row r="102" spans="1:7" ht="17.25" customHeight="1">
      <c r="A102" s="492">
        <f t="shared" si="1"/>
        <v>94</v>
      </c>
      <c r="B102" s="519"/>
      <c r="C102" s="749" t="s">
        <v>474</v>
      </c>
      <c r="D102" s="749"/>
      <c r="E102" s="749"/>
      <c r="F102" s="520"/>
      <c r="G102" s="468">
        <v>19545</v>
      </c>
    </row>
    <row r="103" spans="1:7" ht="17.25" customHeight="1">
      <c r="A103" s="492">
        <f t="shared" si="1"/>
        <v>95</v>
      </c>
      <c r="B103" s="750" t="s">
        <v>475</v>
      </c>
      <c r="C103" s="749"/>
      <c r="D103" s="749"/>
      <c r="E103" s="749"/>
      <c r="F103" s="502"/>
      <c r="G103" s="468">
        <f>SUM(G101:G102)</f>
        <v>191342</v>
      </c>
    </row>
    <row r="104" spans="1:7" ht="17.25" customHeight="1">
      <c r="A104" s="492">
        <f t="shared" si="1"/>
        <v>96</v>
      </c>
      <c r="B104" s="750" t="s">
        <v>476</v>
      </c>
      <c r="C104" s="749" t="s">
        <v>477</v>
      </c>
      <c r="D104" s="749"/>
      <c r="E104" s="749"/>
      <c r="F104" s="502"/>
      <c r="G104" s="468">
        <f>G41+G103</f>
        <v>768382</v>
      </c>
    </row>
    <row r="105" spans="1:7" ht="17.25" customHeight="1">
      <c r="A105" s="492">
        <f t="shared" si="1"/>
        <v>97</v>
      </c>
      <c r="B105" s="750" t="s">
        <v>478</v>
      </c>
      <c r="C105" s="749"/>
      <c r="D105" s="749"/>
      <c r="E105" s="749"/>
      <c r="F105" s="502"/>
      <c r="G105" s="468">
        <v>5460976</v>
      </c>
    </row>
    <row r="106" spans="6:7" ht="17.25" customHeight="1">
      <c r="F106" s="449"/>
      <c r="G106" s="449"/>
    </row>
    <row r="107" spans="6:7" ht="17.25" customHeight="1">
      <c r="F107" s="449"/>
      <c r="G107" s="449"/>
    </row>
    <row r="108" spans="6:7" ht="17.25" customHeight="1">
      <c r="F108" s="449"/>
      <c r="G108" s="449"/>
    </row>
    <row r="109" spans="6:7" ht="17.25" customHeight="1">
      <c r="F109" s="449"/>
      <c r="G109" s="449"/>
    </row>
    <row r="110" spans="6:7" ht="17.25" customHeight="1">
      <c r="F110" s="449"/>
      <c r="G110" s="449"/>
    </row>
    <row r="111" spans="6:7" ht="17.25" customHeight="1">
      <c r="F111" s="449"/>
      <c r="G111" s="449"/>
    </row>
    <row r="112" spans="6:7" ht="17.25" customHeight="1">
      <c r="F112" s="449"/>
      <c r="G112" s="449"/>
    </row>
    <row r="113" spans="6:7" ht="17.25" customHeight="1">
      <c r="F113" s="449"/>
      <c r="G113" s="449"/>
    </row>
    <row r="114" spans="6:7" ht="17.25" customHeight="1">
      <c r="F114" s="449"/>
      <c r="G114" s="449"/>
    </row>
    <row r="115" spans="6:7" ht="17.25" customHeight="1">
      <c r="F115" s="449"/>
      <c r="G115" s="449"/>
    </row>
    <row r="116" spans="6:7" ht="17.25" customHeight="1">
      <c r="F116" s="449"/>
      <c r="G116" s="449"/>
    </row>
    <row r="117" spans="6:7" ht="17.25" customHeight="1">
      <c r="F117" s="449"/>
      <c r="G117" s="449"/>
    </row>
    <row r="118" spans="6:7" ht="17.25" customHeight="1">
      <c r="F118" s="449"/>
      <c r="G118" s="449"/>
    </row>
    <row r="119" spans="6:7" ht="17.25" customHeight="1">
      <c r="F119" s="449"/>
      <c r="G119" s="449"/>
    </row>
    <row r="120" spans="6:7" ht="14.25" customHeight="1">
      <c r="F120" s="449"/>
      <c r="G120" s="449"/>
    </row>
    <row r="121" spans="6:7" ht="14.25" customHeight="1">
      <c r="F121" s="449"/>
      <c r="G121" s="449"/>
    </row>
    <row r="122" spans="6:7" ht="17.25" customHeight="1">
      <c r="F122" s="449"/>
      <c r="G122" s="449"/>
    </row>
    <row r="123" spans="6:7" ht="17.25" customHeight="1">
      <c r="F123" s="449"/>
      <c r="G123" s="449"/>
    </row>
    <row r="124" spans="6:7" ht="17.25" customHeight="1">
      <c r="F124" s="449"/>
      <c r="G124" s="449"/>
    </row>
    <row r="125" spans="6:7" ht="17.25" customHeight="1">
      <c r="F125" s="449"/>
      <c r="G125" s="449"/>
    </row>
    <row r="126" s="461" customFormat="1" ht="17.25" customHeight="1"/>
    <row r="127" spans="6:7" ht="17.25" customHeight="1">
      <c r="F127" s="449"/>
      <c r="G127" s="449"/>
    </row>
    <row r="128" spans="6:7" ht="17.25" customHeight="1">
      <c r="F128" s="449"/>
      <c r="G128" s="449"/>
    </row>
    <row r="129" s="461" customFormat="1" ht="17.25" customHeight="1"/>
    <row r="130" spans="6:7" ht="17.25" customHeight="1">
      <c r="F130" s="449"/>
      <c r="G130" s="449"/>
    </row>
    <row r="134" spans="6:7" ht="17.25" customHeight="1">
      <c r="F134" s="449"/>
      <c r="G134" s="449"/>
    </row>
    <row r="135" spans="6:7" ht="17.25" customHeight="1">
      <c r="F135" s="449"/>
      <c r="G135" s="449"/>
    </row>
    <row r="136" spans="6:7" ht="17.25" customHeight="1">
      <c r="F136" s="449"/>
      <c r="G136" s="449"/>
    </row>
    <row r="137" spans="6:7" ht="17.25" customHeight="1">
      <c r="F137" s="449"/>
      <c r="G137" s="449"/>
    </row>
    <row r="138" spans="6:7" ht="17.25" customHeight="1">
      <c r="F138" s="449"/>
      <c r="G138" s="449"/>
    </row>
    <row r="139" spans="6:8" ht="17.25" customHeight="1">
      <c r="F139" s="449"/>
      <c r="G139" s="449"/>
      <c r="H139" s="521"/>
    </row>
    <row r="140" spans="6:7" ht="17.25" customHeight="1">
      <c r="F140" s="449"/>
      <c r="G140" s="449"/>
    </row>
    <row r="141" spans="6:7" ht="17.25" customHeight="1">
      <c r="F141" s="449"/>
      <c r="G141" s="449"/>
    </row>
    <row r="142" s="461" customFormat="1" ht="17.25" customHeight="1"/>
    <row r="143" s="461" customFormat="1" ht="17.25" customHeight="1"/>
    <row r="144" s="461" customFormat="1" ht="17.25" customHeight="1"/>
    <row r="145" s="461" customFormat="1" ht="17.25" customHeight="1"/>
    <row r="146" s="461" customFormat="1" ht="17.25" customHeight="1"/>
    <row r="163" spans="2:7" s="522" customFormat="1" ht="17.25" customHeight="1">
      <c r="B163" s="449"/>
      <c r="C163" s="449"/>
      <c r="D163" s="449"/>
      <c r="E163" s="449"/>
      <c r="F163" s="450"/>
      <c r="G163" s="451"/>
    </row>
    <row r="164" spans="2:7" s="522" customFormat="1" ht="17.25" customHeight="1">
      <c r="B164" s="449"/>
      <c r="C164" s="449"/>
      <c r="D164" s="449"/>
      <c r="E164" s="449"/>
      <c r="F164" s="450"/>
      <c r="G164" s="451"/>
    </row>
    <row r="165" spans="2:7" s="522" customFormat="1" ht="17.25" customHeight="1">
      <c r="B165" s="449"/>
      <c r="C165" s="449"/>
      <c r="D165" s="449"/>
      <c r="E165" s="449"/>
      <c r="F165" s="450"/>
      <c r="G165" s="451"/>
    </row>
    <row r="169" spans="2:7" s="523" customFormat="1" ht="17.25" customHeight="1">
      <c r="B169" s="449"/>
      <c r="C169" s="449"/>
      <c r="D169" s="449"/>
      <c r="E169" s="449"/>
      <c r="F169" s="450"/>
      <c r="G169" s="451"/>
    </row>
    <row r="175" spans="2:7" s="522" customFormat="1" ht="17.25" customHeight="1">
      <c r="B175" s="449"/>
      <c r="C175" s="449"/>
      <c r="D175" s="449"/>
      <c r="E175" s="449"/>
      <c r="F175" s="450"/>
      <c r="G175" s="451"/>
    </row>
    <row r="176" spans="2:7" s="522" customFormat="1" ht="17.25" customHeight="1">
      <c r="B176" s="449"/>
      <c r="C176" s="449"/>
      <c r="D176" s="449"/>
      <c r="E176" s="449"/>
      <c r="F176" s="450"/>
      <c r="G176" s="451"/>
    </row>
  </sheetData>
  <sheetProtection/>
  <mergeCells count="64">
    <mergeCell ref="A1:G1"/>
    <mergeCell ref="A3:G3"/>
    <mergeCell ref="A4:G4"/>
    <mergeCell ref="B8:E8"/>
    <mergeCell ref="C9:E9"/>
    <mergeCell ref="D10:E10"/>
    <mergeCell ref="C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C22:E22"/>
    <mergeCell ref="D23:E23"/>
    <mergeCell ref="D24:E24"/>
    <mergeCell ref="D25:E25"/>
    <mergeCell ref="C26:E26"/>
    <mergeCell ref="D27:E27"/>
    <mergeCell ref="C28:E28"/>
    <mergeCell ref="D29:E29"/>
    <mergeCell ref="C30:E30"/>
    <mergeCell ref="C31:E32"/>
    <mergeCell ref="B41:E41"/>
    <mergeCell ref="C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B53:E53"/>
    <mergeCell ref="C54:E54"/>
    <mergeCell ref="D55:E55"/>
    <mergeCell ref="A59:G59"/>
    <mergeCell ref="C63:E63"/>
    <mergeCell ref="D64:E64"/>
    <mergeCell ref="C66:E66"/>
    <mergeCell ref="D67:E67"/>
    <mergeCell ref="C71:E71"/>
    <mergeCell ref="F96:F97"/>
    <mergeCell ref="C101:E101"/>
    <mergeCell ref="D72:E72"/>
    <mergeCell ref="C76:E76"/>
    <mergeCell ref="D77:E77"/>
    <mergeCell ref="C81:E81"/>
    <mergeCell ref="D82:E82"/>
    <mergeCell ref="C86:E86"/>
    <mergeCell ref="C102:E102"/>
    <mergeCell ref="B103:E103"/>
    <mergeCell ref="B104:E104"/>
    <mergeCell ref="B105:E105"/>
    <mergeCell ref="C87:E87"/>
    <mergeCell ref="C90:E90"/>
    <mergeCell ref="C93:E93"/>
    <mergeCell ref="C96:E9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L2">
      <selection activeCell="U19" sqref="U19"/>
    </sheetView>
  </sheetViews>
  <sheetFormatPr defaultColWidth="9.140625" defaultRowHeight="12.75"/>
  <cols>
    <col min="1" max="1" width="3.28125" style="231" customWidth="1"/>
    <col min="2" max="2" width="29.8515625" style="231" customWidth="1"/>
    <col min="3" max="3" width="10.8515625" style="231" customWidth="1"/>
    <col min="4" max="4" width="9.8515625" style="231" customWidth="1"/>
    <col min="5" max="5" width="9.7109375" style="231" customWidth="1"/>
    <col min="6" max="6" width="9.421875" style="231" customWidth="1"/>
    <col min="7" max="7" width="10.421875" style="231" customWidth="1"/>
    <col min="8" max="8" width="10.00390625" style="231" customWidth="1"/>
    <col min="9" max="9" width="11.140625" style="231" customWidth="1"/>
    <col min="10" max="10" width="9.7109375" style="231" customWidth="1"/>
    <col min="11" max="11" width="10.57421875" style="231" customWidth="1"/>
    <col min="12" max="12" width="9.7109375" style="231" customWidth="1"/>
    <col min="13" max="13" width="9.57421875" style="231" customWidth="1"/>
    <col min="14" max="15" width="9.421875" style="231" customWidth="1"/>
    <col min="16" max="16" width="10.28125" style="231" customWidth="1"/>
    <col min="17" max="17" width="8.8515625" style="231" customWidth="1"/>
    <col min="18" max="19" width="9.57421875" style="231" customWidth="1"/>
    <col min="20" max="20" width="8.7109375" style="231" customWidth="1"/>
    <col min="21" max="21" width="3.140625" style="231" customWidth="1"/>
    <col min="22" max="22" width="28.57421875" style="231" customWidth="1"/>
    <col min="23" max="23" width="9.7109375" style="231" customWidth="1"/>
    <col min="24" max="24" width="10.00390625" style="231" customWidth="1"/>
    <col min="25" max="25" width="8.57421875" style="231" customWidth="1"/>
    <col min="26" max="26" width="10.28125" style="231" customWidth="1"/>
    <col min="27" max="27" width="9.421875" style="231" customWidth="1"/>
    <col min="28" max="28" width="8.7109375" style="231" customWidth="1"/>
    <col min="29" max="29" width="9.8515625" style="231" customWidth="1"/>
    <col min="30" max="30" width="9.7109375" style="231" customWidth="1"/>
    <col min="31" max="32" width="8.7109375" style="231" customWidth="1"/>
    <col min="33" max="33" width="8.8515625" style="231" customWidth="1"/>
    <col min="34" max="34" width="7.57421875" style="231" customWidth="1"/>
    <col min="35" max="35" width="9.57421875" style="231" customWidth="1"/>
    <col min="36" max="36" width="9.7109375" style="231" customWidth="1"/>
    <col min="37" max="37" width="9.421875" style="231" customWidth="1"/>
    <col min="38" max="38" width="10.28125" style="231" customWidth="1"/>
    <col min="39" max="16384" width="9.140625" style="231" customWidth="1"/>
  </cols>
  <sheetData>
    <row r="1" spans="1:38" s="226" customFormat="1" ht="23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550" t="s">
        <v>481</v>
      </c>
      <c r="O1" s="558"/>
      <c r="P1" s="558"/>
      <c r="Q1" s="558"/>
      <c r="R1" s="558"/>
      <c r="S1" s="558"/>
      <c r="T1" s="559"/>
      <c r="U1" s="225"/>
      <c r="V1" s="225"/>
      <c r="W1" s="225"/>
      <c r="X1" s="225"/>
      <c r="Y1" s="225"/>
      <c r="Z1" s="225"/>
      <c r="AA1" s="225"/>
      <c r="AB1" s="225"/>
      <c r="AC1" s="225"/>
      <c r="AE1" s="225"/>
      <c r="AH1" s="227"/>
      <c r="AI1" s="227"/>
      <c r="AJ1" s="227"/>
      <c r="AL1" s="227" t="str">
        <f>N1</f>
        <v>2.melléklet a  3/2014.(II.17.) önkormányzati rendelethez</v>
      </c>
    </row>
    <row r="2" spans="1:35" s="228" customFormat="1" ht="28.5" customHeight="1">
      <c r="A2" s="226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</row>
    <row r="3" spans="1:38" ht="20.25">
      <c r="A3" s="560" t="s">
        <v>310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52" t="str">
        <f>A3</f>
        <v>Békés Város 2014. évi  kiemelt kiadásainak I. félévi  teljesítése</v>
      </c>
      <c r="V3" s="562"/>
      <c r="W3" s="562"/>
      <c r="X3" s="562"/>
      <c r="Y3" s="562"/>
      <c r="Z3" s="562"/>
      <c r="AA3" s="562"/>
      <c r="AB3" s="562"/>
      <c r="AC3" s="562"/>
      <c r="AD3" s="562"/>
      <c r="AE3" s="562"/>
      <c r="AF3" s="562"/>
      <c r="AG3" s="562"/>
      <c r="AH3" s="562"/>
      <c r="AI3" s="562"/>
      <c r="AJ3" s="562"/>
      <c r="AK3" s="562"/>
      <c r="AL3" s="562"/>
    </row>
    <row r="4" spans="1:38" ht="23.25" customHeight="1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4"/>
      <c r="AK4" s="234"/>
      <c r="AL4" s="234"/>
    </row>
    <row r="5" spans="1:38" ht="25.5" customHeight="1">
      <c r="A5" s="232"/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4"/>
      <c r="AK5" s="234"/>
      <c r="AL5" s="234"/>
    </row>
    <row r="6" spans="1:38" ht="17.25" customHeight="1">
      <c r="A6" s="235"/>
      <c r="B6" s="236" t="s">
        <v>0</v>
      </c>
      <c r="C6" s="236" t="s">
        <v>1</v>
      </c>
      <c r="D6" s="236" t="s">
        <v>2</v>
      </c>
      <c r="E6" s="236" t="s">
        <v>3</v>
      </c>
      <c r="F6" s="236" t="s">
        <v>4</v>
      </c>
      <c r="G6" s="236" t="s">
        <v>5</v>
      </c>
      <c r="H6" s="236" t="s">
        <v>86</v>
      </c>
      <c r="I6" s="236" t="s">
        <v>6</v>
      </c>
      <c r="J6" s="236" t="s">
        <v>7</v>
      </c>
      <c r="K6" s="236" t="s">
        <v>44</v>
      </c>
      <c r="L6" s="236" t="s">
        <v>8</v>
      </c>
      <c r="M6" s="236" t="s">
        <v>106</v>
      </c>
      <c r="N6" s="236" t="s">
        <v>45</v>
      </c>
      <c r="O6" s="236" t="s">
        <v>9</v>
      </c>
      <c r="P6" s="236" t="s">
        <v>107</v>
      </c>
      <c r="Q6" s="236" t="s">
        <v>311</v>
      </c>
      <c r="R6" s="236" t="s">
        <v>283</v>
      </c>
      <c r="S6" s="236" t="s">
        <v>284</v>
      </c>
      <c r="T6" s="236" t="s">
        <v>285</v>
      </c>
      <c r="U6" s="235"/>
      <c r="V6" s="237" t="s">
        <v>286</v>
      </c>
      <c r="W6" s="238" t="s">
        <v>287</v>
      </c>
      <c r="X6" s="238" t="s">
        <v>288</v>
      </c>
      <c r="Y6" s="238" t="s">
        <v>312</v>
      </c>
      <c r="Z6" s="238" t="s">
        <v>289</v>
      </c>
      <c r="AA6" s="238" t="s">
        <v>290</v>
      </c>
      <c r="AB6" s="238" t="s">
        <v>291</v>
      </c>
      <c r="AC6" s="238" t="s">
        <v>292</v>
      </c>
      <c r="AD6" s="238" t="s">
        <v>313</v>
      </c>
      <c r="AE6" s="238" t="s">
        <v>314</v>
      </c>
      <c r="AF6" s="238" t="s">
        <v>495</v>
      </c>
      <c r="AG6" s="238" t="s">
        <v>293</v>
      </c>
      <c r="AH6" s="238" t="s">
        <v>294</v>
      </c>
      <c r="AI6" s="238" t="s">
        <v>295</v>
      </c>
      <c r="AJ6" s="238" t="s">
        <v>296</v>
      </c>
      <c r="AK6" s="238" t="s">
        <v>297</v>
      </c>
      <c r="AL6" s="238" t="s">
        <v>298</v>
      </c>
    </row>
    <row r="7" spans="1:38" ht="21" customHeight="1">
      <c r="A7" s="239"/>
      <c r="B7" s="240"/>
      <c r="T7" s="231" t="s">
        <v>88</v>
      </c>
      <c r="U7" s="241"/>
      <c r="V7" s="242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563" t="str">
        <f>T7</f>
        <v>ezer Ft-ban</v>
      </c>
      <c r="AK7" s="563"/>
      <c r="AL7" s="244"/>
    </row>
    <row r="8" spans="1:38" ht="24.75" customHeight="1">
      <c r="A8" s="245">
        <f>A7+1</f>
        <v>1</v>
      </c>
      <c r="B8" s="555" t="s">
        <v>11</v>
      </c>
      <c r="C8" s="525" t="s">
        <v>42</v>
      </c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525"/>
      <c r="S8" s="525"/>
      <c r="T8" s="525"/>
      <c r="U8" s="207">
        <f>A8</f>
        <v>1</v>
      </c>
      <c r="V8" s="556" t="s">
        <v>11</v>
      </c>
      <c r="W8" s="557" t="s">
        <v>43</v>
      </c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 t="s">
        <v>46</v>
      </c>
      <c r="AJ8" s="557"/>
      <c r="AK8" s="557"/>
      <c r="AL8" s="557"/>
    </row>
    <row r="9" spans="1:38" ht="39.75" customHeight="1">
      <c r="A9" s="245">
        <f>A8+1</f>
        <v>2</v>
      </c>
      <c r="B9" s="555"/>
      <c r="C9" s="525" t="s">
        <v>47</v>
      </c>
      <c r="D9" s="525"/>
      <c r="E9" s="525"/>
      <c r="F9" s="525" t="s">
        <v>315</v>
      </c>
      <c r="G9" s="525"/>
      <c r="H9" s="525"/>
      <c r="I9" s="525" t="s">
        <v>264</v>
      </c>
      <c r="J9" s="525"/>
      <c r="K9" s="525"/>
      <c r="L9" s="525" t="s">
        <v>316</v>
      </c>
      <c r="M9" s="525"/>
      <c r="N9" s="525"/>
      <c r="O9" s="525" t="s">
        <v>241</v>
      </c>
      <c r="P9" s="525"/>
      <c r="Q9" s="525"/>
      <c r="R9" s="525" t="s">
        <v>50</v>
      </c>
      <c r="S9" s="525"/>
      <c r="T9" s="525"/>
      <c r="U9" s="207">
        <f>A9</f>
        <v>2</v>
      </c>
      <c r="V9" s="555"/>
      <c r="W9" s="525" t="s">
        <v>51</v>
      </c>
      <c r="X9" s="525"/>
      <c r="Y9" s="525"/>
      <c r="Z9" s="525" t="s">
        <v>125</v>
      </c>
      <c r="AA9" s="525"/>
      <c r="AB9" s="525"/>
      <c r="AC9" s="525" t="s">
        <v>317</v>
      </c>
      <c r="AD9" s="525"/>
      <c r="AE9" s="525"/>
      <c r="AF9" s="525" t="s">
        <v>52</v>
      </c>
      <c r="AG9" s="525"/>
      <c r="AH9" s="525"/>
      <c r="AI9" s="525"/>
      <c r="AJ9" s="525"/>
      <c r="AK9" s="525"/>
      <c r="AL9" s="525"/>
    </row>
    <row r="10" spans="1:38" ht="67.5" customHeight="1">
      <c r="A10" s="245">
        <f>A9+1</f>
        <v>3</v>
      </c>
      <c r="B10" s="555"/>
      <c r="C10" s="210" t="s">
        <v>318</v>
      </c>
      <c r="D10" s="210" t="s">
        <v>319</v>
      </c>
      <c r="E10" s="210" t="s">
        <v>111</v>
      </c>
      <c r="F10" s="210" t="s">
        <v>318</v>
      </c>
      <c r="G10" s="210" t="s">
        <v>319</v>
      </c>
      <c r="H10" s="210" t="s">
        <v>111</v>
      </c>
      <c r="I10" s="210" t="s">
        <v>318</v>
      </c>
      <c r="J10" s="210" t="s">
        <v>319</v>
      </c>
      <c r="K10" s="210" t="s">
        <v>111</v>
      </c>
      <c r="L10" s="210" t="s">
        <v>318</v>
      </c>
      <c r="M10" s="210" t="s">
        <v>319</v>
      </c>
      <c r="N10" s="210" t="s">
        <v>111</v>
      </c>
      <c r="O10" s="210" t="s">
        <v>318</v>
      </c>
      <c r="P10" s="210" t="s">
        <v>319</v>
      </c>
      <c r="Q10" s="210" t="s">
        <v>111</v>
      </c>
      <c r="R10" s="210" t="s">
        <v>318</v>
      </c>
      <c r="S10" s="210" t="s">
        <v>319</v>
      </c>
      <c r="T10" s="210" t="s">
        <v>111</v>
      </c>
      <c r="U10" s="207">
        <f>A10</f>
        <v>3</v>
      </c>
      <c r="V10" s="555"/>
      <c r="W10" s="210" t="s">
        <v>318</v>
      </c>
      <c r="X10" s="210" t="s">
        <v>319</v>
      </c>
      <c r="Y10" s="210" t="s">
        <v>111</v>
      </c>
      <c r="Z10" s="210" t="s">
        <v>318</v>
      </c>
      <c r="AA10" s="210" t="s">
        <v>319</v>
      </c>
      <c r="AB10" s="210" t="s">
        <v>111</v>
      </c>
      <c r="AC10" s="210" t="s">
        <v>318</v>
      </c>
      <c r="AD10" s="210" t="s">
        <v>319</v>
      </c>
      <c r="AE10" s="210" t="s">
        <v>111</v>
      </c>
      <c r="AF10" s="246" t="s">
        <v>318</v>
      </c>
      <c r="AG10" s="246" t="s">
        <v>319</v>
      </c>
      <c r="AH10" s="246" t="s">
        <v>111</v>
      </c>
      <c r="AI10" s="210" t="s">
        <v>318</v>
      </c>
      <c r="AJ10" s="210" t="s">
        <v>319</v>
      </c>
      <c r="AK10" s="210" t="s">
        <v>111</v>
      </c>
      <c r="AL10" s="210" t="s">
        <v>308</v>
      </c>
    </row>
    <row r="11" spans="1:38" s="252" customFormat="1" ht="45" customHeight="1">
      <c r="A11" s="247">
        <f>A10+1</f>
        <v>4</v>
      </c>
      <c r="B11" s="34" t="s">
        <v>27</v>
      </c>
      <c r="C11" s="248">
        <v>171198</v>
      </c>
      <c r="D11" s="248">
        <v>229985</v>
      </c>
      <c r="E11" s="248">
        <v>102283</v>
      </c>
      <c r="F11" s="248">
        <v>46058</v>
      </c>
      <c r="G11" s="248">
        <v>48262</v>
      </c>
      <c r="H11" s="248">
        <v>24859</v>
      </c>
      <c r="I11" s="248">
        <v>156380</v>
      </c>
      <c r="J11" s="248">
        <v>158974</v>
      </c>
      <c r="K11" s="248">
        <v>79522</v>
      </c>
      <c r="L11" s="248"/>
      <c r="M11" s="248"/>
      <c r="N11" s="248"/>
      <c r="O11" s="248">
        <v>3500</v>
      </c>
      <c r="P11" s="248">
        <v>3500</v>
      </c>
      <c r="Q11" s="248">
        <v>1761</v>
      </c>
      <c r="R11" s="248"/>
      <c r="S11" s="248"/>
      <c r="T11" s="248"/>
      <c r="U11" s="249">
        <f>A11</f>
        <v>4</v>
      </c>
      <c r="V11" s="34" t="str">
        <f>B11</f>
        <v>Egyesített Egészségügyi Intézmény és Rendelőintézet</v>
      </c>
      <c r="W11" s="248"/>
      <c r="X11" s="248">
        <v>432</v>
      </c>
      <c r="Y11" s="248">
        <v>432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50">
        <f>SUM(C11+F11+I11+L11+O11+R11+W11+Z11+AC11+AF11)</f>
        <v>377136</v>
      </c>
      <c r="AJ11" s="250">
        <f aca="true" t="shared" si="0" ref="AJ11:AK18">SUM(D11+G11+J11+M11+P11+S11+X11+AA11+AD11+AG11)</f>
        <v>441153</v>
      </c>
      <c r="AK11" s="250">
        <f t="shared" si="0"/>
        <v>208857</v>
      </c>
      <c r="AL11" s="251">
        <f>AK11/AJ11*100</f>
        <v>47.343438670937296</v>
      </c>
    </row>
    <row r="12" spans="1:38" s="252" customFormat="1" ht="45" customHeight="1">
      <c r="A12" s="247">
        <f>A11+1</f>
        <v>5</v>
      </c>
      <c r="B12" s="34" t="s">
        <v>309</v>
      </c>
      <c r="C12" s="248">
        <v>60051</v>
      </c>
      <c r="D12" s="248">
        <v>61325</v>
      </c>
      <c r="E12" s="248">
        <v>28951</v>
      </c>
      <c r="F12" s="248">
        <v>16175</v>
      </c>
      <c r="G12" s="248">
        <v>16519</v>
      </c>
      <c r="H12" s="248">
        <v>6920</v>
      </c>
      <c r="I12" s="248">
        <v>82921</v>
      </c>
      <c r="J12" s="248">
        <v>83177</v>
      </c>
      <c r="K12" s="248">
        <v>29493</v>
      </c>
      <c r="L12" s="248"/>
      <c r="M12" s="248"/>
      <c r="N12" s="248"/>
      <c r="O12" s="248">
        <v>1686</v>
      </c>
      <c r="P12" s="248">
        <v>1686</v>
      </c>
      <c r="Q12" s="248">
        <v>895</v>
      </c>
      <c r="R12" s="248"/>
      <c r="S12" s="248"/>
      <c r="T12" s="248"/>
      <c r="U12" s="249">
        <f aca="true" t="shared" si="1" ref="U12:V19">A12</f>
        <v>5</v>
      </c>
      <c r="V12" s="34" t="str">
        <f>B12</f>
        <v>Békési Városgondnokság</v>
      </c>
      <c r="W12" s="248"/>
      <c r="X12" s="248"/>
      <c r="Y12" s="248"/>
      <c r="Z12" s="248">
        <v>1028</v>
      </c>
      <c r="AA12" s="248">
        <v>1228</v>
      </c>
      <c r="AB12" s="248">
        <v>1227</v>
      </c>
      <c r="AC12" s="248"/>
      <c r="AD12" s="248"/>
      <c r="AE12" s="248"/>
      <c r="AF12" s="248"/>
      <c r="AG12" s="248"/>
      <c r="AH12" s="248"/>
      <c r="AI12" s="250">
        <f>SUM(C12+F12+I12+L12+O12+R12+W12+Z12+AC12+AF12)</f>
        <v>161861</v>
      </c>
      <c r="AJ12" s="250">
        <f t="shared" si="0"/>
        <v>163935</v>
      </c>
      <c r="AK12" s="250">
        <f t="shared" si="0"/>
        <v>67486</v>
      </c>
      <c r="AL12" s="251">
        <f aca="true" t="shared" si="2" ref="AL12:AL19">AK12/AJ12*100</f>
        <v>41.16631591789429</v>
      </c>
    </row>
    <row r="13" spans="1:38" s="252" customFormat="1" ht="34.5" customHeight="1">
      <c r="A13" s="247">
        <f>A12+1</f>
        <v>6</v>
      </c>
      <c r="B13" s="34" t="s">
        <v>29</v>
      </c>
      <c r="C13" s="248">
        <v>60187</v>
      </c>
      <c r="D13" s="248">
        <v>63599</v>
      </c>
      <c r="E13" s="248">
        <v>27407</v>
      </c>
      <c r="F13" s="248">
        <v>16097</v>
      </c>
      <c r="G13" s="248">
        <v>16805</v>
      </c>
      <c r="H13" s="248">
        <v>6735</v>
      </c>
      <c r="I13" s="248">
        <v>86969</v>
      </c>
      <c r="J13" s="248">
        <v>124260</v>
      </c>
      <c r="K13" s="248">
        <v>56696</v>
      </c>
      <c r="L13" s="248"/>
      <c r="M13" s="248"/>
      <c r="N13" s="248"/>
      <c r="O13" s="248"/>
      <c r="P13" s="248"/>
      <c r="Q13" s="248"/>
      <c r="R13" s="248"/>
      <c r="S13" s="248"/>
      <c r="T13" s="248"/>
      <c r="U13" s="249">
        <f t="shared" si="1"/>
        <v>6</v>
      </c>
      <c r="V13" s="34" t="str">
        <f t="shared" si="1"/>
        <v>Kecskeméti Gábor Kulturális Központ</v>
      </c>
      <c r="W13" s="248"/>
      <c r="X13" s="248">
        <v>1194</v>
      </c>
      <c r="Y13" s="248">
        <v>1194</v>
      </c>
      <c r="Z13" s="248"/>
      <c r="AA13" s="248"/>
      <c r="AB13" s="248"/>
      <c r="AC13" s="248"/>
      <c r="AD13" s="248"/>
      <c r="AE13" s="248"/>
      <c r="AF13" s="248"/>
      <c r="AG13" s="248"/>
      <c r="AH13" s="248"/>
      <c r="AI13" s="250">
        <f>SUM(C13+F13+I13+L13+O13+R13+W13+Z13+AC13+AF13)</f>
        <v>163253</v>
      </c>
      <c r="AJ13" s="250">
        <f t="shared" si="0"/>
        <v>205858</v>
      </c>
      <c r="AK13" s="250">
        <f t="shared" si="0"/>
        <v>92032</v>
      </c>
      <c r="AL13" s="251">
        <f t="shared" si="2"/>
        <v>44.70654528849984</v>
      </c>
    </row>
    <row r="14" spans="1:38" s="252" customFormat="1" ht="34.5" customHeight="1">
      <c r="A14" s="247">
        <f>A13+1</f>
        <v>7</v>
      </c>
      <c r="B14" s="253" t="s">
        <v>31</v>
      </c>
      <c r="C14" s="248">
        <v>11863</v>
      </c>
      <c r="D14" s="248">
        <v>15504</v>
      </c>
      <c r="E14" s="248">
        <v>6038</v>
      </c>
      <c r="F14" s="248">
        <v>3080</v>
      </c>
      <c r="G14" s="248">
        <v>4062</v>
      </c>
      <c r="H14" s="248">
        <v>1474</v>
      </c>
      <c r="I14" s="248">
        <v>5091</v>
      </c>
      <c r="J14" s="248">
        <v>9565</v>
      </c>
      <c r="K14" s="248">
        <v>3894</v>
      </c>
      <c r="L14" s="248"/>
      <c r="M14" s="248"/>
      <c r="N14" s="248"/>
      <c r="O14" s="248"/>
      <c r="P14" s="248"/>
      <c r="Q14" s="248"/>
      <c r="R14" s="248"/>
      <c r="S14" s="248"/>
      <c r="T14" s="248"/>
      <c r="U14" s="249">
        <f t="shared" si="1"/>
        <v>7</v>
      </c>
      <c r="V14" s="34" t="str">
        <f t="shared" si="1"/>
        <v>Jantyik Mátyás Múzeum</v>
      </c>
      <c r="W14" s="248"/>
      <c r="X14" s="248">
        <v>6000</v>
      </c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50">
        <f>SUM(C14+F14+I14+L14+O14+R14+W14+Z14+AC14+AF14)</f>
        <v>20034</v>
      </c>
      <c r="AJ14" s="250">
        <f t="shared" si="0"/>
        <v>35131</v>
      </c>
      <c r="AK14" s="250">
        <f t="shared" si="0"/>
        <v>11406</v>
      </c>
      <c r="AL14" s="251">
        <f t="shared" si="2"/>
        <v>32.46705189149184</v>
      </c>
    </row>
    <row r="15" spans="1:38" s="252" customFormat="1" ht="34.5" customHeight="1">
      <c r="A15" s="247">
        <f>A14+1</f>
        <v>8</v>
      </c>
      <c r="B15" s="34" t="s">
        <v>33</v>
      </c>
      <c r="C15" s="248">
        <v>22280</v>
      </c>
      <c r="D15" s="248">
        <v>26078</v>
      </c>
      <c r="E15" s="248">
        <v>12291</v>
      </c>
      <c r="F15" s="248">
        <v>5823</v>
      </c>
      <c r="G15" s="248">
        <v>6849</v>
      </c>
      <c r="H15" s="248">
        <v>2853</v>
      </c>
      <c r="I15" s="248">
        <v>1946</v>
      </c>
      <c r="J15" s="248">
        <v>7837</v>
      </c>
      <c r="K15" s="248">
        <v>7138</v>
      </c>
      <c r="L15" s="248"/>
      <c r="M15" s="248"/>
      <c r="N15" s="248"/>
      <c r="O15" s="248"/>
      <c r="P15" s="248"/>
      <c r="Q15" s="248"/>
      <c r="R15" s="248"/>
      <c r="S15" s="248"/>
      <c r="T15" s="248"/>
      <c r="U15" s="249">
        <f t="shared" si="1"/>
        <v>8</v>
      </c>
      <c r="V15" s="34" t="str">
        <f t="shared" si="1"/>
        <v>Püski Sándor Könyvtár</v>
      </c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50">
        <f>SUM(C15+F15+I15+L15+O15+R15+W15+Z15+AC15+AF15)</f>
        <v>30049</v>
      </c>
      <c r="AJ15" s="250">
        <f t="shared" si="0"/>
        <v>40764</v>
      </c>
      <c r="AK15" s="250">
        <f t="shared" si="0"/>
        <v>22282</v>
      </c>
      <c r="AL15" s="251">
        <f t="shared" si="2"/>
        <v>54.66097537042488</v>
      </c>
    </row>
    <row r="16" spans="1:38" s="252" customFormat="1" ht="34.5" customHeight="1">
      <c r="A16" s="247">
        <v>9</v>
      </c>
      <c r="B16" s="42" t="s">
        <v>35</v>
      </c>
      <c r="C16" s="254">
        <f>SUM(C11:C15)</f>
        <v>325579</v>
      </c>
      <c r="D16" s="254">
        <f aca="true" t="shared" si="3" ref="D16:T16">SUM(D11:D15)</f>
        <v>396491</v>
      </c>
      <c r="E16" s="254">
        <f t="shared" si="3"/>
        <v>176970</v>
      </c>
      <c r="F16" s="254">
        <f t="shared" si="3"/>
        <v>87233</v>
      </c>
      <c r="G16" s="254">
        <f t="shared" si="3"/>
        <v>92497</v>
      </c>
      <c r="H16" s="254">
        <f t="shared" si="3"/>
        <v>42841</v>
      </c>
      <c r="I16" s="254">
        <f t="shared" si="3"/>
        <v>333307</v>
      </c>
      <c r="J16" s="254">
        <f t="shared" si="3"/>
        <v>383813</v>
      </c>
      <c r="K16" s="254">
        <f t="shared" si="3"/>
        <v>176743</v>
      </c>
      <c r="L16" s="254">
        <f t="shared" si="3"/>
        <v>0</v>
      </c>
      <c r="M16" s="254">
        <f t="shared" si="3"/>
        <v>0</v>
      </c>
      <c r="N16" s="254">
        <f t="shared" si="3"/>
        <v>0</v>
      </c>
      <c r="O16" s="254">
        <f t="shared" si="3"/>
        <v>5186</v>
      </c>
      <c r="P16" s="254">
        <f t="shared" si="3"/>
        <v>5186</v>
      </c>
      <c r="Q16" s="254">
        <f t="shared" si="3"/>
        <v>2656</v>
      </c>
      <c r="R16" s="254">
        <f t="shared" si="3"/>
        <v>0</v>
      </c>
      <c r="S16" s="254">
        <f t="shared" si="3"/>
        <v>0</v>
      </c>
      <c r="T16" s="254">
        <f t="shared" si="3"/>
        <v>0</v>
      </c>
      <c r="U16" s="249">
        <f t="shared" si="1"/>
        <v>9</v>
      </c>
      <c r="V16" s="42" t="str">
        <f t="shared" si="1"/>
        <v>Költségvetési szervek összesen:</v>
      </c>
      <c r="W16" s="254">
        <f>SUM(W11:W15)</f>
        <v>0</v>
      </c>
      <c r="X16" s="254">
        <f aca="true" t="shared" si="4" ref="X16:AK16">SUM(X11:X15)</f>
        <v>7626</v>
      </c>
      <c r="Y16" s="254">
        <f t="shared" si="4"/>
        <v>1626</v>
      </c>
      <c r="Z16" s="254">
        <f t="shared" si="4"/>
        <v>1028</v>
      </c>
      <c r="AA16" s="254">
        <f t="shared" si="4"/>
        <v>1228</v>
      </c>
      <c r="AB16" s="254">
        <f t="shared" si="4"/>
        <v>1227</v>
      </c>
      <c r="AC16" s="254">
        <f t="shared" si="4"/>
        <v>0</v>
      </c>
      <c r="AD16" s="254">
        <f t="shared" si="4"/>
        <v>0</v>
      </c>
      <c r="AE16" s="254">
        <f t="shared" si="4"/>
        <v>0</v>
      </c>
      <c r="AF16" s="254">
        <f t="shared" si="4"/>
        <v>0</v>
      </c>
      <c r="AG16" s="254">
        <f t="shared" si="4"/>
        <v>0</v>
      </c>
      <c r="AH16" s="254">
        <f t="shared" si="4"/>
        <v>0</v>
      </c>
      <c r="AI16" s="254">
        <f t="shared" si="4"/>
        <v>752333</v>
      </c>
      <c r="AJ16" s="254">
        <f t="shared" si="4"/>
        <v>886841</v>
      </c>
      <c r="AK16" s="254">
        <f t="shared" si="4"/>
        <v>402063</v>
      </c>
      <c r="AL16" s="255">
        <f t="shared" si="2"/>
        <v>45.33653721467546</v>
      </c>
    </row>
    <row r="17" spans="1:38" s="252" customFormat="1" ht="34.5" customHeight="1">
      <c r="A17" s="247">
        <v>10</v>
      </c>
      <c r="B17" s="256" t="s">
        <v>37</v>
      </c>
      <c r="C17" s="248">
        <v>195291</v>
      </c>
      <c r="D17" s="248">
        <v>198549</v>
      </c>
      <c r="E17" s="248">
        <v>98601</v>
      </c>
      <c r="F17" s="248">
        <v>53512</v>
      </c>
      <c r="G17" s="248">
        <v>54479</v>
      </c>
      <c r="H17" s="248">
        <v>24470</v>
      </c>
      <c r="I17" s="248">
        <v>131699</v>
      </c>
      <c r="J17" s="248">
        <v>183146</v>
      </c>
      <c r="K17" s="248">
        <v>59362</v>
      </c>
      <c r="L17" s="248">
        <v>372600</v>
      </c>
      <c r="M17" s="248">
        <v>373762</v>
      </c>
      <c r="N17" s="248">
        <v>122050</v>
      </c>
      <c r="O17" s="248"/>
      <c r="P17" s="248"/>
      <c r="Q17" s="248"/>
      <c r="R17" s="248"/>
      <c r="S17" s="248"/>
      <c r="T17" s="248"/>
      <c r="U17" s="249">
        <f>A17</f>
        <v>10</v>
      </c>
      <c r="V17" s="34" t="str">
        <f>B17</f>
        <v>Polgármesteri Hivatal</v>
      </c>
      <c r="W17" s="248">
        <v>5665</v>
      </c>
      <c r="X17" s="248">
        <v>5665</v>
      </c>
      <c r="Y17" s="248">
        <v>2173</v>
      </c>
      <c r="Z17" s="248"/>
      <c r="AA17" s="248"/>
      <c r="AB17" s="248"/>
      <c r="AC17" s="248"/>
      <c r="AD17" s="248"/>
      <c r="AE17" s="248"/>
      <c r="AF17" s="248"/>
      <c r="AG17" s="248"/>
      <c r="AH17" s="248"/>
      <c r="AI17" s="250">
        <f>SUM(C17+F17+I17+L17+O17+R17+W17+Z17+AC17+AF17)</f>
        <v>758767</v>
      </c>
      <c r="AJ17" s="250">
        <f>SUM(D17+G17+J17+M17+P17+S17+X17+AA17+AD17+AG17)</f>
        <v>815601</v>
      </c>
      <c r="AK17" s="250">
        <f>SUM(E17+H17+K17+N17+Q17+T17+Y17+AB17+AE17+AH17)</f>
        <v>306656</v>
      </c>
      <c r="AL17" s="251">
        <f t="shared" si="2"/>
        <v>37.59877685289744</v>
      </c>
    </row>
    <row r="18" spans="1:38" s="252" customFormat="1" ht="34.5" customHeight="1">
      <c r="A18" s="247">
        <v>11</v>
      </c>
      <c r="B18" s="256" t="s">
        <v>55</v>
      </c>
      <c r="C18" s="248">
        <v>533953</v>
      </c>
      <c r="D18" s="248">
        <v>539751</v>
      </c>
      <c r="E18" s="248">
        <v>272604</v>
      </c>
      <c r="F18" s="248">
        <v>81005</v>
      </c>
      <c r="G18" s="248">
        <v>82345</v>
      </c>
      <c r="H18" s="248">
        <v>42358</v>
      </c>
      <c r="I18" s="248">
        <v>685966</v>
      </c>
      <c r="J18" s="248">
        <v>692580</v>
      </c>
      <c r="K18" s="248">
        <v>826403</v>
      </c>
      <c r="L18" s="248">
        <v>48520</v>
      </c>
      <c r="M18" s="248">
        <v>48418</v>
      </c>
      <c r="N18" s="248">
        <v>17138</v>
      </c>
      <c r="O18" s="248">
        <v>685943</v>
      </c>
      <c r="P18" s="248">
        <v>743899</v>
      </c>
      <c r="Q18" s="248">
        <v>369435</v>
      </c>
      <c r="R18" s="248">
        <v>33008</v>
      </c>
      <c r="S18" s="248">
        <v>25959</v>
      </c>
      <c r="T18" s="248"/>
      <c r="U18" s="249">
        <f t="shared" si="1"/>
        <v>11</v>
      </c>
      <c r="V18" s="34" t="str">
        <f t="shared" si="1"/>
        <v> Önkormányzat </v>
      </c>
      <c r="W18" s="248">
        <v>951580</v>
      </c>
      <c r="X18" s="248">
        <v>1026202</v>
      </c>
      <c r="Y18" s="248">
        <v>198680</v>
      </c>
      <c r="Z18" s="248">
        <v>124319</v>
      </c>
      <c r="AA18" s="248">
        <v>189882</v>
      </c>
      <c r="AB18" s="248">
        <v>74904</v>
      </c>
      <c r="AC18" s="248"/>
      <c r="AD18" s="248">
        <v>5115</v>
      </c>
      <c r="AE18" s="248">
        <v>5115</v>
      </c>
      <c r="AF18" s="248">
        <v>37200</v>
      </c>
      <c r="AG18" s="248">
        <v>404383</v>
      </c>
      <c r="AH18" s="248"/>
      <c r="AI18" s="250">
        <f>SUM(C18+F18+I18+L18+O18+R18+W18+Z18+AC18+AF18)</f>
        <v>3181494</v>
      </c>
      <c r="AJ18" s="250">
        <f t="shared" si="0"/>
        <v>3758534</v>
      </c>
      <c r="AK18" s="250">
        <f t="shared" si="0"/>
        <v>1806637</v>
      </c>
      <c r="AL18" s="251">
        <f t="shared" si="2"/>
        <v>48.067597632481174</v>
      </c>
    </row>
    <row r="19" spans="1:38" s="252" customFormat="1" ht="34.5" customHeight="1">
      <c r="A19" s="247">
        <v>12</v>
      </c>
      <c r="B19" s="42" t="s">
        <v>41</v>
      </c>
      <c r="C19" s="254">
        <f>C16+C17+C18</f>
        <v>1054823</v>
      </c>
      <c r="D19" s="254">
        <f aca="true" t="shared" si="5" ref="D19:T19">D16+D17+D18</f>
        <v>1134791</v>
      </c>
      <c r="E19" s="254">
        <f t="shared" si="5"/>
        <v>548175</v>
      </c>
      <c r="F19" s="254">
        <f t="shared" si="5"/>
        <v>221750</v>
      </c>
      <c r="G19" s="254">
        <f t="shared" si="5"/>
        <v>229321</v>
      </c>
      <c r="H19" s="254">
        <f t="shared" si="5"/>
        <v>109669</v>
      </c>
      <c r="I19" s="254">
        <f t="shared" si="5"/>
        <v>1150972</v>
      </c>
      <c r="J19" s="254">
        <f t="shared" si="5"/>
        <v>1259539</v>
      </c>
      <c r="K19" s="254">
        <f t="shared" si="5"/>
        <v>1062508</v>
      </c>
      <c r="L19" s="254">
        <f t="shared" si="5"/>
        <v>421120</v>
      </c>
      <c r="M19" s="254">
        <f t="shared" si="5"/>
        <v>422180</v>
      </c>
      <c r="N19" s="254">
        <f t="shared" si="5"/>
        <v>139188</v>
      </c>
      <c r="O19" s="254">
        <f t="shared" si="5"/>
        <v>691129</v>
      </c>
      <c r="P19" s="254">
        <f t="shared" si="5"/>
        <v>749085</v>
      </c>
      <c r="Q19" s="254">
        <f t="shared" si="5"/>
        <v>372091</v>
      </c>
      <c r="R19" s="254">
        <f t="shared" si="5"/>
        <v>33008</v>
      </c>
      <c r="S19" s="254">
        <f t="shared" si="5"/>
        <v>25959</v>
      </c>
      <c r="T19" s="254">
        <f t="shared" si="5"/>
        <v>0</v>
      </c>
      <c r="U19" s="249">
        <f t="shared" si="1"/>
        <v>12</v>
      </c>
      <c r="V19" s="42" t="str">
        <f t="shared" si="1"/>
        <v>Békés Város mindösszesen:</v>
      </c>
      <c r="W19" s="254">
        <f>W16+W17+W18</f>
        <v>957245</v>
      </c>
      <c r="X19" s="254">
        <f aca="true" t="shared" si="6" ref="X19:AK19">X16+X17+X18</f>
        <v>1039493</v>
      </c>
      <c r="Y19" s="254">
        <f t="shared" si="6"/>
        <v>202479</v>
      </c>
      <c r="Z19" s="254">
        <f t="shared" si="6"/>
        <v>125347</v>
      </c>
      <c r="AA19" s="254">
        <f t="shared" si="6"/>
        <v>191110</v>
      </c>
      <c r="AB19" s="254">
        <f t="shared" si="6"/>
        <v>76131</v>
      </c>
      <c r="AC19" s="254">
        <f t="shared" si="6"/>
        <v>0</v>
      </c>
      <c r="AD19" s="254">
        <f t="shared" si="6"/>
        <v>5115</v>
      </c>
      <c r="AE19" s="254">
        <f t="shared" si="6"/>
        <v>5115</v>
      </c>
      <c r="AF19" s="254">
        <f t="shared" si="6"/>
        <v>37200</v>
      </c>
      <c r="AG19" s="254">
        <f t="shared" si="6"/>
        <v>404383</v>
      </c>
      <c r="AH19" s="254">
        <f t="shared" si="6"/>
        <v>0</v>
      </c>
      <c r="AI19" s="254">
        <f t="shared" si="6"/>
        <v>4692594</v>
      </c>
      <c r="AJ19" s="254">
        <f t="shared" si="6"/>
        <v>5460976</v>
      </c>
      <c r="AK19" s="254">
        <f t="shared" si="6"/>
        <v>2515356</v>
      </c>
      <c r="AL19" s="255">
        <f t="shared" si="2"/>
        <v>46.06055767320713</v>
      </c>
    </row>
    <row r="21" spans="15:34" ht="12.75">
      <c r="O21" s="257"/>
      <c r="P21" s="257"/>
      <c r="Q21" s="257"/>
      <c r="R21" s="257"/>
      <c r="S21" s="257"/>
      <c r="T21" s="257"/>
      <c r="U21" s="257"/>
      <c r="Z21" s="257"/>
      <c r="AA21" s="257"/>
      <c r="AB21" s="257"/>
      <c r="AF21" s="257"/>
      <c r="AG21" s="257"/>
      <c r="AH21" s="257"/>
    </row>
  </sheetData>
  <sheetProtection/>
  <mergeCells count="19">
    <mergeCell ref="F9:H9"/>
    <mergeCell ref="L9:N9"/>
    <mergeCell ref="I9:K9"/>
    <mergeCell ref="AC9:AE9"/>
    <mergeCell ref="B8:B10"/>
    <mergeCell ref="C8:T8"/>
    <mergeCell ref="N1:T1"/>
    <mergeCell ref="A3:T3"/>
    <mergeCell ref="U3:AL3"/>
    <mergeCell ref="AJ7:AK7"/>
    <mergeCell ref="AI8:AL9"/>
    <mergeCell ref="C9:E9"/>
    <mergeCell ref="AF9:AH9"/>
    <mergeCell ref="V8:V10"/>
    <mergeCell ref="W8:AH8"/>
    <mergeCell ref="O9:Q9"/>
    <mergeCell ref="R9:T9"/>
    <mergeCell ref="W9:Y9"/>
    <mergeCell ref="Z9:AB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3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4.421875" style="8" customWidth="1"/>
    <col min="2" max="2" width="35.28125" style="2" customWidth="1"/>
    <col min="3" max="3" width="14.421875" style="2" customWidth="1"/>
    <col min="4" max="4" width="30.8515625" style="2" customWidth="1"/>
    <col min="5" max="5" width="15.8515625" style="2" customWidth="1"/>
    <col min="6" max="6" width="9.140625" style="2" customWidth="1"/>
    <col min="7" max="7" width="15.28125" style="2" bestFit="1" customWidth="1"/>
    <col min="8" max="16384" width="9.140625" style="2" customWidth="1"/>
  </cols>
  <sheetData>
    <row r="1" spans="1:5" ht="12.75">
      <c r="A1" s="57"/>
      <c r="B1" s="57"/>
      <c r="C1" s="57"/>
      <c r="D1" s="57"/>
      <c r="E1" s="57"/>
    </row>
    <row r="2" spans="1:5" ht="12.75">
      <c r="A2" s="55"/>
      <c r="B2" s="55"/>
      <c r="C2" s="55"/>
      <c r="D2" s="55"/>
      <c r="E2" s="55"/>
    </row>
    <row r="3" spans="1:5" ht="15">
      <c r="A3" s="55"/>
      <c r="B3" s="570" t="s">
        <v>482</v>
      </c>
      <c r="C3" s="570"/>
      <c r="D3" s="570"/>
      <c r="E3" s="571"/>
    </row>
    <row r="4" spans="1:5" ht="12.75">
      <c r="A4" s="55"/>
      <c r="B4" s="9"/>
      <c r="C4" s="9"/>
      <c r="D4" s="9"/>
      <c r="E4" s="9"/>
    </row>
    <row r="5" spans="1:5" ht="12.75">
      <c r="A5" s="55"/>
      <c r="B5" s="9"/>
      <c r="C5" s="9"/>
      <c r="D5" s="9"/>
      <c r="E5" s="9"/>
    </row>
    <row r="6" spans="1:5" ht="42.75" customHeight="1">
      <c r="A6" s="55"/>
      <c r="B6" s="572" t="s">
        <v>122</v>
      </c>
      <c r="C6" s="572"/>
      <c r="D6" s="572"/>
      <c r="E6" s="572"/>
    </row>
    <row r="7" spans="1:5" ht="12.75">
      <c r="A7" s="55"/>
      <c r="B7" s="10"/>
      <c r="C7" s="10"/>
      <c r="D7" s="10"/>
      <c r="E7" s="10"/>
    </row>
    <row r="8" spans="1:5" ht="12.75">
      <c r="A8" s="55"/>
      <c r="B8" s="189" t="s">
        <v>0</v>
      </c>
      <c r="C8" s="11" t="s">
        <v>1</v>
      </c>
      <c r="D8" s="11" t="s">
        <v>2</v>
      </c>
      <c r="E8" s="11" t="s">
        <v>3</v>
      </c>
    </row>
    <row r="9" spans="1:5" ht="15.75">
      <c r="A9" s="188" t="s">
        <v>10</v>
      </c>
      <c r="B9" s="573" t="s">
        <v>123</v>
      </c>
      <c r="C9" s="573"/>
      <c r="D9" s="573"/>
      <c r="E9" s="573"/>
    </row>
    <row r="10" spans="1:5" ht="15">
      <c r="A10" s="79" t="s">
        <v>16</v>
      </c>
      <c r="B10" s="574" t="s">
        <v>12</v>
      </c>
      <c r="C10" s="574"/>
      <c r="D10" s="574" t="s">
        <v>42</v>
      </c>
      <c r="E10" s="574"/>
    </row>
    <row r="11" spans="1:5" ht="25.5" customHeight="1">
      <c r="A11" s="79" t="s">
        <v>23</v>
      </c>
      <c r="B11" s="13" t="s">
        <v>56</v>
      </c>
      <c r="C11" s="12" t="s">
        <v>57</v>
      </c>
      <c r="D11" s="12" t="s">
        <v>56</v>
      </c>
      <c r="E11" s="12" t="s">
        <v>57</v>
      </c>
    </row>
    <row r="12" spans="1:5" ht="12.75">
      <c r="A12" s="79" t="s">
        <v>26</v>
      </c>
      <c r="B12" s="14" t="s">
        <v>17</v>
      </c>
      <c r="C12" s="15">
        <v>591711</v>
      </c>
      <c r="D12" s="14" t="s">
        <v>47</v>
      </c>
      <c r="E12" s="15">
        <v>1054823</v>
      </c>
    </row>
    <row r="13" spans="1:5" ht="12.75">
      <c r="A13" s="79" t="s">
        <v>58</v>
      </c>
      <c r="B13" s="14" t="s">
        <v>18</v>
      </c>
      <c r="C13" s="15">
        <v>512500</v>
      </c>
      <c r="D13" s="14" t="s">
        <v>59</v>
      </c>
      <c r="E13" s="15">
        <v>221750</v>
      </c>
    </row>
    <row r="14" spans="1:5" ht="12.75">
      <c r="A14" s="79" t="s">
        <v>60</v>
      </c>
      <c r="B14" s="14" t="s">
        <v>19</v>
      </c>
      <c r="C14" s="15">
        <v>1353317</v>
      </c>
      <c r="D14" s="14" t="s">
        <v>48</v>
      </c>
      <c r="E14" s="15">
        <v>1150972</v>
      </c>
    </row>
    <row r="15" spans="1:5" ht="25.5" customHeight="1">
      <c r="A15" s="79" t="s">
        <v>53</v>
      </c>
      <c r="B15" s="14" t="s">
        <v>20</v>
      </c>
      <c r="C15" s="15">
        <v>1072481</v>
      </c>
      <c r="D15" s="564" t="s">
        <v>49</v>
      </c>
      <c r="E15" s="566">
        <v>421120</v>
      </c>
    </row>
    <row r="16" spans="1:5" ht="36" customHeight="1">
      <c r="A16" s="79" t="s">
        <v>28</v>
      </c>
      <c r="B16" s="16"/>
      <c r="C16" s="17"/>
      <c r="D16" s="565"/>
      <c r="E16" s="567"/>
    </row>
    <row r="17" spans="1:5" ht="25.5">
      <c r="A17" s="79" t="s">
        <v>30</v>
      </c>
      <c r="B17" s="18"/>
      <c r="C17" s="19"/>
      <c r="D17" s="18" t="s">
        <v>121</v>
      </c>
      <c r="E17" s="19">
        <v>691129</v>
      </c>
    </row>
    <row r="18" spans="1:5" ht="12.75">
      <c r="A18" s="79" t="s">
        <v>32</v>
      </c>
      <c r="B18" s="18"/>
      <c r="C18" s="19"/>
      <c r="D18" s="18" t="s">
        <v>61</v>
      </c>
      <c r="E18" s="19">
        <v>33008</v>
      </c>
    </row>
    <row r="19" spans="1:5" ht="12.75">
      <c r="A19" s="79" t="s">
        <v>36</v>
      </c>
      <c r="B19" s="16" t="s">
        <v>62</v>
      </c>
      <c r="C19" s="17">
        <f>SUM(C12:C18)</f>
        <v>3530009</v>
      </c>
      <c r="D19" s="16" t="s">
        <v>63</v>
      </c>
      <c r="E19" s="17">
        <f>SUM(E12:E18)</f>
        <v>3572802</v>
      </c>
    </row>
    <row r="20" spans="1:5" ht="12.75">
      <c r="A20" s="79" t="s">
        <v>54</v>
      </c>
      <c r="B20" s="568" t="s">
        <v>64</v>
      </c>
      <c r="C20" s="568"/>
      <c r="D20" s="568"/>
      <c r="E20" s="20">
        <f>C19-E19</f>
        <v>-42793</v>
      </c>
    </row>
    <row r="21" spans="1:5" ht="12.75">
      <c r="A21" s="79" t="s">
        <v>38</v>
      </c>
      <c r="B21" s="569" t="s">
        <v>65</v>
      </c>
      <c r="C21" s="569"/>
      <c r="D21" s="569"/>
      <c r="E21" s="20">
        <v>47923</v>
      </c>
    </row>
    <row r="22" spans="1:5" ht="21" customHeight="1">
      <c r="A22" s="79" t="s">
        <v>40</v>
      </c>
      <c r="B22" s="568" t="s">
        <v>66</v>
      </c>
      <c r="C22" s="568"/>
      <c r="D22" s="568"/>
      <c r="E22" s="20">
        <f>E21+E20</f>
        <v>5130</v>
      </c>
    </row>
    <row r="23" spans="1:5" ht="15.75">
      <c r="A23" s="80"/>
      <c r="B23" s="3"/>
      <c r="C23" s="3"/>
      <c r="D23" s="3"/>
      <c r="E23" s="4"/>
    </row>
    <row r="24" spans="1:5" ht="15.75">
      <c r="A24" s="79" t="s">
        <v>67</v>
      </c>
      <c r="B24" s="578" t="s">
        <v>124</v>
      </c>
      <c r="C24" s="578"/>
      <c r="D24" s="578"/>
      <c r="E24" s="578"/>
    </row>
    <row r="25" spans="1:5" ht="15">
      <c r="A25" s="79" t="s">
        <v>68</v>
      </c>
      <c r="B25" s="574" t="s">
        <v>13</v>
      </c>
      <c r="C25" s="574"/>
      <c r="D25" s="574" t="s">
        <v>43</v>
      </c>
      <c r="E25" s="574"/>
    </row>
    <row r="26" spans="1:5" ht="15">
      <c r="A26" s="79" t="s">
        <v>69</v>
      </c>
      <c r="B26" s="13" t="s">
        <v>56</v>
      </c>
      <c r="C26" s="12" t="s">
        <v>57</v>
      </c>
      <c r="D26" s="12" t="s">
        <v>56</v>
      </c>
      <c r="E26" s="12" t="s">
        <v>57</v>
      </c>
    </row>
    <row r="27" spans="1:5" ht="27.75" customHeight="1">
      <c r="A27" s="79" t="s">
        <v>70</v>
      </c>
      <c r="B27" s="14" t="s">
        <v>21</v>
      </c>
      <c r="C27" s="15">
        <v>863258</v>
      </c>
      <c r="D27" s="14" t="s">
        <v>51</v>
      </c>
      <c r="E27" s="15">
        <v>957245</v>
      </c>
    </row>
    <row r="28" spans="1:5" ht="12.75">
      <c r="A28" s="79" t="s">
        <v>71</v>
      </c>
      <c r="B28" s="14" t="s">
        <v>22</v>
      </c>
      <c r="C28" s="15">
        <v>61472</v>
      </c>
      <c r="D28" s="14" t="s">
        <v>125</v>
      </c>
      <c r="E28" s="15">
        <v>125347</v>
      </c>
    </row>
    <row r="29" spans="1:5" ht="12.75">
      <c r="A29" s="79" t="s">
        <v>72</v>
      </c>
      <c r="B29" s="14"/>
      <c r="C29" s="15"/>
      <c r="D29" s="14" t="s">
        <v>75</v>
      </c>
      <c r="E29" s="15">
        <v>37200</v>
      </c>
    </row>
    <row r="30" spans="1:5" ht="12.75">
      <c r="A30" s="79" t="s">
        <v>73</v>
      </c>
      <c r="B30" s="16" t="s">
        <v>77</v>
      </c>
      <c r="C30" s="20">
        <f>SUM(C27:C29)</f>
        <v>924730</v>
      </c>
      <c r="D30" s="16" t="s">
        <v>78</v>
      </c>
      <c r="E30" s="20">
        <f>SUM(E27:E29)</f>
        <v>1119792</v>
      </c>
    </row>
    <row r="31" spans="1:7" ht="19.5" customHeight="1">
      <c r="A31" s="79" t="s">
        <v>74</v>
      </c>
      <c r="B31" s="568" t="s">
        <v>80</v>
      </c>
      <c r="C31" s="568"/>
      <c r="D31" s="568"/>
      <c r="E31" s="20">
        <f>C30-E30</f>
        <v>-195062</v>
      </c>
      <c r="G31" s="5"/>
    </row>
    <row r="32" spans="1:7" ht="19.5" customHeight="1">
      <c r="A32" s="79" t="s">
        <v>76</v>
      </c>
      <c r="B32" s="569" t="s">
        <v>82</v>
      </c>
      <c r="C32" s="569"/>
      <c r="D32" s="569"/>
      <c r="E32" s="20">
        <v>189932</v>
      </c>
      <c r="G32" s="5"/>
    </row>
    <row r="33" spans="1:7" ht="19.5" customHeight="1">
      <c r="A33" s="79" t="s">
        <v>79</v>
      </c>
      <c r="B33" s="568" t="s">
        <v>84</v>
      </c>
      <c r="C33" s="568"/>
      <c r="D33" s="568"/>
      <c r="E33" s="20">
        <f>E32+E31</f>
        <v>-5130</v>
      </c>
      <c r="G33" s="5"/>
    </row>
    <row r="34" spans="1:7" ht="35.25" customHeight="1">
      <c r="A34" s="79" t="s">
        <v>81</v>
      </c>
      <c r="B34" s="575" t="s">
        <v>126</v>
      </c>
      <c r="C34" s="576"/>
      <c r="D34" s="577"/>
      <c r="E34" s="20">
        <f>E22</f>
        <v>5130</v>
      </c>
      <c r="G34" s="5"/>
    </row>
    <row r="35" spans="1:7" ht="19.5" customHeight="1">
      <c r="A35" s="79" t="s">
        <v>83</v>
      </c>
      <c r="B35" s="568" t="s">
        <v>127</v>
      </c>
      <c r="C35" s="568"/>
      <c r="D35" s="568"/>
      <c r="E35" s="21">
        <f>E33+E34</f>
        <v>0</v>
      </c>
      <c r="G35" s="6"/>
    </row>
    <row r="36" spans="2:5" ht="12.75">
      <c r="B36" s="22"/>
      <c r="C36" s="22"/>
      <c r="D36" s="22"/>
      <c r="E36" s="22"/>
    </row>
    <row r="37" ht="12.75">
      <c r="G37" s="5"/>
    </row>
    <row r="39" ht="12.75">
      <c r="G39" s="5"/>
    </row>
  </sheetData>
  <sheetProtection/>
  <mergeCells count="18">
    <mergeCell ref="B35:D35"/>
    <mergeCell ref="B31:D31"/>
    <mergeCell ref="B32:D32"/>
    <mergeCell ref="B33:D33"/>
    <mergeCell ref="B34:D34"/>
    <mergeCell ref="B22:D22"/>
    <mergeCell ref="B24:E24"/>
    <mergeCell ref="B25:C25"/>
    <mergeCell ref="D25:E25"/>
    <mergeCell ref="D15:D16"/>
    <mergeCell ref="E15:E16"/>
    <mergeCell ref="B20:D20"/>
    <mergeCell ref="B21:D21"/>
    <mergeCell ref="B3:E3"/>
    <mergeCell ref="B6:E6"/>
    <mergeCell ref="B9:E9"/>
    <mergeCell ref="B10:C10"/>
    <mergeCell ref="D10:E10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7"/>
  <sheetViews>
    <sheetView zoomScalePageLayoutView="0" workbookViewId="0" topLeftCell="A16">
      <selection activeCell="L1" sqref="L1"/>
    </sheetView>
  </sheetViews>
  <sheetFormatPr defaultColWidth="9.140625" defaultRowHeight="18.75" customHeight="1"/>
  <cols>
    <col min="1" max="1" width="5.00390625" style="398" customWidth="1"/>
    <col min="2" max="2" width="3.57421875" style="231" customWidth="1"/>
    <col min="3" max="3" width="4.7109375" style="231" customWidth="1"/>
    <col min="4" max="8" width="9.140625" style="231" customWidth="1"/>
    <col min="9" max="9" width="26.7109375" style="231" customWidth="1"/>
    <col min="10" max="10" width="14.140625" style="231" customWidth="1"/>
    <col min="11" max="11" width="14.28125" style="231" customWidth="1"/>
    <col min="12" max="12" width="12.7109375" style="231" customWidth="1"/>
    <col min="13" max="16384" width="9.140625" style="231" customWidth="1"/>
  </cols>
  <sheetData>
    <row r="1" spans="1:12" ht="18.75" customHeight="1">
      <c r="A1" s="230"/>
      <c r="C1" s="298"/>
      <c r="D1" s="298"/>
      <c r="E1" s="298"/>
      <c r="F1" s="298"/>
      <c r="G1" s="298"/>
      <c r="H1" s="298"/>
      <c r="I1" s="298"/>
      <c r="J1" s="298"/>
      <c r="K1" s="299"/>
      <c r="L1" s="298" t="s">
        <v>483</v>
      </c>
    </row>
    <row r="2" spans="1:10" ht="18.75" customHeight="1">
      <c r="A2" s="300"/>
      <c r="B2" s="300"/>
      <c r="C2" s="300"/>
      <c r="D2" s="611"/>
      <c r="E2" s="611"/>
      <c r="F2" s="611"/>
      <c r="G2" s="611"/>
      <c r="H2" s="611"/>
      <c r="I2" s="611"/>
      <c r="J2" s="300"/>
    </row>
    <row r="3" spans="1:12" ht="18.75" customHeight="1">
      <c r="A3" s="612"/>
      <c r="B3" s="613" t="s">
        <v>322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</row>
    <row r="4" spans="1:12" ht="18.75" customHeight="1">
      <c r="A4" s="612"/>
      <c r="B4" s="613" t="s">
        <v>323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</row>
    <row r="5" spans="1:12" ht="18.75" customHeight="1">
      <c r="A5" s="612"/>
      <c r="B5" s="613" t="s">
        <v>87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</row>
    <row r="6" spans="1:12" ht="18.75" customHeight="1">
      <c r="A6" s="301"/>
      <c r="B6" s="614" t="s">
        <v>188</v>
      </c>
      <c r="C6" s="615"/>
      <c r="D6" s="615"/>
      <c r="E6" s="615"/>
      <c r="F6" s="615"/>
      <c r="G6" s="615"/>
      <c r="H6" s="615"/>
      <c r="I6" s="615"/>
      <c r="J6" s="615"/>
      <c r="K6" s="615"/>
      <c r="L6" s="615"/>
    </row>
    <row r="7" spans="1:12" s="304" customFormat="1" ht="18.75" customHeight="1">
      <c r="A7" s="302"/>
      <c r="B7" s="303" t="s">
        <v>0</v>
      </c>
      <c r="C7" s="303" t="s">
        <v>1</v>
      </c>
      <c r="D7" s="303" t="s">
        <v>2</v>
      </c>
      <c r="E7" s="303" t="s">
        <v>3</v>
      </c>
      <c r="F7" s="303" t="s">
        <v>4</v>
      </c>
      <c r="G7" s="303" t="s">
        <v>5</v>
      </c>
      <c r="H7" s="303" t="s">
        <v>86</v>
      </c>
      <c r="I7" s="303" t="s">
        <v>6</v>
      </c>
      <c r="J7" s="303" t="s">
        <v>7</v>
      </c>
      <c r="K7" s="303" t="s">
        <v>44</v>
      </c>
      <c r="L7" s="303" t="s">
        <v>8</v>
      </c>
    </row>
    <row r="8" spans="1:12" s="304" customFormat="1" ht="18.75" customHeight="1">
      <c r="A8" s="305">
        <v>1</v>
      </c>
      <c r="B8" s="306"/>
      <c r="C8" s="307"/>
      <c r="D8" s="307"/>
      <c r="E8" s="307"/>
      <c r="F8" s="307"/>
      <c r="G8" s="307"/>
      <c r="H8" s="307"/>
      <c r="I8" s="307"/>
      <c r="J8" s="308"/>
      <c r="K8" s="308"/>
      <c r="L8" s="309" t="s">
        <v>88</v>
      </c>
    </row>
    <row r="9" spans="1:12" s="304" customFormat="1" ht="18.75" customHeight="1">
      <c r="A9" s="310">
        <f aca="true" t="shared" si="0" ref="A9:A56">A8+1</f>
        <v>2</v>
      </c>
      <c r="B9" s="605" t="s">
        <v>11</v>
      </c>
      <c r="C9" s="605"/>
      <c r="D9" s="605"/>
      <c r="E9" s="605"/>
      <c r="F9" s="605"/>
      <c r="G9" s="605"/>
      <c r="H9" s="605"/>
      <c r="I9" s="605"/>
      <c r="J9" s="311" t="s">
        <v>324</v>
      </c>
      <c r="K9" s="311" t="s">
        <v>325</v>
      </c>
      <c r="L9" s="607" t="s">
        <v>111</v>
      </c>
    </row>
    <row r="10" spans="1:12" s="304" customFormat="1" ht="18.75" customHeight="1">
      <c r="A10" s="310">
        <f t="shared" si="0"/>
        <v>3</v>
      </c>
      <c r="B10" s="606"/>
      <c r="C10" s="606"/>
      <c r="D10" s="606"/>
      <c r="E10" s="606"/>
      <c r="F10" s="606"/>
      <c r="G10" s="606"/>
      <c r="H10" s="606"/>
      <c r="I10" s="606"/>
      <c r="J10" s="606" t="s">
        <v>326</v>
      </c>
      <c r="K10" s="606"/>
      <c r="L10" s="608"/>
    </row>
    <row r="11" spans="1:12" s="314" customFormat="1" ht="18.75" customHeight="1">
      <c r="A11" s="310">
        <f t="shared" si="0"/>
        <v>4</v>
      </c>
      <c r="B11" s="312" t="s">
        <v>89</v>
      </c>
      <c r="C11" s="609" t="s">
        <v>327</v>
      </c>
      <c r="D11" s="610"/>
      <c r="E11" s="610"/>
      <c r="F11" s="610"/>
      <c r="G11" s="610"/>
      <c r="H11" s="610"/>
      <c r="I11" s="610"/>
      <c r="J11" s="313"/>
      <c r="K11" s="313"/>
      <c r="L11" s="313"/>
    </row>
    <row r="12" spans="1:12" s="314" customFormat="1" ht="18.75" customHeight="1">
      <c r="A12" s="310">
        <f t="shared" si="0"/>
        <v>5</v>
      </c>
      <c r="B12" s="315"/>
      <c r="C12" s="316" t="s">
        <v>10</v>
      </c>
      <c r="D12" s="580" t="s">
        <v>328</v>
      </c>
      <c r="E12" s="580"/>
      <c r="F12" s="580"/>
      <c r="G12" s="580"/>
      <c r="H12" s="580"/>
      <c r="I12" s="580"/>
      <c r="J12" s="317">
        <v>246981</v>
      </c>
      <c r="K12" s="317">
        <v>244457</v>
      </c>
      <c r="L12" s="317">
        <v>18285</v>
      </c>
    </row>
    <row r="13" spans="1:12" s="314" customFormat="1" ht="18.75" customHeight="1">
      <c r="A13" s="310">
        <f t="shared" si="0"/>
        <v>6</v>
      </c>
      <c r="B13" s="315"/>
      <c r="C13" s="316" t="s">
        <v>16</v>
      </c>
      <c r="D13" s="580" t="s">
        <v>133</v>
      </c>
      <c r="E13" s="580"/>
      <c r="F13" s="580"/>
      <c r="G13" s="580"/>
      <c r="H13" s="580"/>
      <c r="I13" s="580"/>
      <c r="J13" s="317">
        <v>285291</v>
      </c>
      <c r="K13" s="317">
        <v>283925</v>
      </c>
      <c r="L13" s="317">
        <v>18068</v>
      </c>
    </row>
    <row r="14" spans="1:12" s="314" customFormat="1" ht="18.75" customHeight="1">
      <c r="A14" s="310">
        <f t="shared" si="0"/>
        <v>7</v>
      </c>
      <c r="B14" s="315"/>
      <c r="C14" s="316" t="s">
        <v>23</v>
      </c>
      <c r="D14" s="580" t="s">
        <v>134</v>
      </c>
      <c r="E14" s="580"/>
      <c r="F14" s="580"/>
      <c r="G14" s="580"/>
      <c r="H14" s="580"/>
      <c r="I14" s="580"/>
      <c r="J14" s="317">
        <v>102842</v>
      </c>
      <c r="K14" s="317">
        <v>102842</v>
      </c>
      <c r="L14" s="317"/>
    </row>
    <row r="15" spans="1:12" s="314" customFormat="1" ht="18.75" customHeight="1">
      <c r="A15" s="310">
        <f t="shared" si="0"/>
        <v>8</v>
      </c>
      <c r="B15" s="315"/>
      <c r="C15" s="316" t="s">
        <v>26</v>
      </c>
      <c r="D15" s="580" t="s">
        <v>135</v>
      </c>
      <c r="E15" s="580"/>
      <c r="F15" s="580"/>
      <c r="G15" s="580"/>
      <c r="H15" s="580"/>
      <c r="I15" s="580"/>
      <c r="J15" s="317">
        <v>123661</v>
      </c>
      <c r="K15" s="317">
        <v>120637</v>
      </c>
      <c r="L15" s="317">
        <v>33860</v>
      </c>
    </row>
    <row r="16" spans="1:12" s="314" customFormat="1" ht="18.75" customHeight="1">
      <c r="A16" s="310">
        <f t="shared" si="0"/>
        <v>9</v>
      </c>
      <c r="B16" s="315"/>
      <c r="C16" s="316" t="s">
        <v>58</v>
      </c>
      <c r="D16" s="580" t="s">
        <v>329</v>
      </c>
      <c r="E16" s="580"/>
      <c r="F16" s="580"/>
      <c r="G16" s="580"/>
      <c r="H16" s="580"/>
      <c r="I16" s="580"/>
      <c r="J16" s="317">
        <v>69864</v>
      </c>
      <c r="K16" s="317">
        <v>69784</v>
      </c>
      <c r="L16" s="317">
        <v>23135</v>
      </c>
    </row>
    <row r="17" spans="1:12" s="314" customFormat="1" ht="18.75" customHeight="1">
      <c r="A17" s="310">
        <f t="shared" si="0"/>
        <v>10</v>
      </c>
      <c r="B17" s="315"/>
      <c r="C17" s="316" t="s">
        <v>60</v>
      </c>
      <c r="D17" s="580" t="s">
        <v>330</v>
      </c>
      <c r="E17" s="580"/>
      <c r="F17" s="580"/>
      <c r="G17" s="580"/>
      <c r="H17" s="580"/>
      <c r="I17" s="580"/>
      <c r="J17" s="317">
        <v>5477</v>
      </c>
      <c r="K17" s="317">
        <v>5477</v>
      </c>
      <c r="L17" s="317">
        <v>5477</v>
      </c>
    </row>
    <row r="18" spans="1:12" s="314" customFormat="1" ht="18.75" customHeight="1">
      <c r="A18" s="310">
        <f t="shared" si="0"/>
        <v>11</v>
      </c>
      <c r="B18" s="315"/>
      <c r="C18" s="316" t="s">
        <v>53</v>
      </c>
      <c r="D18" s="580" t="s">
        <v>155</v>
      </c>
      <c r="E18" s="580"/>
      <c r="F18" s="580"/>
      <c r="G18" s="580"/>
      <c r="H18" s="580"/>
      <c r="I18" s="580"/>
      <c r="J18" s="317">
        <v>148481</v>
      </c>
      <c r="K18" s="317">
        <v>147211</v>
      </c>
      <c r="L18" s="317">
        <v>1397</v>
      </c>
    </row>
    <row r="19" spans="1:12" s="320" customFormat="1" ht="18.75" customHeight="1">
      <c r="A19" s="310">
        <f t="shared" si="0"/>
        <v>12</v>
      </c>
      <c r="B19" s="318" t="s">
        <v>89</v>
      </c>
      <c r="C19" s="591" t="s">
        <v>331</v>
      </c>
      <c r="D19" s="592"/>
      <c r="E19" s="592"/>
      <c r="F19" s="592"/>
      <c r="G19" s="592"/>
      <c r="H19" s="592"/>
      <c r="I19" s="592"/>
      <c r="J19" s="319">
        <f>SUM(J12:J18)</f>
        <v>982597</v>
      </c>
      <c r="K19" s="319">
        <f>SUM(K12:K18)</f>
        <v>974333</v>
      </c>
      <c r="L19" s="319">
        <f>SUM(L12:L18)</f>
        <v>100222</v>
      </c>
    </row>
    <row r="20" spans="1:12" s="314" customFormat="1" ht="18.75" customHeight="1">
      <c r="A20" s="310">
        <f t="shared" si="0"/>
        <v>13</v>
      </c>
      <c r="B20" s="312" t="s">
        <v>91</v>
      </c>
      <c r="C20" s="591" t="s">
        <v>332</v>
      </c>
      <c r="D20" s="592"/>
      <c r="E20" s="592"/>
      <c r="F20" s="592"/>
      <c r="G20" s="592"/>
      <c r="H20" s="592"/>
      <c r="I20" s="592"/>
      <c r="J20" s="313"/>
      <c r="K20" s="313"/>
      <c r="L20" s="313"/>
    </row>
    <row r="21" spans="1:12" s="314" customFormat="1" ht="18.75" customHeight="1">
      <c r="A21" s="310">
        <f t="shared" si="0"/>
        <v>14</v>
      </c>
      <c r="B21" s="321"/>
      <c r="C21" s="602" t="s">
        <v>92</v>
      </c>
      <c r="D21" s="603"/>
      <c r="E21" s="603"/>
      <c r="F21" s="603"/>
      <c r="G21" s="603"/>
      <c r="H21" s="603"/>
      <c r="I21" s="603"/>
      <c r="J21" s="313"/>
      <c r="K21" s="313"/>
      <c r="L21" s="313"/>
    </row>
    <row r="22" spans="1:12" s="314" customFormat="1" ht="18.75" customHeight="1">
      <c r="A22" s="310">
        <f t="shared" si="0"/>
        <v>15</v>
      </c>
      <c r="B22" s="315"/>
      <c r="C22" s="316" t="s">
        <v>10</v>
      </c>
      <c r="D22" s="580" t="s">
        <v>93</v>
      </c>
      <c r="E22" s="580"/>
      <c r="F22" s="580"/>
      <c r="G22" s="580"/>
      <c r="H22" s="580"/>
      <c r="I22" s="580"/>
      <c r="J22" s="317">
        <v>3429</v>
      </c>
      <c r="K22" s="317">
        <v>3429</v>
      </c>
      <c r="L22" s="317">
        <v>437</v>
      </c>
    </row>
    <row r="23" spans="1:12" s="314" customFormat="1" ht="18.75" customHeight="1">
      <c r="A23" s="310">
        <f t="shared" si="0"/>
        <v>16</v>
      </c>
      <c r="B23" s="315"/>
      <c r="C23" s="316" t="s">
        <v>16</v>
      </c>
      <c r="D23" s="580" t="s">
        <v>137</v>
      </c>
      <c r="E23" s="580" t="s">
        <v>333</v>
      </c>
      <c r="F23" s="580"/>
      <c r="G23" s="580"/>
      <c r="H23" s="580"/>
      <c r="I23" s="580"/>
      <c r="J23" s="317">
        <v>5200</v>
      </c>
      <c r="K23" s="317">
        <v>5200</v>
      </c>
      <c r="L23" s="317">
        <v>3120</v>
      </c>
    </row>
    <row r="24" spans="1:12" s="314" customFormat="1" ht="18.75" customHeight="1">
      <c r="A24" s="310">
        <f t="shared" si="0"/>
        <v>17</v>
      </c>
      <c r="B24" s="315"/>
      <c r="C24" s="316" t="s">
        <v>23</v>
      </c>
      <c r="D24" s="580" t="s">
        <v>334</v>
      </c>
      <c r="E24" s="580"/>
      <c r="F24" s="580"/>
      <c r="G24" s="580"/>
      <c r="H24" s="580"/>
      <c r="I24" s="580"/>
      <c r="J24" s="317">
        <v>3999</v>
      </c>
      <c r="K24" s="317">
        <v>3999</v>
      </c>
      <c r="L24" s="317"/>
    </row>
    <row r="25" spans="1:12" s="314" customFormat="1" ht="18.75" customHeight="1">
      <c r="A25" s="310">
        <f t="shared" si="0"/>
        <v>18</v>
      </c>
      <c r="B25" s="315"/>
      <c r="C25" s="316" t="s">
        <v>26</v>
      </c>
      <c r="D25" s="580" t="s">
        <v>157</v>
      </c>
      <c r="E25" s="580"/>
      <c r="F25" s="580"/>
      <c r="G25" s="580"/>
      <c r="H25" s="580"/>
      <c r="I25" s="580"/>
      <c r="J25" s="317">
        <v>3000</v>
      </c>
      <c r="K25" s="317">
        <v>3000</v>
      </c>
      <c r="L25" s="317"/>
    </row>
    <row r="26" spans="1:12" s="314" customFormat="1" ht="18.75" customHeight="1">
      <c r="A26" s="310">
        <f t="shared" si="0"/>
        <v>19</v>
      </c>
      <c r="B26" s="315"/>
      <c r="C26" s="316" t="s">
        <v>58</v>
      </c>
      <c r="D26" s="580" t="s">
        <v>138</v>
      </c>
      <c r="E26" s="580"/>
      <c r="F26" s="580"/>
      <c r="G26" s="580"/>
      <c r="H26" s="580"/>
      <c r="I26" s="580"/>
      <c r="J26" s="317">
        <v>2000</v>
      </c>
      <c r="K26" s="317">
        <v>2000</v>
      </c>
      <c r="L26" s="317"/>
    </row>
    <row r="27" spans="1:12" s="314" customFormat="1" ht="18.75" customHeight="1">
      <c r="A27" s="310">
        <f t="shared" si="0"/>
        <v>20</v>
      </c>
      <c r="B27" s="315"/>
      <c r="C27" s="316" t="s">
        <v>60</v>
      </c>
      <c r="D27" s="580" t="s">
        <v>139</v>
      </c>
      <c r="E27" s="580"/>
      <c r="F27" s="580"/>
      <c r="G27" s="580"/>
      <c r="H27" s="580"/>
      <c r="I27" s="580"/>
      <c r="J27" s="317">
        <v>10000</v>
      </c>
      <c r="K27" s="317">
        <v>10000</v>
      </c>
      <c r="L27" s="317"/>
    </row>
    <row r="28" spans="1:12" s="314" customFormat="1" ht="18.75" customHeight="1">
      <c r="A28" s="310">
        <f t="shared" si="0"/>
        <v>21</v>
      </c>
      <c r="B28" s="315"/>
      <c r="C28" s="316" t="s">
        <v>53</v>
      </c>
      <c r="D28" s="580" t="s">
        <v>335</v>
      </c>
      <c r="E28" s="580"/>
      <c r="F28" s="580"/>
      <c r="G28" s="580"/>
      <c r="H28" s="580"/>
      <c r="I28" s="580"/>
      <c r="J28" s="317">
        <v>4000</v>
      </c>
      <c r="K28" s="317">
        <v>4000</v>
      </c>
      <c r="L28" s="317">
        <v>2720</v>
      </c>
    </row>
    <row r="29" spans="1:12" s="314" customFormat="1" ht="18.75" customHeight="1">
      <c r="A29" s="310">
        <f t="shared" si="0"/>
        <v>22</v>
      </c>
      <c r="B29" s="315"/>
      <c r="C29" s="316" t="s">
        <v>28</v>
      </c>
      <c r="D29" s="580" t="s">
        <v>141</v>
      </c>
      <c r="E29" s="580"/>
      <c r="F29" s="580"/>
      <c r="G29" s="580"/>
      <c r="H29" s="580"/>
      <c r="I29" s="580"/>
      <c r="J29" s="317">
        <v>1000</v>
      </c>
      <c r="K29" s="317">
        <v>1000</v>
      </c>
      <c r="L29" s="317"/>
    </row>
    <row r="30" spans="1:12" s="314" customFormat="1" ht="18.75" customHeight="1">
      <c r="A30" s="310">
        <f t="shared" si="0"/>
        <v>23</v>
      </c>
      <c r="B30" s="315"/>
      <c r="C30" s="316" t="s">
        <v>30</v>
      </c>
      <c r="D30" s="580" t="s">
        <v>336</v>
      </c>
      <c r="E30" s="580"/>
      <c r="F30" s="580"/>
      <c r="G30" s="580"/>
      <c r="H30" s="580"/>
      <c r="I30" s="580"/>
      <c r="J30" s="317">
        <v>1000</v>
      </c>
      <c r="K30" s="317">
        <v>1000</v>
      </c>
      <c r="L30" s="317">
        <v>350</v>
      </c>
    </row>
    <row r="31" spans="1:12" s="314" customFormat="1" ht="18.75" customHeight="1">
      <c r="A31" s="310">
        <f t="shared" si="0"/>
        <v>24</v>
      </c>
      <c r="B31" s="315"/>
      <c r="C31" s="316" t="s">
        <v>32</v>
      </c>
      <c r="D31" s="580" t="s">
        <v>337</v>
      </c>
      <c r="E31" s="580"/>
      <c r="F31" s="580"/>
      <c r="G31" s="580"/>
      <c r="H31" s="580"/>
      <c r="I31" s="580"/>
      <c r="J31" s="317">
        <v>500</v>
      </c>
      <c r="K31" s="317">
        <v>500</v>
      </c>
      <c r="L31" s="317"/>
    </row>
    <row r="32" spans="1:12" s="314" customFormat="1" ht="18.75" customHeight="1">
      <c r="A32" s="310">
        <f t="shared" si="0"/>
        <v>25</v>
      </c>
      <c r="B32" s="315"/>
      <c r="C32" s="316" t="s">
        <v>36</v>
      </c>
      <c r="D32" s="580" t="s">
        <v>338</v>
      </c>
      <c r="E32" s="580"/>
      <c r="F32" s="580"/>
      <c r="G32" s="580"/>
      <c r="H32" s="580"/>
      <c r="I32" s="580"/>
      <c r="J32" s="317">
        <v>35900</v>
      </c>
      <c r="K32" s="317">
        <v>35900</v>
      </c>
      <c r="L32" s="317"/>
    </row>
    <row r="33" spans="1:12" s="314" customFormat="1" ht="18.75" customHeight="1">
      <c r="A33" s="310">
        <f t="shared" si="0"/>
        <v>26</v>
      </c>
      <c r="B33" s="315"/>
      <c r="C33" s="316" t="s">
        <v>54</v>
      </c>
      <c r="D33" s="580" t="s">
        <v>143</v>
      </c>
      <c r="E33" s="580"/>
      <c r="F33" s="580"/>
      <c r="G33" s="580"/>
      <c r="H33" s="580"/>
      <c r="I33" s="580"/>
      <c r="J33" s="317">
        <v>228</v>
      </c>
      <c r="K33" s="317">
        <v>228</v>
      </c>
      <c r="L33" s="317">
        <v>100</v>
      </c>
    </row>
    <row r="34" spans="1:12" s="314" customFormat="1" ht="18.75" customHeight="1">
      <c r="A34" s="310">
        <f t="shared" si="0"/>
        <v>27</v>
      </c>
      <c r="B34" s="315"/>
      <c r="C34" s="602" t="s">
        <v>144</v>
      </c>
      <c r="D34" s="603"/>
      <c r="E34" s="603"/>
      <c r="F34" s="603"/>
      <c r="G34" s="603"/>
      <c r="H34" s="603"/>
      <c r="I34" s="603"/>
      <c r="J34" s="319">
        <f>SUM(J22:J33)</f>
        <v>70256</v>
      </c>
      <c r="K34" s="319">
        <f>SUM(K22:K33)</f>
        <v>70256</v>
      </c>
      <c r="L34" s="319">
        <f>SUM(L22:L33)</f>
        <v>6727</v>
      </c>
    </row>
    <row r="35" spans="1:12" s="314" customFormat="1" ht="18.75" customHeight="1">
      <c r="A35" s="310">
        <f t="shared" si="0"/>
        <v>28</v>
      </c>
      <c r="B35" s="315"/>
      <c r="C35" s="602" t="s">
        <v>94</v>
      </c>
      <c r="D35" s="603"/>
      <c r="E35" s="603"/>
      <c r="F35" s="603"/>
      <c r="G35" s="603"/>
      <c r="H35" s="603"/>
      <c r="I35" s="603"/>
      <c r="J35" s="317"/>
      <c r="K35" s="317"/>
      <c r="L35" s="317"/>
    </row>
    <row r="36" spans="1:12" s="314" customFormat="1" ht="18.75" customHeight="1">
      <c r="A36" s="310">
        <f t="shared" si="0"/>
        <v>29</v>
      </c>
      <c r="B36" s="315"/>
      <c r="C36" s="316" t="s">
        <v>38</v>
      </c>
      <c r="D36" s="604" t="s">
        <v>95</v>
      </c>
      <c r="E36" s="604"/>
      <c r="F36" s="604"/>
      <c r="G36" s="604"/>
      <c r="H36" s="604"/>
      <c r="I36" s="604"/>
      <c r="J36" s="322">
        <v>750</v>
      </c>
      <c r="K36" s="317">
        <v>750</v>
      </c>
      <c r="L36" s="317"/>
    </row>
    <row r="37" spans="1:12" s="314" customFormat="1" ht="18.75" customHeight="1">
      <c r="A37" s="310">
        <f t="shared" si="0"/>
        <v>30</v>
      </c>
      <c r="B37" s="315"/>
      <c r="C37" s="316" t="s">
        <v>40</v>
      </c>
      <c r="D37" s="604" t="s">
        <v>339</v>
      </c>
      <c r="E37" s="604"/>
      <c r="F37" s="604"/>
      <c r="G37" s="604"/>
      <c r="H37" s="604"/>
      <c r="I37" s="604"/>
      <c r="J37" s="322">
        <v>250</v>
      </c>
      <c r="K37" s="317">
        <v>250</v>
      </c>
      <c r="L37" s="317"/>
    </row>
    <row r="38" spans="1:12" s="314" customFormat="1" ht="18.75" customHeight="1">
      <c r="A38" s="310">
        <f t="shared" si="0"/>
        <v>31</v>
      </c>
      <c r="B38" s="315"/>
      <c r="C38" s="316" t="s">
        <v>67</v>
      </c>
      <c r="D38" s="604" t="s">
        <v>340</v>
      </c>
      <c r="E38" s="604"/>
      <c r="F38" s="604"/>
      <c r="G38" s="604"/>
      <c r="H38" s="604"/>
      <c r="I38" s="604"/>
      <c r="J38" s="322">
        <v>749</v>
      </c>
      <c r="K38" s="317">
        <v>749</v>
      </c>
      <c r="L38" s="317"/>
    </row>
    <row r="39" spans="1:12" s="314" customFormat="1" ht="18.75" customHeight="1">
      <c r="A39" s="310">
        <f t="shared" si="0"/>
        <v>32</v>
      </c>
      <c r="B39" s="315"/>
      <c r="C39" s="602" t="s">
        <v>145</v>
      </c>
      <c r="D39" s="603"/>
      <c r="E39" s="603"/>
      <c r="F39" s="603"/>
      <c r="G39" s="603"/>
      <c r="H39" s="603"/>
      <c r="I39" s="603"/>
      <c r="J39" s="323">
        <f>SUM(J36:J38)</f>
        <v>1749</v>
      </c>
      <c r="K39" s="323">
        <f>SUM(K36:K38)</f>
        <v>1749</v>
      </c>
      <c r="L39" s="323">
        <f>SUM(L36:L38)</f>
        <v>0</v>
      </c>
    </row>
    <row r="40" spans="1:12" s="320" customFormat="1" ht="18.75" customHeight="1">
      <c r="A40" s="310">
        <f t="shared" si="0"/>
        <v>33</v>
      </c>
      <c r="B40" s="318" t="s">
        <v>91</v>
      </c>
      <c r="C40" s="591" t="s">
        <v>341</v>
      </c>
      <c r="D40" s="592"/>
      <c r="E40" s="592"/>
      <c r="F40" s="592"/>
      <c r="G40" s="592"/>
      <c r="H40" s="592"/>
      <c r="I40" s="592"/>
      <c r="J40" s="319">
        <f>J34+J39</f>
        <v>72005</v>
      </c>
      <c r="K40" s="319">
        <f>K34+K39</f>
        <v>72005</v>
      </c>
      <c r="L40" s="319">
        <f>L34+L39</f>
        <v>6727</v>
      </c>
    </row>
    <row r="41" spans="1:12" s="314" customFormat="1" ht="18.75" customHeight="1">
      <c r="A41" s="310">
        <f t="shared" si="0"/>
        <v>34</v>
      </c>
      <c r="B41" s="321" t="s">
        <v>96</v>
      </c>
      <c r="C41" s="592" t="s">
        <v>125</v>
      </c>
      <c r="D41" s="592"/>
      <c r="E41" s="592"/>
      <c r="F41" s="592"/>
      <c r="G41" s="592"/>
      <c r="H41" s="592"/>
      <c r="I41" s="592"/>
      <c r="J41" s="313"/>
      <c r="K41" s="317"/>
      <c r="L41" s="317"/>
    </row>
    <row r="42" spans="1:12" s="314" customFormat="1" ht="18.75" customHeight="1">
      <c r="A42" s="310">
        <f t="shared" si="0"/>
        <v>35</v>
      </c>
      <c r="B42" s="315"/>
      <c r="C42" s="316" t="s">
        <v>10</v>
      </c>
      <c r="D42" s="580" t="s">
        <v>97</v>
      </c>
      <c r="E42" s="580"/>
      <c r="F42" s="580"/>
      <c r="G42" s="580"/>
      <c r="H42" s="580"/>
      <c r="I42" s="580"/>
      <c r="J42" s="317">
        <v>10000</v>
      </c>
      <c r="K42" s="317">
        <v>10000</v>
      </c>
      <c r="L42" s="317">
        <v>3875</v>
      </c>
    </row>
    <row r="43" spans="1:12" s="314" customFormat="1" ht="18.75" customHeight="1">
      <c r="A43" s="310">
        <f t="shared" si="0"/>
        <v>36</v>
      </c>
      <c r="B43" s="315"/>
      <c r="C43" s="316" t="s">
        <v>16</v>
      </c>
      <c r="D43" s="586" t="s">
        <v>98</v>
      </c>
      <c r="E43" s="586"/>
      <c r="F43" s="586"/>
      <c r="G43" s="586"/>
      <c r="H43" s="586"/>
      <c r="I43" s="586"/>
      <c r="J43" s="317">
        <v>1000</v>
      </c>
      <c r="K43" s="317">
        <v>1000</v>
      </c>
      <c r="L43" s="317"/>
    </row>
    <row r="44" spans="1:14" s="314" customFormat="1" ht="18.75" customHeight="1">
      <c r="A44" s="310">
        <f t="shared" si="0"/>
        <v>37</v>
      </c>
      <c r="B44" s="315"/>
      <c r="C44" s="316" t="s">
        <v>23</v>
      </c>
      <c r="D44" s="586" t="s">
        <v>99</v>
      </c>
      <c r="E44" s="586"/>
      <c r="F44" s="586"/>
      <c r="G44" s="586"/>
      <c r="H44" s="586"/>
      <c r="I44" s="586"/>
      <c r="J44" s="317">
        <v>5000</v>
      </c>
      <c r="K44" s="317">
        <v>5000</v>
      </c>
      <c r="L44" s="317"/>
      <c r="N44" s="314" t="s">
        <v>342</v>
      </c>
    </row>
    <row r="45" spans="1:12" s="320" customFormat="1" ht="18.75" customHeight="1">
      <c r="A45" s="324">
        <f t="shared" si="0"/>
        <v>38</v>
      </c>
      <c r="B45" s="318" t="s">
        <v>96</v>
      </c>
      <c r="C45" s="591" t="s">
        <v>343</v>
      </c>
      <c r="D45" s="592"/>
      <c r="E45" s="592"/>
      <c r="F45" s="592"/>
      <c r="G45" s="592"/>
      <c r="H45" s="592"/>
      <c r="I45" s="592"/>
      <c r="J45" s="319">
        <f>SUM(J42:J44)</f>
        <v>16000</v>
      </c>
      <c r="K45" s="319">
        <f>SUM(K42:K44)</f>
        <v>16000</v>
      </c>
      <c r="L45" s="319">
        <f>SUM(L42:L44)</f>
        <v>3875</v>
      </c>
    </row>
    <row r="46" spans="1:12" s="320" customFormat="1" ht="18.75" customHeight="1">
      <c r="A46" s="310">
        <f t="shared" si="0"/>
        <v>39</v>
      </c>
      <c r="B46" s="312" t="s">
        <v>146</v>
      </c>
      <c r="C46" s="593" t="s">
        <v>344</v>
      </c>
      <c r="D46" s="594"/>
      <c r="E46" s="594"/>
      <c r="F46" s="594"/>
      <c r="G46" s="594"/>
      <c r="H46" s="594"/>
      <c r="I46" s="595"/>
      <c r="J46" s="319"/>
      <c r="K46" s="319"/>
      <c r="L46" s="319"/>
    </row>
    <row r="47" spans="1:12" s="320" customFormat="1" ht="18.75" customHeight="1">
      <c r="A47" s="310">
        <f t="shared" si="0"/>
        <v>40</v>
      </c>
      <c r="B47" s="321"/>
      <c r="C47" s="316" t="s">
        <v>10</v>
      </c>
      <c r="D47" s="580" t="s">
        <v>147</v>
      </c>
      <c r="E47" s="580"/>
      <c r="F47" s="580"/>
      <c r="G47" s="580"/>
      <c r="H47" s="580"/>
      <c r="I47" s="580"/>
      <c r="J47" s="317">
        <v>3000</v>
      </c>
      <c r="K47" s="317">
        <v>3000</v>
      </c>
      <c r="L47" s="317">
        <v>1100</v>
      </c>
    </row>
    <row r="48" spans="1:12" s="320" customFormat="1" ht="18.75" customHeight="1">
      <c r="A48" s="310">
        <f t="shared" si="0"/>
        <v>41</v>
      </c>
      <c r="B48" s="321"/>
      <c r="C48" s="316" t="s">
        <v>16</v>
      </c>
      <c r="D48" s="580" t="s">
        <v>149</v>
      </c>
      <c r="E48" s="580"/>
      <c r="F48" s="580"/>
      <c r="G48" s="580"/>
      <c r="H48" s="580"/>
      <c r="I48" s="580"/>
      <c r="J48" s="317">
        <v>1000</v>
      </c>
      <c r="K48" s="317">
        <v>1000</v>
      </c>
      <c r="L48" s="317"/>
    </row>
    <row r="49" spans="1:12" s="320" customFormat="1" ht="18.75" customHeight="1">
      <c r="A49" s="310">
        <f t="shared" si="0"/>
        <v>42</v>
      </c>
      <c r="B49" s="321"/>
      <c r="C49" s="316" t="s">
        <v>23</v>
      </c>
      <c r="D49" s="580" t="s">
        <v>158</v>
      </c>
      <c r="E49" s="580"/>
      <c r="F49" s="580"/>
      <c r="G49" s="580"/>
      <c r="H49" s="580"/>
      <c r="I49" s="580"/>
      <c r="J49" s="317">
        <v>100</v>
      </c>
      <c r="K49" s="317">
        <v>100</v>
      </c>
      <c r="L49" s="317"/>
    </row>
    <row r="50" spans="1:12" s="320" customFormat="1" ht="18.75" customHeight="1">
      <c r="A50" s="310">
        <f t="shared" si="0"/>
        <v>43</v>
      </c>
      <c r="B50" s="321"/>
      <c r="C50" s="316" t="s">
        <v>26</v>
      </c>
      <c r="D50" s="580" t="s">
        <v>345</v>
      </c>
      <c r="E50" s="580"/>
      <c r="F50" s="580"/>
      <c r="G50" s="580"/>
      <c r="H50" s="580"/>
      <c r="I50" s="580"/>
      <c r="J50" s="317">
        <v>508</v>
      </c>
      <c r="K50" s="317">
        <v>508</v>
      </c>
      <c r="L50" s="317"/>
    </row>
    <row r="51" spans="1:12" s="320" customFormat="1" ht="18.75" customHeight="1">
      <c r="A51" s="310">
        <f t="shared" si="0"/>
        <v>44</v>
      </c>
      <c r="B51" s="321"/>
      <c r="C51" s="316" t="s">
        <v>58</v>
      </c>
      <c r="D51" s="580" t="s">
        <v>346</v>
      </c>
      <c r="E51" s="580"/>
      <c r="F51" s="580"/>
      <c r="G51" s="580"/>
      <c r="H51" s="580"/>
      <c r="I51" s="580"/>
      <c r="J51" s="317">
        <v>180</v>
      </c>
      <c r="K51" s="317">
        <v>180</v>
      </c>
      <c r="L51" s="317"/>
    </row>
    <row r="52" spans="1:12" s="320" customFormat="1" ht="18.75" customHeight="1">
      <c r="A52" s="310">
        <f t="shared" si="0"/>
        <v>45</v>
      </c>
      <c r="B52" s="321"/>
      <c r="C52" s="316" t="s">
        <v>60</v>
      </c>
      <c r="D52" s="580" t="s">
        <v>347</v>
      </c>
      <c r="E52" s="580"/>
      <c r="F52" s="580"/>
      <c r="G52" s="580"/>
      <c r="H52" s="580"/>
      <c r="I52" s="580"/>
      <c r="J52" s="317">
        <v>3228</v>
      </c>
      <c r="K52" s="317">
        <v>3228</v>
      </c>
      <c r="L52" s="317">
        <v>1800</v>
      </c>
    </row>
    <row r="53" spans="1:12" s="320" customFormat="1" ht="18.75" customHeight="1">
      <c r="A53" s="310">
        <f t="shared" si="0"/>
        <v>46</v>
      </c>
      <c r="B53" s="321"/>
      <c r="C53" s="316" t="s">
        <v>53</v>
      </c>
      <c r="D53" s="580" t="s">
        <v>148</v>
      </c>
      <c r="E53" s="580"/>
      <c r="F53" s="580"/>
      <c r="G53" s="580"/>
      <c r="H53" s="580"/>
      <c r="I53" s="580"/>
      <c r="J53" s="317">
        <v>2946</v>
      </c>
      <c r="K53" s="317">
        <v>7711</v>
      </c>
      <c r="L53" s="317">
        <v>7711</v>
      </c>
    </row>
    <row r="54" spans="1:12" s="320" customFormat="1" ht="18.75" customHeight="1">
      <c r="A54" s="310">
        <f t="shared" si="0"/>
        <v>47</v>
      </c>
      <c r="B54" s="325" t="s">
        <v>146</v>
      </c>
      <c r="C54" s="593" t="s">
        <v>150</v>
      </c>
      <c r="D54" s="594"/>
      <c r="E54" s="594"/>
      <c r="F54" s="594"/>
      <c r="G54" s="594"/>
      <c r="H54" s="594"/>
      <c r="I54" s="595"/>
      <c r="J54" s="319">
        <f>SUM(J47:J53)</f>
        <v>10962</v>
      </c>
      <c r="K54" s="319">
        <f>SUM(K47:K53)</f>
        <v>15727</v>
      </c>
      <c r="L54" s="319">
        <f>SUM(L47:L53)</f>
        <v>10611</v>
      </c>
    </row>
    <row r="55" spans="1:12" s="320" customFormat="1" ht="18.75" customHeight="1">
      <c r="A55" s="310">
        <f t="shared" si="0"/>
        <v>48</v>
      </c>
      <c r="B55" s="326" t="s">
        <v>131</v>
      </c>
      <c r="C55" s="327" t="s">
        <v>10</v>
      </c>
      <c r="D55" s="580" t="s">
        <v>348</v>
      </c>
      <c r="E55" s="580"/>
      <c r="F55" s="580"/>
      <c r="G55" s="580"/>
      <c r="H55" s="580"/>
      <c r="I55" s="580"/>
      <c r="J55" s="319">
        <v>1028</v>
      </c>
      <c r="K55" s="319">
        <v>1228</v>
      </c>
      <c r="L55" s="319">
        <v>1227</v>
      </c>
    </row>
    <row r="56" spans="1:12" s="320" customFormat="1" ht="18.75" customHeight="1">
      <c r="A56" s="310">
        <f t="shared" si="0"/>
        <v>49</v>
      </c>
      <c r="B56" s="328" t="s">
        <v>349</v>
      </c>
      <c r="C56" s="596" t="s">
        <v>350</v>
      </c>
      <c r="D56" s="597"/>
      <c r="E56" s="598"/>
      <c r="F56" s="598"/>
      <c r="G56" s="598"/>
      <c r="H56" s="598"/>
      <c r="I56" s="599"/>
      <c r="J56" s="329">
        <f>SUM(J19+J40+J45+J54+J55)</f>
        <v>1082592</v>
      </c>
      <c r="K56" s="329">
        <f>SUM(K19+K40+K45+K54+K55)</f>
        <v>1079293</v>
      </c>
      <c r="L56" s="329">
        <f>SUM(L19+L40+L45+L54+L55)</f>
        <v>122662</v>
      </c>
    </row>
    <row r="57" spans="1:12" s="320" customFormat="1" ht="18.75" customHeight="1">
      <c r="A57" s="330"/>
      <c r="B57" s="331"/>
      <c r="C57" s="331"/>
      <c r="D57" s="332"/>
      <c r="E57" s="332"/>
      <c r="F57" s="332"/>
      <c r="G57" s="332"/>
      <c r="H57" s="332"/>
      <c r="I57" s="600" t="str">
        <f>L1</f>
        <v>4. melléklet a  3/2014.(II.17.) önkormányzati rendelethez</v>
      </c>
      <c r="J57" s="601"/>
      <c r="K57" s="601"/>
      <c r="L57" s="601"/>
    </row>
    <row r="58" spans="1:12" s="320" customFormat="1" ht="18.75" customHeight="1">
      <c r="A58" s="330"/>
      <c r="B58" s="331"/>
      <c r="C58" s="331"/>
      <c r="D58" s="332"/>
      <c r="E58" s="332"/>
      <c r="F58" s="332"/>
      <c r="G58" s="332"/>
      <c r="H58" s="332"/>
      <c r="I58" s="332"/>
      <c r="J58" s="332"/>
      <c r="K58" s="333"/>
      <c r="L58" s="333"/>
    </row>
    <row r="59" spans="1:12" s="320" customFormat="1" ht="18.75" customHeight="1">
      <c r="A59" s="302">
        <f>A56+1</f>
        <v>50</v>
      </c>
      <c r="B59" s="334" t="s">
        <v>0</v>
      </c>
      <c r="C59" s="334" t="s">
        <v>1</v>
      </c>
      <c r="D59" s="334" t="s">
        <v>2</v>
      </c>
      <c r="E59" s="334" t="s">
        <v>3</v>
      </c>
      <c r="F59" s="334" t="s">
        <v>4</v>
      </c>
      <c r="G59" s="334" t="s">
        <v>5</v>
      </c>
      <c r="H59" s="334" t="s">
        <v>86</v>
      </c>
      <c r="I59" s="334" t="s">
        <v>6</v>
      </c>
      <c r="J59" s="334" t="s">
        <v>7</v>
      </c>
      <c r="K59" s="334" t="s">
        <v>44</v>
      </c>
      <c r="L59" s="334" t="s">
        <v>8</v>
      </c>
    </row>
    <row r="60" spans="1:12" s="320" customFormat="1" ht="18.75" customHeight="1">
      <c r="A60" s="335">
        <f>A59+1</f>
        <v>51</v>
      </c>
      <c r="B60" s="336"/>
      <c r="C60" s="336"/>
      <c r="D60" s="337"/>
      <c r="E60" s="337"/>
      <c r="F60" s="337"/>
      <c r="G60" s="337"/>
      <c r="H60" s="337"/>
      <c r="I60" s="337"/>
      <c r="J60" s="337"/>
      <c r="K60" s="338"/>
      <c r="L60" s="339" t="str">
        <f>L8</f>
        <v>ezer Ft-ban</v>
      </c>
    </row>
    <row r="61" spans="1:12" s="342" customFormat="1" ht="18.75" customHeight="1">
      <c r="A61" s="335">
        <f aca="true" t="shared" si="1" ref="A61:A90">A60+1</f>
        <v>52</v>
      </c>
      <c r="B61" s="340" t="s">
        <v>351</v>
      </c>
      <c r="C61" s="589" t="s">
        <v>352</v>
      </c>
      <c r="D61" s="589"/>
      <c r="E61" s="590"/>
      <c r="F61" s="590"/>
      <c r="G61" s="590"/>
      <c r="H61" s="590"/>
      <c r="I61" s="590"/>
      <c r="J61" s="329"/>
      <c r="K61" s="341"/>
      <c r="L61" s="341"/>
    </row>
    <row r="62" spans="1:12" s="342" customFormat="1" ht="18.75" customHeight="1">
      <c r="A62" s="335">
        <f t="shared" si="1"/>
        <v>53</v>
      </c>
      <c r="B62" s="343"/>
      <c r="C62" s="579" t="s">
        <v>353</v>
      </c>
      <c r="D62" s="579"/>
      <c r="E62" s="580"/>
      <c r="F62" s="580"/>
      <c r="G62" s="580"/>
      <c r="H62" s="580"/>
      <c r="I62" s="580"/>
      <c r="J62" s="341"/>
      <c r="K62" s="345">
        <f>K63</f>
        <v>432</v>
      </c>
      <c r="L62" s="345">
        <f>L63</f>
        <v>432</v>
      </c>
    </row>
    <row r="63" spans="1:12" s="342" customFormat="1" ht="18" customHeight="1">
      <c r="A63" s="335">
        <f t="shared" si="1"/>
        <v>54</v>
      </c>
      <c r="B63" s="343"/>
      <c r="C63" s="343" t="s">
        <v>10</v>
      </c>
      <c r="D63" s="582" t="s">
        <v>354</v>
      </c>
      <c r="E63" s="582"/>
      <c r="F63" s="582"/>
      <c r="G63" s="582"/>
      <c r="H63" s="582"/>
      <c r="I63" s="582"/>
      <c r="J63" s="346"/>
      <c r="K63" s="347">
        <v>432</v>
      </c>
      <c r="L63" s="347">
        <v>432</v>
      </c>
    </row>
    <row r="64" spans="1:12" s="342" customFormat="1" ht="18.75" customHeight="1">
      <c r="A64" s="335" t="e">
        <f>#REF!+1</f>
        <v>#REF!</v>
      </c>
      <c r="B64" s="348"/>
      <c r="C64" s="579" t="s">
        <v>355</v>
      </c>
      <c r="D64" s="579"/>
      <c r="E64" s="580"/>
      <c r="F64" s="580"/>
      <c r="G64" s="580"/>
      <c r="H64" s="580"/>
      <c r="I64" s="580"/>
      <c r="J64" s="344"/>
      <c r="K64" s="349">
        <f>SUM(K65:K68)</f>
        <v>1194</v>
      </c>
      <c r="L64" s="349">
        <f>SUM(L65:L68)</f>
        <v>1194</v>
      </c>
    </row>
    <row r="65" spans="1:12" s="342" customFormat="1" ht="18.75" customHeight="1">
      <c r="A65" s="335" t="e">
        <f t="shared" si="1"/>
        <v>#REF!</v>
      </c>
      <c r="B65" s="343"/>
      <c r="C65" s="343" t="s">
        <v>10</v>
      </c>
      <c r="D65" s="582" t="s">
        <v>356</v>
      </c>
      <c r="E65" s="582"/>
      <c r="F65" s="582"/>
      <c r="G65" s="582"/>
      <c r="H65" s="582"/>
      <c r="I65" s="582"/>
      <c r="J65" s="346"/>
      <c r="K65" s="347">
        <v>461</v>
      </c>
      <c r="L65" s="347">
        <v>461</v>
      </c>
    </row>
    <row r="66" spans="1:12" s="342" customFormat="1" ht="18.75" customHeight="1">
      <c r="A66" s="335" t="e">
        <f>#REF!+1</f>
        <v>#REF!</v>
      </c>
      <c r="B66" s="343"/>
      <c r="C66" s="343" t="s">
        <v>38</v>
      </c>
      <c r="D66" s="582" t="s">
        <v>357</v>
      </c>
      <c r="E66" s="582"/>
      <c r="F66" s="582"/>
      <c r="G66" s="582"/>
      <c r="H66" s="582"/>
      <c r="I66" s="582"/>
      <c r="J66" s="350"/>
      <c r="K66" s="351">
        <v>101</v>
      </c>
      <c r="L66" s="351">
        <v>101</v>
      </c>
    </row>
    <row r="67" spans="1:12" s="342" customFormat="1" ht="18.75" customHeight="1">
      <c r="A67" s="335" t="e">
        <f t="shared" si="1"/>
        <v>#REF!</v>
      </c>
      <c r="B67" s="343"/>
      <c r="C67" s="343" t="s">
        <v>40</v>
      </c>
      <c r="D67" s="582" t="s">
        <v>358</v>
      </c>
      <c r="E67" s="582"/>
      <c r="F67" s="582"/>
      <c r="G67" s="582"/>
      <c r="H67" s="582"/>
      <c r="I67" s="582"/>
      <c r="J67" s="350"/>
      <c r="K67" s="351">
        <v>176</v>
      </c>
      <c r="L67" s="351">
        <v>176</v>
      </c>
    </row>
    <row r="68" spans="1:12" s="342" customFormat="1" ht="18.75" customHeight="1">
      <c r="A68" s="335" t="e">
        <f t="shared" si="1"/>
        <v>#REF!</v>
      </c>
      <c r="B68" s="343"/>
      <c r="C68" s="343" t="s">
        <v>67</v>
      </c>
      <c r="D68" s="582" t="s">
        <v>359</v>
      </c>
      <c r="E68" s="582"/>
      <c r="F68" s="582"/>
      <c r="G68" s="582"/>
      <c r="H68" s="582"/>
      <c r="I68" s="582"/>
      <c r="J68" s="350"/>
      <c r="K68" s="351">
        <v>456</v>
      </c>
      <c r="L68" s="351">
        <v>456</v>
      </c>
    </row>
    <row r="69" spans="1:12" s="342" customFormat="1" ht="18.75" customHeight="1">
      <c r="A69" s="335" t="e">
        <f t="shared" si="1"/>
        <v>#REF!</v>
      </c>
      <c r="B69" s="352"/>
      <c r="C69" s="587" t="s">
        <v>31</v>
      </c>
      <c r="D69" s="587"/>
      <c r="E69" s="588"/>
      <c r="F69" s="588"/>
      <c r="G69" s="588"/>
      <c r="H69" s="588"/>
      <c r="I69" s="588"/>
      <c r="J69" s="350"/>
      <c r="K69" s="349">
        <f>K70</f>
        <v>6000</v>
      </c>
      <c r="L69" s="349"/>
    </row>
    <row r="70" spans="1:12" s="342" customFormat="1" ht="18.75" customHeight="1">
      <c r="A70" s="335" t="e">
        <f t="shared" si="1"/>
        <v>#REF!</v>
      </c>
      <c r="B70" s="343"/>
      <c r="C70" s="343" t="s">
        <v>10</v>
      </c>
      <c r="D70" s="582" t="s">
        <v>360</v>
      </c>
      <c r="E70" s="582"/>
      <c r="F70" s="582"/>
      <c r="G70" s="582"/>
      <c r="H70" s="582"/>
      <c r="I70" s="582"/>
      <c r="J70" s="350"/>
      <c r="K70" s="351">
        <v>6000</v>
      </c>
      <c r="L70" s="351"/>
    </row>
    <row r="71" spans="1:12" s="342" customFormat="1" ht="18.75" customHeight="1">
      <c r="A71" s="335" t="e">
        <f t="shared" si="1"/>
        <v>#REF!</v>
      </c>
      <c r="B71" s="352"/>
      <c r="C71" s="587" t="s">
        <v>145</v>
      </c>
      <c r="D71" s="587"/>
      <c r="E71" s="588"/>
      <c r="F71" s="588"/>
      <c r="G71" s="588"/>
      <c r="H71" s="588"/>
      <c r="I71" s="588"/>
      <c r="J71" s="353"/>
      <c r="K71" s="354">
        <f>SUM(K72:K72)</f>
        <v>0</v>
      </c>
      <c r="L71" s="354">
        <f>SUM(L72:L73)</f>
        <v>373</v>
      </c>
    </row>
    <row r="72" spans="1:12" s="342" customFormat="1" ht="18.75" customHeight="1">
      <c r="A72" s="335" t="e">
        <f t="shared" si="1"/>
        <v>#REF!</v>
      </c>
      <c r="B72" s="343"/>
      <c r="C72" s="343" t="s">
        <v>10</v>
      </c>
      <c r="D72" s="582" t="s">
        <v>361</v>
      </c>
      <c r="E72" s="582"/>
      <c r="F72" s="582"/>
      <c r="G72" s="582"/>
      <c r="H72" s="582"/>
      <c r="I72" s="582"/>
      <c r="J72" s="346"/>
      <c r="K72" s="347"/>
      <c r="L72" s="347">
        <v>254</v>
      </c>
    </row>
    <row r="73" spans="1:14" s="342" customFormat="1" ht="18.75" customHeight="1">
      <c r="A73" s="335" t="e">
        <f t="shared" si="1"/>
        <v>#REF!</v>
      </c>
      <c r="B73" s="343"/>
      <c r="C73" s="343" t="s">
        <v>16</v>
      </c>
      <c r="D73" s="582" t="s">
        <v>362</v>
      </c>
      <c r="E73" s="582"/>
      <c r="F73" s="582"/>
      <c r="G73" s="582"/>
      <c r="H73" s="582"/>
      <c r="I73" s="582"/>
      <c r="J73" s="346"/>
      <c r="K73" s="347"/>
      <c r="L73" s="347">
        <v>119</v>
      </c>
      <c r="N73" s="355"/>
    </row>
    <row r="74" spans="1:12" s="342" customFormat="1" ht="18.75" customHeight="1">
      <c r="A74" s="335" t="e">
        <f>#REF!+1</f>
        <v>#REF!</v>
      </c>
      <c r="B74" s="343"/>
      <c r="C74" s="579" t="s">
        <v>363</v>
      </c>
      <c r="D74" s="579"/>
      <c r="E74" s="580"/>
      <c r="F74" s="580"/>
      <c r="G74" s="580"/>
      <c r="H74" s="580"/>
      <c r="I74" s="580"/>
      <c r="J74" s="344"/>
      <c r="K74" s="356">
        <f>SUM(K75:K82)</f>
        <v>78017</v>
      </c>
      <c r="L74" s="356">
        <f>SUM(L75:L82)</f>
        <v>88293</v>
      </c>
    </row>
    <row r="75" spans="1:12" s="342" customFormat="1" ht="18.75" customHeight="1">
      <c r="A75" s="335" t="e">
        <f t="shared" si="1"/>
        <v>#REF!</v>
      </c>
      <c r="B75" s="343"/>
      <c r="C75" s="343" t="s">
        <v>10</v>
      </c>
      <c r="D75" s="582" t="s">
        <v>364</v>
      </c>
      <c r="E75" s="582"/>
      <c r="F75" s="582"/>
      <c r="G75" s="582"/>
      <c r="H75" s="582"/>
      <c r="I75" s="582"/>
      <c r="J75" s="346"/>
      <c r="K75" s="347">
        <v>3228</v>
      </c>
      <c r="L75" s="357">
        <v>4966</v>
      </c>
    </row>
    <row r="76" spans="1:12" s="342" customFormat="1" ht="18.75" customHeight="1">
      <c r="A76" s="335" t="e">
        <f t="shared" si="1"/>
        <v>#REF!</v>
      </c>
      <c r="B76" s="343"/>
      <c r="C76" s="343" t="s">
        <v>16</v>
      </c>
      <c r="D76" s="582" t="s">
        <v>365</v>
      </c>
      <c r="E76" s="582"/>
      <c r="F76" s="582"/>
      <c r="G76" s="582"/>
      <c r="H76" s="582"/>
      <c r="I76" s="582"/>
      <c r="J76" s="346"/>
      <c r="K76" s="347">
        <v>42300</v>
      </c>
      <c r="L76" s="357">
        <v>42300</v>
      </c>
    </row>
    <row r="77" spans="1:12" s="342" customFormat="1" ht="18.75" customHeight="1">
      <c r="A77" s="335" t="e">
        <f t="shared" si="1"/>
        <v>#REF!</v>
      </c>
      <c r="B77" s="343"/>
      <c r="C77" s="343" t="s">
        <v>23</v>
      </c>
      <c r="D77" s="582" t="s">
        <v>366</v>
      </c>
      <c r="E77" s="582"/>
      <c r="F77" s="582"/>
      <c r="G77" s="582"/>
      <c r="H77" s="582"/>
      <c r="I77" s="582"/>
      <c r="J77" s="346"/>
      <c r="K77" s="347">
        <v>381</v>
      </c>
      <c r="L77" s="357">
        <v>381</v>
      </c>
    </row>
    <row r="78" spans="1:12" s="342" customFormat="1" ht="18.75" customHeight="1">
      <c r="A78" s="335" t="e">
        <f t="shared" si="1"/>
        <v>#REF!</v>
      </c>
      <c r="B78" s="343"/>
      <c r="C78" s="343" t="s">
        <v>26</v>
      </c>
      <c r="D78" s="582" t="s">
        <v>367</v>
      </c>
      <c r="E78" s="582"/>
      <c r="F78" s="582"/>
      <c r="G78" s="582"/>
      <c r="H78" s="582"/>
      <c r="I78" s="582"/>
      <c r="J78" s="346"/>
      <c r="K78" s="347">
        <v>15</v>
      </c>
      <c r="L78" s="357">
        <v>30</v>
      </c>
    </row>
    <row r="79" spans="1:12" s="342" customFormat="1" ht="18.75" customHeight="1">
      <c r="A79" s="335" t="e">
        <f>#REF!+1</f>
        <v>#REF!</v>
      </c>
      <c r="B79" s="343"/>
      <c r="C79" s="343" t="s">
        <v>60</v>
      </c>
      <c r="D79" s="582" t="s">
        <v>368</v>
      </c>
      <c r="E79" s="582"/>
      <c r="F79" s="582"/>
      <c r="G79" s="582"/>
      <c r="H79" s="582"/>
      <c r="I79" s="582"/>
      <c r="J79" s="346"/>
      <c r="K79" s="347">
        <v>172</v>
      </c>
      <c r="L79" s="357">
        <v>172</v>
      </c>
    </row>
    <row r="80" spans="1:12" s="342" customFormat="1" ht="18.75" customHeight="1">
      <c r="A80" s="335" t="e">
        <f t="shared" si="1"/>
        <v>#REF!</v>
      </c>
      <c r="B80" s="343"/>
      <c r="C80" s="343" t="s">
        <v>53</v>
      </c>
      <c r="D80" s="582" t="s">
        <v>369</v>
      </c>
      <c r="E80" s="582"/>
      <c r="F80" s="582"/>
      <c r="G80" s="582"/>
      <c r="H80" s="582"/>
      <c r="I80" s="582"/>
      <c r="J80" s="346"/>
      <c r="K80" s="347">
        <v>353</v>
      </c>
      <c r="L80" s="357">
        <v>353</v>
      </c>
    </row>
    <row r="81" spans="1:12" s="342" customFormat="1" ht="18.75" customHeight="1">
      <c r="A81" s="335" t="e">
        <f t="shared" si="1"/>
        <v>#REF!</v>
      </c>
      <c r="B81" s="343"/>
      <c r="C81" s="343" t="s">
        <v>28</v>
      </c>
      <c r="D81" s="582" t="s">
        <v>370</v>
      </c>
      <c r="E81" s="582"/>
      <c r="F81" s="582"/>
      <c r="G81" s="582"/>
      <c r="H81" s="582"/>
      <c r="I81" s="582"/>
      <c r="J81" s="346"/>
      <c r="K81" s="347">
        <v>16787</v>
      </c>
      <c r="L81" s="357">
        <v>21319</v>
      </c>
    </row>
    <row r="82" spans="1:12" s="342" customFormat="1" ht="18.75" customHeight="1">
      <c r="A82" s="335" t="e">
        <f t="shared" si="1"/>
        <v>#REF!</v>
      </c>
      <c r="B82" s="343"/>
      <c r="C82" s="343" t="s">
        <v>30</v>
      </c>
      <c r="D82" s="582" t="s">
        <v>371</v>
      </c>
      <c r="E82" s="582"/>
      <c r="F82" s="582"/>
      <c r="G82" s="582"/>
      <c r="H82" s="582"/>
      <c r="I82" s="582"/>
      <c r="J82" s="346"/>
      <c r="K82" s="347">
        <v>14781</v>
      </c>
      <c r="L82" s="357">
        <v>18772</v>
      </c>
    </row>
    <row r="83" spans="1:12" s="342" customFormat="1" ht="18.75" customHeight="1">
      <c r="A83" s="335" t="e">
        <f t="shared" si="1"/>
        <v>#REF!</v>
      </c>
      <c r="B83" s="340" t="s">
        <v>351</v>
      </c>
      <c r="C83" s="579" t="s">
        <v>372</v>
      </c>
      <c r="D83" s="579"/>
      <c r="E83" s="580"/>
      <c r="F83" s="580"/>
      <c r="G83" s="580"/>
      <c r="H83" s="580"/>
      <c r="I83" s="580"/>
      <c r="J83" s="346"/>
      <c r="K83" s="349">
        <f>SUM(K62+K64+K69+K71+K74)</f>
        <v>85643</v>
      </c>
      <c r="L83" s="349">
        <f>SUM(L62+L64+L69+L71+L74)</f>
        <v>90292</v>
      </c>
    </row>
    <row r="84" spans="1:12" s="342" customFormat="1" ht="18.75" customHeight="1">
      <c r="A84" s="335" t="e">
        <f t="shared" si="1"/>
        <v>#REF!</v>
      </c>
      <c r="B84" s="358" t="s">
        <v>373</v>
      </c>
      <c r="C84" s="585" t="s">
        <v>374</v>
      </c>
      <c r="D84" s="585"/>
      <c r="E84" s="586"/>
      <c r="F84" s="586"/>
      <c r="G84" s="586"/>
      <c r="H84" s="586"/>
      <c r="I84" s="586"/>
      <c r="J84" s="346"/>
      <c r="K84" s="349"/>
      <c r="L84" s="349"/>
    </row>
    <row r="85" spans="1:12" s="342" customFormat="1" ht="18.75" customHeight="1">
      <c r="A85" s="335" t="e">
        <f t="shared" si="1"/>
        <v>#REF!</v>
      </c>
      <c r="B85" s="348"/>
      <c r="C85" s="579" t="s">
        <v>363</v>
      </c>
      <c r="D85" s="579"/>
      <c r="E85" s="580"/>
      <c r="F85" s="580"/>
      <c r="G85" s="580"/>
      <c r="H85" s="580"/>
      <c r="I85" s="580"/>
      <c r="J85" s="341"/>
      <c r="K85" s="349">
        <f>SUM(K86:K88)</f>
        <v>65667</v>
      </c>
      <c r="L85" s="349">
        <f>SUM(L86:L88)</f>
        <v>65656</v>
      </c>
    </row>
    <row r="86" spans="1:12" s="342" customFormat="1" ht="18.75" customHeight="1">
      <c r="A86" s="335" t="e">
        <f t="shared" si="1"/>
        <v>#REF!</v>
      </c>
      <c r="B86" s="343"/>
      <c r="C86" s="343" t="s">
        <v>10</v>
      </c>
      <c r="D86" s="582" t="s">
        <v>375</v>
      </c>
      <c r="E86" s="582"/>
      <c r="F86" s="582"/>
      <c r="G86" s="582"/>
      <c r="H86" s="582"/>
      <c r="I86" s="582"/>
      <c r="J86" s="359"/>
      <c r="K86" s="347">
        <v>103</v>
      </c>
      <c r="L86" s="347">
        <v>103</v>
      </c>
    </row>
    <row r="87" spans="1:12" s="342" customFormat="1" ht="18.75" customHeight="1">
      <c r="A87" s="335" t="e">
        <f t="shared" si="1"/>
        <v>#REF!</v>
      </c>
      <c r="B87" s="343"/>
      <c r="C87" s="343" t="s">
        <v>16</v>
      </c>
      <c r="D87" s="582" t="s">
        <v>376</v>
      </c>
      <c r="E87" s="582"/>
      <c r="F87" s="582"/>
      <c r="G87" s="582"/>
      <c r="H87" s="582"/>
      <c r="I87" s="582"/>
      <c r="J87" s="329"/>
      <c r="K87" s="347">
        <v>129</v>
      </c>
      <c r="L87" s="347">
        <v>118</v>
      </c>
    </row>
    <row r="88" spans="1:12" s="342" customFormat="1" ht="18.75" customHeight="1">
      <c r="A88" s="335" t="e">
        <f t="shared" si="1"/>
        <v>#REF!</v>
      </c>
      <c r="B88" s="343"/>
      <c r="C88" s="343" t="s">
        <v>23</v>
      </c>
      <c r="D88" s="582" t="s">
        <v>377</v>
      </c>
      <c r="E88" s="582"/>
      <c r="F88" s="582"/>
      <c r="G88" s="582"/>
      <c r="H88" s="582"/>
      <c r="I88" s="582"/>
      <c r="J88" s="329"/>
      <c r="K88" s="347">
        <v>65435</v>
      </c>
      <c r="L88" s="347">
        <v>65435</v>
      </c>
    </row>
    <row r="89" spans="1:12" s="342" customFormat="1" ht="26.25" customHeight="1">
      <c r="A89" s="335" t="e">
        <f t="shared" si="1"/>
        <v>#REF!</v>
      </c>
      <c r="B89" s="358" t="s">
        <v>373</v>
      </c>
      <c r="C89" s="583" t="s">
        <v>378</v>
      </c>
      <c r="D89" s="584"/>
      <c r="E89" s="584"/>
      <c r="F89" s="584"/>
      <c r="G89" s="584"/>
      <c r="H89" s="584"/>
      <c r="I89" s="584"/>
      <c r="J89" s="329"/>
      <c r="K89" s="347">
        <f>K85</f>
        <v>65667</v>
      </c>
      <c r="L89" s="347">
        <f>L85</f>
        <v>65656</v>
      </c>
    </row>
    <row r="90" spans="1:12" s="342" customFormat="1" ht="18.75" customHeight="1">
      <c r="A90" s="335" t="e">
        <f t="shared" si="1"/>
        <v>#REF!</v>
      </c>
      <c r="B90" s="343"/>
      <c r="C90" s="343"/>
      <c r="D90" s="582" t="s">
        <v>379</v>
      </c>
      <c r="E90" s="582"/>
      <c r="F90" s="582"/>
      <c r="G90" s="582"/>
      <c r="H90" s="582"/>
      <c r="I90" s="582"/>
      <c r="J90" s="349">
        <f>J56</f>
        <v>1082592</v>
      </c>
      <c r="K90" s="349">
        <f>K56+K83+K89</f>
        <v>1230603</v>
      </c>
      <c r="L90" s="349">
        <f>L56+L83+L89</f>
        <v>278610</v>
      </c>
    </row>
    <row r="91" spans="1:12" s="366" customFormat="1" ht="18.75" customHeight="1">
      <c r="A91" s="360"/>
      <c r="B91" s="361"/>
      <c r="C91" s="361"/>
      <c r="D91" s="362"/>
      <c r="E91" s="362"/>
      <c r="F91" s="362"/>
      <c r="G91" s="362"/>
      <c r="H91" s="363"/>
      <c r="I91" s="363"/>
      <c r="J91" s="364"/>
      <c r="K91" s="365"/>
      <c r="L91" s="365"/>
    </row>
    <row r="92" spans="1:12" s="366" customFormat="1" ht="18.75" customHeight="1">
      <c r="A92" s="360"/>
      <c r="B92" s="367"/>
      <c r="C92" s="368"/>
      <c r="D92" s="368"/>
      <c r="E92" s="368"/>
      <c r="F92" s="368"/>
      <c r="G92" s="368"/>
      <c r="H92" s="368"/>
      <c r="I92" s="368"/>
      <c r="J92" s="369"/>
      <c r="K92" s="365"/>
      <c r="L92" s="365"/>
    </row>
    <row r="93" spans="1:12" s="366" customFormat="1" ht="18.75" customHeight="1">
      <c r="A93" s="360"/>
      <c r="B93" s="370"/>
      <c r="C93" s="371"/>
      <c r="D93" s="371"/>
      <c r="E93" s="371"/>
      <c r="F93" s="371"/>
      <c r="G93" s="371"/>
      <c r="H93" s="371"/>
      <c r="I93" s="371"/>
      <c r="J93" s="365"/>
      <c r="K93" s="365"/>
      <c r="L93" s="365"/>
    </row>
    <row r="94" spans="1:12" s="366" customFormat="1" ht="18.75" customHeight="1">
      <c r="A94" s="360"/>
      <c r="B94" s="372"/>
      <c r="C94" s="373"/>
      <c r="D94" s="373"/>
      <c r="E94" s="373"/>
      <c r="F94" s="373"/>
      <c r="G94" s="373"/>
      <c r="H94" s="374"/>
      <c r="I94" s="374"/>
      <c r="J94" s="375"/>
      <c r="K94" s="365"/>
      <c r="L94" s="365"/>
    </row>
    <row r="95" spans="1:12" s="366" customFormat="1" ht="18.75" customHeight="1">
      <c r="A95" s="360"/>
      <c r="B95" s="376"/>
      <c r="C95" s="377"/>
      <c r="D95" s="377"/>
      <c r="E95" s="377"/>
      <c r="F95" s="377"/>
      <c r="G95" s="377"/>
      <c r="H95" s="377"/>
      <c r="I95" s="377"/>
      <c r="J95" s="365"/>
      <c r="K95" s="365"/>
      <c r="L95" s="365"/>
    </row>
    <row r="96" spans="1:12" s="384" customFormat="1" ht="18.75" customHeight="1">
      <c r="A96" s="378"/>
      <c r="B96" s="379"/>
      <c r="C96" s="379"/>
      <c r="D96" s="380"/>
      <c r="E96" s="380"/>
      <c r="F96" s="380"/>
      <c r="G96" s="380"/>
      <c r="H96" s="381"/>
      <c r="I96" s="381"/>
      <c r="J96" s="382"/>
      <c r="K96" s="383"/>
      <c r="L96" s="383"/>
    </row>
    <row r="97" spans="1:12" s="384" customFormat="1" ht="18.75" customHeight="1">
      <c r="A97" s="378"/>
      <c r="B97" s="385"/>
      <c r="C97" s="386"/>
      <c r="D97" s="386"/>
      <c r="E97" s="386"/>
      <c r="F97" s="386"/>
      <c r="G97" s="386"/>
      <c r="H97" s="387"/>
      <c r="I97" s="387"/>
      <c r="J97" s="388"/>
      <c r="K97" s="383"/>
      <c r="L97" s="383"/>
    </row>
    <row r="98" spans="1:12" s="384" customFormat="1" ht="18.75" customHeight="1">
      <c r="A98" s="378"/>
      <c r="B98" s="379"/>
      <c r="C98" s="379"/>
      <c r="D98" s="389"/>
      <c r="E98" s="389"/>
      <c r="F98" s="389"/>
      <c r="G98" s="389"/>
      <c r="H98" s="390"/>
      <c r="I98" s="390"/>
      <c r="J98" s="382"/>
      <c r="K98" s="383"/>
      <c r="L98" s="383"/>
    </row>
    <row r="99" spans="1:12" s="384" customFormat="1" ht="18.75" customHeight="1">
      <c r="A99" s="378"/>
      <c r="B99" s="379"/>
      <c r="C99" s="379"/>
      <c r="D99" s="380"/>
      <c r="E99" s="380"/>
      <c r="F99" s="380"/>
      <c r="G99" s="380"/>
      <c r="H99" s="381"/>
      <c r="I99" s="381"/>
      <c r="J99" s="382"/>
      <c r="K99" s="383"/>
      <c r="L99" s="383"/>
    </row>
    <row r="100" spans="1:12" s="384" customFormat="1" ht="18.75" customHeight="1">
      <c r="A100" s="378"/>
      <c r="B100" s="379"/>
      <c r="C100" s="379"/>
      <c r="D100" s="380"/>
      <c r="E100" s="380"/>
      <c r="F100" s="380"/>
      <c r="G100" s="380"/>
      <c r="H100" s="381"/>
      <c r="I100" s="381"/>
      <c r="J100" s="382"/>
      <c r="K100" s="383"/>
      <c r="L100" s="383"/>
    </row>
    <row r="101" spans="1:12" s="384" customFormat="1" ht="18.75" customHeight="1">
      <c r="A101" s="378"/>
      <c r="B101" s="391"/>
      <c r="C101" s="392"/>
      <c r="D101" s="392"/>
      <c r="E101" s="392"/>
      <c r="F101" s="392"/>
      <c r="G101" s="392"/>
      <c r="H101" s="392"/>
      <c r="I101" s="392"/>
      <c r="J101" s="393"/>
      <c r="K101" s="383"/>
      <c r="L101" s="383"/>
    </row>
    <row r="102" spans="1:12" s="384" customFormat="1" ht="18.75" customHeight="1">
      <c r="A102" s="378"/>
      <c r="B102" s="394"/>
      <c r="C102" s="395"/>
      <c r="D102" s="395"/>
      <c r="E102" s="395"/>
      <c r="F102" s="395"/>
      <c r="G102" s="395"/>
      <c r="H102" s="395"/>
      <c r="I102" s="395"/>
      <c r="J102" s="393"/>
      <c r="K102" s="383"/>
      <c r="L102" s="383"/>
    </row>
    <row r="103" spans="1:12" s="384" customFormat="1" ht="18.75" customHeight="1">
      <c r="A103" s="378"/>
      <c r="B103" s="230"/>
      <c r="C103" s="396"/>
      <c r="D103" s="396"/>
      <c r="E103" s="396"/>
      <c r="F103" s="396"/>
      <c r="G103" s="396"/>
      <c r="H103" s="396"/>
      <c r="I103" s="396"/>
      <c r="J103" s="382"/>
      <c r="K103" s="383"/>
      <c r="L103" s="383"/>
    </row>
    <row r="104" spans="1:12" s="384" customFormat="1" ht="18.75" customHeight="1">
      <c r="A104" s="378"/>
      <c r="B104" s="379"/>
      <c r="C104" s="379"/>
      <c r="D104" s="380"/>
      <c r="E104" s="380"/>
      <c r="F104" s="380"/>
      <c r="G104" s="380"/>
      <c r="H104" s="381"/>
      <c r="I104" s="381"/>
      <c r="J104" s="382"/>
      <c r="K104" s="383"/>
      <c r="L104" s="383"/>
    </row>
    <row r="105" spans="1:12" s="384" customFormat="1" ht="18.75" customHeight="1">
      <c r="A105" s="378"/>
      <c r="B105" s="379"/>
      <c r="C105" s="379"/>
      <c r="D105" s="389"/>
      <c r="E105" s="383"/>
      <c r="F105" s="383"/>
      <c r="G105" s="383"/>
      <c r="H105" s="383"/>
      <c r="I105" s="383"/>
      <c r="J105" s="382"/>
      <c r="K105" s="383"/>
      <c r="L105" s="383"/>
    </row>
    <row r="106" spans="1:12" s="384" customFormat="1" ht="18.75" customHeight="1">
      <c r="A106" s="378"/>
      <c r="B106" s="379"/>
      <c r="C106" s="379"/>
      <c r="D106" s="389"/>
      <c r="E106" s="383"/>
      <c r="F106" s="383"/>
      <c r="G106" s="383"/>
      <c r="H106" s="383"/>
      <c r="I106" s="383"/>
      <c r="J106" s="382"/>
      <c r="K106" s="383"/>
      <c r="L106" s="383"/>
    </row>
    <row r="107" spans="1:12" s="384" customFormat="1" ht="18.75" customHeight="1">
      <c r="A107" s="378"/>
      <c r="B107" s="385"/>
      <c r="C107" s="386"/>
      <c r="D107" s="383"/>
      <c r="E107" s="383"/>
      <c r="F107" s="383"/>
      <c r="G107" s="383"/>
      <c r="H107" s="383"/>
      <c r="I107" s="383"/>
      <c r="J107" s="397"/>
      <c r="K107" s="383"/>
      <c r="L107" s="383"/>
    </row>
    <row r="108" spans="1:12" s="384" customFormat="1" ht="18.75" customHeight="1">
      <c r="A108" s="378"/>
      <c r="B108" s="230"/>
      <c r="C108" s="230"/>
      <c r="D108" s="381"/>
      <c r="E108" s="381"/>
      <c r="F108" s="381"/>
      <c r="G108" s="381"/>
      <c r="H108" s="381"/>
      <c r="I108" s="381"/>
      <c r="J108" s="383"/>
      <c r="K108" s="383"/>
      <c r="L108" s="383"/>
    </row>
    <row r="109" spans="1:12" s="384" customFormat="1" ht="18.75" customHeight="1">
      <c r="A109" s="378"/>
      <c r="B109" s="230"/>
      <c r="C109" s="230"/>
      <c r="D109" s="381"/>
      <c r="E109" s="381"/>
      <c r="F109" s="381"/>
      <c r="G109" s="381"/>
      <c r="H109" s="381"/>
      <c r="I109" s="381"/>
      <c r="J109" s="383"/>
      <c r="K109" s="383"/>
      <c r="L109" s="383"/>
    </row>
    <row r="110" spans="1:12" s="384" customFormat="1" ht="18.75" customHeight="1">
      <c r="A110" s="378"/>
      <c r="B110" s="230"/>
      <c r="C110" s="230"/>
      <c r="D110" s="381"/>
      <c r="E110" s="381"/>
      <c r="F110" s="381"/>
      <c r="G110" s="381"/>
      <c r="H110" s="381"/>
      <c r="I110" s="381"/>
      <c r="J110" s="383"/>
      <c r="K110" s="383"/>
      <c r="L110" s="383"/>
    </row>
    <row r="111" spans="1:12" s="384" customFormat="1" ht="18.75" customHeight="1">
      <c r="A111" s="378"/>
      <c r="B111" s="230"/>
      <c r="C111" s="230"/>
      <c r="D111" s="381"/>
      <c r="E111" s="381"/>
      <c r="F111" s="381"/>
      <c r="G111" s="381"/>
      <c r="H111" s="381"/>
      <c r="I111" s="381"/>
      <c r="J111" s="383"/>
      <c r="K111" s="383"/>
      <c r="L111" s="383"/>
    </row>
    <row r="112" spans="1:12" s="384" customFormat="1" ht="18.75" customHeight="1">
      <c r="A112" s="378"/>
      <c r="B112" s="230"/>
      <c r="C112" s="230"/>
      <c r="D112" s="381"/>
      <c r="E112" s="381"/>
      <c r="F112" s="381"/>
      <c r="G112" s="381"/>
      <c r="H112" s="381"/>
      <c r="I112" s="381"/>
      <c r="J112" s="383"/>
      <c r="K112" s="383"/>
      <c r="L112" s="383"/>
    </row>
    <row r="113" spans="1:12" s="384" customFormat="1" ht="18.75" customHeight="1">
      <c r="A113" s="378"/>
      <c r="B113" s="230"/>
      <c r="C113" s="230"/>
      <c r="D113" s="381"/>
      <c r="E113" s="381"/>
      <c r="F113" s="381"/>
      <c r="G113" s="381"/>
      <c r="H113" s="381"/>
      <c r="I113" s="381"/>
      <c r="J113" s="383"/>
      <c r="K113" s="383"/>
      <c r="L113" s="383"/>
    </row>
    <row r="114" spans="1:12" s="384" customFormat="1" ht="18.75" customHeight="1">
      <c r="A114" s="378"/>
      <c r="B114" s="230"/>
      <c r="C114" s="230"/>
      <c r="D114" s="381"/>
      <c r="E114" s="381"/>
      <c r="F114" s="381"/>
      <c r="G114" s="381"/>
      <c r="H114" s="381"/>
      <c r="I114" s="381"/>
      <c r="J114" s="383"/>
      <c r="K114" s="383"/>
      <c r="L114" s="383"/>
    </row>
    <row r="115" spans="1:12" s="384" customFormat="1" ht="18.75" customHeight="1">
      <c r="A115" s="378"/>
      <c r="B115" s="230"/>
      <c r="C115" s="230"/>
      <c r="D115" s="381"/>
      <c r="E115" s="381"/>
      <c r="F115" s="381"/>
      <c r="G115" s="381"/>
      <c r="H115" s="381"/>
      <c r="I115" s="381"/>
      <c r="J115" s="383"/>
      <c r="K115" s="383"/>
      <c r="L115" s="383"/>
    </row>
    <row r="116" spans="1:12" s="384" customFormat="1" ht="18.75" customHeight="1">
      <c r="A116" s="378"/>
      <c r="B116" s="230"/>
      <c r="C116" s="230"/>
      <c r="D116" s="381"/>
      <c r="E116" s="381"/>
      <c r="F116" s="381"/>
      <c r="G116" s="381"/>
      <c r="H116" s="381"/>
      <c r="I116" s="381"/>
      <c r="J116" s="383"/>
      <c r="K116" s="383"/>
      <c r="L116" s="383"/>
    </row>
    <row r="117" spans="1:12" s="384" customFormat="1" ht="18.75" customHeight="1">
      <c r="A117" s="378"/>
      <c r="B117" s="230"/>
      <c r="C117" s="230"/>
      <c r="D117" s="381"/>
      <c r="E117" s="381"/>
      <c r="F117" s="381"/>
      <c r="G117" s="381"/>
      <c r="H117" s="381"/>
      <c r="I117" s="381"/>
      <c r="J117" s="383"/>
      <c r="K117" s="383"/>
      <c r="L117" s="383"/>
    </row>
    <row r="118" spans="1:12" s="384" customFormat="1" ht="18.75" customHeight="1">
      <c r="A118" s="300"/>
      <c r="B118" s="230"/>
      <c r="C118" s="230"/>
      <c r="D118" s="381"/>
      <c r="E118" s="381"/>
      <c r="F118" s="381"/>
      <c r="G118" s="381"/>
      <c r="H118" s="381"/>
      <c r="I118" s="381"/>
      <c r="J118" s="383"/>
      <c r="K118" s="383"/>
      <c r="L118" s="383"/>
    </row>
    <row r="119" spans="1:12" s="384" customFormat="1" ht="18.75" customHeight="1">
      <c r="A119" s="230"/>
      <c r="B119" s="230"/>
      <c r="C119" s="230"/>
      <c r="D119" s="381"/>
      <c r="E119" s="381"/>
      <c r="F119" s="381"/>
      <c r="G119" s="381"/>
      <c r="H119" s="381"/>
      <c r="I119" s="381"/>
      <c r="J119" s="383"/>
      <c r="K119" s="383"/>
      <c r="L119" s="383"/>
    </row>
    <row r="120" spans="1:12" s="384" customFormat="1" ht="18.75" customHeight="1">
      <c r="A120" s="230"/>
      <c r="B120" s="230"/>
      <c r="C120" s="230"/>
      <c r="D120" s="381"/>
      <c r="E120" s="381"/>
      <c r="F120" s="381"/>
      <c r="G120" s="381"/>
      <c r="H120" s="381"/>
      <c r="I120" s="381"/>
      <c r="J120" s="383"/>
      <c r="K120" s="383"/>
      <c r="L120" s="383"/>
    </row>
    <row r="121" spans="1:12" s="384" customFormat="1" ht="18.75" customHeight="1">
      <c r="A121" s="230"/>
      <c r="B121" s="230"/>
      <c r="C121" s="230"/>
      <c r="D121" s="381"/>
      <c r="E121" s="381"/>
      <c r="F121" s="381"/>
      <c r="G121" s="381"/>
      <c r="H121" s="381"/>
      <c r="I121" s="381"/>
      <c r="J121" s="383"/>
      <c r="K121" s="383"/>
      <c r="L121" s="383"/>
    </row>
    <row r="122" spans="1:12" s="384" customFormat="1" ht="18.75" customHeight="1">
      <c r="A122" s="230"/>
      <c r="B122" s="230"/>
      <c r="C122" s="230"/>
      <c r="D122" s="381"/>
      <c r="E122" s="381"/>
      <c r="F122" s="381"/>
      <c r="G122" s="381"/>
      <c r="H122" s="381"/>
      <c r="I122" s="381"/>
      <c r="J122" s="383"/>
      <c r="K122" s="383"/>
      <c r="L122" s="383"/>
    </row>
    <row r="123" spans="1:12" s="384" customFormat="1" ht="18.75" customHeight="1">
      <c r="A123" s="230"/>
      <c r="B123" s="230"/>
      <c r="C123" s="230"/>
      <c r="D123" s="381"/>
      <c r="E123" s="381"/>
      <c r="F123" s="381"/>
      <c r="G123" s="381"/>
      <c r="H123" s="381"/>
      <c r="I123" s="381"/>
      <c r="J123" s="383"/>
      <c r="K123" s="383"/>
      <c r="L123" s="383"/>
    </row>
    <row r="124" spans="1:12" s="384" customFormat="1" ht="18.75" customHeight="1">
      <c r="A124" s="230"/>
      <c r="B124" s="230"/>
      <c r="C124" s="230"/>
      <c r="D124" s="381"/>
      <c r="E124" s="381"/>
      <c r="F124" s="381"/>
      <c r="G124" s="381"/>
      <c r="H124" s="381"/>
      <c r="I124" s="381"/>
      <c r="J124" s="383"/>
      <c r="K124" s="383"/>
      <c r="L124" s="383"/>
    </row>
    <row r="125" spans="1:12" s="384" customFormat="1" ht="18.75" customHeight="1">
      <c r="A125" s="230"/>
      <c r="B125" s="230"/>
      <c r="C125" s="230"/>
      <c r="D125" s="381"/>
      <c r="E125" s="381"/>
      <c r="F125" s="381"/>
      <c r="G125" s="381"/>
      <c r="H125" s="381"/>
      <c r="I125" s="381"/>
      <c r="J125" s="383"/>
      <c r="K125" s="383"/>
      <c r="L125" s="383"/>
    </row>
    <row r="126" spans="1:12" s="384" customFormat="1" ht="18.75" customHeight="1">
      <c r="A126" s="230"/>
      <c r="B126" s="230"/>
      <c r="C126" s="230"/>
      <c r="D126" s="381"/>
      <c r="E126" s="381"/>
      <c r="F126" s="381"/>
      <c r="G126" s="381"/>
      <c r="H126" s="381"/>
      <c r="I126" s="381"/>
      <c r="J126" s="383"/>
      <c r="K126" s="383"/>
      <c r="L126" s="383"/>
    </row>
    <row r="127" spans="1:12" s="384" customFormat="1" ht="18.75" customHeight="1">
      <c r="A127" s="230"/>
      <c r="B127" s="230"/>
      <c r="C127" s="230"/>
      <c r="D127" s="381"/>
      <c r="E127" s="381"/>
      <c r="F127" s="381"/>
      <c r="G127" s="381"/>
      <c r="H127" s="381"/>
      <c r="I127" s="381"/>
      <c r="J127" s="383"/>
      <c r="K127" s="383"/>
      <c r="L127" s="383"/>
    </row>
    <row r="128" spans="1:9" s="384" customFormat="1" ht="18.75" customHeight="1">
      <c r="A128" s="230"/>
      <c r="B128" s="230"/>
      <c r="C128" s="230"/>
      <c r="D128" s="581"/>
      <c r="E128" s="581"/>
      <c r="F128" s="581"/>
      <c r="G128" s="581"/>
      <c r="H128" s="581"/>
      <c r="I128" s="581"/>
    </row>
    <row r="129" s="384" customFormat="1" ht="18.75" customHeight="1">
      <c r="A129" s="230"/>
    </row>
    <row r="130" s="384" customFormat="1" ht="18.75" customHeight="1">
      <c r="A130" s="230"/>
    </row>
    <row r="131" s="384" customFormat="1" ht="18.75" customHeight="1">
      <c r="A131" s="230"/>
    </row>
    <row r="132" s="384" customFormat="1" ht="18.75" customHeight="1">
      <c r="A132" s="230"/>
    </row>
    <row r="133" s="384" customFormat="1" ht="18.75" customHeight="1">
      <c r="A133" s="230"/>
    </row>
    <row r="134" s="384" customFormat="1" ht="18.75" customHeight="1">
      <c r="A134" s="230"/>
    </row>
    <row r="135" s="384" customFormat="1" ht="18.75" customHeight="1">
      <c r="A135" s="230"/>
    </row>
    <row r="136" s="384" customFormat="1" ht="18.75" customHeight="1">
      <c r="A136" s="230"/>
    </row>
    <row r="137" s="384" customFormat="1" ht="18.75" customHeight="1">
      <c r="A137" s="230"/>
    </row>
    <row r="138" s="384" customFormat="1" ht="18.75" customHeight="1">
      <c r="A138" s="230"/>
    </row>
    <row r="139" s="384" customFormat="1" ht="18.75" customHeight="1">
      <c r="A139" s="230"/>
    </row>
    <row r="140" s="384" customFormat="1" ht="18.75" customHeight="1">
      <c r="A140" s="230"/>
    </row>
    <row r="141" s="384" customFormat="1" ht="18.75" customHeight="1">
      <c r="A141" s="230"/>
    </row>
    <row r="142" s="384" customFormat="1" ht="18.75" customHeight="1">
      <c r="A142" s="230"/>
    </row>
    <row r="143" s="384" customFormat="1" ht="18.75" customHeight="1">
      <c r="A143" s="230"/>
    </row>
    <row r="144" s="384" customFormat="1" ht="18.75" customHeight="1">
      <c r="A144" s="230"/>
    </row>
    <row r="145" s="384" customFormat="1" ht="18.75" customHeight="1">
      <c r="A145" s="230"/>
    </row>
    <row r="146" s="384" customFormat="1" ht="18.75" customHeight="1">
      <c r="A146" s="230"/>
    </row>
    <row r="147" s="384" customFormat="1" ht="18.75" customHeight="1">
      <c r="A147" s="230"/>
    </row>
    <row r="148" s="384" customFormat="1" ht="18.75" customHeight="1">
      <c r="A148" s="230"/>
    </row>
    <row r="149" s="384" customFormat="1" ht="18.75" customHeight="1">
      <c r="A149" s="230"/>
    </row>
    <row r="150" s="384" customFormat="1" ht="18.75" customHeight="1">
      <c r="A150" s="230"/>
    </row>
    <row r="151" s="384" customFormat="1" ht="18.75" customHeight="1">
      <c r="A151" s="230"/>
    </row>
    <row r="152" s="384" customFormat="1" ht="18.75" customHeight="1">
      <c r="A152" s="230"/>
    </row>
    <row r="153" s="384" customFormat="1" ht="18.75" customHeight="1">
      <c r="A153" s="230"/>
    </row>
    <row r="154" s="384" customFormat="1" ht="18.75" customHeight="1">
      <c r="A154" s="230"/>
    </row>
    <row r="155" s="384" customFormat="1" ht="18.75" customHeight="1">
      <c r="A155" s="230"/>
    </row>
    <row r="156" s="384" customFormat="1" ht="18.75" customHeight="1">
      <c r="A156" s="230"/>
    </row>
    <row r="157" s="384" customFormat="1" ht="18.75" customHeight="1">
      <c r="A157" s="230"/>
    </row>
    <row r="158" s="384" customFormat="1" ht="18.75" customHeight="1">
      <c r="A158" s="230"/>
    </row>
    <row r="159" s="384" customFormat="1" ht="18.75" customHeight="1">
      <c r="A159" s="230"/>
    </row>
    <row r="160" s="384" customFormat="1" ht="18.75" customHeight="1">
      <c r="A160" s="230"/>
    </row>
    <row r="161" s="384" customFormat="1" ht="18.75" customHeight="1">
      <c r="A161" s="230"/>
    </row>
    <row r="162" s="384" customFormat="1" ht="18.75" customHeight="1">
      <c r="A162" s="230"/>
    </row>
    <row r="163" s="384" customFormat="1" ht="18.75" customHeight="1">
      <c r="A163" s="230"/>
    </row>
    <row r="164" s="384" customFormat="1" ht="18.75" customHeight="1">
      <c r="A164" s="230"/>
    </row>
    <row r="165" s="384" customFormat="1" ht="18.75" customHeight="1">
      <c r="A165" s="230"/>
    </row>
    <row r="166" s="384" customFormat="1" ht="18.75" customHeight="1">
      <c r="A166" s="230"/>
    </row>
    <row r="167" s="384" customFormat="1" ht="18.75" customHeight="1">
      <c r="A167" s="230"/>
    </row>
    <row r="168" s="384" customFormat="1" ht="18.75" customHeight="1">
      <c r="A168" s="230"/>
    </row>
    <row r="169" s="384" customFormat="1" ht="18.75" customHeight="1">
      <c r="A169" s="230"/>
    </row>
    <row r="170" s="384" customFormat="1" ht="18.75" customHeight="1">
      <c r="A170" s="230"/>
    </row>
    <row r="171" s="384" customFormat="1" ht="18.75" customHeight="1">
      <c r="A171" s="230"/>
    </row>
    <row r="172" s="384" customFormat="1" ht="18.75" customHeight="1">
      <c r="A172" s="230"/>
    </row>
    <row r="173" s="384" customFormat="1" ht="18.75" customHeight="1">
      <c r="A173" s="230"/>
    </row>
    <row r="174" s="384" customFormat="1" ht="18.75" customHeight="1">
      <c r="A174" s="230"/>
    </row>
    <row r="175" s="384" customFormat="1" ht="18.75" customHeight="1">
      <c r="A175" s="230"/>
    </row>
    <row r="176" s="384" customFormat="1" ht="18.75" customHeight="1">
      <c r="A176" s="230"/>
    </row>
    <row r="177" s="384" customFormat="1" ht="18.75" customHeight="1">
      <c r="A177" s="230"/>
    </row>
    <row r="178" s="384" customFormat="1" ht="18.75" customHeight="1">
      <c r="A178" s="230"/>
    </row>
    <row r="179" s="384" customFormat="1" ht="18.75" customHeight="1">
      <c r="A179" s="230"/>
    </row>
    <row r="180" s="384" customFormat="1" ht="18.75" customHeight="1">
      <c r="A180" s="230"/>
    </row>
    <row r="181" s="384" customFormat="1" ht="18.75" customHeight="1">
      <c r="A181" s="230"/>
    </row>
    <row r="182" s="384" customFormat="1" ht="18.75" customHeight="1">
      <c r="A182" s="230"/>
    </row>
    <row r="183" s="384" customFormat="1" ht="18.75" customHeight="1">
      <c r="A183" s="230"/>
    </row>
    <row r="184" s="384" customFormat="1" ht="18.75" customHeight="1">
      <c r="A184" s="230"/>
    </row>
    <row r="185" s="384" customFormat="1" ht="18.75" customHeight="1">
      <c r="A185" s="230"/>
    </row>
    <row r="186" s="384" customFormat="1" ht="18.75" customHeight="1">
      <c r="A186" s="230"/>
    </row>
    <row r="187" s="384" customFormat="1" ht="18.75" customHeight="1">
      <c r="A187" s="230"/>
    </row>
    <row r="188" s="384" customFormat="1" ht="18.75" customHeight="1">
      <c r="A188" s="230"/>
    </row>
    <row r="189" s="384" customFormat="1" ht="18.75" customHeight="1">
      <c r="A189" s="230"/>
    </row>
    <row r="190" s="384" customFormat="1" ht="18.75" customHeight="1">
      <c r="A190" s="230"/>
    </row>
    <row r="191" s="384" customFormat="1" ht="18.75" customHeight="1">
      <c r="A191" s="230"/>
    </row>
    <row r="192" s="384" customFormat="1" ht="18.75" customHeight="1">
      <c r="A192" s="230"/>
    </row>
    <row r="193" s="384" customFormat="1" ht="18.75" customHeight="1">
      <c r="A193" s="230"/>
    </row>
    <row r="194" s="384" customFormat="1" ht="18.75" customHeight="1">
      <c r="A194" s="230"/>
    </row>
    <row r="195" s="384" customFormat="1" ht="18.75" customHeight="1">
      <c r="A195" s="230"/>
    </row>
    <row r="196" s="384" customFormat="1" ht="18.75" customHeight="1">
      <c r="A196" s="230"/>
    </row>
    <row r="197" s="384" customFormat="1" ht="18.75" customHeight="1">
      <c r="A197" s="230"/>
    </row>
    <row r="198" s="384" customFormat="1" ht="18.75" customHeight="1">
      <c r="A198" s="230"/>
    </row>
    <row r="199" s="384" customFormat="1" ht="18.75" customHeight="1">
      <c r="A199" s="230"/>
    </row>
    <row r="200" s="384" customFormat="1" ht="18.75" customHeight="1">
      <c r="A200" s="230"/>
    </row>
    <row r="201" s="384" customFormat="1" ht="18.75" customHeight="1">
      <c r="A201" s="230"/>
    </row>
    <row r="202" s="384" customFormat="1" ht="18.75" customHeight="1">
      <c r="A202" s="230"/>
    </row>
    <row r="203" s="384" customFormat="1" ht="18.75" customHeight="1">
      <c r="A203" s="230"/>
    </row>
    <row r="204" s="384" customFormat="1" ht="18.75" customHeight="1">
      <c r="A204" s="230"/>
    </row>
    <row r="205" s="384" customFormat="1" ht="18.75" customHeight="1">
      <c r="A205" s="230"/>
    </row>
    <row r="206" s="384" customFormat="1" ht="18.75" customHeight="1">
      <c r="A206" s="230"/>
    </row>
    <row r="207" s="384" customFormat="1" ht="18.75" customHeight="1">
      <c r="A207" s="230"/>
    </row>
    <row r="208" s="384" customFormat="1" ht="18.75" customHeight="1">
      <c r="A208" s="230"/>
    </row>
    <row r="209" s="384" customFormat="1" ht="18.75" customHeight="1">
      <c r="A209" s="230"/>
    </row>
    <row r="210" s="384" customFormat="1" ht="18.75" customHeight="1">
      <c r="A210" s="230"/>
    </row>
    <row r="211" s="384" customFormat="1" ht="18.75" customHeight="1">
      <c r="A211" s="230"/>
    </row>
    <row r="212" s="384" customFormat="1" ht="18.75" customHeight="1">
      <c r="A212" s="230"/>
    </row>
    <row r="213" s="384" customFormat="1" ht="18.75" customHeight="1">
      <c r="A213" s="230"/>
    </row>
    <row r="214" s="384" customFormat="1" ht="18.75" customHeight="1">
      <c r="A214" s="230"/>
    </row>
    <row r="215" s="384" customFormat="1" ht="18.75" customHeight="1">
      <c r="A215" s="230"/>
    </row>
    <row r="216" s="384" customFormat="1" ht="18.75" customHeight="1">
      <c r="A216" s="230"/>
    </row>
    <row r="217" s="384" customFormat="1" ht="18.75" customHeight="1">
      <c r="A217" s="230"/>
    </row>
    <row r="218" s="384" customFormat="1" ht="18.75" customHeight="1">
      <c r="A218" s="230"/>
    </row>
    <row r="219" s="384" customFormat="1" ht="18.75" customHeight="1">
      <c r="A219" s="230"/>
    </row>
    <row r="220" s="384" customFormat="1" ht="18.75" customHeight="1">
      <c r="A220" s="230"/>
    </row>
    <row r="221" s="384" customFormat="1" ht="18.75" customHeight="1">
      <c r="A221" s="230"/>
    </row>
    <row r="222" s="384" customFormat="1" ht="18.75" customHeight="1">
      <c r="A222" s="230"/>
    </row>
    <row r="223" s="384" customFormat="1" ht="18.75" customHeight="1">
      <c r="A223" s="230"/>
    </row>
    <row r="224" s="384" customFormat="1" ht="18.75" customHeight="1">
      <c r="A224" s="230"/>
    </row>
    <row r="225" s="384" customFormat="1" ht="18.75" customHeight="1">
      <c r="A225" s="230"/>
    </row>
    <row r="226" s="384" customFormat="1" ht="18.75" customHeight="1">
      <c r="A226" s="230"/>
    </row>
    <row r="227" s="384" customFormat="1" ht="18.75" customHeight="1">
      <c r="A227" s="230"/>
    </row>
    <row r="228" s="384" customFormat="1" ht="18.75" customHeight="1">
      <c r="A228" s="230"/>
    </row>
    <row r="229" s="384" customFormat="1" ht="18.75" customHeight="1">
      <c r="A229" s="230"/>
    </row>
    <row r="230" s="384" customFormat="1" ht="18.75" customHeight="1">
      <c r="A230" s="230"/>
    </row>
    <row r="231" s="384" customFormat="1" ht="18.75" customHeight="1">
      <c r="A231" s="230"/>
    </row>
    <row r="232" s="384" customFormat="1" ht="18.75" customHeight="1">
      <c r="A232" s="230"/>
    </row>
    <row r="233" s="384" customFormat="1" ht="18.75" customHeight="1">
      <c r="A233" s="230"/>
    </row>
    <row r="234" s="384" customFormat="1" ht="18.75" customHeight="1">
      <c r="A234" s="230"/>
    </row>
    <row r="235" s="384" customFormat="1" ht="18.75" customHeight="1">
      <c r="A235" s="230"/>
    </row>
    <row r="236" s="384" customFormat="1" ht="18.75" customHeight="1">
      <c r="A236" s="230"/>
    </row>
    <row r="237" s="384" customFormat="1" ht="18.75" customHeight="1">
      <c r="A237" s="230"/>
    </row>
  </sheetData>
  <sheetProtection/>
  <mergeCells count="87">
    <mergeCell ref="D51:I51"/>
    <mergeCell ref="D52:I52"/>
    <mergeCell ref="D48:I48"/>
    <mergeCell ref="D49:I49"/>
    <mergeCell ref="C46:I46"/>
    <mergeCell ref="D25:I25"/>
    <mergeCell ref="D30:I30"/>
    <mergeCell ref="D31:I31"/>
    <mergeCell ref="D32:I32"/>
    <mergeCell ref="D33:I33"/>
    <mergeCell ref="D26:I26"/>
    <mergeCell ref="D27:I27"/>
    <mergeCell ref="C21:I21"/>
    <mergeCell ref="D18:I18"/>
    <mergeCell ref="C19:I19"/>
    <mergeCell ref="D14:I14"/>
    <mergeCell ref="D15:I15"/>
    <mergeCell ref="D16:I16"/>
    <mergeCell ref="D17:I17"/>
    <mergeCell ref="D23:I23"/>
    <mergeCell ref="D24:I24"/>
    <mergeCell ref="D2:I2"/>
    <mergeCell ref="A3:A5"/>
    <mergeCell ref="B3:L3"/>
    <mergeCell ref="B4:L4"/>
    <mergeCell ref="B5:L5"/>
    <mergeCell ref="B6:L6"/>
    <mergeCell ref="B9:I10"/>
    <mergeCell ref="L9:L10"/>
    <mergeCell ref="J10:K10"/>
    <mergeCell ref="D22:I22"/>
    <mergeCell ref="C34:I34"/>
    <mergeCell ref="D36:I36"/>
    <mergeCell ref="C11:I11"/>
    <mergeCell ref="D12:I12"/>
    <mergeCell ref="D13:I13"/>
    <mergeCell ref="C20:I20"/>
    <mergeCell ref="C39:I39"/>
    <mergeCell ref="D28:I28"/>
    <mergeCell ref="D29:I29"/>
    <mergeCell ref="C35:I35"/>
    <mergeCell ref="D38:I38"/>
    <mergeCell ref="D42:I42"/>
    <mergeCell ref="C41:I41"/>
    <mergeCell ref="C40:I40"/>
    <mergeCell ref="D37:I37"/>
    <mergeCell ref="D43:I43"/>
    <mergeCell ref="D44:I44"/>
    <mergeCell ref="C45:I45"/>
    <mergeCell ref="C54:I54"/>
    <mergeCell ref="C56:I56"/>
    <mergeCell ref="I57:L57"/>
    <mergeCell ref="D47:I47"/>
    <mergeCell ref="D53:I53"/>
    <mergeCell ref="D55:I55"/>
    <mergeCell ref="D50:I50"/>
    <mergeCell ref="C61:I61"/>
    <mergeCell ref="C62:I62"/>
    <mergeCell ref="D63:I63"/>
    <mergeCell ref="C64:I64"/>
    <mergeCell ref="D65:I65"/>
    <mergeCell ref="D66:I66"/>
    <mergeCell ref="D67:I67"/>
    <mergeCell ref="D68:I68"/>
    <mergeCell ref="C69:I69"/>
    <mergeCell ref="D70:I70"/>
    <mergeCell ref="C71:I71"/>
    <mergeCell ref="D72:I72"/>
    <mergeCell ref="D73:I73"/>
    <mergeCell ref="C74:I74"/>
    <mergeCell ref="D75:I75"/>
    <mergeCell ref="D76:I76"/>
    <mergeCell ref="D77:I77"/>
    <mergeCell ref="D78:I78"/>
    <mergeCell ref="D79:I79"/>
    <mergeCell ref="D80:I80"/>
    <mergeCell ref="D81:I81"/>
    <mergeCell ref="D82:I82"/>
    <mergeCell ref="C83:I83"/>
    <mergeCell ref="C84:I84"/>
    <mergeCell ref="C85:I85"/>
    <mergeCell ref="D128:I128"/>
    <mergeCell ref="D90:I90"/>
    <mergeCell ref="D86:I86"/>
    <mergeCell ref="D87:I87"/>
    <mergeCell ref="D88:I88"/>
    <mergeCell ref="C89:I89"/>
  </mergeCells>
  <printOptions/>
  <pageMargins left="0.75" right="0.75" top="1" bottom="1" header="0.5" footer="0.5"/>
  <pageSetup horizontalDpi="600" verticalDpi="600" orientation="portrait" paperSize="9" scale="53" r:id="rId1"/>
  <rowBreaks count="1" manualBreakCount="1">
    <brk id="5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3">
      <selection activeCell="B1" sqref="B1:F1"/>
    </sheetView>
  </sheetViews>
  <sheetFormatPr defaultColWidth="8.8515625" defaultRowHeight="12.75"/>
  <cols>
    <col min="1" max="1" width="3.00390625" style="58" customWidth="1"/>
    <col min="2" max="2" width="3.28125" style="58" customWidth="1"/>
    <col min="3" max="3" width="3.8515625" style="64" customWidth="1"/>
    <col min="4" max="4" width="68.28125" style="62" customWidth="1"/>
    <col min="5" max="5" width="14.421875" style="60" customWidth="1"/>
    <col min="6" max="6" width="16.140625" style="58" customWidth="1"/>
    <col min="7" max="16384" width="8.8515625" style="58" customWidth="1"/>
  </cols>
  <sheetData>
    <row r="1" spans="2:6" ht="18.75" customHeight="1">
      <c r="B1" s="622" t="s">
        <v>484</v>
      </c>
      <c r="C1" s="622"/>
      <c r="D1" s="622"/>
      <c r="E1" s="622"/>
      <c r="F1" s="622"/>
    </row>
    <row r="2" spans="1:6" ht="18.75" customHeight="1">
      <c r="A2" s="623"/>
      <c r="B2" s="624"/>
      <c r="C2" s="624"/>
      <c r="D2" s="624"/>
      <c r="E2" s="624"/>
      <c r="F2" s="624"/>
    </row>
    <row r="3" ht="18.75" customHeight="1"/>
    <row r="4" spans="1:6" ht="23.25" customHeight="1">
      <c r="A4" s="625" t="s">
        <v>380</v>
      </c>
      <c r="B4" s="624"/>
      <c r="C4" s="624"/>
      <c r="D4" s="624"/>
      <c r="E4" s="624"/>
      <c r="F4" s="624"/>
    </row>
    <row r="5" spans="1:6" ht="24.75" customHeight="1">
      <c r="A5" s="625" t="s">
        <v>381</v>
      </c>
      <c r="B5" s="624"/>
      <c r="C5" s="624"/>
      <c r="D5" s="624"/>
      <c r="E5" s="624"/>
      <c r="F5" s="624"/>
    </row>
    <row r="6" spans="1:6" ht="24.75" customHeight="1">
      <c r="A6" s="399"/>
      <c r="B6" s="625"/>
      <c r="C6" s="624"/>
      <c r="D6" s="624"/>
      <c r="E6" s="624"/>
      <c r="F6" s="624"/>
    </row>
    <row r="7" spans="1:6" ht="24.75" customHeight="1">
      <c r="A7" s="400"/>
      <c r="C7" s="59"/>
      <c r="D7" s="401"/>
      <c r="E7" s="401"/>
      <c r="F7" s="64"/>
    </row>
    <row r="8" spans="1:6" ht="18" customHeight="1">
      <c r="A8" s="402"/>
      <c r="B8" s="403" t="s">
        <v>0</v>
      </c>
      <c r="C8" s="403" t="s">
        <v>1</v>
      </c>
      <c r="D8" s="403" t="s">
        <v>2</v>
      </c>
      <c r="E8" s="404" t="s">
        <v>3</v>
      </c>
      <c r="F8" s="405" t="s">
        <v>4</v>
      </c>
    </row>
    <row r="9" spans="1:6" ht="18.75" customHeight="1">
      <c r="A9" s="403">
        <v>1</v>
      </c>
      <c r="F9" s="60" t="s">
        <v>88</v>
      </c>
    </row>
    <row r="10" spans="1:6" s="61" customFormat="1" ht="48" customHeight="1">
      <c r="A10" s="406">
        <f aca="true" t="shared" si="0" ref="A10:A30">A9+1</f>
        <v>2</v>
      </c>
      <c r="B10" s="616" t="s">
        <v>100</v>
      </c>
      <c r="C10" s="617"/>
      <c r="D10" s="618"/>
      <c r="E10" s="407" t="s">
        <v>250</v>
      </c>
      <c r="F10" s="407" t="s">
        <v>306</v>
      </c>
    </row>
    <row r="11" spans="1:6" s="61" customFormat="1" ht="24.75" customHeight="1">
      <c r="A11" s="406">
        <f t="shared" si="0"/>
        <v>3</v>
      </c>
      <c r="B11" s="616" t="s">
        <v>101</v>
      </c>
      <c r="C11" s="619"/>
      <c r="D11" s="619"/>
      <c r="E11" s="408"/>
      <c r="F11" s="409"/>
    </row>
    <row r="12" spans="1:6" s="61" customFormat="1" ht="24.75" customHeight="1">
      <c r="A12" s="406">
        <f t="shared" si="0"/>
        <v>4</v>
      </c>
      <c r="B12" s="410"/>
      <c r="C12" s="411" t="s">
        <v>10</v>
      </c>
      <c r="D12" s="412" t="s">
        <v>153</v>
      </c>
      <c r="E12" s="413">
        <v>10000</v>
      </c>
      <c r="F12" s="413">
        <v>9671</v>
      </c>
    </row>
    <row r="13" spans="1:6" ht="24.75" customHeight="1">
      <c r="A13" s="406">
        <f t="shared" si="0"/>
        <v>5</v>
      </c>
      <c r="B13" s="414"/>
      <c r="C13" s="411" t="s">
        <v>16</v>
      </c>
      <c r="D13" s="415" t="s">
        <v>152</v>
      </c>
      <c r="E13" s="413">
        <v>150</v>
      </c>
      <c r="F13" s="413">
        <v>47</v>
      </c>
    </row>
    <row r="14" spans="1:6" ht="24.75" customHeight="1">
      <c r="A14" s="406">
        <f t="shared" si="0"/>
        <v>6</v>
      </c>
      <c r="B14" s="414"/>
      <c r="C14" s="411" t="s">
        <v>23</v>
      </c>
      <c r="D14" s="416" t="s">
        <v>151</v>
      </c>
      <c r="E14" s="413">
        <v>500</v>
      </c>
      <c r="F14" s="413">
        <v>500</v>
      </c>
    </row>
    <row r="15" spans="1:6" ht="24.75" customHeight="1">
      <c r="A15" s="406">
        <f t="shared" si="0"/>
        <v>7</v>
      </c>
      <c r="B15" s="414"/>
      <c r="C15" s="411" t="s">
        <v>26</v>
      </c>
      <c r="D15" s="416" t="s">
        <v>382</v>
      </c>
      <c r="E15" s="413">
        <v>19543</v>
      </c>
      <c r="F15" s="413">
        <v>4380</v>
      </c>
    </row>
    <row r="16" spans="1:6" ht="24.75" customHeight="1">
      <c r="A16" s="406">
        <f t="shared" si="0"/>
        <v>8</v>
      </c>
      <c r="B16" s="414"/>
      <c r="C16" s="411" t="s">
        <v>58</v>
      </c>
      <c r="D16" s="416" t="s">
        <v>383</v>
      </c>
      <c r="E16" s="413">
        <v>2800</v>
      </c>
      <c r="F16" s="413">
        <v>175</v>
      </c>
    </row>
    <row r="17" spans="1:6" ht="24.75" customHeight="1">
      <c r="A17" s="406">
        <f t="shared" si="0"/>
        <v>9</v>
      </c>
      <c r="B17" s="414"/>
      <c r="C17" s="411" t="s">
        <v>60</v>
      </c>
      <c r="D17" s="416" t="s">
        <v>384</v>
      </c>
      <c r="E17" s="413">
        <v>15</v>
      </c>
      <c r="F17" s="413">
        <v>15</v>
      </c>
    </row>
    <row r="18" spans="1:6" ht="24.75" customHeight="1">
      <c r="A18" s="406">
        <f t="shared" si="0"/>
        <v>10</v>
      </c>
      <c r="B18" s="414"/>
      <c r="C18" s="411" t="s">
        <v>53</v>
      </c>
      <c r="D18" s="416" t="s">
        <v>385</v>
      </c>
      <c r="E18" s="413"/>
      <c r="F18" s="413">
        <v>1221</v>
      </c>
    </row>
    <row r="19" spans="1:6" ht="24.75" customHeight="1">
      <c r="A19" s="406">
        <f t="shared" si="0"/>
        <v>11</v>
      </c>
      <c r="B19" s="414"/>
      <c r="C19" s="411" t="s">
        <v>28</v>
      </c>
      <c r="D19" s="416" t="s">
        <v>386</v>
      </c>
      <c r="E19" s="413"/>
      <c r="F19" s="413">
        <v>2206</v>
      </c>
    </row>
    <row r="20" spans="1:6" ht="24.75" customHeight="1">
      <c r="A20" s="406">
        <f t="shared" si="0"/>
        <v>12</v>
      </c>
      <c r="B20" s="414"/>
      <c r="C20" s="411" t="s">
        <v>30</v>
      </c>
      <c r="D20" s="416" t="s">
        <v>387</v>
      </c>
      <c r="E20" s="413"/>
      <c r="F20" s="413">
        <v>7744</v>
      </c>
    </row>
    <row r="21" spans="1:6" s="61" customFormat="1" ht="24.75" customHeight="1">
      <c r="A21" s="406">
        <f t="shared" si="0"/>
        <v>13</v>
      </c>
      <c r="B21" s="417" t="s">
        <v>89</v>
      </c>
      <c r="C21" s="626" t="s">
        <v>388</v>
      </c>
      <c r="D21" s="627"/>
      <c r="E21" s="418">
        <f>SUM(E12:E20)</f>
        <v>33008</v>
      </c>
      <c r="F21" s="418">
        <f>SUM(F12:F20)</f>
        <v>25959</v>
      </c>
    </row>
    <row r="22" spans="1:6" s="61" customFormat="1" ht="24.75" customHeight="1">
      <c r="A22" s="406">
        <f t="shared" si="0"/>
        <v>14</v>
      </c>
      <c r="B22" s="628" t="s">
        <v>102</v>
      </c>
      <c r="C22" s="629"/>
      <c r="D22" s="629"/>
      <c r="E22" s="419"/>
      <c r="F22" s="420"/>
    </row>
    <row r="23" spans="1:6" ht="24.75" customHeight="1">
      <c r="A23" s="406">
        <f t="shared" si="0"/>
        <v>15</v>
      </c>
      <c r="B23" s="414"/>
      <c r="C23" s="421" t="s">
        <v>10</v>
      </c>
      <c r="D23" s="415" t="s">
        <v>156</v>
      </c>
      <c r="E23" s="422">
        <v>20000</v>
      </c>
      <c r="F23" s="415">
        <v>20000</v>
      </c>
    </row>
    <row r="24" spans="1:6" ht="24.75" customHeight="1">
      <c r="A24" s="406">
        <f t="shared" si="0"/>
        <v>16</v>
      </c>
      <c r="B24" s="414"/>
      <c r="C24" s="421" t="s">
        <v>16</v>
      </c>
      <c r="D24" s="415" t="s">
        <v>389</v>
      </c>
      <c r="E24" s="413">
        <v>5000</v>
      </c>
      <c r="F24" s="415">
        <v>5000</v>
      </c>
    </row>
    <row r="25" spans="1:6" ht="24.75" customHeight="1">
      <c r="A25" s="406">
        <f t="shared" si="0"/>
        <v>17</v>
      </c>
      <c r="B25" s="414"/>
      <c r="C25" s="421" t="s">
        <v>23</v>
      </c>
      <c r="D25" s="415" t="s">
        <v>390</v>
      </c>
      <c r="E25" s="413">
        <v>10000</v>
      </c>
      <c r="F25" s="415">
        <v>10000</v>
      </c>
    </row>
    <row r="26" spans="1:6" ht="24.75" customHeight="1">
      <c r="A26" s="406">
        <f t="shared" si="0"/>
        <v>18</v>
      </c>
      <c r="B26" s="414"/>
      <c r="C26" s="421" t="s">
        <v>26</v>
      </c>
      <c r="D26" s="415" t="s">
        <v>391</v>
      </c>
      <c r="E26" s="413">
        <v>200</v>
      </c>
      <c r="F26" s="415">
        <v>200</v>
      </c>
    </row>
    <row r="27" spans="1:6" ht="24.75" customHeight="1">
      <c r="A27" s="406">
        <f t="shared" si="0"/>
        <v>19</v>
      </c>
      <c r="B27" s="414"/>
      <c r="C27" s="421" t="s">
        <v>58</v>
      </c>
      <c r="D27" s="415" t="s">
        <v>392</v>
      </c>
      <c r="E27" s="413">
        <v>2000</v>
      </c>
      <c r="F27" s="415">
        <v>2000</v>
      </c>
    </row>
    <row r="28" spans="1:6" ht="24.75" customHeight="1">
      <c r="A28" s="406">
        <f t="shared" si="0"/>
        <v>20</v>
      </c>
      <c r="B28" s="414"/>
      <c r="C28" s="421" t="s">
        <v>60</v>
      </c>
      <c r="D28" s="415" t="s">
        <v>393</v>
      </c>
      <c r="E28" s="413"/>
      <c r="F28" s="415">
        <v>367183</v>
      </c>
    </row>
    <row r="29" spans="1:6" s="61" customFormat="1" ht="24.75" customHeight="1">
      <c r="A29" s="406">
        <f t="shared" si="0"/>
        <v>21</v>
      </c>
      <c r="B29" s="423" t="s">
        <v>91</v>
      </c>
      <c r="C29" s="630" t="s">
        <v>394</v>
      </c>
      <c r="D29" s="630"/>
      <c r="E29" s="418">
        <f>SUM(E23:E28)</f>
        <v>37200</v>
      </c>
      <c r="F29" s="418">
        <f>SUM(F23:F28)</f>
        <v>404383</v>
      </c>
    </row>
    <row r="30" spans="1:6" s="61" customFormat="1" ht="18.75" customHeight="1">
      <c r="A30" s="406">
        <f t="shared" si="0"/>
        <v>22</v>
      </c>
      <c r="B30" s="424" t="s">
        <v>96</v>
      </c>
      <c r="C30" s="620" t="s">
        <v>103</v>
      </c>
      <c r="D30" s="621"/>
      <c r="E30" s="418">
        <f>E21+E29</f>
        <v>70208</v>
      </c>
      <c r="F30" s="418">
        <f>F21+F29</f>
        <v>430342</v>
      </c>
    </row>
    <row r="31" spans="3:5" ht="18.75" customHeight="1">
      <c r="C31" s="58"/>
      <c r="D31" s="58"/>
      <c r="E31" s="58"/>
    </row>
    <row r="32" spans="3:5" ht="18.75" customHeight="1">
      <c r="C32" s="58"/>
      <c r="D32" s="58"/>
      <c r="E32" s="58"/>
    </row>
    <row r="33" spans="3:5" ht="18.75" customHeight="1">
      <c r="C33" s="58"/>
      <c r="D33" s="58"/>
      <c r="E33" s="58"/>
    </row>
    <row r="34" spans="3:5" ht="18.75" customHeight="1">
      <c r="C34" s="58"/>
      <c r="D34" s="58"/>
      <c r="E34" s="58"/>
    </row>
    <row r="35" spans="3:5" ht="18.75" customHeight="1">
      <c r="C35" s="58"/>
      <c r="D35" s="58"/>
      <c r="E35" s="58"/>
    </row>
    <row r="36" spans="3:5" ht="18.75" customHeight="1">
      <c r="C36" s="58"/>
      <c r="D36" s="58"/>
      <c r="E36" s="58"/>
    </row>
    <row r="37" spans="3:5" ht="18.75" customHeight="1">
      <c r="C37" s="58"/>
      <c r="D37" s="58"/>
      <c r="E37" s="58"/>
    </row>
    <row r="38" spans="3:5" ht="38.25" customHeight="1">
      <c r="C38" s="62"/>
      <c r="D38" s="58"/>
      <c r="E38" s="58"/>
    </row>
    <row r="39" spans="3:5" ht="18.75" customHeight="1">
      <c r="C39" s="58"/>
      <c r="D39" s="58"/>
      <c r="E39" s="58"/>
    </row>
    <row r="40" spans="3:5" ht="18.75" customHeight="1">
      <c r="C40" s="58"/>
      <c r="D40" s="63"/>
      <c r="E40" s="58"/>
    </row>
    <row r="41" spans="3:5" ht="18.75" customHeight="1">
      <c r="C41" s="58"/>
      <c r="D41" s="63"/>
      <c r="E41" s="58"/>
    </row>
    <row r="42" spans="3:5" ht="18.75" customHeight="1">
      <c r="C42" s="58"/>
      <c r="D42" s="58"/>
      <c r="E42" s="58"/>
    </row>
    <row r="43" spans="3:5" ht="18.75" customHeight="1">
      <c r="C43" s="58"/>
      <c r="D43" s="58"/>
      <c r="E43" s="58"/>
    </row>
    <row r="44" spans="3:5" ht="18.75" customHeight="1">
      <c r="C44" s="58"/>
      <c r="D44" s="58"/>
      <c r="E44" s="58"/>
    </row>
    <row r="45" spans="3:5" ht="18.75" customHeight="1">
      <c r="C45" s="58"/>
      <c r="D45" s="58"/>
      <c r="E45" s="58"/>
    </row>
    <row r="46" spans="3:5" ht="18.75" customHeight="1">
      <c r="C46" s="58"/>
      <c r="D46" s="58"/>
      <c r="E46" s="58"/>
    </row>
    <row r="47" spans="3:5" ht="18.75" customHeight="1">
      <c r="C47" s="58"/>
      <c r="D47" s="58"/>
      <c r="E47" s="58"/>
    </row>
    <row r="48" spans="3:5" ht="18.75" customHeight="1">
      <c r="C48" s="58"/>
      <c r="D48" s="58"/>
      <c r="E48" s="58"/>
    </row>
    <row r="49" spans="3:5" ht="18.75" customHeight="1">
      <c r="C49" s="58"/>
      <c r="D49" s="58"/>
      <c r="E49" s="58"/>
    </row>
    <row r="50" spans="3:5" ht="18.75" customHeight="1">
      <c r="C50" s="58"/>
      <c r="D50" s="58"/>
      <c r="E50" s="58"/>
    </row>
    <row r="51" spans="3:5" ht="18.75" customHeight="1">
      <c r="C51" s="58"/>
      <c r="D51" s="58"/>
      <c r="E51" s="58"/>
    </row>
    <row r="52" spans="3:5" ht="18.75" customHeight="1">
      <c r="C52" s="58"/>
      <c r="D52" s="58"/>
      <c r="E52" s="58"/>
    </row>
    <row r="53" spans="3:5" ht="18.75" customHeight="1">
      <c r="C53" s="58"/>
      <c r="D53" s="58"/>
      <c r="E53" s="58"/>
    </row>
    <row r="54" spans="3:5" ht="18.75" customHeight="1">
      <c r="C54" s="58"/>
      <c r="D54" s="58"/>
      <c r="E54" s="58"/>
    </row>
    <row r="55" spans="3:5" ht="18.75" customHeight="1">
      <c r="C55" s="58"/>
      <c r="D55" s="58"/>
      <c r="E55" s="58"/>
    </row>
    <row r="56" spans="3:5" ht="18.75" customHeight="1">
      <c r="C56" s="58"/>
      <c r="D56" s="58"/>
      <c r="E56" s="58"/>
    </row>
    <row r="57" spans="3:5" ht="18.75" customHeight="1">
      <c r="C57" s="58"/>
      <c r="D57" s="58"/>
      <c r="E57" s="58"/>
    </row>
    <row r="58" spans="3:5" ht="18.75" customHeight="1">
      <c r="C58" s="58"/>
      <c r="D58" s="58"/>
      <c r="E58" s="58"/>
    </row>
    <row r="59" spans="3:5" ht="18.75" customHeight="1">
      <c r="C59" s="58"/>
      <c r="D59" s="58"/>
      <c r="E59" s="58"/>
    </row>
    <row r="60" spans="3:5" ht="18.75" customHeight="1">
      <c r="C60" s="58"/>
      <c r="D60" s="58"/>
      <c r="E60" s="58"/>
    </row>
    <row r="61" spans="3:5" ht="18.75" customHeight="1">
      <c r="C61" s="58"/>
      <c r="D61" s="58"/>
      <c r="E61" s="58"/>
    </row>
    <row r="62" spans="3:5" ht="18.75" customHeight="1">
      <c r="C62" s="58"/>
      <c r="D62" s="58"/>
      <c r="E62" s="58"/>
    </row>
    <row r="63" spans="3:5" ht="18.75" customHeight="1">
      <c r="C63" s="58"/>
      <c r="D63" s="58"/>
      <c r="E63" s="58"/>
    </row>
    <row r="64" spans="3:5" ht="18.75" customHeight="1">
      <c r="C64" s="58"/>
      <c r="D64" s="58"/>
      <c r="E64" s="58"/>
    </row>
    <row r="65" spans="3:5" ht="18.75" customHeight="1">
      <c r="C65" s="58"/>
      <c r="D65" s="58"/>
      <c r="E65" s="58"/>
    </row>
    <row r="66" spans="3:5" ht="18.75" customHeight="1">
      <c r="C66" s="58"/>
      <c r="D66" s="58"/>
      <c r="E66" s="58"/>
    </row>
    <row r="67" spans="3:5" ht="18.75" customHeight="1">
      <c r="C67" s="58"/>
      <c r="D67" s="58"/>
      <c r="E67" s="58"/>
    </row>
  </sheetData>
  <sheetProtection/>
  <mergeCells count="11">
    <mergeCell ref="B6:F6"/>
    <mergeCell ref="B10:D10"/>
    <mergeCell ref="B11:D11"/>
    <mergeCell ref="C30:D30"/>
    <mergeCell ref="B1:F1"/>
    <mergeCell ref="A2:F2"/>
    <mergeCell ref="A4:F4"/>
    <mergeCell ref="A5:F5"/>
    <mergeCell ref="C21:D21"/>
    <mergeCell ref="B22:D22"/>
    <mergeCell ref="C29:D2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B1" sqref="B1:P1"/>
    </sheetView>
  </sheetViews>
  <sheetFormatPr defaultColWidth="9.140625" defaultRowHeight="12.75"/>
  <cols>
    <col min="1" max="1" width="4.00390625" style="258" customWidth="1"/>
    <col min="2" max="2" width="4.421875" style="258" customWidth="1"/>
    <col min="3" max="3" width="4.7109375" style="258" customWidth="1"/>
    <col min="4" max="4" width="31.8515625" style="258" customWidth="1"/>
    <col min="5" max="5" width="9.57421875" style="258" customWidth="1"/>
    <col min="6" max="6" width="9.00390625" style="258" customWidth="1"/>
    <col min="7" max="7" width="10.57421875" style="258" customWidth="1"/>
    <col min="8" max="8" width="8.7109375" style="258" customWidth="1"/>
    <col min="9" max="9" width="7.8515625" style="258" customWidth="1"/>
    <col min="10" max="10" width="8.7109375" style="258" customWidth="1"/>
    <col min="11" max="11" width="7.8515625" style="258" customWidth="1"/>
    <col min="12" max="12" width="9.140625" style="258" customWidth="1"/>
    <col min="13" max="13" width="10.421875" style="258" customWidth="1"/>
    <col min="14" max="14" width="8.28125" style="258" customWidth="1"/>
    <col min="15" max="15" width="7.421875" style="258" customWidth="1"/>
    <col min="16" max="16" width="13.00390625" style="258" customWidth="1"/>
    <col min="17" max="16384" width="9.140625" style="258" customWidth="1"/>
  </cols>
  <sheetData>
    <row r="1" spans="1:16" ht="23.25" customHeight="1">
      <c r="A1" s="23"/>
      <c r="B1" s="631" t="s">
        <v>485</v>
      </c>
      <c r="C1" s="631"/>
      <c r="D1" s="631"/>
      <c r="E1" s="631"/>
      <c r="F1" s="631"/>
      <c r="G1" s="631"/>
      <c r="H1" s="632"/>
      <c r="I1" s="632"/>
      <c r="J1" s="632"/>
      <c r="K1" s="632"/>
      <c r="L1" s="632"/>
      <c r="M1" s="632"/>
      <c r="N1" s="632"/>
      <c r="O1" s="632"/>
      <c r="P1" s="632"/>
    </row>
    <row r="2" spans="1:16" ht="6" customHeight="1">
      <c r="A2" s="23"/>
      <c r="B2" s="24"/>
      <c r="C2" s="24"/>
      <c r="D2" s="24"/>
      <c r="E2" s="24"/>
      <c r="F2" s="24"/>
      <c r="G2" s="24"/>
      <c r="H2" s="25"/>
      <c r="I2" s="25"/>
      <c r="J2" s="25"/>
      <c r="K2" s="25"/>
      <c r="L2" s="25"/>
      <c r="M2" s="25"/>
      <c r="N2" s="25"/>
      <c r="O2" s="26"/>
      <c r="P2" s="26"/>
    </row>
    <row r="3" spans="1:16" ht="6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2.5" customHeight="1">
      <c r="A4" s="27"/>
      <c r="B4" s="633" t="s">
        <v>128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</row>
    <row r="5" spans="1:17" ht="21.75" customHeight="1">
      <c r="A5" s="27"/>
      <c r="B5" s="633" t="s">
        <v>104</v>
      </c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23"/>
    </row>
    <row r="6" spans="1:17" ht="16.5" customHeight="1">
      <c r="A6" s="29"/>
      <c r="B6" s="259" t="s">
        <v>0</v>
      </c>
      <c r="C6" s="30" t="s">
        <v>1</v>
      </c>
      <c r="D6" s="29" t="s">
        <v>2</v>
      </c>
      <c r="E6" s="29" t="s">
        <v>3</v>
      </c>
      <c r="F6" s="29" t="s">
        <v>4</v>
      </c>
      <c r="G6" s="29" t="s">
        <v>5</v>
      </c>
      <c r="H6" s="29" t="s">
        <v>86</v>
      </c>
      <c r="I6" s="29" t="s">
        <v>6</v>
      </c>
      <c r="J6" s="29" t="s">
        <v>7</v>
      </c>
      <c r="K6" s="29" t="s">
        <v>44</v>
      </c>
      <c r="L6" s="29" t="s">
        <v>8</v>
      </c>
      <c r="M6" s="29" t="s">
        <v>106</v>
      </c>
      <c r="N6" s="29" t="s">
        <v>45</v>
      </c>
      <c r="O6" s="29" t="s">
        <v>9</v>
      </c>
      <c r="P6" s="29" t="s">
        <v>107</v>
      </c>
      <c r="Q6" s="27"/>
    </row>
    <row r="7" spans="1:17" ht="16.5" customHeight="1" thickBot="1">
      <c r="A7" s="29" t="s">
        <v>10</v>
      </c>
      <c r="B7" s="634" t="s">
        <v>279</v>
      </c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23"/>
    </row>
    <row r="8" spans="1:17" ht="15.75" customHeight="1" thickBot="1">
      <c r="A8" s="260" t="s">
        <v>16</v>
      </c>
      <c r="B8" s="638" t="s">
        <v>108</v>
      </c>
      <c r="C8" s="641" t="s">
        <v>109</v>
      </c>
      <c r="D8" s="644" t="s">
        <v>11</v>
      </c>
      <c r="E8" s="647" t="s">
        <v>320</v>
      </c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648"/>
      <c r="Q8" s="23"/>
    </row>
    <row r="9" spans="1:16" ht="19.5" customHeight="1">
      <c r="A9" s="260" t="s">
        <v>23</v>
      </c>
      <c r="B9" s="639"/>
      <c r="C9" s="642"/>
      <c r="D9" s="645"/>
      <c r="E9" s="649" t="s">
        <v>105</v>
      </c>
      <c r="F9" s="650"/>
      <c r="G9" s="650"/>
      <c r="H9" s="651"/>
      <c r="I9" s="649" t="s">
        <v>110</v>
      </c>
      <c r="J9" s="650"/>
      <c r="K9" s="650"/>
      <c r="L9" s="651"/>
      <c r="M9" s="649" t="s">
        <v>111</v>
      </c>
      <c r="N9" s="650"/>
      <c r="O9" s="650"/>
      <c r="P9" s="651"/>
    </row>
    <row r="10" spans="1:16" ht="93" customHeight="1">
      <c r="A10" s="260" t="s">
        <v>26</v>
      </c>
      <c r="B10" s="640"/>
      <c r="C10" s="643"/>
      <c r="D10" s="646"/>
      <c r="E10" s="261" t="s">
        <v>112</v>
      </c>
      <c r="F10" s="31" t="s">
        <v>113</v>
      </c>
      <c r="G10" s="32" t="s">
        <v>114</v>
      </c>
      <c r="H10" s="262" t="s">
        <v>115</v>
      </c>
      <c r="I10" s="261" t="s">
        <v>112</v>
      </c>
      <c r="J10" s="31" t="s">
        <v>113</v>
      </c>
      <c r="K10" s="32" t="s">
        <v>114</v>
      </c>
      <c r="L10" s="262" t="s">
        <v>115</v>
      </c>
      <c r="M10" s="261" t="s">
        <v>116</v>
      </c>
      <c r="N10" s="31" t="s">
        <v>113</v>
      </c>
      <c r="O10" s="32" t="s">
        <v>114</v>
      </c>
      <c r="P10" s="262" t="s">
        <v>115</v>
      </c>
    </row>
    <row r="11" spans="1:16" ht="30" customHeight="1">
      <c r="A11" s="260" t="s">
        <v>58</v>
      </c>
      <c r="B11" s="263">
        <v>1</v>
      </c>
      <c r="C11" s="33"/>
      <c r="D11" s="264" t="s">
        <v>27</v>
      </c>
      <c r="E11" s="265">
        <v>82</v>
      </c>
      <c r="F11" s="35">
        <v>8</v>
      </c>
      <c r="G11" s="40">
        <f>SUM(E11:F11)</f>
        <v>90</v>
      </c>
      <c r="H11" s="266">
        <v>86</v>
      </c>
      <c r="I11" s="265">
        <v>82</v>
      </c>
      <c r="J11" s="35">
        <v>8</v>
      </c>
      <c r="K11" s="40">
        <f>SUM(I11:J11)</f>
        <v>90</v>
      </c>
      <c r="L11" s="266">
        <v>86</v>
      </c>
      <c r="M11" s="267">
        <v>82</v>
      </c>
      <c r="N11" s="36">
        <v>8</v>
      </c>
      <c r="O11" s="36">
        <f>SUM(M11:N11)</f>
        <v>90</v>
      </c>
      <c r="P11" s="268">
        <v>86</v>
      </c>
    </row>
    <row r="12" spans="1:16" ht="21" customHeight="1">
      <c r="A12" s="260" t="s">
        <v>60</v>
      </c>
      <c r="B12" s="269">
        <v>2</v>
      </c>
      <c r="C12" s="38"/>
      <c r="D12" s="264" t="s">
        <v>117</v>
      </c>
      <c r="E12" s="270">
        <v>33</v>
      </c>
      <c r="F12" s="39">
        <v>1</v>
      </c>
      <c r="G12" s="40">
        <f aca="true" t="shared" si="0" ref="G12:G19">SUM(E12:F12)</f>
        <v>34</v>
      </c>
      <c r="H12" s="266">
        <v>33</v>
      </c>
      <c r="I12" s="270">
        <v>33</v>
      </c>
      <c r="J12" s="39">
        <v>1</v>
      </c>
      <c r="K12" s="40">
        <f>SUM(I12:J12)</f>
        <v>34</v>
      </c>
      <c r="L12" s="266">
        <v>33</v>
      </c>
      <c r="M12" s="270">
        <v>33</v>
      </c>
      <c r="N12" s="39">
        <v>1</v>
      </c>
      <c r="O12" s="36">
        <f>SUM(M12:N12)</f>
        <v>34</v>
      </c>
      <c r="P12" s="271">
        <v>33</v>
      </c>
    </row>
    <row r="13" spans="1:16" ht="21.75" customHeight="1">
      <c r="A13" s="260" t="s">
        <v>53</v>
      </c>
      <c r="B13" s="269">
        <v>2</v>
      </c>
      <c r="C13" s="38">
        <v>1</v>
      </c>
      <c r="D13" s="264" t="s">
        <v>31</v>
      </c>
      <c r="E13" s="265">
        <v>3</v>
      </c>
      <c r="F13" s="35">
        <v>6</v>
      </c>
      <c r="G13" s="40">
        <f t="shared" si="0"/>
        <v>9</v>
      </c>
      <c r="H13" s="266">
        <v>6</v>
      </c>
      <c r="I13" s="265">
        <v>3</v>
      </c>
      <c r="J13" s="35">
        <v>6</v>
      </c>
      <c r="K13" s="40">
        <f>SUM(I13:J13)</f>
        <v>9</v>
      </c>
      <c r="L13" s="266">
        <v>6</v>
      </c>
      <c r="M13" s="267">
        <v>3</v>
      </c>
      <c r="N13" s="36">
        <v>6</v>
      </c>
      <c r="O13" s="36">
        <f>SUM(M13:N13)</f>
        <v>9</v>
      </c>
      <c r="P13" s="271">
        <v>6</v>
      </c>
    </row>
    <row r="14" spans="1:16" ht="21.75" customHeight="1">
      <c r="A14" s="260" t="s">
        <v>28</v>
      </c>
      <c r="B14" s="269">
        <v>2</v>
      </c>
      <c r="C14" s="38">
        <v>2</v>
      </c>
      <c r="D14" s="264" t="s">
        <v>33</v>
      </c>
      <c r="E14" s="265">
        <v>9</v>
      </c>
      <c r="F14" s="35">
        <v>2</v>
      </c>
      <c r="G14" s="40">
        <f t="shared" si="0"/>
        <v>11</v>
      </c>
      <c r="H14" s="266">
        <v>10</v>
      </c>
      <c r="I14" s="265">
        <v>9</v>
      </c>
      <c r="J14" s="35">
        <v>2</v>
      </c>
      <c r="K14" s="40">
        <f>SUM(I14:J14)</f>
        <v>11</v>
      </c>
      <c r="L14" s="266">
        <v>10</v>
      </c>
      <c r="M14" s="267">
        <v>9</v>
      </c>
      <c r="N14" s="36">
        <v>2</v>
      </c>
      <c r="O14" s="36">
        <f>SUM(M14:N14)</f>
        <v>11</v>
      </c>
      <c r="P14" s="271">
        <v>10</v>
      </c>
    </row>
    <row r="15" spans="1:16" ht="25.5" customHeight="1">
      <c r="A15" s="260" t="s">
        <v>30</v>
      </c>
      <c r="B15" s="269">
        <v>3</v>
      </c>
      <c r="C15" s="272"/>
      <c r="D15" s="264" t="s">
        <v>34</v>
      </c>
      <c r="E15" s="273">
        <v>30</v>
      </c>
      <c r="F15" s="272">
        <v>1</v>
      </c>
      <c r="G15" s="49">
        <f t="shared" si="0"/>
        <v>31</v>
      </c>
      <c r="H15" s="274">
        <v>31</v>
      </c>
      <c r="I15" s="273">
        <v>30</v>
      </c>
      <c r="J15" s="272">
        <v>1</v>
      </c>
      <c r="K15" s="49">
        <f>SUM(I15:J15)</f>
        <v>31</v>
      </c>
      <c r="L15" s="274">
        <v>31</v>
      </c>
      <c r="M15" s="273">
        <v>30</v>
      </c>
      <c r="N15" s="272">
        <v>1</v>
      </c>
      <c r="O15" s="36">
        <f>SUM(M15:N15)</f>
        <v>31</v>
      </c>
      <c r="P15" s="274">
        <v>31</v>
      </c>
    </row>
    <row r="16" spans="1:16" ht="20.25" customHeight="1">
      <c r="A16" s="260" t="s">
        <v>32</v>
      </c>
      <c r="B16" s="275"/>
      <c r="C16" s="41"/>
      <c r="D16" s="276" t="s">
        <v>118</v>
      </c>
      <c r="E16" s="277">
        <f aca="true" t="shared" si="1" ref="E16:L16">SUM(E11:E15)</f>
        <v>157</v>
      </c>
      <c r="F16" s="40">
        <f t="shared" si="1"/>
        <v>18</v>
      </c>
      <c r="G16" s="40">
        <f t="shared" si="1"/>
        <v>175</v>
      </c>
      <c r="H16" s="278">
        <f t="shared" si="1"/>
        <v>166</v>
      </c>
      <c r="I16" s="277">
        <f t="shared" si="1"/>
        <v>157</v>
      </c>
      <c r="J16" s="40">
        <f t="shared" si="1"/>
        <v>18</v>
      </c>
      <c r="K16" s="40">
        <f t="shared" si="1"/>
        <v>175</v>
      </c>
      <c r="L16" s="278">
        <f t="shared" si="1"/>
        <v>166</v>
      </c>
      <c r="M16" s="279">
        <f>SUM(M11:M15)</f>
        <v>157</v>
      </c>
      <c r="N16" s="279">
        <f>SUM(N11:N15)</f>
        <v>18</v>
      </c>
      <c r="O16" s="279">
        <f>SUM(O11:O15)</f>
        <v>175</v>
      </c>
      <c r="P16" s="279">
        <f>SUM(P11:P15)</f>
        <v>166</v>
      </c>
    </row>
    <row r="17" spans="1:16" ht="23.25" customHeight="1">
      <c r="A17" s="260" t="s">
        <v>36</v>
      </c>
      <c r="B17" s="269">
        <v>4</v>
      </c>
      <c r="C17" s="38"/>
      <c r="D17" s="264" t="s">
        <v>37</v>
      </c>
      <c r="E17" s="265">
        <v>63</v>
      </c>
      <c r="F17" s="35">
        <v>1</v>
      </c>
      <c r="G17" s="40">
        <f>SUM(E17:F17)</f>
        <v>64</v>
      </c>
      <c r="H17" s="266">
        <v>64</v>
      </c>
      <c r="I17" s="265">
        <v>63</v>
      </c>
      <c r="J17" s="35">
        <v>1</v>
      </c>
      <c r="K17" s="40">
        <f>SUM(I17:J17)</f>
        <v>64</v>
      </c>
      <c r="L17" s="266">
        <v>64</v>
      </c>
      <c r="M17" s="267">
        <v>61</v>
      </c>
      <c r="N17" s="36">
        <v>1</v>
      </c>
      <c r="O17" s="36">
        <f>SUM(M17:N17)</f>
        <v>62</v>
      </c>
      <c r="P17" s="271">
        <v>62</v>
      </c>
    </row>
    <row r="18" spans="1:16" ht="24" customHeight="1">
      <c r="A18" s="260" t="s">
        <v>54</v>
      </c>
      <c r="B18" s="269">
        <v>5</v>
      </c>
      <c r="C18" s="38"/>
      <c r="D18" s="264" t="s">
        <v>119</v>
      </c>
      <c r="E18" s="265">
        <v>36</v>
      </c>
      <c r="F18" s="35">
        <v>0</v>
      </c>
      <c r="G18" s="40">
        <f t="shared" si="0"/>
        <v>36</v>
      </c>
      <c r="H18" s="266">
        <v>36</v>
      </c>
      <c r="I18" s="265">
        <v>37</v>
      </c>
      <c r="J18" s="35">
        <v>0</v>
      </c>
      <c r="K18" s="40">
        <f>SUM(I18:J18)</f>
        <v>37</v>
      </c>
      <c r="L18" s="266">
        <v>37</v>
      </c>
      <c r="M18" s="267">
        <v>37</v>
      </c>
      <c r="N18" s="36">
        <v>0</v>
      </c>
      <c r="O18" s="36">
        <f>SUM(M18:N18)</f>
        <v>37</v>
      </c>
      <c r="P18" s="278">
        <v>37</v>
      </c>
    </row>
    <row r="19" spans="1:16" ht="25.5" customHeight="1" thickBot="1">
      <c r="A19" s="260" t="s">
        <v>38</v>
      </c>
      <c r="B19" s="280"/>
      <c r="C19" s="281"/>
      <c r="D19" s="282" t="s">
        <v>321</v>
      </c>
      <c r="E19" s="283">
        <f>SUM(E16:E18)</f>
        <v>256</v>
      </c>
      <c r="F19" s="284">
        <f>SUM(F16:F18)</f>
        <v>19</v>
      </c>
      <c r="G19" s="284">
        <f t="shared" si="0"/>
        <v>275</v>
      </c>
      <c r="H19" s="285">
        <f>H16+H18</f>
        <v>202</v>
      </c>
      <c r="I19" s="283">
        <f aca="true" t="shared" si="2" ref="I19:N19">SUM(I16:I18)</f>
        <v>257</v>
      </c>
      <c r="J19" s="284">
        <f t="shared" si="2"/>
        <v>19</v>
      </c>
      <c r="K19" s="284">
        <f t="shared" si="2"/>
        <v>276</v>
      </c>
      <c r="L19" s="285">
        <f t="shared" si="2"/>
        <v>267</v>
      </c>
      <c r="M19" s="283">
        <f t="shared" si="2"/>
        <v>255</v>
      </c>
      <c r="N19" s="283">
        <f t="shared" si="2"/>
        <v>19</v>
      </c>
      <c r="O19" s="286">
        <f>SUM(M19:N19)</f>
        <v>274</v>
      </c>
      <c r="P19" s="285">
        <f>SUM(P16:P18)</f>
        <v>265</v>
      </c>
    </row>
    <row r="20" spans="1:16" ht="16.5" customHeight="1">
      <c r="A20" s="27"/>
      <c r="B20" s="43"/>
      <c r="C20" s="43"/>
      <c r="D20" s="4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  <c r="P20" s="45"/>
    </row>
    <row r="21" spans="1:16" ht="16.5" customHeight="1">
      <c r="A21" s="27"/>
      <c r="B21" s="287"/>
      <c r="C21" s="288"/>
      <c r="D21" s="47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48"/>
    </row>
    <row r="22" spans="1:16" ht="16.5" customHeight="1" thickBot="1">
      <c r="A22" s="290" t="s">
        <v>40</v>
      </c>
      <c r="B22" s="636" t="s">
        <v>120</v>
      </c>
      <c r="C22" s="637"/>
      <c r="D22" s="637"/>
      <c r="E22" s="637"/>
      <c r="F22" s="637"/>
      <c r="G22" s="637"/>
      <c r="H22" s="637"/>
      <c r="I22" s="637"/>
      <c r="J22" s="637"/>
      <c r="K22" s="637"/>
      <c r="L22" s="637"/>
      <c r="M22" s="637"/>
      <c r="N22" s="637"/>
      <c r="O22" s="637"/>
      <c r="P22" s="637"/>
    </row>
    <row r="23" spans="1:16" ht="24.75" customHeight="1" thickBot="1">
      <c r="A23" s="291" t="s">
        <v>67</v>
      </c>
      <c r="B23" s="292" t="s">
        <v>60</v>
      </c>
      <c r="C23" s="293"/>
      <c r="D23" s="294" t="s">
        <v>39</v>
      </c>
      <c r="E23" s="293">
        <v>278</v>
      </c>
      <c r="F23" s="295"/>
      <c r="G23" s="296">
        <f>SUM(E23:F23)</f>
        <v>278</v>
      </c>
      <c r="H23" s="293"/>
      <c r="I23" s="293">
        <v>278</v>
      </c>
      <c r="J23" s="293"/>
      <c r="K23" s="296">
        <f>SUM(I23:J23)</f>
        <v>278</v>
      </c>
      <c r="L23" s="293"/>
      <c r="M23" s="293">
        <v>262</v>
      </c>
      <c r="N23" s="293">
        <v>23</v>
      </c>
      <c r="O23" s="296">
        <f>SUM(M23:N23)</f>
        <v>285</v>
      </c>
      <c r="P23" s="297">
        <v>279</v>
      </c>
    </row>
    <row r="26" ht="16.5" customHeight="1"/>
    <row r="27" ht="15" customHeight="1"/>
  </sheetData>
  <sheetProtection/>
  <mergeCells count="12">
    <mergeCell ref="I9:L9"/>
    <mergeCell ref="M9:P9"/>
    <mergeCell ref="B1:P1"/>
    <mergeCell ref="B4:P4"/>
    <mergeCell ref="B5:P5"/>
    <mergeCell ref="B7:P7"/>
    <mergeCell ref="B22:P22"/>
    <mergeCell ref="B8:B10"/>
    <mergeCell ref="C8:C10"/>
    <mergeCell ref="D8:D10"/>
    <mergeCell ref="E8:P8"/>
    <mergeCell ref="E9:H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3.57421875" style="125" customWidth="1"/>
    <col min="2" max="2" width="23.28125" style="99" customWidth="1"/>
    <col min="3" max="3" width="21.7109375" style="99" customWidth="1"/>
    <col min="4" max="4" width="16.421875" style="99" customWidth="1"/>
    <col min="5" max="5" width="23.28125" style="99" customWidth="1"/>
    <col min="6" max="6" width="16.421875" style="99" customWidth="1"/>
    <col min="7" max="7" width="18.421875" style="99" customWidth="1"/>
    <col min="8" max="8" width="11.57421875" style="99" customWidth="1"/>
    <col min="9" max="9" width="16.8515625" style="99" customWidth="1"/>
    <col min="10" max="10" width="11.140625" style="99" customWidth="1"/>
    <col min="11" max="11" width="11.57421875" style="99" customWidth="1"/>
    <col min="12" max="16384" width="9.140625" style="99" customWidth="1"/>
  </cols>
  <sheetData>
    <row r="2" spans="1:7" s="96" customFormat="1" ht="17.25" customHeight="1">
      <c r="A2" s="95"/>
      <c r="B2" s="631" t="s">
        <v>486</v>
      </c>
      <c r="C2" s="631"/>
      <c r="D2" s="631"/>
      <c r="E2" s="662"/>
      <c r="F2" s="662"/>
      <c r="G2" s="662"/>
    </row>
    <row r="3" spans="1:13" ht="21" customHeight="1">
      <c r="A3" s="97"/>
      <c r="B3" s="663" t="s">
        <v>259</v>
      </c>
      <c r="C3" s="663"/>
      <c r="D3" s="663"/>
      <c r="E3" s="663"/>
      <c r="F3" s="663"/>
      <c r="G3" s="663"/>
      <c r="H3" s="96"/>
      <c r="I3" s="96"/>
      <c r="J3" s="98"/>
      <c r="K3" s="98"/>
      <c r="L3" s="98"/>
      <c r="M3" s="98"/>
    </row>
    <row r="4" spans="1:13" ht="6" customHeight="1">
      <c r="A4" s="97"/>
      <c r="B4" s="100"/>
      <c r="C4" s="100"/>
      <c r="D4" s="100"/>
      <c r="E4" s="100"/>
      <c r="F4" s="100"/>
      <c r="G4" s="100"/>
      <c r="H4" s="100"/>
      <c r="I4" s="100"/>
      <c r="J4" s="98"/>
      <c r="K4" s="98"/>
      <c r="L4" s="98"/>
      <c r="M4" s="98"/>
    </row>
    <row r="5" spans="1:13" ht="16.5" customHeight="1">
      <c r="A5" s="97"/>
      <c r="B5" s="100"/>
      <c r="C5" s="100"/>
      <c r="D5" s="100"/>
      <c r="E5" s="100"/>
      <c r="F5" s="100"/>
      <c r="G5" s="101" t="s">
        <v>88</v>
      </c>
      <c r="H5" s="100"/>
      <c r="I5" s="100"/>
      <c r="J5" s="98"/>
      <c r="K5" s="98"/>
      <c r="L5" s="98"/>
      <c r="M5" s="98"/>
    </row>
    <row r="6" spans="1:7" s="100" customFormat="1" ht="19.5" customHeight="1">
      <c r="A6" s="102"/>
      <c r="B6" s="103" t="s">
        <v>0</v>
      </c>
      <c r="C6" s="102" t="s">
        <v>1</v>
      </c>
      <c r="D6" s="102" t="s">
        <v>2</v>
      </c>
      <c r="E6" s="102" t="s">
        <v>3</v>
      </c>
      <c r="F6" s="102" t="s">
        <v>4</v>
      </c>
      <c r="G6" s="102" t="s">
        <v>5</v>
      </c>
    </row>
    <row r="7" spans="1:7" ht="18.75" customHeight="1">
      <c r="A7" s="102" t="s">
        <v>10</v>
      </c>
      <c r="B7" s="664" t="s">
        <v>170</v>
      </c>
      <c r="C7" s="666" t="s">
        <v>171</v>
      </c>
      <c r="D7" s="666"/>
      <c r="E7" s="666" t="s">
        <v>172</v>
      </c>
      <c r="F7" s="666"/>
      <c r="G7" s="667" t="s">
        <v>114</v>
      </c>
    </row>
    <row r="8" spans="1:7" ht="31.5" customHeight="1">
      <c r="A8" s="102" t="s">
        <v>16</v>
      </c>
      <c r="B8" s="665"/>
      <c r="C8" s="104" t="s">
        <v>173</v>
      </c>
      <c r="D8" s="104" t="s">
        <v>159</v>
      </c>
      <c r="E8" s="104" t="s">
        <v>173</v>
      </c>
      <c r="F8" s="104" t="s">
        <v>159</v>
      </c>
      <c r="G8" s="667"/>
    </row>
    <row r="9" spans="1:7" ht="23.25" customHeight="1">
      <c r="A9" s="102" t="s">
        <v>23</v>
      </c>
      <c r="B9" s="656" t="s">
        <v>174</v>
      </c>
      <c r="C9" s="105"/>
      <c r="D9" s="106"/>
      <c r="E9" s="107" t="s">
        <v>175</v>
      </c>
      <c r="F9" s="108">
        <v>34737</v>
      </c>
      <c r="G9" s="109">
        <f>D9+F9</f>
        <v>34737</v>
      </c>
    </row>
    <row r="10" spans="1:7" ht="22.5" customHeight="1">
      <c r="A10" s="102" t="s">
        <v>26</v>
      </c>
      <c r="B10" s="657"/>
      <c r="C10" s="110"/>
      <c r="D10" s="108"/>
      <c r="E10" s="107" t="s">
        <v>176</v>
      </c>
      <c r="F10" s="108">
        <v>31</v>
      </c>
      <c r="G10" s="109">
        <f>D10+F10</f>
        <v>31</v>
      </c>
    </row>
    <row r="11" spans="1:7" ht="23.25" customHeight="1">
      <c r="A11" s="102" t="s">
        <v>58</v>
      </c>
      <c r="B11" s="111" t="s">
        <v>177</v>
      </c>
      <c r="C11" s="110" t="s">
        <v>265</v>
      </c>
      <c r="D11" s="108">
        <v>1643</v>
      </c>
      <c r="E11" s="107" t="s">
        <v>266</v>
      </c>
      <c r="F11" s="108">
        <v>500</v>
      </c>
      <c r="G11" s="109">
        <f>D11+F11</f>
        <v>2143</v>
      </c>
    </row>
    <row r="12" spans="1:7" ht="23.25" customHeight="1">
      <c r="A12" s="102" t="s">
        <v>60</v>
      </c>
      <c r="B12" s="110"/>
      <c r="C12" s="110"/>
      <c r="D12" s="108">
        <v>0</v>
      </c>
      <c r="E12" s="107"/>
      <c r="F12" s="108">
        <v>0</v>
      </c>
      <c r="G12" s="109">
        <f>D12+F12</f>
        <v>0</v>
      </c>
    </row>
    <row r="13" spans="1:7" ht="23.25" customHeight="1">
      <c r="A13" s="102" t="s">
        <v>53</v>
      </c>
      <c r="B13" s="112" t="s">
        <v>178</v>
      </c>
      <c r="C13" s="110"/>
      <c r="D13" s="108"/>
      <c r="E13" s="107" t="s">
        <v>179</v>
      </c>
      <c r="F13" s="108">
        <v>24</v>
      </c>
      <c r="G13" s="109">
        <f>D13+F13</f>
        <v>24</v>
      </c>
    </row>
    <row r="14" spans="1:7" s="115" customFormat="1" ht="23.25" customHeight="1">
      <c r="A14" s="102" t="s">
        <v>28</v>
      </c>
      <c r="B14" s="113" t="s">
        <v>180</v>
      </c>
      <c r="C14" s="114"/>
      <c r="D14" s="109">
        <f>SUM(D10:D13)</f>
        <v>1643</v>
      </c>
      <c r="E14" s="114"/>
      <c r="F14" s="109">
        <f>SUM(F9:F13)</f>
        <v>35292</v>
      </c>
      <c r="G14" s="109">
        <f>SUM(G9:G13)</f>
        <v>36935</v>
      </c>
    </row>
    <row r="15" s="100" customFormat="1" ht="12.75">
      <c r="A15" s="116"/>
    </row>
    <row r="16" spans="1:7" s="100" customFormat="1" ht="12.75">
      <c r="A16" s="117"/>
      <c r="G16" s="101" t="s">
        <v>88</v>
      </c>
    </row>
    <row r="17" spans="1:7" ht="21.75" customHeight="1">
      <c r="A17" s="102" t="s">
        <v>30</v>
      </c>
      <c r="B17" s="658" t="s">
        <v>181</v>
      </c>
      <c r="C17" s="658"/>
      <c r="D17" s="658"/>
      <c r="E17" s="658"/>
      <c r="F17" s="659"/>
      <c r="G17" s="118" t="s">
        <v>114</v>
      </c>
    </row>
    <row r="18" spans="1:7" s="120" customFormat="1" ht="22.5" customHeight="1">
      <c r="A18" s="102" t="s">
        <v>32</v>
      </c>
      <c r="B18" s="660" t="s">
        <v>182</v>
      </c>
      <c r="C18" s="660"/>
      <c r="D18" s="660"/>
      <c r="E18" s="660"/>
      <c r="F18" s="661"/>
      <c r="G18" s="119">
        <v>0</v>
      </c>
    </row>
    <row r="19" spans="1:7" s="120" customFormat="1" ht="22.5" customHeight="1">
      <c r="A19" s="102" t="s">
        <v>36</v>
      </c>
      <c r="B19" s="652" t="s">
        <v>183</v>
      </c>
      <c r="C19" s="652"/>
      <c r="D19" s="652"/>
      <c r="E19" s="652"/>
      <c r="F19" s="653"/>
      <c r="G19" s="119">
        <v>0</v>
      </c>
    </row>
    <row r="20" spans="1:7" s="120" customFormat="1" ht="23.25" customHeight="1">
      <c r="A20" s="102" t="s">
        <v>54</v>
      </c>
      <c r="B20" s="652" t="s">
        <v>184</v>
      </c>
      <c r="C20" s="652"/>
      <c r="D20" s="652"/>
      <c r="E20" s="652"/>
      <c r="F20" s="653"/>
      <c r="G20" s="119">
        <v>0</v>
      </c>
    </row>
    <row r="21" spans="1:7" s="120" customFormat="1" ht="22.5" customHeight="1">
      <c r="A21" s="102" t="s">
        <v>38</v>
      </c>
      <c r="B21" s="652" t="s">
        <v>185</v>
      </c>
      <c r="C21" s="652"/>
      <c r="D21" s="652"/>
      <c r="E21" s="652"/>
      <c r="F21" s="653"/>
      <c r="G21" s="121">
        <v>0</v>
      </c>
    </row>
    <row r="22" spans="1:7" s="120" customFormat="1" ht="23.25" customHeight="1">
      <c r="A22" s="102" t="s">
        <v>40</v>
      </c>
      <c r="B22" s="652" t="s">
        <v>186</v>
      </c>
      <c r="C22" s="652"/>
      <c r="D22" s="652"/>
      <c r="E22" s="652"/>
      <c r="F22" s="653"/>
      <c r="G22" s="122">
        <v>0</v>
      </c>
    </row>
    <row r="23" spans="1:7" s="124" customFormat="1" ht="22.5" customHeight="1">
      <c r="A23" s="102" t="s">
        <v>67</v>
      </c>
      <c r="B23" s="654" t="s">
        <v>180</v>
      </c>
      <c r="C23" s="654"/>
      <c r="D23" s="654"/>
      <c r="E23" s="654"/>
      <c r="F23" s="655"/>
      <c r="G23" s="123">
        <f>SUM(G18:G22)</f>
        <v>0</v>
      </c>
    </row>
    <row r="38" ht="12" customHeight="1"/>
    <row r="42" ht="12" customHeight="1"/>
  </sheetData>
  <sheetProtection/>
  <mergeCells count="14">
    <mergeCell ref="B2:G2"/>
    <mergeCell ref="B3:G3"/>
    <mergeCell ref="B7:B8"/>
    <mergeCell ref="C7:D7"/>
    <mergeCell ref="E7:F7"/>
    <mergeCell ref="G7:G8"/>
    <mergeCell ref="B22:F22"/>
    <mergeCell ref="B23:F23"/>
    <mergeCell ref="B9:B10"/>
    <mergeCell ref="B17:F17"/>
    <mergeCell ref="B18:F18"/>
    <mergeCell ref="B19:F19"/>
    <mergeCell ref="B20:F20"/>
    <mergeCell ref="B21:F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4.00390625" style="185" customWidth="1"/>
    <col min="2" max="3" width="9.140625" style="185" customWidth="1"/>
    <col min="4" max="4" width="18.140625" style="185" customWidth="1"/>
    <col min="5" max="5" width="10.421875" style="185" bestFit="1" customWidth="1"/>
    <col min="6" max="10" width="9.140625" style="185" customWidth="1"/>
    <col min="11" max="11" width="11.7109375" style="185" customWidth="1"/>
    <col min="12" max="12" width="11.421875" style="185" customWidth="1"/>
    <col min="13" max="16384" width="9.140625" style="185" customWidth="1"/>
  </cols>
  <sheetData>
    <row r="1" spans="1:12" s="51" customFormat="1" ht="15.75">
      <c r="A1" s="676" t="s">
        <v>487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</row>
    <row r="2" spans="1:12" s="51" customFormat="1" ht="12.75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s="131" customFormat="1" ht="47.25" customHeight="1">
      <c r="A3" s="677" t="s">
        <v>187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</row>
    <row r="4" spans="1:12" s="131" customFormat="1" ht="23.25">
      <c r="A4" s="19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s="131" customFormat="1" ht="12.75">
      <c r="A5" s="191"/>
      <c r="B5" s="192" t="s">
        <v>0</v>
      </c>
      <c r="C5" s="172" t="s">
        <v>1</v>
      </c>
      <c r="D5" s="172" t="s">
        <v>2</v>
      </c>
      <c r="E5" s="172" t="s">
        <v>3</v>
      </c>
      <c r="F5" s="172" t="s">
        <v>4</v>
      </c>
      <c r="G5" s="172" t="s">
        <v>5</v>
      </c>
      <c r="H5" s="172" t="s">
        <v>86</v>
      </c>
      <c r="I5" s="172" t="s">
        <v>6</v>
      </c>
      <c r="J5" s="172" t="s">
        <v>7</v>
      </c>
      <c r="K5" s="172" t="s">
        <v>44</v>
      </c>
      <c r="L5" s="172" t="s">
        <v>8</v>
      </c>
    </row>
    <row r="6" spans="1:12" s="176" customFormat="1" ht="23.25">
      <c r="A6" s="194"/>
      <c r="B6" s="173"/>
      <c r="C6" s="173"/>
      <c r="D6" s="678" t="s">
        <v>188</v>
      </c>
      <c r="E6" s="679"/>
      <c r="F6" s="679"/>
      <c r="G6" s="679"/>
      <c r="H6" s="679"/>
      <c r="I6" s="679"/>
      <c r="J6" s="173"/>
      <c r="K6" s="174"/>
      <c r="L6" s="175" t="s">
        <v>88</v>
      </c>
    </row>
    <row r="7" spans="1:12" s="131" customFormat="1" ht="12.75">
      <c r="A7" s="680" t="s">
        <v>10</v>
      </c>
      <c r="B7" s="668" t="s">
        <v>189</v>
      </c>
      <c r="C7" s="668"/>
      <c r="D7" s="668"/>
      <c r="E7" s="668"/>
      <c r="F7" s="668"/>
      <c r="G7" s="668"/>
      <c r="H7" s="668"/>
      <c r="I7" s="668"/>
      <c r="J7" s="668"/>
      <c r="K7" s="668"/>
      <c r="L7" s="669" t="s">
        <v>114</v>
      </c>
    </row>
    <row r="8" spans="1:12" s="131" customFormat="1" ht="25.5">
      <c r="A8" s="681"/>
      <c r="B8" s="668"/>
      <c r="C8" s="668"/>
      <c r="D8" s="668"/>
      <c r="E8" s="178" t="s">
        <v>190</v>
      </c>
      <c r="F8" s="178" t="s">
        <v>191</v>
      </c>
      <c r="G8" s="178" t="s">
        <v>192</v>
      </c>
      <c r="H8" s="178" t="s">
        <v>193</v>
      </c>
      <c r="I8" s="178" t="s">
        <v>194</v>
      </c>
      <c r="J8" s="178" t="s">
        <v>195</v>
      </c>
      <c r="K8" s="179" t="s">
        <v>196</v>
      </c>
      <c r="L8" s="669"/>
    </row>
    <row r="9" spans="1:12" s="182" customFormat="1" ht="28.5" customHeight="1">
      <c r="A9" s="177" t="s">
        <v>16</v>
      </c>
      <c r="B9" s="673" t="s">
        <v>197</v>
      </c>
      <c r="C9" s="674"/>
      <c r="D9" s="675"/>
      <c r="E9" s="180">
        <v>69864</v>
      </c>
      <c r="F9" s="178"/>
      <c r="G9" s="178"/>
      <c r="H9" s="178"/>
      <c r="I9" s="178"/>
      <c r="J9" s="178"/>
      <c r="K9" s="179"/>
      <c r="L9" s="181">
        <f>SUM(E9:K9)</f>
        <v>69864</v>
      </c>
    </row>
    <row r="10" spans="1:12" s="182" customFormat="1" ht="44.25" customHeight="1">
      <c r="A10" s="177" t="s">
        <v>23</v>
      </c>
      <c r="B10" s="673" t="s">
        <v>198</v>
      </c>
      <c r="C10" s="674"/>
      <c r="D10" s="675"/>
      <c r="E10" s="180">
        <v>102842</v>
      </c>
      <c r="F10" s="178"/>
      <c r="G10" s="178"/>
      <c r="H10" s="178"/>
      <c r="I10" s="178"/>
      <c r="J10" s="178"/>
      <c r="K10" s="179"/>
      <c r="L10" s="181">
        <f>SUM(E10:K10)</f>
        <v>102842</v>
      </c>
    </row>
    <row r="11" spans="1:12" s="182" customFormat="1" ht="30" customHeight="1">
      <c r="A11" s="177" t="s">
        <v>26</v>
      </c>
      <c r="B11" s="673" t="s">
        <v>199</v>
      </c>
      <c r="C11" s="674"/>
      <c r="D11" s="675"/>
      <c r="E11" s="180">
        <v>246981</v>
      </c>
      <c r="F11" s="178"/>
      <c r="G11" s="178"/>
      <c r="H11" s="178"/>
      <c r="I11" s="178"/>
      <c r="J11" s="178"/>
      <c r="K11" s="179"/>
      <c r="L11" s="181">
        <f>SUM(E11:K11)</f>
        <v>246981</v>
      </c>
    </row>
    <row r="12" spans="1:12" s="182" customFormat="1" ht="30" customHeight="1">
      <c r="A12" s="177" t="s">
        <v>58</v>
      </c>
      <c r="B12" s="673" t="s">
        <v>200</v>
      </c>
      <c r="C12" s="674"/>
      <c r="D12" s="675"/>
      <c r="E12" s="180">
        <v>123661</v>
      </c>
      <c r="F12" s="178"/>
      <c r="G12" s="178"/>
      <c r="H12" s="178"/>
      <c r="I12" s="178"/>
      <c r="J12" s="178"/>
      <c r="K12" s="179"/>
      <c r="L12" s="181">
        <f>SUM(E12:K12)</f>
        <v>123661</v>
      </c>
    </row>
    <row r="13" spans="1:12" ht="25.5" customHeight="1">
      <c r="A13" s="177" t="s">
        <v>60</v>
      </c>
      <c r="B13" s="670" t="s">
        <v>201</v>
      </c>
      <c r="C13" s="671"/>
      <c r="D13" s="672"/>
      <c r="E13" s="183">
        <f>SUM(E9:E12)</f>
        <v>543348</v>
      </c>
      <c r="F13" s="183">
        <f aca="true" t="shared" si="0" ref="F13:L13">SUM(F9:F12)</f>
        <v>0</v>
      </c>
      <c r="G13" s="183">
        <f t="shared" si="0"/>
        <v>0</v>
      </c>
      <c r="H13" s="183">
        <f t="shared" si="0"/>
        <v>0</v>
      </c>
      <c r="I13" s="183">
        <f t="shared" si="0"/>
        <v>0</v>
      </c>
      <c r="J13" s="183">
        <f t="shared" si="0"/>
        <v>0</v>
      </c>
      <c r="K13" s="183">
        <f t="shared" si="0"/>
        <v>0</v>
      </c>
      <c r="L13" s="184">
        <f t="shared" si="0"/>
        <v>543348</v>
      </c>
    </row>
  </sheetData>
  <sheetProtection/>
  <mergeCells count="12">
    <mergeCell ref="A1:L1"/>
    <mergeCell ref="A3:L3"/>
    <mergeCell ref="D6:I6"/>
    <mergeCell ref="A7:A8"/>
    <mergeCell ref="B7:D8"/>
    <mergeCell ref="E7:K7"/>
    <mergeCell ref="L7:L8"/>
    <mergeCell ref="B13:D13"/>
    <mergeCell ref="B9:D9"/>
    <mergeCell ref="B10:D10"/>
    <mergeCell ref="B11:D11"/>
    <mergeCell ref="B12:D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D2" sqref="D2:H2"/>
    </sheetView>
  </sheetViews>
  <sheetFormatPr defaultColWidth="9.140625" defaultRowHeight="12.75"/>
  <cols>
    <col min="1" max="1" width="4.8515625" style="9" customWidth="1"/>
    <col min="2" max="2" width="31.421875" style="9" customWidth="1"/>
    <col min="3" max="3" width="8.7109375" style="9" customWidth="1"/>
    <col min="4" max="4" width="13.57421875" style="9" customWidth="1"/>
    <col min="5" max="5" width="13.8515625" style="9" customWidth="1"/>
    <col min="6" max="6" width="12.57421875" style="9" customWidth="1"/>
    <col min="7" max="7" width="11.8515625" style="9" customWidth="1"/>
    <col min="8" max="8" width="12.57421875" style="9" bestFit="1" customWidth="1"/>
    <col min="9" max="16384" width="9.140625" style="9" customWidth="1"/>
  </cols>
  <sheetData>
    <row r="1" spans="1:9" s="8" customFormat="1" ht="12.75">
      <c r="A1" s="55"/>
      <c r="B1" s="55"/>
      <c r="C1" s="55"/>
      <c r="D1" s="55"/>
      <c r="E1" s="55"/>
      <c r="F1" s="55"/>
      <c r="G1" s="55"/>
      <c r="H1" s="57"/>
      <c r="I1" s="55"/>
    </row>
    <row r="2" spans="1:15" ht="15.75">
      <c r="A2" s="195"/>
      <c r="B2" s="126"/>
      <c r="C2" s="126"/>
      <c r="D2" s="682" t="s">
        <v>488</v>
      </c>
      <c r="E2" s="682"/>
      <c r="F2" s="682"/>
      <c r="G2" s="682"/>
      <c r="H2" s="682"/>
      <c r="I2" s="126"/>
      <c r="J2" s="126"/>
      <c r="K2" s="126"/>
      <c r="L2" s="126"/>
      <c r="M2" s="126"/>
      <c r="N2" s="126"/>
      <c r="O2" s="127"/>
    </row>
    <row r="3" spans="1:15" ht="18">
      <c r="A3" s="51"/>
      <c r="B3" s="683" t="s">
        <v>202</v>
      </c>
      <c r="C3" s="683"/>
      <c r="D3" s="683"/>
      <c r="E3" s="683"/>
      <c r="F3" s="683"/>
      <c r="G3" s="683"/>
      <c r="H3" s="683"/>
      <c r="J3" s="127"/>
      <c r="K3" s="127"/>
      <c r="L3" s="127"/>
      <c r="M3" s="127"/>
      <c r="N3" s="127"/>
      <c r="O3" s="127"/>
    </row>
    <row r="4" spans="1:15" s="129" customFormat="1" ht="15.75">
      <c r="A4" s="51"/>
      <c r="B4" s="128"/>
      <c r="C4" s="684" t="s">
        <v>188</v>
      </c>
      <c r="D4" s="685"/>
      <c r="E4" s="685"/>
      <c r="F4" s="685"/>
      <c r="G4" s="128"/>
      <c r="H4" s="128"/>
      <c r="J4" s="130"/>
      <c r="K4" s="130"/>
      <c r="L4" s="130"/>
      <c r="M4" s="130"/>
      <c r="N4" s="130"/>
      <c r="O4" s="130"/>
    </row>
    <row r="5" spans="1:8" ht="12.75">
      <c r="A5" s="131"/>
      <c r="B5" s="686" t="s">
        <v>280</v>
      </c>
      <c r="C5" s="686"/>
      <c r="D5" s="686"/>
      <c r="E5" s="686"/>
      <c r="F5" s="686"/>
      <c r="G5" s="686"/>
      <c r="H5" s="686"/>
    </row>
    <row r="6" spans="1:8" s="129" customFormat="1" ht="15.75">
      <c r="A6" s="51"/>
      <c r="B6" s="128"/>
      <c r="C6" s="128"/>
      <c r="D6" s="128"/>
      <c r="E6" s="128"/>
      <c r="F6" s="128"/>
      <c r="G6" s="128"/>
      <c r="H6" s="128"/>
    </row>
    <row r="7" s="129" customFormat="1" ht="12.75">
      <c r="A7" s="131"/>
    </row>
    <row r="8" spans="1:8" s="129" customFormat="1" ht="12.75">
      <c r="A8" s="54"/>
      <c r="B8" s="56" t="s">
        <v>0</v>
      </c>
      <c r="C8" s="56" t="s">
        <v>1</v>
      </c>
      <c r="D8" s="56" t="s">
        <v>2</v>
      </c>
      <c r="E8" s="56" t="s">
        <v>4</v>
      </c>
      <c r="F8" s="56" t="s">
        <v>5</v>
      </c>
      <c r="G8" s="56" t="s">
        <v>86</v>
      </c>
      <c r="H8" s="56" t="s">
        <v>6</v>
      </c>
    </row>
    <row r="9" spans="1:8" ht="36" customHeight="1">
      <c r="A9" s="132" t="s">
        <v>10</v>
      </c>
      <c r="B9" s="133" t="s">
        <v>203</v>
      </c>
      <c r="C9" s="1" t="s">
        <v>204</v>
      </c>
      <c r="D9" s="134" t="s">
        <v>190</v>
      </c>
      <c r="E9" s="134" t="s">
        <v>191</v>
      </c>
      <c r="F9" s="134" t="s">
        <v>192</v>
      </c>
      <c r="G9" s="134" t="s">
        <v>193</v>
      </c>
      <c r="H9" s="134" t="s">
        <v>194</v>
      </c>
    </row>
    <row r="10" spans="1:8" ht="25.5">
      <c r="A10" s="135" t="s">
        <v>16</v>
      </c>
      <c r="B10" s="136" t="s">
        <v>205</v>
      </c>
      <c r="C10" s="137">
        <v>91</v>
      </c>
      <c r="D10" s="138">
        <f>591711-5014-2000</f>
        <v>584697</v>
      </c>
      <c r="E10" s="138">
        <v>450000</v>
      </c>
      <c r="F10" s="138">
        <v>455000</v>
      </c>
      <c r="G10" s="138">
        <v>460000</v>
      </c>
      <c r="H10" s="138">
        <v>470000</v>
      </c>
    </row>
    <row r="11" spans="1:8" ht="12.75">
      <c r="A11" s="135" t="s">
        <v>23</v>
      </c>
      <c r="B11" s="137" t="s">
        <v>206</v>
      </c>
      <c r="C11" s="137"/>
      <c r="D11" s="138"/>
      <c r="E11" s="138"/>
      <c r="F11" s="138"/>
      <c r="G11" s="138"/>
      <c r="H11" s="138"/>
    </row>
    <row r="12" spans="1:8" ht="12.75">
      <c r="A12" s="135" t="s">
        <v>26</v>
      </c>
      <c r="B12" s="139" t="s">
        <v>207</v>
      </c>
      <c r="C12" s="137">
        <v>92214</v>
      </c>
      <c r="D12" s="138">
        <v>125000</v>
      </c>
      <c r="E12" s="138">
        <v>125000</v>
      </c>
      <c r="F12" s="138">
        <v>125000</v>
      </c>
      <c r="G12" s="138">
        <v>125000</v>
      </c>
      <c r="H12" s="138">
        <v>125000</v>
      </c>
    </row>
    <row r="13" spans="1:8" ht="12.75">
      <c r="A13" s="135" t="s">
        <v>58</v>
      </c>
      <c r="B13" s="139" t="s">
        <v>208</v>
      </c>
      <c r="C13" s="137">
        <v>92215</v>
      </c>
      <c r="D13" s="138">
        <v>500</v>
      </c>
      <c r="E13" s="138">
        <v>600</v>
      </c>
      <c r="F13" s="138">
        <v>600</v>
      </c>
      <c r="G13" s="138">
        <v>600</v>
      </c>
      <c r="H13" s="138">
        <v>600</v>
      </c>
    </row>
    <row r="14" spans="1:8" ht="12.75">
      <c r="A14" s="135" t="s">
        <v>60</v>
      </c>
      <c r="B14" s="139" t="s">
        <v>209</v>
      </c>
      <c r="C14" s="137">
        <v>922171</v>
      </c>
      <c r="D14" s="138">
        <v>330000</v>
      </c>
      <c r="E14" s="138">
        <v>330000</v>
      </c>
      <c r="F14" s="138">
        <v>335000</v>
      </c>
      <c r="G14" s="138">
        <v>330000</v>
      </c>
      <c r="H14" s="138">
        <v>330000</v>
      </c>
    </row>
    <row r="15" spans="1:8" ht="12.75">
      <c r="A15" s="135" t="s">
        <v>53</v>
      </c>
      <c r="B15" s="139" t="s">
        <v>210</v>
      </c>
      <c r="C15" s="137">
        <v>922181</v>
      </c>
      <c r="D15" s="138">
        <v>2000</v>
      </c>
      <c r="E15" s="138">
        <v>3000</v>
      </c>
      <c r="F15" s="138">
        <v>3000</v>
      </c>
      <c r="G15" s="138">
        <v>3000</v>
      </c>
      <c r="H15" s="138">
        <v>3000</v>
      </c>
    </row>
    <row r="16" spans="1:8" ht="12.75">
      <c r="A16" s="135" t="s">
        <v>28</v>
      </c>
      <c r="B16" s="139" t="s">
        <v>211</v>
      </c>
      <c r="C16" s="137">
        <v>922182</v>
      </c>
      <c r="D16" s="138">
        <v>2000</v>
      </c>
      <c r="E16" s="138">
        <v>2000</v>
      </c>
      <c r="F16" s="138">
        <v>2000</v>
      </c>
      <c r="G16" s="138">
        <v>2000</v>
      </c>
      <c r="H16" s="138">
        <v>2000</v>
      </c>
    </row>
    <row r="17" spans="1:8" ht="12.75">
      <c r="A17" s="135" t="s">
        <v>30</v>
      </c>
      <c r="B17" s="137" t="s">
        <v>212</v>
      </c>
      <c r="C17" s="137">
        <v>9251</v>
      </c>
      <c r="D17" s="138">
        <v>2000</v>
      </c>
      <c r="E17" s="138">
        <v>2000</v>
      </c>
      <c r="F17" s="138">
        <v>2000</v>
      </c>
      <c r="G17" s="138">
        <v>2000</v>
      </c>
      <c r="H17" s="138">
        <v>2000</v>
      </c>
    </row>
    <row r="18" spans="1:8" ht="12.75">
      <c r="A18" s="135" t="s">
        <v>32</v>
      </c>
      <c r="B18" s="137" t="s">
        <v>130</v>
      </c>
      <c r="C18" s="137">
        <v>926</v>
      </c>
      <c r="D18" s="138">
        <v>500</v>
      </c>
      <c r="E18" s="138">
        <v>2000</v>
      </c>
      <c r="F18" s="138">
        <v>2000</v>
      </c>
      <c r="G18" s="138">
        <v>2000</v>
      </c>
      <c r="H18" s="138">
        <v>2000</v>
      </c>
    </row>
    <row r="19" spans="1:8" ht="12.75">
      <c r="A19" s="135" t="s">
        <v>36</v>
      </c>
      <c r="B19" s="137" t="s">
        <v>213</v>
      </c>
      <c r="C19" s="137">
        <v>92913</v>
      </c>
      <c r="D19" s="138">
        <v>5014</v>
      </c>
      <c r="E19" s="138">
        <v>4000</v>
      </c>
      <c r="F19" s="138">
        <v>4000</v>
      </c>
      <c r="G19" s="138">
        <v>4000</v>
      </c>
      <c r="H19" s="138">
        <v>4000</v>
      </c>
    </row>
    <row r="20" spans="1:8" ht="12.75">
      <c r="A20" s="135" t="s">
        <v>54</v>
      </c>
      <c r="B20" s="137" t="s">
        <v>129</v>
      </c>
      <c r="C20" s="137">
        <v>92913</v>
      </c>
      <c r="D20" s="138">
        <v>2000</v>
      </c>
      <c r="E20" s="138">
        <v>2000</v>
      </c>
      <c r="F20" s="138">
        <v>2000</v>
      </c>
      <c r="G20" s="138">
        <v>2000</v>
      </c>
      <c r="H20" s="138">
        <v>2000</v>
      </c>
    </row>
    <row r="21" spans="1:8" ht="12.75">
      <c r="A21" s="135" t="s">
        <v>38</v>
      </c>
      <c r="B21" s="140" t="s">
        <v>214</v>
      </c>
      <c r="C21" s="140"/>
      <c r="D21" s="7">
        <f>SUM(D10:D20)</f>
        <v>1053711</v>
      </c>
      <c r="E21" s="7">
        <f>SUM(E10:E20)</f>
        <v>920600</v>
      </c>
      <c r="F21" s="7">
        <f>SUM(F10:F20)</f>
        <v>930600</v>
      </c>
      <c r="G21" s="7">
        <f>SUM(G10:G20)</f>
        <v>930600</v>
      </c>
      <c r="H21" s="7">
        <f>SUM(H10:H20)</f>
        <v>940600</v>
      </c>
    </row>
    <row r="22" spans="1:8" ht="12.75">
      <c r="A22" s="135" t="s">
        <v>40</v>
      </c>
      <c r="B22" s="140" t="s">
        <v>215</v>
      </c>
      <c r="C22" s="140"/>
      <c r="D22" s="7">
        <f>D21/2</f>
        <v>526855.5</v>
      </c>
      <c r="E22" s="7">
        <f>E21/2</f>
        <v>460300</v>
      </c>
      <c r="F22" s="7">
        <f>F21/2</f>
        <v>465300</v>
      </c>
      <c r="G22" s="7">
        <f>G21/2</f>
        <v>465300</v>
      </c>
      <c r="H22" s="7">
        <f>H21/2</f>
        <v>470300</v>
      </c>
    </row>
    <row r="23" spans="1:8" ht="12.75">
      <c r="A23" s="135" t="s">
        <v>67</v>
      </c>
      <c r="B23" s="137"/>
      <c r="C23" s="137"/>
      <c r="D23" s="138"/>
      <c r="E23" s="138"/>
      <c r="F23" s="138"/>
      <c r="G23" s="138"/>
      <c r="H23" s="138"/>
    </row>
    <row r="24" spans="1:8" ht="38.25">
      <c r="A24" s="135" t="s">
        <v>68</v>
      </c>
      <c r="B24" s="141" t="s">
        <v>281</v>
      </c>
      <c r="C24" s="137"/>
      <c r="D24" s="138"/>
      <c r="E24" s="138"/>
      <c r="F24" s="138"/>
      <c r="G24" s="138"/>
      <c r="H24" s="138"/>
    </row>
    <row r="25" spans="1:8" ht="12.75">
      <c r="A25" s="135" t="s">
        <v>69</v>
      </c>
      <c r="B25" s="137" t="s">
        <v>216</v>
      </c>
      <c r="C25" s="137"/>
      <c r="D25" s="138">
        <v>0</v>
      </c>
      <c r="E25" s="138">
        <v>0</v>
      </c>
      <c r="F25" s="138">
        <v>0</v>
      </c>
      <c r="G25" s="138">
        <v>0</v>
      </c>
      <c r="H25" s="138">
        <v>0</v>
      </c>
    </row>
    <row r="26" spans="1:8" ht="12.75">
      <c r="A26" s="135" t="s">
        <v>70</v>
      </c>
      <c r="B26" s="137" t="s">
        <v>217</v>
      </c>
      <c r="C26" s="137"/>
      <c r="D26" s="138">
        <v>0</v>
      </c>
      <c r="E26" s="138">
        <v>0</v>
      </c>
      <c r="F26" s="138">
        <v>0</v>
      </c>
      <c r="G26" s="138">
        <v>0</v>
      </c>
      <c r="H26" s="138">
        <v>0</v>
      </c>
    </row>
    <row r="27" spans="1:8" ht="12.75">
      <c r="A27" s="135" t="s">
        <v>71</v>
      </c>
      <c r="B27" s="137" t="s">
        <v>218</v>
      </c>
      <c r="C27" s="137"/>
      <c r="D27" s="138">
        <v>0</v>
      </c>
      <c r="E27" s="138">
        <v>0</v>
      </c>
      <c r="F27" s="138">
        <v>0</v>
      </c>
      <c r="G27" s="138">
        <v>0</v>
      </c>
      <c r="H27" s="138">
        <v>0</v>
      </c>
    </row>
    <row r="28" spans="1:8" ht="25.5">
      <c r="A28" s="135" t="s">
        <v>72</v>
      </c>
      <c r="B28" s="141" t="s">
        <v>219</v>
      </c>
      <c r="C28" s="140"/>
      <c r="D28" s="7">
        <f>SUM(D25:D27)</f>
        <v>0</v>
      </c>
      <c r="E28" s="7">
        <f>SUM(E25:E27)</f>
        <v>0</v>
      </c>
      <c r="F28" s="7">
        <f>SUM(F25:F27)</f>
        <v>0</v>
      </c>
      <c r="G28" s="7">
        <f>SUM(G25:G27)</f>
        <v>0</v>
      </c>
      <c r="H28" s="7">
        <f>SUM(H25:H27)</f>
        <v>0</v>
      </c>
    </row>
    <row r="29" spans="4:8" ht="12.75">
      <c r="D29" s="142"/>
      <c r="E29" s="142"/>
      <c r="F29" s="142"/>
      <c r="G29" s="142"/>
      <c r="H29" s="142"/>
    </row>
    <row r="30" spans="4:8" ht="12.75">
      <c r="D30" s="142"/>
      <c r="E30" s="142"/>
      <c r="F30" s="142"/>
      <c r="G30" s="142"/>
      <c r="H30" s="142"/>
    </row>
    <row r="31" spans="4:8" ht="12.75">
      <c r="D31" s="142"/>
      <c r="E31" s="142"/>
      <c r="F31" s="142"/>
      <c r="G31" s="142"/>
      <c r="H31" s="142"/>
    </row>
    <row r="32" spans="4:5" ht="12.75">
      <c r="D32" s="142"/>
      <c r="E32" s="142"/>
    </row>
    <row r="33" spans="4:5" ht="12.75">
      <c r="D33" s="142"/>
      <c r="E33" s="142"/>
    </row>
    <row r="34" spans="4:5" ht="12.75">
      <c r="D34" s="142"/>
      <c r="E34" s="142"/>
    </row>
  </sheetData>
  <sheetProtection/>
  <mergeCells count="4">
    <mergeCell ref="D2:H2"/>
    <mergeCell ref="B3:H3"/>
    <mergeCell ref="C4:F4"/>
    <mergeCell ref="B5:H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Békés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Váczi Julianna</dc:creator>
  <cp:keywords/>
  <dc:description/>
  <cp:lastModifiedBy>Uhrin Anna</cp:lastModifiedBy>
  <cp:lastPrinted>2014-09-02T06:28:26Z</cp:lastPrinted>
  <dcterms:created xsi:type="dcterms:W3CDTF">2014-02-02T08:05:39Z</dcterms:created>
  <dcterms:modified xsi:type="dcterms:W3CDTF">2014-09-02T12:58:58Z</dcterms:modified>
  <cp:category/>
  <cp:version/>
  <cp:contentType/>
  <cp:contentStatus/>
</cp:coreProperties>
</file>