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bs2011\UserShares\fizlikati\Képviselő testület\Előterjesztések\2016\Március 23\"/>
    </mc:Choice>
  </mc:AlternateContent>
  <bookViews>
    <workbookView xWindow="0" yWindow="0" windowWidth="25200" windowHeight="11760" activeTab="1"/>
  </bookViews>
  <sheets>
    <sheet name="Bevételek" sheetId="1" r:id="rId1"/>
    <sheet name="Kiadások" sheetId="2" r:id="rId2"/>
    <sheet name="Közfogl." sheetId="3" r:id="rId3"/>
    <sheet name="Létszám" sheetId="4" r:id="rId4"/>
    <sheet name="Ütem" sheetId="5" r:id="rId5"/>
  </sheets>
  <externalReferences>
    <externalReference r:id="rId6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9" i="5" l="1"/>
  <c r="L29" i="5"/>
  <c r="K29" i="5"/>
  <c r="J29" i="5"/>
  <c r="I29" i="5"/>
  <c r="H29" i="5"/>
  <c r="G29" i="5"/>
  <c r="F29" i="5"/>
  <c r="E29" i="5"/>
  <c r="D29" i="5"/>
  <c r="C29" i="5"/>
  <c r="B29" i="5"/>
  <c r="N28" i="5"/>
  <c r="N27" i="5"/>
  <c r="N26" i="5"/>
  <c r="N25" i="5"/>
  <c r="N24" i="5"/>
  <c r="N23" i="5"/>
  <c r="N22" i="5"/>
  <c r="N21" i="5"/>
  <c r="N20" i="5"/>
  <c r="N29" i="5" s="1"/>
  <c r="N19" i="5"/>
  <c r="N18" i="5"/>
  <c r="M15" i="5"/>
  <c r="L15" i="5"/>
  <c r="K15" i="5"/>
  <c r="J15" i="5"/>
  <c r="I15" i="5"/>
  <c r="H15" i="5"/>
  <c r="G15" i="5"/>
  <c r="F15" i="5"/>
  <c r="E15" i="5"/>
  <c r="D15" i="5"/>
  <c r="C15" i="5"/>
  <c r="B15" i="5"/>
  <c r="N15" i="5" s="1"/>
  <c r="N14" i="5"/>
  <c r="N13" i="5"/>
  <c r="N12" i="5"/>
  <c r="N11" i="5"/>
  <c r="N10" i="5"/>
  <c r="N9" i="5"/>
  <c r="N8" i="5"/>
  <c r="N7" i="5"/>
  <c r="N6" i="5"/>
  <c r="N16" i="4"/>
  <c r="M16" i="4"/>
  <c r="L16" i="4"/>
  <c r="K16" i="4"/>
  <c r="J16" i="4"/>
  <c r="I16" i="4"/>
  <c r="H16" i="4"/>
  <c r="G16" i="4"/>
  <c r="F16" i="4"/>
  <c r="H15" i="3"/>
  <c r="H17" i="3" s="1"/>
  <c r="G15" i="3"/>
  <c r="G17" i="3" s="1"/>
  <c r="F15" i="3"/>
  <c r="E15" i="3"/>
  <c r="D15" i="3"/>
  <c r="D17" i="3" s="1"/>
  <c r="H10" i="3"/>
  <c r="G10" i="3"/>
  <c r="F10" i="3"/>
  <c r="E10" i="3"/>
  <c r="D10" i="3"/>
  <c r="K64" i="2"/>
  <c r="H64" i="2"/>
  <c r="J63" i="2"/>
  <c r="G62" i="2"/>
  <c r="J62" i="2" s="1"/>
  <c r="G61" i="2"/>
  <c r="J61" i="2" s="1"/>
  <c r="J60" i="2"/>
  <c r="G64" i="2"/>
  <c r="H56" i="2"/>
  <c r="J55" i="2"/>
  <c r="J54" i="2"/>
  <c r="J53" i="2"/>
  <c r="J52" i="2"/>
  <c r="J51" i="2"/>
  <c r="J50" i="2"/>
  <c r="J49" i="2"/>
  <c r="J48" i="2"/>
  <c r="J47" i="2"/>
  <c r="J46" i="2"/>
  <c r="J45" i="2"/>
  <c r="J44" i="2"/>
  <c r="J43" i="2"/>
  <c r="J41" i="2"/>
  <c r="J40" i="2"/>
  <c r="J39" i="2"/>
  <c r="J38" i="2"/>
  <c r="J37" i="2"/>
  <c r="J36" i="2"/>
  <c r="J35" i="2"/>
  <c r="G35" i="2"/>
  <c r="J34" i="2"/>
  <c r="J33" i="2"/>
  <c r="K32" i="2"/>
  <c r="K56" i="2" s="1"/>
  <c r="G32" i="2"/>
  <c r="J31" i="2"/>
  <c r="J30" i="2"/>
  <c r="J29" i="2"/>
  <c r="J28" i="2"/>
  <c r="J27" i="2"/>
  <c r="J26" i="2"/>
  <c r="J25" i="2"/>
  <c r="J24" i="2"/>
  <c r="G23" i="2"/>
  <c r="G56" i="2" s="1"/>
  <c r="J22" i="2"/>
  <c r="J21" i="2"/>
  <c r="J20" i="2"/>
  <c r="J19" i="2"/>
  <c r="J18" i="2"/>
  <c r="J17" i="2"/>
  <c r="K13" i="2"/>
  <c r="H13" i="2"/>
  <c r="B13" i="2"/>
  <c r="J12" i="2"/>
  <c r="J11" i="2"/>
  <c r="J10" i="2"/>
  <c r="J9" i="2"/>
  <c r="J8" i="2"/>
  <c r="J7" i="2"/>
  <c r="J63" i="1"/>
  <c r="L62" i="1"/>
  <c r="I61" i="1"/>
  <c r="L61" i="1" s="1"/>
  <c r="L60" i="1"/>
  <c r="M59" i="1"/>
  <c r="I59" i="1"/>
  <c r="M58" i="1"/>
  <c r="L58" i="1"/>
  <c r="I58" i="1"/>
  <c r="I57" i="1"/>
  <c r="L57" i="1" s="1"/>
  <c r="L56" i="1"/>
  <c r="I56" i="1"/>
  <c r="I55" i="1"/>
  <c r="I63" i="1" s="1"/>
  <c r="J52" i="1"/>
  <c r="L51" i="1"/>
  <c r="L50" i="1"/>
  <c r="L49" i="1"/>
  <c r="L48" i="1"/>
  <c r="L47" i="1"/>
  <c r="L46" i="1"/>
  <c r="I45" i="1"/>
  <c r="L45" i="1" s="1"/>
  <c r="M44" i="1"/>
  <c r="L44" i="1" s="1"/>
  <c r="I44" i="1"/>
  <c r="M43" i="1"/>
  <c r="L43" i="1"/>
  <c r="I43" i="1"/>
  <c r="L42" i="1"/>
  <c r="M41" i="1"/>
  <c r="L41" i="1"/>
  <c r="I41" i="1"/>
  <c r="M40" i="1"/>
  <c r="I40" i="1"/>
  <c r="M39" i="1"/>
  <c r="M52" i="1" s="1"/>
  <c r="I39" i="1"/>
  <c r="L38" i="1"/>
  <c r="I37" i="1"/>
  <c r="L37" i="1" s="1"/>
  <c r="M36" i="1"/>
  <c r="L36" i="1" s="1"/>
  <c r="I36" i="1"/>
  <c r="M32" i="1"/>
  <c r="L32" i="1" s="1"/>
  <c r="J32" i="1"/>
  <c r="G32" i="1"/>
  <c r="F32" i="1"/>
  <c r="L31" i="1"/>
  <c r="G31" i="1"/>
  <c r="F31" i="1"/>
  <c r="L30" i="1"/>
  <c r="L29" i="1"/>
  <c r="L28" i="1"/>
  <c r="M27" i="1"/>
  <c r="I27" i="1"/>
  <c r="I32" i="1" s="1"/>
  <c r="G27" i="1"/>
  <c r="D27" i="1"/>
  <c r="D32" i="1" s="1"/>
  <c r="L26" i="1"/>
  <c r="L25" i="1"/>
  <c r="L24" i="1"/>
  <c r="L23" i="1"/>
  <c r="L22" i="1"/>
  <c r="L21" i="1"/>
  <c r="L20" i="1"/>
  <c r="L19" i="1"/>
  <c r="L18" i="1"/>
  <c r="L17" i="1"/>
  <c r="L16" i="1"/>
  <c r="G16" i="1"/>
  <c r="F16" i="1"/>
  <c r="F27" i="1" s="1"/>
  <c r="L15" i="1"/>
  <c r="L14" i="1"/>
  <c r="L13" i="1"/>
  <c r="L12" i="1"/>
  <c r="L11" i="1"/>
  <c r="L10" i="1"/>
  <c r="L9" i="1"/>
  <c r="F17" i="3" l="1"/>
  <c r="E17" i="3"/>
  <c r="J13" i="2"/>
  <c r="J64" i="2"/>
  <c r="J56" i="2"/>
  <c r="G13" i="2"/>
  <c r="J32" i="2"/>
  <c r="J59" i="2"/>
  <c r="J23" i="2"/>
  <c r="I52" i="1"/>
  <c r="L52" i="1" s="1"/>
  <c r="L40" i="1"/>
  <c r="L55" i="1"/>
  <c r="L39" i="1"/>
  <c r="M63" i="1"/>
  <c r="L63" i="1" s="1"/>
  <c r="L27" i="1"/>
  <c r="L59" i="1"/>
</calcChain>
</file>

<file path=xl/sharedStrings.xml><?xml version="1.0" encoding="utf-8"?>
<sst xmlns="http://schemas.openxmlformats.org/spreadsheetml/2006/main" count="265" uniqueCount="197">
  <si>
    <t xml:space="preserve">POLGÁRMESTERI HIVATAL </t>
  </si>
  <si>
    <t>Bevételek</t>
  </si>
  <si>
    <t>Rovatrend</t>
  </si>
  <si>
    <t>Kormányzati funkció</t>
  </si>
  <si>
    <t>Megnevezés</t>
  </si>
  <si>
    <t>2012.év</t>
  </si>
  <si>
    <t>2013.év</t>
  </si>
  <si>
    <t>2015.év</t>
  </si>
  <si>
    <t>I.sz.</t>
  </si>
  <si>
    <t>II. sz. előir. Módosítás</t>
  </si>
  <si>
    <t>III. sz. előir. Módosítás</t>
  </si>
  <si>
    <t xml:space="preserve">Módosított </t>
  </si>
  <si>
    <t>eredeti ei.</t>
  </si>
  <si>
    <t>mód. ei.</t>
  </si>
  <si>
    <t>várható telj.</t>
  </si>
  <si>
    <t>előir. Mód.</t>
  </si>
  <si>
    <t>előirányzat</t>
  </si>
  <si>
    <t>B36-00</t>
  </si>
  <si>
    <t>011130</t>
  </si>
  <si>
    <t>Alaptevékenység bevételei</t>
  </si>
  <si>
    <t>B36-03</t>
  </si>
  <si>
    <t>B402-00</t>
  </si>
  <si>
    <t>Bérleti és lízingdíj bevételek</t>
  </si>
  <si>
    <t>B401</t>
  </si>
  <si>
    <t>Készletértékesítés</t>
  </si>
  <si>
    <t>B405-00</t>
  </si>
  <si>
    <t>096020</t>
  </si>
  <si>
    <t xml:space="preserve">Étkezésből származó bevétel </t>
  </si>
  <si>
    <t>096010</t>
  </si>
  <si>
    <t>900080</t>
  </si>
  <si>
    <t>B406-00</t>
  </si>
  <si>
    <t>Kiszámlázott term. és szolg. ért. ÁFA</t>
  </si>
  <si>
    <t>Kiszámlázott termékek és szolgáltatások ért. ÁFA</t>
  </si>
  <si>
    <t>B63-00</t>
  </si>
  <si>
    <t>041232</t>
  </si>
  <si>
    <t>Korm.Hiv. - Közfogl.bér és járuléktámogatása</t>
  </si>
  <si>
    <t>B407-00</t>
  </si>
  <si>
    <t xml:space="preserve">ÁFA visszatérülés </t>
  </si>
  <si>
    <t>B411-01</t>
  </si>
  <si>
    <t>Kártérítés</t>
  </si>
  <si>
    <t>B53-00</t>
  </si>
  <si>
    <t>Egyéb tárgyi eszköz értékesítés</t>
  </si>
  <si>
    <t>Kamatbevétel államháztartáson kivülről</t>
  </si>
  <si>
    <t>Polgármesteri Hiv. müködési bev. összesen:</t>
  </si>
  <si>
    <t>B16</t>
  </si>
  <si>
    <t>Egyéb működési célú támogatások közp. Ktgvetéstől</t>
  </si>
  <si>
    <t>B65-04</t>
  </si>
  <si>
    <t>Működési c. tám. bev. háztartástól</t>
  </si>
  <si>
    <t>B8131-00</t>
  </si>
  <si>
    <t>Pénzmaradvány</t>
  </si>
  <si>
    <t>B816-00</t>
  </si>
  <si>
    <t>0180030</t>
  </si>
  <si>
    <t>Intézményfinanszírozás:</t>
  </si>
  <si>
    <t>Bevétel összesen:</t>
  </si>
  <si>
    <t>Rovatrend szerinti összesítés</t>
  </si>
  <si>
    <t>B36-00 (Közhatalmi bevételek)</t>
  </si>
  <si>
    <t>B36-03 (Igazgatási szolgáltatások bevételei)</t>
  </si>
  <si>
    <t>B401 Készletértékesítés</t>
  </si>
  <si>
    <t>B402-00 (Szolgáltatások bevételei)</t>
  </si>
  <si>
    <t>B405-00 (Ellátási díjak bevételei)</t>
  </si>
  <si>
    <t>B406-00 (Kiszámlázott általános forgalmi adó bevételek)</t>
  </si>
  <si>
    <t>B411 Kártérítés</t>
  </si>
  <si>
    <t>B63-00 (Egyéb működési célú pénzeszköz átvétel)</t>
  </si>
  <si>
    <t>B407-00 (Általános forgalmi adó visszatérítés bevételei)</t>
  </si>
  <si>
    <t>B816-00 (Irányító szervi támogatás)</t>
  </si>
  <si>
    <t>B409-00 (Egyéb pénzügyi műveletek bevételei)</t>
  </si>
  <si>
    <t>B53 Egyéb tárgyi eszköz értékesítés</t>
  </si>
  <si>
    <t>B65-04 Egyéb műk. Célú tám. Háztartástól</t>
  </si>
  <si>
    <t>B16 Egyéb működési célú támogatás</t>
  </si>
  <si>
    <t>B81-31 Előző évi maradvány</t>
  </si>
  <si>
    <t>Összesen:</t>
  </si>
  <si>
    <t>Kormányzati funkció szerinti összesítés</t>
  </si>
  <si>
    <t>011130 (Önkormányzatok és önkormányzati hivatalok jogalkotó és általános igazgatási tevékenysége)</t>
  </si>
  <si>
    <t>096020 (Iskolai intézményi étkeztetés)</t>
  </si>
  <si>
    <t>096010 (Óvodai intézményi étkeztetés)</t>
  </si>
  <si>
    <t>900080 (Szabad kapacitás terhére végzett, nem haszonszerzési célú tevékenység)</t>
  </si>
  <si>
    <t>041232 (Téli közfolgalkoztatás)</t>
  </si>
  <si>
    <t>041233 (Hosszabb időtartamú közfoglalkoztatás)</t>
  </si>
  <si>
    <t>0180030 (Támogatási célú finanszírozási bevételek)</t>
  </si>
  <si>
    <t>016010 (Választások lebonyolítása)</t>
  </si>
  <si>
    <t xml:space="preserve">Összesen: </t>
  </si>
  <si>
    <t>Kiadások</t>
  </si>
  <si>
    <t>Személyi juttatások:</t>
  </si>
  <si>
    <t>Munkaadókat terhelő járulékok:</t>
  </si>
  <si>
    <t>Dologi kiadások:</t>
  </si>
  <si>
    <t>Pénzeszköz átadás:</t>
  </si>
  <si>
    <t xml:space="preserve">Egyéb műk.c. tám. helyi önk. </t>
  </si>
  <si>
    <t xml:space="preserve">Intézményi beruházás </t>
  </si>
  <si>
    <t>Rovatrend szerinti összesítés:</t>
  </si>
  <si>
    <t>K1101-00 (Törvény szerinti illetmények, munkabérek)</t>
  </si>
  <si>
    <t>K1102-00 Normatív jutalmak</t>
  </si>
  <si>
    <t>K1109-00 (Közlekedési költségtérítés)</t>
  </si>
  <si>
    <t>K1107-00 (Béren kívüli juttatások)</t>
  </si>
  <si>
    <t xml:space="preserve">K1106 (Jubileumi jutalom) </t>
  </si>
  <si>
    <t>K2-01 (Szociális hozzájárulási adó)</t>
  </si>
  <si>
    <t>K2-04 (Egészségügyi hozzájárulás)</t>
  </si>
  <si>
    <t>K2-05 Táppénz hozzájárulés</t>
  </si>
  <si>
    <t>K2-06 (Munkáltatót terhelő egyéb járulék jellegű köt. )</t>
  </si>
  <si>
    <t>K2-07 Munkáltatót terhelő szja</t>
  </si>
  <si>
    <t>K312-00 (Üzemeltetési kiadások)</t>
  </si>
  <si>
    <t>K313-00 (Árubeszerzés)</t>
  </si>
  <si>
    <t>K351-00 (Fizetendő Általános Forgalmi Adó)</t>
  </si>
  <si>
    <t>K64-00 (Egyéb tárgyi eszközök beszerzése)</t>
  </si>
  <si>
    <t>K67-00 (Beruházások előzetesen felszámított ÁFA)</t>
  </si>
  <si>
    <t>K1113-00 (Foglalkoztatottak egyéb juttatásai)</t>
  </si>
  <si>
    <t>K1103-00 (Céljuttatás, projektprémium)</t>
  </si>
  <si>
    <t>K1104-00 (Készenléti, ügyeleti, helyettesítési díj, túlóra)</t>
  </si>
  <si>
    <t>K1110-00 (Egyéb költségtérítés)</t>
  </si>
  <si>
    <t xml:space="preserve">K122-00 Munkavégzésre irányuló egyéb jogv. </t>
  </si>
  <si>
    <t>K123-00 (Egyéb külső személyi juttatás)</t>
  </si>
  <si>
    <t>K311-00 (Szakmai anyagok beszerzése)</t>
  </si>
  <si>
    <t>K333-00 (Bérleti és lízing díjak)</t>
  </si>
  <si>
    <t>K337-00 (Egyéb szolgáltatások)</t>
  </si>
  <si>
    <t>K337-01 Biztosítási díjak</t>
  </si>
  <si>
    <t>K321-00 (Informatikai szolgáltatások igénybevétele)</t>
  </si>
  <si>
    <t xml:space="preserve">K322-00 (Egyéb kommunikációs szolg.igénybevétele) </t>
  </si>
  <si>
    <t>K331 Közüzemi díjak</t>
  </si>
  <si>
    <t>K334 Karbantartási, kisjavítási szolgáltatás</t>
  </si>
  <si>
    <t>K335 Közvetített szolgáltatás</t>
  </si>
  <si>
    <t>K336-00 (Szakmai tevékenységet segítő szolgáltatások)</t>
  </si>
  <si>
    <t>K355-00 (Egyéb dologi kiadás)</t>
  </si>
  <si>
    <t>K341-00 (Kiküldetés kiadásai)</t>
  </si>
  <si>
    <t>K342-00 (Reklám és propaganda kiadások)</t>
  </si>
  <si>
    <t>K47-02 (Oktatásban részt vevők pénzbeli juttatásai)</t>
  </si>
  <si>
    <t xml:space="preserve">K506 Műk. célú tám. Nyújt. Helyi önk. </t>
  </si>
  <si>
    <t>K63-00 Informatikai eszköz beszerzése</t>
  </si>
  <si>
    <t>K61-00 (Immateriális javak beszerzése)</t>
  </si>
  <si>
    <t>041232 Közfoglalkoztatás</t>
  </si>
  <si>
    <t xml:space="preserve"> Közfoglalkoztatás </t>
  </si>
  <si>
    <t xml:space="preserve">Megnevezés       </t>
  </si>
  <si>
    <t>2015. év</t>
  </si>
  <si>
    <t xml:space="preserve">I. sz.  </t>
  </si>
  <si>
    <t>Módosított</t>
  </si>
  <si>
    <t>előir.mód.</t>
  </si>
  <si>
    <t>Személyi juttatások kiadásai</t>
  </si>
  <si>
    <t>K1101-00</t>
  </si>
  <si>
    <t xml:space="preserve">Alapilletmény  </t>
  </si>
  <si>
    <t>Személyi juttatások összesen</t>
  </si>
  <si>
    <t>K2-01</t>
  </si>
  <si>
    <t>Szociális hozzájárulási adó</t>
  </si>
  <si>
    <t>Járulékok összesen</t>
  </si>
  <si>
    <t>Összesen</t>
  </si>
  <si>
    <t>Létszám alakulása</t>
  </si>
  <si>
    <t>Polgármesteri Hivatal</t>
  </si>
  <si>
    <t>2012.év.</t>
  </si>
  <si>
    <t>2013.évi</t>
  </si>
  <si>
    <t>2014.évi</t>
  </si>
  <si>
    <t>2014.év</t>
  </si>
  <si>
    <t>2015.</t>
  </si>
  <si>
    <t>Beosztás</t>
  </si>
  <si>
    <t>Eredeti ei.</t>
  </si>
  <si>
    <t>Mód.ei</t>
  </si>
  <si>
    <t>Várható telj.</t>
  </si>
  <si>
    <t xml:space="preserve">Polgármesteri Hivatal </t>
  </si>
  <si>
    <t>jegyző</t>
  </si>
  <si>
    <t xml:space="preserve">irodavezető </t>
  </si>
  <si>
    <t>köztisztviselő</t>
  </si>
  <si>
    <t>részmunkaidős köztisztviselő</t>
  </si>
  <si>
    <t>MT hatálya alá tartozó (konyha)</t>
  </si>
  <si>
    <t>MT hatálya alá tartozó (városüzemeltetés)</t>
  </si>
  <si>
    <t>Részmunkaidős közcélú foglalkoztatott</t>
  </si>
  <si>
    <t>Hivatal összesen</t>
  </si>
  <si>
    <t>Halásztelek Polgármesteri Hivatalának 2015. évi előirányzat felhasználási ütemterve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</si>
  <si>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</si>
  <si>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</si>
  <si>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</si>
  <si>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</si>
  <si>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</si>
  <si>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</si>
  <si>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</si>
  <si>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</si>
  <si>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</si>
  <si>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 xml:space="preserve">Október </t>
  </si>
  <si>
    <t xml:space="preserve">November </t>
  </si>
  <si>
    <t>December</t>
  </si>
  <si>
    <t>BEVÉTELEK</t>
  </si>
  <si>
    <t>Normatíva</t>
  </si>
  <si>
    <t>Normatív köt.felh.tám.</t>
  </si>
  <si>
    <t>Működési bevét.</t>
  </si>
  <si>
    <t>Helyi adók</t>
  </si>
  <si>
    <t>Áteng. kp-i adók</t>
  </si>
  <si>
    <t>Felhalmozási bev.</t>
  </si>
  <si>
    <t>Műk. átvett pe.</t>
  </si>
  <si>
    <t>Intézményfinanszírozás</t>
  </si>
  <si>
    <t>Összes bevétel</t>
  </si>
  <si>
    <t>KIADÁSOK</t>
  </si>
  <si>
    <t>Személyi jutt.</t>
  </si>
  <si>
    <t>Járulékok</t>
  </si>
  <si>
    <t>Dologi kiadások</t>
  </si>
  <si>
    <t>Ellátottak pb.jutt.</t>
  </si>
  <si>
    <t>Pénzeszköz  átad.</t>
  </si>
  <si>
    <t>Spec. célú támogatások</t>
  </si>
  <si>
    <t>Fejl. kiadások</t>
  </si>
  <si>
    <t>Fejl. Hitel</t>
  </si>
  <si>
    <t>Folyószámla hitel</t>
  </si>
  <si>
    <t>Tartalék</t>
  </si>
  <si>
    <t>Összes kiadás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</si>
</sst>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\ _F_t_-;\-* #,##0\ _F_t_-;_-* &quot;-&quot;\ _F_t_-;_-@_-"/>
    <numFmt numFmtId="43" formatCode="_-* #,##0.00\ _F_t_-;\-* #,##0.00\ _F_t_-;_-* &quot;-&quot;??\ _F_t_-;_-@_-"/>
    <numFmt numFmtId="164" formatCode="_-* #,##0\ _F_t_-;\-* #,##0\ _F_t_-;_-* &quot;-&quot;??\ _F_t_-;_-@_-"/>
  </numFmts>
  <fonts count="1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u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Arial CE"/>
      <family val="2"/>
      <charset val="238"/>
    </font>
    <font>
      <b/>
      <sz val="9"/>
      <name val="Arial CE"/>
      <family val="2"/>
      <charset val="238"/>
    </font>
    <font>
      <b/>
      <sz val="10"/>
      <name val="Arial CE"/>
      <charset val="238"/>
    </font>
    <font>
      <sz val="10"/>
      <name val="Arial CE"/>
      <charset val="238"/>
    </font>
    <font>
      <sz val="9"/>
      <name val="Arial CE"/>
      <charset val="238"/>
    </font>
    <font>
      <sz val="10"/>
      <name val="Arial CE"/>
      <family val="2"/>
      <charset val="238"/>
    </font>
    <font>
      <b/>
      <sz val="9"/>
      <name val="Arial CE"/>
      <charset val="238"/>
    </font>
    <font>
      <b/>
      <sz val="12"/>
      <color theme="1"/>
      <name val="Calibri"/>
      <family val="2"/>
      <charset val="238"/>
      <scheme val="minor"/>
    </font>
    <font>
      <b/>
      <sz val="12"/>
      <name val="Arial CE"/>
      <family val="2"/>
      <charset val="238"/>
    </font>
    <font>
      <u/>
      <sz val="11"/>
      <name val="Arial CE"/>
      <family val="2"/>
      <charset val="238"/>
    </font>
    <font>
      <sz val="11"/>
      <name val="Arial CE"/>
      <family val="2"/>
      <charset val="238"/>
    </font>
    <font>
      <b/>
      <u/>
      <sz val="12"/>
      <name val="Arial CE"/>
      <family val="2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5" fillId="0" borderId="0"/>
    <xf numFmtId="0" fontId="9" fillId="0" borderId="0"/>
    <xf numFmtId="0" fontId="9" fillId="0" borderId="0"/>
    <xf numFmtId="0" fontId="9" fillId="0" borderId="0"/>
  </cellStyleXfs>
  <cellXfs count="65">
    <xf numFmtId="0" fontId="0" fillId="0" borderId="0" xfId="0"/>
    <xf numFmtId="0" fontId="0" fillId="0" borderId="0" xfId="0" applyFill="1"/>
    <xf numFmtId="0" fontId="4" fillId="0" borderId="0" xfId="0" applyFont="1" applyFill="1" applyAlignment="1">
      <alignment horizontal="center" vertical="center" wrapText="1"/>
    </xf>
    <xf numFmtId="0" fontId="8" fillId="0" borderId="0" xfId="0" applyFont="1" applyFill="1" applyBorder="1" applyAlignment="1">
      <alignment horizontal="center"/>
    </xf>
    <xf numFmtId="0" fontId="5" fillId="0" borderId="0" xfId="0" applyFont="1" applyFill="1"/>
    <xf numFmtId="49" fontId="5" fillId="0" borderId="0" xfId="0" applyNumberFormat="1" applyFont="1" applyFill="1"/>
    <xf numFmtId="0" fontId="10" fillId="0" borderId="0" xfId="0" applyFont="1" applyFill="1" applyBorder="1" applyAlignment="1">
      <alignment horizontal="left"/>
    </xf>
    <xf numFmtId="41" fontId="5" fillId="0" borderId="0" xfId="0" applyNumberFormat="1" applyFont="1" applyFill="1" applyBorder="1"/>
    <xf numFmtId="41" fontId="0" fillId="0" borderId="0" xfId="0" applyNumberFormat="1" applyFill="1"/>
    <xf numFmtId="49" fontId="0" fillId="0" borderId="0" xfId="0" applyNumberFormat="1" applyFill="1"/>
    <xf numFmtId="0" fontId="0" fillId="0" borderId="0" xfId="0" applyFill="1" applyAlignment="1">
      <alignment horizontal="center"/>
    </xf>
    <xf numFmtId="49" fontId="5" fillId="0" borderId="0" xfId="2" applyNumberFormat="1" applyFont="1" applyFill="1"/>
    <xf numFmtId="49" fontId="5" fillId="0" borderId="0" xfId="0" applyNumberFormat="1" applyFont="1" applyFill="1" applyBorder="1"/>
    <xf numFmtId="0" fontId="12" fillId="0" borderId="0" xfId="0" applyFont="1" applyFill="1" applyBorder="1" applyAlignment="1">
      <alignment horizontal="left"/>
    </xf>
    <xf numFmtId="41" fontId="6" fillId="0" borderId="0" xfId="1" applyNumberFormat="1" applyFont="1" applyFill="1" applyBorder="1" applyAlignment="1">
      <alignment horizontal="right"/>
    </xf>
    <xf numFmtId="41" fontId="8" fillId="0" borderId="0" xfId="1" applyNumberFormat="1" applyFont="1" applyFill="1" applyBorder="1" applyAlignment="1">
      <alignment horizontal="right"/>
    </xf>
    <xf numFmtId="41" fontId="3" fillId="0" borderId="0" xfId="0" applyNumberFormat="1" applyFont="1" applyFill="1"/>
    <xf numFmtId="41" fontId="11" fillId="0" borderId="0" xfId="1" applyNumberFormat="1" applyFont="1" applyFill="1" applyBorder="1" applyAlignment="1">
      <alignment horizontal="right"/>
    </xf>
    <xf numFmtId="41" fontId="5" fillId="0" borderId="0" xfId="0" applyNumberFormat="1" applyFont="1" applyFill="1"/>
    <xf numFmtId="0" fontId="12" fillId="0" borderId="0" xfId="4" applyFont="1" applyFill="1" applyBorder="1" applyAlignment="1">
      <alignment horizontal="left"/>
    </xf>
    <xf numFmtId="41" fontId="6" fillId="0" borderId="0" xfId="4" applyNumberFormat="1" applyFont="1" applyFill="1"/>
    <xf numFmtId="0" fontId="3" fillId="0" borderId="0" xfId="0" applyFont="1" applyFill="1"/>
    <xf numFmtId="41" fontId="0" fillId="0" borderId="0" xfId="0" applyNumberFormat="1" applyFill="1" applyAlignment="1">
      <alignment horizontal="center"/>
    </xf>
    <xf numFmtId="49" fontId="3" fillId="0" borderId="0" xfId="2" applyNumberFormat="1" applyFont="1" applyFill="1"/>
    <xf numFmtId="0" fontId="2" fillId="0" borderId="0" xfId="0" applyFont="1" applyFill="1"/>
    <xf numFmtId="49" fontId="2" fillId="0" borderId="0" xfId="0" applyNumberFormat="1" applyFont="1" applyFill="1"/>
    <xf numFmtId="0" fontId="2" fillId="0" borderId="0" xfId="0" applyFont="1"/>
    <xf numFmtId="0" fontId="8" fillId="0" borderId="0" xfId="0" applyFont="1" applyFill="1" applyBorder="1"/>
    <xf numFmtId="41" fontId="11" fillId="0" borderId="0" xfId="4" applyNumberFormat="1" applyFont="1" applyFill="1"/>
    <xf numFmtId="0" fontId="8" fillId="0" borderId="0" xfId="5" applyFont="1" applyFill="1" applyBorder="1"/>
    <xf numFmtId="0" fontId="5" fillId="0" borderId="0" xfId="2" applyFont="1" applyFill="1"/>
    <xf numFmtId="0" fontId="9" fillId="0" borderId="0" xfId="2" applyFont="1" applyFill="1"/>
    <xf numFmtId="0" fontId="5" fillId="0" borderId="0" xfId="0" applyFont="1" applyFill="1" applyBorder="1"/>
    <xf numFmtId="0" fontId="13" fillId="0" borderId="0" xfId="0" applyFont="1"/>
    <xf numFmtId="0" fontId="14" fillId="0" borderId="0" xfId="0" applyFont="1" applyAlignment="1">
      <alignment horizontal="center"/>
    </xf>
    <xf numFmtId="0" fontId="0" fillId="0" borderId="0" xfId="0" applyBorder="1"/>
    <xf numFmtId="0" fontId="6" fillId="0" borderId="0" xfId="0" applyFont="1" applyBorder="1"/>
    <xf numFmtId="0" fontId="6" fillId="0" borderId="0" xfId="0" applyFont="1" applyBorder="1" applyAlignment="1">
      <alignment horizontal="center"/>
    </xf>
    <xf numFmtId="0" fontId="15" fillId="0" borderId="0" xfId="0" applyFont="1" applyBorder="1"/>
    <xf numFmtId="0" fontId="11" fillId="0" borderId="0" xfId="0" applyFont="1" applyBorder="1"/>
    <xf numFmtId="0" fontId="16" fillId="0" borderId="0" xfId="0" applyFont="1" applyBorder="1"/>
    <xf numFmtId="0" fontId="5" fillId="0" borderId="0" xfId="0" applyFont="1"/>
    <xf numFmtId="0" fontId="6" fillId="0" borderId="1" xfId="0" applyFont="1" applyBorder="1"/>
    <xf numFmtId="0" fontId="9" fillId="0" borderId="0" xfId="0" applyFont="1"/>
    <xf numFmtId="0" fontId="8" fillId="0" borderId="0" xfId="0" applyFont="1"/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9" fillId="0" borderId="2" xfId="0" applyFont="1" applyBorder="1"/>
    <xf numFmtId="164" fontId="9" fillId="0" borderId="2" xfId="1" applyNumberFormat="1" applyFont="1" applyBorder="1"/>
    <xf numFmtId="164" fontId="8" fillId="0" borderId="2" xfId="1" applyNumberFormat="1" applyFont="1" applyBorder="1"/>
    <xf numFmtId="0" fontId="8" fillId="0" borderId="2" xfId="0" applyFont="1" applyBorder="1"/>
    <xf numFmtId="0" fontId="8" fillId="0" borderId="0" xfId="3" applyFont="1" applyFill="1" applyBorder="1" applyAlignment="1">
      <alignment horizontal="center" wrapText="1"/>
    </xf>
    <xf numFmtId="0" fontId="3" fillId="0" borderId="0" xfId="0" applyFont="1" applyFill="1" applyAlignment="1">
      <alignment horizontal="center" vertical="center" wrapText="1"/>
    </xf>
    <xf numFmtId="0" fontId="0" fillId="0" borderId="0" xfId="0" applyFill="1" applyAlignment="1">
      <alignment wrapText="1"/>
    </xf>
    <xf numFmtId="0" fontId="4" fillId="0" borderId="0" xfId="0" applyFont="1" applyFill="1" applyAlignment="1">
      <alignment horizontal="center" vertical="center" wrapText="1"/>
    </xf>
    <xf numFmtId="0" fontId="6" fillId="0" borderId="0" xfId="2" applyFont="1" applyFill="1" applyAlignment="1">
      <alignment horizontal="center" vertical="center" wrapText="1"/>
    </xf>
    <xf numFmtId="49" fontId="7" fillId="0" borderId="0" xfId="2" applyNumberFormat="1" applyFont="1" applyFill="1" applyAlignment="1">
      <alignment horizontal="center" vertical="center" wrapText="1"/>
    </xf>
    <xf numFmtId="0" fontId="6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0" fillId="0" borderId="0" xfId="0" applyAlignment="1"/>
    <xf numFmtId="0" fontId="17" fillId="0" borderId="0" xfId="0" applyFont="1" applyAlignment="1"/>
    <xf numFmtId="0" fontId="8" fillId="0" borderId="0" xfId="0" applyFont="1" applyAlignment="1">
      <alignment horizontal="center"/>
    </xf>
  </cellXfs>
  <cellStyles count="6">
    <cellStyle name="Ezres" xfId="1" builtinId="3"/>
    <cellStyle name="Normál" xfId="0" builtinId="0"/>
    <cellStyle name="Normál 2" xfId="2"/>
    <cellStyle name="Normál_bevételek" xfId="4"/>
    <cellStyle name="Normál_Munka1" xfId="3"/>
    <cellStyle name="Normál_Munka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K&#246;lts&#233;gvet&#233;s%20m&#243;dos&#237;t&#225;s%202015%20v&#233;gleges\2015%20%20&#233;vi%20k&#246;lts&#233;gvet&#233;s%20m&#243;dos&#237;t&#225;s%20-%20Hivatal%20v&#233;glege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vételek"/>
      <sheetName val="kiadások"/>
      <sheetName val="int.étk."/>
      <sheetName val="Munk.vend."/>
      <sheetName val="igazg."/>
      <sheetName val="közösségi sz."/>
      <sheetName val="ütemterv"/>
      <sheetName val="Létszám"/>
    </sheetNames>
    <sheetDataSet>
      <sheetData sheetId="0">
        <row r="27">
          <cell r="F27">
            <v>71573</v>
          </cell>
          <cell r="G27">
            <v>44665.270000000004</v>
          </cell>
        </row>
        <row r="30">
          <cell r="F30">
            <v>178</v>
          </cell>
          <cell r="G30">
            <v>178</v>
          </cell>
        </row>
      </sheetData>
      <sheetData sheetId="1"/>
      <sheetData sheetId="2">
        <row r="8">
          <cell r="H8">
            <v>6901.5</v>
          </cell>
        </row>
        <row r="9">
          <cell r="H9">
            <v>1284</v>
          </cell>
        </row>
        <row r="12">
          <cell r="H12">
            <v>43</v>
          </cell>
        </row>
        <row r="13">
          <cell r="H13">
            <v>8</v>
          </cell>
        </row>
        <row r="16">
          <cell r="H16">
            <v>349</v>
          </cell>
        </row>
        <row r="17">
          <cell r="H17">
            <v>65</v>
          </cell>
        </row>
        <row r="23">
          <cell r="H23">
            <v>186</v>
          </cell>
        </row>
        <row r="24">
          <cell r="H24">
            <v>347</v>
          </cell>
        </row>
        <row r="29">
          <cell r="H29">
            <v>125</v>
          </cell>
        </row>
        <row r="30">
          <cell r="H30">
            <v>23</v>
          </cell>
        </row>
        <row r="34">
          <cell r="H34">
            <v>13340</v>
          </cell>
        </row>
        <row r="40">
          <cell r="H40">
            <v>77</v>
          </cell>
        </row>
        <row r="41">
          <cell r="H41">
            <v>14</v>
          </cell>
        </row>
        <row r="48">
          <cell r="H48">
            <v>3500</v>
          </cell>
        </row>
        <row r="49">
          <cell r="H49">
            <v>318</v>
          </cell>
        </row>
      </sheetData>
      <sheetData sheetId="3">
        <row r="9">
          <cell r="H9">
            <v>2000</v>
          </cell>
        </row>
        <row r="10">
          <cell r="H10">
            <v>540</v>
          </cell>
        </row>
      </sheetData>
      <sheetData sheetId="4">
        <row r="10">
          <cell r="E10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3"/>
  <sheetViews>
    <sheetView topLeftCell="A31" zoomScaleNormal="100" workbookViewId="0">
      <selection sqref="A1:K2"/>
    </sheetView>
  </sheetViews>
  <sheetFormatPr defaultRowHeight="15" x14ac:dyDescent="0.25"/>
  <cols>
    <col min="3" max="3" width="43.140625" bestFit="1" customWidth="1"/>
    <col min="4" max="5" width="0" hidden="1" customWidth="1"/>
    <col min="6" max="6" width="10" hidden="1" customWidth="1"/>
    <col min="7" max="7" width="11.85546875" hidden="1" customWidth="1"/>
    <col min="8" max="8" width="0" hidden="1" customWidth="1"/>
    <col min="9" max="9" width="11" bestFit="1" customWidth="1"/>
    <col min="10" max="10" width="10.7109375" bestFit="1" customWidth="1"/>
    <col min="11" max="11" width="11.28515625" customWidth="1"/>
    <col min="12" max="12" width="14.28515625" customWidth="1"/>
    <col min="13" max="13" width="11.140625" bestFit="1" customWidth="1"/>
  </cols>
  <sheetData>
    <row r="1" spans="1:13" x14ac:dyDescent="0.25">
      <c r="A1" s="52" t="s">
        <v>0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1"/>
      <c r="M1" s="1"/>
    </row>
    <row r="2" spans="1:13" x14ac:dyDescent="0.25">
      <c r="A2" s="53"/>
      <c r="B2" s="53"/>
      <c r="C2" s="53"/>
      <c r="D2" s="53"/>
      <c r="E2" s="53"/>
      <c r="F2" s="53"/>
      <c r="G2" s="53"/>
      <c r="H2" s="53"/>
      <c r="I2" s="53"/>
      <c r="J2" s="53"/>
      <c r="K2" s="53"/>
      <c r="L2" s="1"/>
      <c r="M2" s="1"/>
    </row>
    <row r="3" spans="1:13" x14ac:dyDescent="0.25">
      <c r="A3" s="54" t="s">
        <v>1</v>
      </c>
      <c r="B3" s="53"/>
      <c r="C3" s="53"/>
      <c r="D3" s="53"/>
      <c r="E3" s="53"/>
      <c r="F3" s="53"/>
      <c r="G3" s="53"/>
      <c r="H3" s="53"/>
      <c r="I3" s="1"/>
      <c r="J3" s="1"/>
      <c r="K3" s="1"/>
      <c r="L3" s="1"/>
      <c r="M3" s="1"/>
    </row>
    <row r="4" spans="1:13" x14ac:dyDescent="0.25">
      <c r="A4" s="1"/>
      <c r="B4" s="1"/>
      <c r="C4" s="2"/>
      <c r="D4" s="2"/>
      <c r="E4" s="2"/>
      <c r="F4" s="2"/>
      <c r="G4" s="2"/>
      <c r="H4" s="2"/>
      <c r="I4" s="1"/>
      <c r="J4" s="1"/>
      <c r="K4" s="1"/>
      <c r="L4" s="1"/>
      <c r="M4" s="1"/>
    </row>
    <row r="5" spans="1:13" x14ac:dyDescent="0.25">
      <c r="A5" s="55" t="s">
        <v>2</v>
      </c>
      <c r="B5" s="56" t="s">
        <v>3</v>
      </c>
      <c r="C5" s="57" t="s">
        <v>4</v>
      </c>
      <c r="D5" s="3" t="s">
        <v>5</v>
      </c>
      <c r="E5" s="3"/>
      <c r="F5" s="3" t="s">
        <v>6</v>
      </c>
      <c r="G5" s="3" t="s">
        <v>6</v>
      </c>
      <c r="H5" s="3"/>
      <c r="I5" s="3" t="s">
        <v>7</v>
      </c>
      <c r="J5" s="3" t="s">
        <v>8</v>
      </c>
      <c r="K5" s="51" t="s">
        <v>9</v>
      </c>
      <c r="L5" s="51" t="s">
        <v>10</v>
      </c>
      <c r="M5" s="3" t="s">
        <v>11</v>
      </c>
    </row>
    <row r="6" spans="1:13" x14ac:dyDescent="0.25">
      <c r="A6" s="55"/>
      <c r="B6" s="56"/>
      <c r="C6" s="58"/>
      <c r="D6" s="3" t="s">
        <v>12</v>
      </c>
      <c r="E6" s="3"/>
      <c r="F6" s="3" t="s">
        <v>13</v>
      </c>
      <c r="G6" s="3" t="s">
        <v>14</v>
      </c>
      <c r="H6" s="3"/>
      <c r="I6" s="3" t="s">
        <v>12</v>
      </c>
      <c r="J6" s="3" t="s">
        <v>15</v>
      </c>
      <c r="K6" s="51"/>
      <c r="L6" s="51"/>
      <c r="M6" s="3" t="s">
        <v>16</v>
      </c>
    </row>
    <row r="7" spans="1:13" x14ac:dyDescent="0.25">
      <c r="A7" s="1"/>
      <c r="B7" s="1"/>
      <c r="C7" s="4"/>
      <c r="D7" s="4"/>
      <c r="E7" s="4"/>
      <c r="F7" s="4"/>
      <c r="G7" s="4"/>
      <c r="H7" s="4"/>
      <c r="I7" s="1"/>
      <c r="J7" s="1"/>
      <c r="K7" s="1"/>
      <c r="L7" s="1"/>
      <c r="M7" s="1"/>
    </row>
    <row r="8" spans="1:13" x14ac:dyDescent="0.25">
      <c r="A8" s="4" t="s">
        <v>17</v>
      </c>
      <c r="B8" s="5" t="s">
        <v>18</v>
      </c>
      <c r="C8" s="6" t="s">
        <v>19</v>
      </c>
      <c r="D8" s="7">
        <v>4500</v>
      </c>
      <c r="E8" s="7"/>
      <c r="F8" s="7">
        <v>4500</v>
      </c>
      <c r="G8" s="7">
        <v>3952</v>
      </c>
      <c r="H8" s="7"/>
      <c r="I8" s="18"/>
      <c r="J8" s="18"/>
      <c r="K8" s="18"/>
      <c r="L8" s="18"/>
      <c r="M8" s="18"/>
    </row>
    <row r="9" spans="1:13" x14ac:dyDescent="0.25">
      <c r="A9" s="4" t="s">
        <v>20</v>
      </c>
      <c r="B9" s="5" t="s">
        <v>18</v>
      </c>
      <c r="C9" s="6" t="s">
        <v>19</v>
      </c>
      <c r="D9" s="7"/>
      <c r="E9" s="7"/>
      <c r="F9" s="7"/>
      <c r="G9" s="7"/>
      <c r="H9" s="7"/>
      <c r="I9" s="18">
        <v>200</v>
      </c>
      <c r="J9" s="18"/>
      <c r="K9" s="18"/>
      <c r="L9" s="18">
        <f>M9-I9-J9-K9</f>
        <v>-160</v>
      </c>
      <c r="M9" s="18">
        <v>40</v>
      </c>
    </row>
    <row r="10" spans="1:13" x14ac:dyDescent="0.25">
      <c r="A10" s="4" t="s">
        <v>21</v>
      </c>
      <c r="B10" s="5" t="s">
        <v>18</v>
      </c>
      <c r="C10" s="6" t="s">
        <v>19</v>
      </c>
      <c r="D10" s="7"/>
      <c r="E10" s="7"/>
      <c r="F10" s="7"/>
      <c r="G10" s="7"/>
      <c r="H10" s="7"/>
      <c r="I10" s="18">
        <v>3000</v>
      </c>
      <c r="J10" s="18"/>
      <c r="K10" s="18"/>
      <c r="L10" s="18">
        <f>M10-I10-J10-K10</f>
        <v>-1725</v>
      </c>
      <c r="M10" s="18">
        <v>1275</v>
      </c>
    </row>
    <row r="11" spans="1:13" x14ac:dyDescent="0.25">
      <c r="A11" s="1"/>
      <c r="B11" s="9"/>
      <c r="C11" s="6" t="s">
        <v>22</v>
      </c>
      <c r="D11" s="7">
        <v>6930</v>
      </c>
      <c r="E11" s="7"/>
      <c r="F11" s="7">
        <v>6930</v>
      </c>
      <c r="G11" s="7">
        <v>3852</v>
      </c>
      <c r="H11" s="7"/>
      <c r="I11" s="18"/>
      <c r="J11" s="18"/>
      <c r="K11" s="18"/>
      <c r="L11" s="18">
        <f t="shared" ref="L11:L32" si="0">M11-I11-J11-K11</f>
        <v>0</v>
      </c>
      <c r="M11" s="18"/>
    </row>
    <row r="12" spans="1:13" x14ac:dyDescent="0.25">
      <c r="A12" s="4" t="s">
        <v>23</v>
      </c>
      <c r="B12" s="9"/>
      <c r="C12" s="6" t="s">
        <v>24</v>
      </c>
      <c r="D12" s="7"/>
      <c r="E12" s="7"/>
      <c r="F12" s="7"/>
      <c r="G12" s="7"/>
      <c r="H12" s="7"/>
      <c r="I12" s="18">
        <v>0</v>
      </c>
      <c r="J12" s="18"/>
      <c r="K12" s="18"/>
      <c r="L12" s="18">
        <f t="shared" si="0"/>
        <v>9</v>
      </c>
      <c r="M12" s="18">
        <v>9</v>
      </c>
    </row>
    <row r="13" spans="1:13" x14ac:dyDescent="0.25">
      <c r="A13" s="4" t="s">
        <v>25</v>
      </c>
      <c r="B13" s="11" t="s">
        <v>26</v>
      </c>
      <c r="C13" s="6" t="s">
        <v>27</v>
      </c>
      <c r="D13" s="7"/>
      <c r="E13" s="7"/>
      <c r="F13" s="7">
        <v>46400</v>
      </c>
      <c r="G13" s="7">
        <v>26349</v>
      </c>
      <c r="H13" s="7"/>
      <c r="I13" s="18">
        <v>35000</v>
      </c>
      <c r="J13" s="18"/>
      <c r="K13" s="18"/>
      <c r="L13" s="18">
        <f t="shared" si="0"/>
        <v>-3502</v>
      </c>
      <c r="M13" s="18">
        <v>31498</v>
      </c>
    </row>
    <row r="14" spans="1:13" x14ac:dyDescent="0.25">
      <c r="A14" s="4" t="s">
        <v>25</v>
      </c>
      <c r="B14" s="11" t="s">
        <v>28</v>
      </c>
      <c r="C14" s="6" t="s">
        <v>27</v>
      </c>
      <c r="D14" s="7"/>
      <c r="E14" s="7"/>
      <c r="F14" s="7"/>
      <c r="G14" s="7"/>
      <c r="H14" s="7"/>
      <c r="I14" s="18"/>
      <c r="J14" s="18"/>
      <c r="K14" s="18"/>
      <c r="L14" s="18">
        <f t="shared" si="0"/>
        <v>0</v>
      </c>
      <c r="M14" s="18"/>
    </row>
    <row r="15" spans="1:13" x14ac:dyDescent="0.25">
      <c r="A15" s="4" t="s">
        <v>25</v>
      </c>
      <c r="B15" s="11" t="s">
        <v>29</v>
      </c>
      <c r="C15" s="6" t="s">
        <v>27</v>
      </c>
      <c r="D15" s="7"/>
      <c r="E15" s="7"/>
      <c r="F15" s="7"/>
      <c r="G15" s="7"/>
      <c r="H15" s="7"/>
      <c r="I15" s="18"/>
      <c r="J15" s="18"/>
      <c r="K15" s="18"/>
      <c r="L15" s="18">
        <f t="shared" si="0"/>
        <v>0</v>
      </c>
      <c r="M15" s="18"/>
    </row>
    <row r="16" spans="1:13" x14ac:dyDescent="0.25">
      <c r="A16" s="4" t="s">
        <v>30</v>
      </c>
      <c r="B16" s="5" t="s">
        <v>18</v>
      </c>
      <c r="C16" s="6" t="s">
        <v>31</v>
      </c>
      <c r="D16" s="7">
        <v>1500</v>
      </c>
      <c r="E16" s="7"/>
      <c r="F16" s="7">
        <f>(F8+F13)*0.27</f>
        <v>13743</v>
      </c>
      <c r="G16" s="7">
        <f>(G8+G13)*0.27</f>
        <v>8181.27</v>
      </c>
      <c r="H16" s="7"/>
      <c r="I16" s="18"/>
      <c r="J16" s="18"/>
      <c r="K16" s="18"/>
      <c r="L16" s="18">
        <f t="shared" si="0"/>
        <v>0</v>
      </c>
      <c r="M16" s="18"/>
    </row>
    <row r="17" spans="1:13" x14ac:dyDescent="0.25">
      <c r="A17" s="4" t="s">
        <v>30</v>
      </c>
      <c r="B17" s="11" t="s">
        <v>26</v>
      </c>
      <c r="C17" s="6" t="s">
        <v>32</v>
      </c>
      <c r="D17" s="7"/>
      <c r="E17" s="7"/>
      <c r="F17" s="7"/>
      <c r="G17" s="7"/>
      <c r="H17" s="7"/>
      <c r="I17" s="18">
        <v>9450</v>
      </c>
      <c r="J17" s="18"/>
      <c r="K17" s="18"/>
      <c r="L17" s="18">
        <f t="shared" si="0"/>
        <v>-813</v>
      </c>
      <c r="M17" s="18">
        <v>8637</v>
      </c>
    </row>
    <row r="18" spans="1:13" x14ac:dyDescent="0.25">
      <c r="A18" s="4" t="s">
        <v>30</v>
      </c>
      <c r="B18" s="11" t="s">
        <v>28</v>
      </c>
      <c r="C18" s="6" t="s">
        <v>32</v>
      </c>
      <c r="D18" s="7"/>
      <c r="E18" s="7"/>
      <c r="F18" s="7"/>
      <c r="G18" s="7"/>
      <c r="H18" s="7"/>
      <c r="I18" s="18"/>
      <c r="J18" s="18"/>
      <c r="K18" s="18"/>
      <c r="L18" s="18">
        <f t="shared" si="0"/>
        <v>0</v>
      </c>
      <c r="M18" s="18"/>
    </row>
    <row r="19" spans="1:13" x14ac:dyDescent="0.25">
      <c r="A19" s="4" t="s">
        <v>30</v>
      </c>
      <c r="B19" s="11" t="s">
        <v>29</v>
      </c>
      <c r="C19" s="6" t="s">
        <v>32</v>
      </c>
      <c r="D19" s="7"/>
      <c r="E19" s="7"/>
      <c r="F19" s="7"/>
      <c r="G19" s="7"/>
      <c r="H19" s="7"/>
      <c r="I19" s="18"/>
      <c r="J19" s="18"/>
      <c r="K19" s="18"/>
      <c r="L19" s="18">
        <f t="shared" si="0"/>
        <v>0</v>
      </c>
      <c r="M19" s="18"/>
    </row>
    <row r="20" spans="1:13" x14ac:dyDescent="0.25">
      <c r="A20" s="4" t="s">
        <v>33</v>
      </c>
      <c r="B20" s="12" t="s">
        <v>34</v>
      </c>
      <c r="C20" s="6" t="s">
        <v>35</v>
      </c>
      <c r="D20" s="7"/>
      <c r="E20" s="7"/>
      <c r="F20" s="7"/>
      <c r="G20" s="7">
        <v>2331</v>
      </c>
      <c r="H20" s="7"/>
      <c r="I20" s="18">
        <v>17055</v>
      </c>
      <c r="J20" s="18"/>
      <c r="K20" s="18"/>
      <c r="L20" s="18">
        <f t="shared" si="0"/>
        <v>-17055</v>
      </c>
      <c r="M20" s="18">
        <v>0</v>
      </c>
    </row>
    <row r="21" spans="1:13" x14ac:dyDescent="0.25">
      <c r="A21" s="4" t="s">
        <v>36</v>
      </c>
      <c r="B21" s="11" t="s">
        <v>26</v>
      </c>
      <c r="C21" s="6" t="s">
        <v>37</v>
      </c>
      <c r="D21" s="7"/>
      <c r="E21" s="7"/>
      <c r="F21" s="7"/>
      <c r="G21" s="7"/>
      <c r="H21" s="7"/>
      <c r="I21" s="18">
        <v>0</v>
      </c>
      <c r="J21" s="18"/>
      <c r="K21" s="18"/>
      <c r="L21" s="18">
        <f t="shared" si="0"/>
        <v>2216</v>
      </c>
      <c r="M21" s="18">
        <v>2216</v>
      </c>
    </row>
    <row r="22" spans="1:13" x14ac:dyDescent="0.25">
      <c r="A22" s="4" t="s">
        <v>36</v>
      </c>
      <c r="B22" s="11" t="s">
        <v>28</v>
      </c>
      <c r="C22" s="6" t="s">
        <v>37</v>
      </c>
      <c r="D22" s="7"/>
      <c r="E22" s="7"/>
      <c r="F22" s="7"/>
      <c r="G22" s="7"/>
      <c r="H22" s="7"/>
      <c r="I22" s="18"/>
      <c r="J22" s="18"/>
      <c r="K22" s="18"/>
      <c r="L22" s="18">
        <f t="shared" si="0"/>
        <v>0</v>
      </c>
      <c r="M22" s="18"/>
    </row>
    <row r="23" spans="1:13" x14ac:dyDescent="0.25">
      <c r="A23" s="4" t="s">
        <v>36</v>
      </c>
      <c r="B23" s="11" t="s">
        <v>29</v>
      </c>
      <c r="C23" s="6" t="s">
        <v>37</v>
      </c>
      <c r="D23" s="7"/>
      <c r="E23" s="7"/>
      <c r="F23" s="7"/>
      <c r="G23" s="7"/>
      <c r="H23" s="7"/>
      <c r="I23" s="18"/>
      <c r="J23" s="18"/>
      <c r="K23" s="18"/>
      <c r="L23" s="18">
        <f t="shared" si="0"/>
        <v>0</v>
      </c>
      <c r="M23" s="18"/>
    </row>
    <row r="24" spans="1:13" x14ac:dyDescent="0.25">
      <c r="A24" s="4" t="s">
        <v>38</v>
      </c>
      <c r="B24" s="11"/>
      <c r="C24" s="6" t="s">
        <v>39</v>
      </c>
      <c r="D24" s="7"/>
      <c r="E24" s="7"/>
      <c r="F24" s="7"/>
      <c r="G24" s="7"/>
      <c r="H24" s="7"/>
      <c r="I24" s="18">
        <v>0</v>
      </c>
      <c r="J24" s="18"/>
      <c r="K24" s="18"/>
      <c r="L24" s="18">
        <f t="shared" si="0"/>
        <v>31</v>
      </c>
      <c r="M24" s="18">
        <v>31</v>
      </c>
    </row>
    <row r="25" spans="1:13" x14ac:dyDescent="0.25">
      <c r="A25" s="4" t="s">
        <v>40</v>
      </c>
      <c r="B25" s="11"/>
      <c r="C25" s="6" t="s">
        <v>41</v>
      </c>
      <c r="D25" s="7"/>
      <c r="E25" s="7"/>
      <c r="F25" s="7"/>
      <c r="G25" s="7"/>
      <c r="H25" s="7"/>
      <c r="I25" s="18">
        <v>0</v>
      </c>
      <c r="J25" s="18"/>
      <c r="K25" s="18"/>
      <c r="L25" s="18">
        <f t="shared" si="0"/>
        <v>67</v>
      </c>
      <c r="M25" s="18">
        <v>67</v>
      </c>
    </row>
    <row r="26" spans="1:13" x14ac:dyDescent="0.25">
      <c r="A26" s="1"/>
      <c r="B26" s="9"/>
      <c r="C26" s="6" t="s">
        <v>42</v>
      </c>
      <c r="D26" s="7">
        <v>800</v>
      </c>
      <c r="E26" s="7"/>
      <c r="F26" s="7"/>
      <c r="G26" s="7"/>
      <c r="H26" s="7"/>
      <c r="I26" s="18"/>
      <c r="J26" s="18"/>
      <c r="K26" s="18"/>
      <c r="L26" s="18">
        <f t="shared" si="0"/>
        <v>0</v>
      </c>
      <c r="M26" s="18"/>
    </row>
    <row r="27" spans="1:13" s="26" customFormat="1" x14ac:dyDescent="0.25">
      <c r="A27" s="24"/>
      <c r="B27" s="25"/>
      <c r="C27" s="13" t="s">
        <v>43</v>
      </c>
      <c r="D27" s="14">
        <f>SUM(D8:D26)</f>
        <v>13730</v>
      </c>
      <c r="E27" s="14"/>
      <c r="F27" s="14">
        <f>SUM(F8:F26)</f>
        <v>71573</v>
      </c>
      <c r="G27" s="14">
        <f>SUM(G8:G26)</f>
        <v>44665.270000000004</v>
      </c>
      <c r="H27" s="15"/>
      <c r="I27" s="16">
        <f>SUM(I8:I26)</f>
        <v>64705</v>
      </c>
      <c r="J27" s="16"/>
      <c r="K27" s="16"/>
      <c r="L27" s="16">
        <f t="shared" si="0"/>
        <v>-20932</v>
      </c>
      <c r="M27" s="16">
        <f>SUM(M9:M26)</f>
        <v>43773</v>
      </c>
    </row>
    <row r="28" spans="1:13" x14ac:dyDescent="0.25">
      <c r="A28" s="1" t="s">
        <v>44</v>
      </c>
      <c r="B28" s="9"/>
      <c r="C28" s="6" t="s">
        <v>45</v>
      </c>
      <c r="D28" s="14"/>
      <c r="E28" s="14"/>
      <c r="F28" s="14"/>
      <c r="G28" s="14"/>
      <c r="H28" s="15"/>
      <c r="I28" s="18">
        <v>0</v>
      </c>
      <c r="J28" s="18"/>
      <c r="K28" s="18"/>
      <c r="L28" s="18">
        <f t="shared" si="0"/>
        <v>13166</v>
      </c>
      <c r="M28" s="18">
        <v>13166</v>
      </c>
    </row>
    <row r="29" spans="1:13" x14ac:dyDescent="0.25">
      <c r="A29" s="4" t="s">
        <v>46</v>
      </c>
      <c r="B29" s="9"/>
      <c r="C29" s="6" t="s">
        <v>47</v>
      </c>
      <c r="D29" s="7"/>
      <c r="E29" s="7"/>
      <c r="F29" s="7"/>
      <c r="G29" s="7"/>
      <c r="H29" s="7"/>
      <c r="I29" s="18">
        <v>0</v>
      </c>
      <c r="J29" s="18"/>
      <c r="K29" s="18"/>
      <c r="L29" s="18">
        <f>M29-I29-J29-K29</f>
        <v>93</v>
      </c>
      <c r="M29" s="18">
        <v>93</v>
      </c>
    </row>
    <row r="30" spans="1:13" x14ac:dyDescent="0.25">
      <c r="A30" s="4" t="s">
        <v>48</v>
      </c>
      <c r="B30" s="9"/>
      <c r="C30" s="6" t="s">
        <v>49</v>
      </c>
      <c r="D30" s="14"/>
      <c r="E30" s="14"/>
      <c r="F30" s="14">
        <v>178</v>
      </c>
      <c r="G30" s="14">
        <v>178</v>
      </c>
      <c r="H30" s="17"/>
      <c r="I30" s="18"/>
      <c r="J30" s="18"/>
      <c r="K30" s="18"/>
      <c r="L30" s="18">
        <f t="shared" si="0"/>
        <v>412</v>
      </c>
      <c r="M30" s="18">
        <v>412</v>
      </c>
    </row>
    <row r="31" spans="1:13" x14ac:dyDescent="0.25">
      <c r="A31" s="4" t="s">
        <v>50</v>
      </c>
      <c r="B31" s="5" t="s">
        <v>51</v>
      </c>
      <c r="C31" s="6" t="s">
        <v>52</v>
      </c>
      <c r="D31" s="16">
        <v>169334</v>
      </c>
      <c r="E31" s="16"/>
      <c r="F31" s="16">
        <f>[1]kiadások!D13-[1]bevételek!F27-[1]bevételek!F30</f>
        <v>-71751</v>
      </c>
      <c r="G31" s="16">
        <f>[1]kiadások!E13-[1]bevételek!G27-[1]bevételek!G30</f>
        <v>-44843.270000000004</v>
      </c>
      <c r="H31" s="16"/>
      <c r="I31" s="18">
        <v>209425</v>
      </c>
      <c r="J31" s="18">
        <v>915</v>
      </c>
      <c r="K31" s="18"/>
      <c r="L31" s="18">
        <f t="shared" si="0"/>
        <v>26763</v>
      </c>
      <c r="M31" s="18">
        <v>237103</v>
      </c>
    </row>
    <row r="32" spans="1:13" x14ac:dyDescent="0.25">
      <c r="A32" s="1"/>
      <c r="B32" s="9"/>
      <c r="C32" s="19" t="s">
        <v>53</v>
      </c>
      <c r="D32" s="20">
        <f>SUM(D27:D31)</f>
        <v>183064</v>
      </c>
      <c r="E32" s="20"/>
      <c r="F32" s="20">
        <f>[1]kiadások!D13</f>
        <v>0</v>
      </c>
      <c r="G32" s="20">
        <f>[1]kiadások!E13</f>
        <v>0</v>
      </c>
      <c r="H32" s="20"/>
      <c r="I32" s="20">
        <f>I27+I31</f>
        <v>274130</v>
      </c>
      <c r="J32" s="20">
        <f>J31</f>
        <v>915</v>
      </c>
      <c r="K32" s="20"/>
      <c r="L32" s="16">
        <f t="shared" si="0"/>
        <v>19502</v>
      </c>
      <c r="M32" s="20">
        <f>M27+M28+M29+M30+M31</f>
        <v>294547</v>
      </c>
    </row>
    <row r="33" spans="1:13" x14ac:dyDescent="0.25">
      <c r="A33" s="1"/>
      <c r="B33" s="1"/>
      <c r="C33" s="19"/>
      <c r="D33" s="20"/>
      <c r="E33" s="20"/>
      <c r="F33" s="20"/>
      <c r="G33" s="20"/>
      <c r="H33" s="20"/>
      <c r="I33" s="1"/>
      <c r="J33" s="1"/>
      <c r="K33" s="1"/>
      <c r="L33" s="1"/>
      <c r="M33" s="1"/>
    </row>
    <row r="34" spans="1:13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x14ac:dyDescent="0.25">
      <c r="A35" s="21" t="s">
        <v>54</v>
      </c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</row>
    <row r="36" spans="1:13" x14ac:dyDescent="0.25">
      <c r="A36" s="1"/>
      <c r="B36" s="4" t="s">
        <v>55</v>
      </c>
      <c r="C36" s="1"/>
      <c r="D36" s="1"/>
      <c r="E36" s="1"/>
      <c r="F36" s="1"/>
      <c r="G36" s="1"/>
      <c r="H36" s="8"/>
      <c r="I36" s="8">
        <f>I8</f>
        <v>0</v>
      </c>
      <c r="J36" s="8"/>
      <c r="K36" s="8"/>
      <c r="L36" s="8">
        <f t="shared" ref="L36:L52" si="1">M36-I36-J36-K36</f>
        <v>0</v>
      </c>
      <c r="M36" s="22">
        <f>M8</f>
        <v>0</v>
      </c>
    </row>
    <row r="37" spans="1:13" x14ac:dyDescent="0.25">
      <c r="A37" s="1"/>
      <c r="B37" s="4" t="s">
        <v>56</v>
      </c>
      <c r="C37" s="1"/>
      <c r="D37" s="1"/>
      <c r="E37" s="1"/>
      <c r="F37" s="1"/>
      <c r="G37" s="1"/>
      <c r="H37" s="8"/>
      <c r="I37" s="8">
        <f>I9</f>
        <v>200</v>
      </c>
      <c r="J37" s="8"/>
      <c r="K37" s="8"/>
      <c r="L37" s="8">
        <f t="shared" si="1"/>
        <v>-160</v>
      </c>
      <c r="M37" s="22">
        <v>40</v>
      </c>
    </row>
    <row r="38" spans="1:13" x14ac:dyDescent="0.25">
      <c r="A38" s="1"/>
      <c r="B38" s="4" t="s">
        <v>57</v>
      </c>
      <c r="C38" s="1"/>
      <c r="D38" s="1"/>
      <c r="E38" s="1"/>
      <c r="F38" s="1"/>
      <c r="G38" s="1"/>
      <c r="H38" s="8"/>
      <c r="I38" s="8"/>
      <c r="J38" s="8"/>
      <c r="K38" s="8"/>
      <c r="L38" s="8">
        <f t="shared" si="1"/>
        <v>9</v>
      </c>
      <c r="M38" s="22">
        <v>9</v>
      </c>
    </row>
    <row r="39" spans="1:13" x14ac:dyDescent="0.25">
      <c r="A39" s="1"/>
      <c r="B39" s="4" t="s">
        <v>58</v>
      </c>
      <c r="C39" s="1"/>
      <c r="D39" s="1"/>
      <c r="E39" s="1"/>
      <c r="F39" s="1"/>
      <c r="G39" s="1"/>
      <c r="H39" s="8"/>
      <c r="I39" s="8">
        <f>I10</f>
        <v>3000</v>
      </c>
      <c r="J39" s="8"/>
      <c r="K39" s="8"/>
      <c r="L39" s="8">
        <f t="shared" si="1"/>
        <v>-1725</v>
      </c>
      <c r="M39" s="22">
        <f>M10</f>
        <v>1275</v>
      </c>
    </row>
    <row r="40" spans="1:13" x14ac:dyDescent="0.25">
      <c r="A40" s="1"/>
      <c r="B40" s="4" t="s">
        <v>59</v>
      </c>
      <c r="C40" s="1"/>
      <c r="D40" s="1"/>
      <c r="E40" s="1"/>
      <c r="F40" s="1"/>
      <c r="G40" s="1"/>
      <c r="H40" s="8"/>
      <c r="I40" s="8">
        <f>I13+I14+I15</f>
        <v>35000</v>
      </c>
      <c r="J40" s="8"/>
      <c r="K40" s="8"/>
      <c r="L40" s="8">
        <f t="shared" si="1"/>
        <v>-3502</v>
      </c>
      <c r="M40" s="22">
        <f>M13+M14+M15</f>
        <v>31498</v>
      </c>
    </row>
    <row r="41" spans="1:13" x14ac:dyDescent="0.25">
      <c r="A41" s="1"/>
      <c r="B41" s="4" t="s">
        <v>60</v>
      </c>
      <c r="C41" s="1"/>
      <c r="D41" s="1"/>
      <c r="E41" s="1"/>
      <c r="F41" s="1"/>
      <c r="G41" s="1"/>
      <c r="H41" s="8"/>
      <c r="I41" s="8">
        <f>I16+I17+I18+I19</f>
        <v>9450</v>
      </c>
      <c r="J41" s="8"/>
      <c r="K41" s="8"/>
      <c r="L41" s="8">
        <f t="shared" si="1"/>
        <v>-813</v>
      </c>
      <c r="M41" s="22">
        <f>M16+M17+M18+M19</f>
        <v>8637</v>
      </c>
    </row>
    <row r="42" spans="1:13" x14ac:dyDescent="0.25">
      <c r="A42" s="1"/>
      <c r="B42" s="4" t="s">
        <v>61</v>
      </c>
      <c r="C42" s="1"/>
      <c r="D42" s="1"/>
      <c r="E42" s="1"/>
      <c r="F42" s="1"/>
      <c r="G42" s="1"/>
      <c r="H42" s="8"/>
      <c r="I42" s="8"/>
      <c r="J42" s="8"/>
      <c r="K42" s="8"/>
      <c r="L42" s="8">
        <f t="shared" si="1"/>
        <v>31</v>
      </c>
      <c r="M42" s="22">
        <v>31</v>
      </c>
    </row>
    <row r="43" spans="1:13" x14ac:dyDescent="0.25">
      <c r="A43" s="1"/>
      <c r="B43" s="4" t="s">
        <v>62</v>
      </c>
      <c r="C43" s="1"/>
      <c r="D43" s="1"/>
      <c r="E43" s="1"/>
      <c r="F43" s="1"/>
      <c r="G43" s="1"/>
      <c r="H43" s="8"/>
      <c r="I43" s="8">
        <f>I20</f>
        <v>17055</v>
      </c>
      <c r="J43" s="8"/>
      <c r="K43" s="8"/>
      <c r="L43" s="8">
        <f t="shared" si="1"/>
        <v>-17055</v>
      </c>
      <c r="M43" s="22">
        <f>M20</f>
        <v>0</v>
      </c>
    </row>
    <row r="44" spans="1:13" x14ac:dyDescent="0.25">
      <c r="A44" s="1"/>
      <c r="B44" s="4" t="s">
        <v>63</v>
      </c>
      <c r="C44" s="1"/>
      <c r="D44" s="1"/>
      <c r="E44" s="1"/>
      <c r="F44" s="1"/>
      <c r="G44" s="1"/>
      <c r="H44" s="8"/>
      <c r="I44" s="8">
        <f>I21+I22+I23</f>
        <v>0</v>
      </c>
      <c r="J44" s="8"/>
      <c r="K44" s="8"/>
      <c r="L44" s="8">
        <f t="shared" si="1"/>
        <v>2216</v>
      </c>
      <c r="M44" s="22">
        <f>M21+M22+M23</f>
        <v>2216</v>
      </c>
    </row>
    <row r="45" spans="1:13" x14ac:dyDescent="0.25">
      <c r="A45" s="1"/>
      <c r="B45" s="4" t="s">
        <v>64</v>
      </c>
      <c r="C45" s="1"/>
      <c r="D45" s="1"/>
      <c r="E45" s="1"/>
      <c r="F45" s="1"/>
      <c r="G45" s="1"/>
      <c r="H45" s="8"/>
      <c r="I45" s="8">
        <f>I31</f>
        <v>209425</v>
      </c>
      <c r="J45" s="8">
        <v>915</v>
      </c>
      <c r="K45" s="8"/>
      <c r="L45" s="8">
        <f t="shared" si="1"/>
        <v>26763</v>
      </c>
      <c r="M45" s="22">
        <v>237103</v>
      </c>
    </row>
    <row r="46" spans="1:13" x14ac:dyDescent="0.25">
      <c r="A46" s="1"/>
      <c r="B46" s="4" t="s">
        <v>65</v>
      </c>
      <c r="C46" s="1"/>
      <c r="D46" s="1"/>
      <c r="E46" s="1"/>
      <c r="F46" s="1"/>
      <c r="G46" s="1"/>
      <c r="H46" s="8"/>
      <c r="I46" s="1"/>
      <c r="J46" s="8"/>
      <c r="K46" s="1"/>
      <c r="L46" s="8">
        <f t="shared" si="1"/>
        <v>0</v>
      </c>
      <c r="M46" s="10"/>
    </row>
    <row r="47" spans="1:13" x14ac:dyDescent="0.25">
      <c r="A47" s="1"/>
      <c r="B47" s="4" t="s">
        <v>62</v>
      </c>
      <c r="C47" s="1"/>
      <c r="D47" s="1"/>
      <c r="E47" s="1"/>
      <c r="F47" s="1"/>
      <c r="G47" s="1"/>
      <c r="H47" s="8"/>
      <c r="I47" s="1"/>
      <c r="J47" s="8"/>
      <c r="K47" s="1"/>
      <c r="L47" s="8">
        <f t="shared" si="1"/>
        <v>0</v>
      </c>
      <c r="M47" s="10"/>
    </row>
    <row r="48" spans="1:13" x14ac:dyDescent="0.25">
      <c r="A48" s="1"/>
      <c r="B48" s="4" t="s">
        <v>66</v>
      </c>
      <c r="C48" s="1"/>
      <c r="D48" s="1"/>
      <c r="E48" s="1"/>
      <c r="F48" s="1"/>
      <c r="G48" s="1"/>
      <c r="H48" s="8"/>
      <c r="I48" s="1"/>
      <c r="J48" s="8"/>
      <c r="K48" s="1"/>
      <c r="L48" s="8">
        <f t="shared" si="1"/>
        <v>67</v>
      </c>
      <c r="M48" s="10">
        <v>67</v>
      </c>
    </row>
    <row r="49" spans="1:13" x14ac:dyDescent="0.25">
      <c r="A49" s="1"/>
      <c r="B49" s="4" t="s">
        <v>67</v>
      </c>
      <c r="C49" s="1"/>
      <c r="D49" s="1"/>
      <c r="E49" s="1"/>
      <c r="F49" s="1"/>
      <c r="G49" s="1"/>
      <c r="H49" s="8"/>
      <c r="I49" s="1"/>
      <c r="J49" s="8"/>
      <c r="K49" s="1"/>
      <c r="L49" s="8">
        <f t="shared" si="1"/>
        <v>93</v>
      </c>
      <c r="M49" s="10">
        <v>93</v>
      </c>
    </row>
    <row r="50" spans="1:13" x14ac:dyDescent="0.25">
      <c r="A50" s="1"/>
      <c r="B50" s="4" t="s">
        <v>68</v>
      </c>
      <c r="C50" s="1"/>
      <c r="D50" s="1"/>
      <c r="E50" s="1"/>
      <c r="F50" s="1"/>
      <c r="G50" s="1"/>
      <c r="H50" s="8"/>
      <c r="I50" s="1"/>
      <c r="J50" s="8"/>
      <c r="K50" s="1"/>
      <c r="L50" s="8">
        <f t="shared" si="1"/>
        <v>13166</v>
      </c>
      <c r="M50" s="10">
        <v>13166</v>
      </c>
    </row>
    <row r="51" spans="1:13" x14ac:dyDescent="0.25">
      <c r="A51" s="1"/>
      <c r="B51" s="4" t="s">
        <v>69</v>
      </c>
      <c r="C51" s="1"/>
      <c r="D51" s="1"/>
      <c r="E51" s="1"/>
      <c r="F51" s="1"/>
      <c r="G51" s="1"/>
      <c r="H51" s="8"/>
      <c r="I51" s="1"/>
      <c r="J51" s="8"/>
      <c r="K51" s="1"/>
      <c r="L51" s="8">
        <f t="shared" si="1"/>
        <v>412</v>
      </c>
      <c r="M51" s="10">
        <v>412</v>
      </c>
    </row>
    <row r="52" spans="1:13" x14ac:dyDescent="0.25">
      <c r="A52" s="1"/>
      <c r="B52" s="21" t="s">
        <v>70</v>
      </c>
      <c r="C52" s="21"/>
      <c r="D52" s="21"/>
      <c r="E52" s="21"/>
      <c r="F52" s="21"/>
      <c r="G52" s="21"/>
      <c r="H52" s="16"/>
      <c r="I52" s="16">
        <f>SUM(I36:I46)</f>
        <v>274130</v>
      </c>
      <c r="J52" s="16">
        <f>SUM(J36:J46)</f>
        <v>915</v>
      </c>
      <c r="K52" s="16"/>
      <c r="L52" s="16">
        <f t="shared" si="1"/>
        <v>19502</v>
      </c>
      <c r="M52" s="16">
        <f>SUM(M36:M51)</f>
        <v>294547</v>
      </c>
    </row>
    <row r="53" spans="1:13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x14ac:dyDescent="0.25">
      <c r="A54" s="21" t="s">
        <v>71</v>
      </c>
      <c r="B54" s="21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</row>
    <row r="55" spans="1:13" x14ac:dyDescent="0.25">
      <c r="A55" s="1"/>
      <c r="B55" s="5" t="s">
        <v>72</v>
      </c>
      <c r="C55" s="1"/>
      <c r="D55" s="1"/>
      <c r="E55" s="1"/>
      <c r="F55" s="1"/>
      <c r="G55" s="1"/>
      <c r="H55" s="8"/>
      <c r="I55" s="8">
        <f>I8+I9+I10+I16</f>
        <v>3200</v>
      </c>
      <c r="J55" s="8"/>
      <c r="K55" s="8"/>
      <c r="L55" s="8">
        <f t="shared" ref="L55:L63" si="2">M55-I55-J55-K55</f>
        <v>6308</v>
      </c>
      <c r="M55" s="8">
        <v>9508</v>
      </c>
    </row>
    <row r="56" spans="1:13" x14ac:dyDescent="0.25">
      <c r="A56" s="1"/>
      <c r="B56" s="11" t="s">
        <v>73</v>
      </c>
      <c r="C56" s="1"/>
      <c r="D56" s="1"/>
      <c r="E56" s="1"/>
      <c r="F56" s="1"/>
      <c r="G56" s="1"/>
      <c r="H56" s="8"/>
      <c r="I56" s="8">
        <f>I13+I17+I21</f>
        <v>44450</v>
      </c>
      <c r="J56" s="8"/>
      <c r="K56" s="8"/>
      <c r="L56" s="8">
        <f t="shared" si="2"/>
        <v>1722</v>
      </c>
      <c r="M56" s="8">
        <v>46172</v>
      </c>
    </row>
    <row r="57" spans="1:13" x14ac:dyDescent="0.25">
      <c r="A57" s="1"/>
      <c r="B57" s="4" t="s">
        <v>74</v>
      </c>
      <c r="C57" s="1"/>
      <c r="D57" s="1"/>
      <c r="E57" s="1"/>
      <c r="F57" s="1"/>
      <c r="G57" s="1"/>
      <c r="H57" s="8"/>
      <c r="I57" s="8">
        <f>I14+I18+I22</f>
        <v>0</v>
      </c>
      <c r="J57" s="8"/>
      <c r="K57" s="8"/>
      <c r="L57" s="8">
        <f t="shared" si="2"/>
        <v>0</v>
      </c>
      <c r="M57" s="8"/>
    </row>
    <row r="58" spans="1:13" x14ac:dyDescent="0.25">
      <c r="A58" s="1"/>
      <c r="B58" s="11" t="s">
        <v>75</v>
      </c>
      <c r="C58" s="1"/>
      <c r="D58" s="1"/>
      <c r="E58" s="1"/>
      <c r="F58" s="1"/>
      <c r="G58" s="1"/>
      <c r="H58" s="8"/>
      <c r="I58" s="8">
        <f>I23+I19+I15</f>
        <v>0</v>
      </c>
      <c r="J58" s="8"/>
      <c r="K58" s="8"/>
      <c r="L58" s="8">
        <f t="shared" si="2"/>
        <v>0</v>
      </c>
      <c r="M58" s="8">
        <f>M23+M19+M15</f>
        <v>0</v>
      </c>
    </row>
    <row r="59" spans="1:13" x14ac:dyDescent="0.25">
      <c r="A59" s="1"/>
      <c r="B59" s="11" t="s">
        <v>76</v>
      </c>
      <c r="C59" s="1"/>
      <c r="D59" s="1"/>
      <c r="E59" s="1"/>
      <c r="F59" s="1"/>
      <c r="G59" s="1"/>
      <c r="H59" s="8"/>
      <c r="I59" s="8">
        <f>I20</f>
        <v>17055</v>
      </c>
      <c r="J59" s="8"/>
      <c r="K59" s="8"/>
      <c r="L59" s="8">
        <f t="shared" si="2"/>
        <v>-17055</v>
      </c>
      <c r="M59" s="8">
        <f>M20</f>
        <v>0</v>
      </c>
    </row>
    <row r="60" spans="1:13" x14ac:dyDescent="0.25">
      <c r="A60" s="1"/>
      <c r="B60" s="11" t="s">
        <v>77</v>
      </c>
      <c r="C60" s="1"/>
      <c r="D60" s="1"/>
      <c r="E60" s="1"/>
      <c r="F60" s="1"/>
      <c r="G60" s="1"/>
      <c r="H60" s="8"/>
      <c r="I60" s="8"/>
      <c r="J60" s="8"/>
      <c r="K60" s="8"/>
      <c r="L60" s="8">
        <f t="shared" si="2"/>
        <v>1766</v>
      </c>
      <c r="M60" s="8">
        <v>1766</v>
      </c>
    </row>
    <row r="61" spans="1:13" x14ac:dyDescent="0.25">
      <c r="A61" s="1"/>
      <c r="B61" s="11" t="s">
        <v>78</v>
      </c>
      <c r="C61" s="1"/>
      <c r="D61" s="1"/>
      <c r="E61" s="1"/>
      <c r="F61" s="1"/>
      <c r="G61" s="1"/>
      <c r="H61" s="8"/>
      <c r="I61" s="8">
        <f>I31</f>
        <v>209425</v>
      </c>
      <c r="J61" s="8">
        <v>915</v>
      </c>
      <c r="K61" s="8"/>
      <c r="L61" s="8">
        <f t="shared" si="2"/>
        <v>26761</v>
      </c>
      <c r="M61" s="8">
        <v>237101</v>
      </c>
    </row>
    <row r="62" spans="1:13" x14ac:dyDescent="0.25">
      <c r="A62" s="1"/>
      <c r="B62" s="11" t="s">
        <v>79</v>
      </c>
      <c r="C62" s="1"/>
      <c r="D62" s="1"/>
      <c r="E62" s="1"/>
      <c r="F62" s="1"/>
      <c r="G62" s="1"/>
      <c r="H62" s="8"/>
      <c r="I62" s="8">
        <v>0</v>
      </c>
      <c r="J62" s="8"/>
      <c r="K62" s="8"/>
      <c r="L62" s="8">
        <f t="shared" si="2"/>
        <v>0</v>
      </c>
      <c r="M62" s="8">
        <v>0</v>
      </c>
    </row>
    <row r="63" spans="1:13" x14ac:dyDescent="0.25">
      <c r="A63" s="21"/>
      <c r="B63" s="23" t="s">
        <v>80</v>
      </c>
      <c r="C63" s="21"/>
      <c r="D63" s="21"/>
      <c r="E63" s="21"/>
      <c r="F63" s="21"/>
      <c r="G63" s="21"/>
      <c r="H63" s="16"/>
      <c r="I63" s="16">
        <f>SUM(I55:I62)</f>
        <v>274130</v>
      </c>
      <c r="J63" s="16">
        <f>SUM(J55:J62)</f>
        <v>915</v>
      </c>
      <c r="K63" s="16"/>
      <c r="L63" s="16">
        <f t="shared" si="2"/>
        <v>19502</v>
      </c>
      <c r="M63" s="16">
        <f>SUM(M55:M62)</f>
        <v>294547</v>
      </c>
    </row>
  </sheetData>
  <mergeCells count="7">
    <mergeCell ref="L5:L6"/>
    <mergeCell ref="A1:K2"/>
    <mergeCell ref="A3:H3"/>
    <mergeCell ref="A5:A6"/>
    <mergeCell ref="B5:B6"/>
    <mergeCell ref="C5:C6"/>
    <mergeCell ref="K5:K6"/>
  </mergeCells>
  <pageMargins left="0.7" right="0.7" top="0.75" bottom="0.75" header="0.3" footer="0.3"/>
  <pageSetup paperSize="9" scale="72" orientation="portrait" horizontalDpi="0" verticalDpi="0" r:id="rId1"/>
  <headerFooter>
    <oddHeader xml:space="preserve">&amp;RHivatal-bevételek 
1/a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4"/>
  <sheetViews>
    <sheetView tabSelected="1" view="pageLayout" zoomScaleNormal="100" workbookViewId="0">
      <selection activeCell="G8" sqref="G8"/>
    </sheetView>
  </sheetViews>
  <sheetFormatPr defaultRowHeight="15" x14ac:dyDescent="0.25"/>
  <cols>
    <col min="1" max="1" width="51.42578125" customWidth="1"/>
    <col min="2" max="6" width="0" hidden="1" customWidth="1"/>
    <col min="7" max="7" width="11" bestFit="1" customWidth="1"/>
    <col min="9" max="10" width="11.7109375" customWidth="1"/>
    <col min="11" max="11" width="11.140625" bestFit="1" customWidth="1"/>
  </cols>
  <sheetData>
    <row r="1" spans="1:11" x14ac:dyDescent="0.25">
      <c r="A1" s="52" t="s">
        <v>0</v>
      </c>
      <c r="B1" s="52"/>
      <c r="C1" s="53"/>
      <c r="D1" s="53"/>
      <c r="E1" s="53"/>
      <c r="F1" s="53"/>
      <c r="G1" s="53"/>
      <c r="H1" s="53"/>
      <c r="I1" s="53"/>
      <c r="J1" s="1"/>
      <c r="K1" s="1"/>
    </row>
    <row r="2" spans="1:11" x14ac:dyDescent="0.25">
      <c r="A2" s="52"/>
      <c r="B2" s="52"/>
      <c r="C2" s="53"/>
      <c r="D2" s="53"/>
      <c r="E2" s="53"/>
      <c r="F2" s="53"/>
      <c r="G2" s="53"/>
      <c r="H2" s="53"/>
      <c r="I2" s="53"/>
      <c r="J2" s="1"/>
      <c r="K2" s="1"/>
    </row>
    <row r="3" spans="1:11" x14ac:dyDescent="0.25">
      <c r="A3" s="54" t="s">
        <v>81</v>
      </c>
      <c r="B3" s="54"/>
      <c r="C3" s="1"/>
      <c r="D3" s="1"/>
      <c r="E3" s="1"/>
      <c r="F3" s="1"/>
      <c r="G3" s="1"/>
      <c r="H3" s="1"/>
      <c r="I3" s="1"/>
      <c r="J3" s="1"/>
      <c r="K3" s="1"/>
    </row>
    <row r="4" spans="1:1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</row>
    <row r="5" spans="1:11" x14ac:dyDescent="0.25">
      <c r="A5" s="57" t="s">
        <v>4</v>
      </c>
      <c r="B5" s="3" t="s">
        <v>5</v>
      </c>
      <c r="C5" s="3"/>
      <c r="D5" s="3"/>
      <c r="E5" s="3"/>
      <c r="F5" s="3"/>
      <c r="G5" s="3" t="s">
        <v>7</v>
      </c>
      <c r="H5" s="3" t="s">
        <v>8</v>
      </c>
      <c r="I5" s="51" t="s">
        <v>9</v>
      </c>
      <c r="J5" s="51" t="s">
        <v>10</v>
      </c>
      <c r="K5" s="3" t="s">
        <v>11</v>
      </c>
    </row>
    <row r="6" spans="1:11" x14ac:dyDescent="0.25">
      <c r="A6" s="58"/>
      <c r="B6" s="3" t="s">
        <v>12</v>
      </c>
      <c r="C6" s="3"/>
      <c r="D6" s="3"/>
      <c r="E6" s="3"/>
      <c r="F6" s="3"/>
      <c r="G6" s="3" t="s">
        <v>12</v>
      </c>
      <c r="H6" s="3" t="s">
        <v>15</v>
      </c>
      <c r="I6" s="51"/>
      <c r="J6" s="51"/>
      <c r="K6" s="3" t="s">
        <v>16</v>
      </c>
    </row>
    <row r="7" spans="1:11" x14ac:dyDescent="0.25">
      <c r="A7" s="27" t="s">
        <v>82</v>
      </c>
      <c r="B7" s="28">
        <v>106588</v>
      </c>
      <c r="C7" s="28"/>
      <c r="D7" s="28"/>
      <c r="E7" s="28"/>
      <c r="F7" s="28"/>
      <c r="G7" s="28">
        <v>167131</v>
      </c>
      <c r="H7" s="28">
        <v>720</v>
      </c>
      <c r="I7" s="8"/>
      <c r="J7" s="8">
        <f>K7-G7-H7-I7</f>
        <v>-6322</v>
      </c>
      <c r="K7" s="8">
        <v>161529</v>
      </c>
    </row>
    <row r="8" spans="1:11" x14ac:dyDescent="0.25">
      <c r="A8" s="29" t="s">
        <v>83</v>
      </c>
      <c r="B8" s="28">
        <v>26455</v>
      </c>
      <c r="C8" s="28"/>
      <c r="D8" s="28"/>
      <c r="E8" s="28"/>
      <c r="F8" s="28"/>
      <c r="G8" s="28">
        <v>40157</v>
      </c>
      <c r="H8" s="28">
        <v>195</v>
      </c>
      <c r="I8" s="8"/>
      <c r="J8" s="8">
        <f t="shared" ref="J8:J13" si="0">K8-G8-H8-I8</f>
        <v>672</v>
      </c>
      <c r="K8" s="8">
        <v>41024</v>
      </c>
    </row>
    <row r="9" spans="1:11" x14ac:dyDescent="0.25">
      <c r="A9" s="27" t="s">
        <v>84</v>
      </c>
      <c r="B9" s="28">
        <v>51521</v>
      </c>
      <c r="C9" s="28"/>
      <c r="D9" s="28"/>
      <c r="E9" s="28"/>
      <c r="F9" s="28"/>
      <c r="G9" s="28">
        <v>63667</v>
      </c>
      <c r="H9" s="28"/>
      <c r="I9" s="28"/>
      <c r="J9" s="8">
        <f t="shared" si="0"/>
        <v>27308</v>
      </c>
      <c r="K9" s="28">
        <v>90975</v>
      </c>
    </row>
    <row r="10" spans="1:11" x14ac:dyDescent="0.25">
      <c r="A10" s="27" t="s">
        <v>85</v>
      </c>
      <c r="B10" s="18">
        <v>1200</v>
      </c>
      <c r="C10" s="18"/>
      <c r="D10" s="18"/>
      <c r="E10" s="18"/>
      <c r="F10" s="18"/>
      <c r="G10" s="1"/>
      <c r="H10" s="1"/>
      <c r="I10" s="1"/>
      <c r="J10" s="8">
        <f t="shared" si="0"/>
        <v>0</v>
      </c>
      <c r="K10" s="1"/>
    </row>
    <row r="11" spans="1:11" x14ac:dyDescent="0.25">
      <c r="A11" s="27" t="s">
        <v>86</v>
      </c>
      <c r="B11" s="18"/>
      <c r="C11" s="18"/>
      <c r="D11" s="18"/>
      <c r="E11" s="18"/>
      <c r="F11" s="18"/>
      <c r="G11" s="18">
        <v>0</v>
      </c>
      <c r="H11" s="1"/>
      <c r="I11" s="1"/>
      <c r="J11" s="8">
        <f t="shared" si="0"/>
        <v>160</v>
      </c>
      <c r="K11" s="18">
        <v>160</v>
      </c>
    </row>
    <row r="12" spans="1:11" x14ac:dyDescent="0.25">
      <c r="A12" s="27" t="s">
        <v>87</v>
      </c>
      <c r="B12" s="18"/>
      <c r="C12" s="18"/>
      <c r="D12" s="18"/>
      <c r="E12" s="18"/>
      <c r="F12" s="18"/>
      <c r="G12" s="18">
        <v>3175</v>
      </c>
      <c r="H12" s="18"/>
      <c r="I12" s="18"/>
      <c r="J12" s="8">
        <f t="shared" si="0"/>
        <v>-2316</v>
      </c>
      <c r="K12" s="18">
        <v>859</v>
      </c>
    </row>
    <row r="13" spans="1:11" x14ac:dyDescent="0.25">
      <c r="A13" s="27" t="s">
        <v>70</v>
      </c>
      <c r="B13" s="16">
        <f>SUM(B7:B10)</f>
        <v>185764</v>
      </c>
      <c r="C13" s="16"/>
      <c r="D13" s="16"/>
      <c r="E13" s="16"/>
      <c r="F13" s="16"/>
      <c r="G13" s="16">
        <f>SUM(G7:G12)</f>
        <v>274130</v>
      </c>
      <c r="H13" s="16">
        <f>SUM(H7:H12)</f>
        <v>915</v>
      </c>
      <c r="I13" s="16"/>
      <c r="J13" s="16">
        <f t="shared" si="0"/>
        <v>19502</v>
      </c>
      <c r="K13" s="16">
        <f>SUM(K7:K12)</f>
        <v>294547</v>
      </c>
    </row>
    <row r="14" spans="1:1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</row>
    <row r="15" spans="1:11" x14ac:dyDescent="0.25">
      <c r="A15" s="27"/>
      <c r="B15" s="1"/>
      <c r="C15" s="8"/>
      <c r="D15" s="8"/>
      <c r="E15" s="8"/>
      <c r="F15" s="8"/>
      <c r="G15" s="1"/>
      <c r="H15" s="1"/>
      <c r="I15" s="1"/>
      <c r="J15" s="1"/>
      <c r="K15" s="1"/>
    </row>
    <row r="16" spans="1:11" x14ac:dyDescent="0.25">
      <c r="A16" s="21" t="s">
        <v>88</v>
      </c>
      <c r="B16" s="1"/>
      <c r="C16" s="1"/>
      <c r="D16" s="1"/>
      <c r="E16" s="1"/>
      <c r="F16" s="1"/>
      <c r="G16" s="1"/>
      <c r="H16" s="1"/>
      <c r="I16" s="1"/>
      <c r="J16" s="1"/>
      <c r="K16" s="1"/>
    </row>
    <row r="17" spans="1:11" x14ac:dyDescent="0.25">
      <c r="A17" s="30" t="s">
        <v>89</v>
      </c>
      <c r="B17" s="1"/>
      <c r="C17" s="1"/>
      <c r="D17" s="1"/>
      <c r="E17" s="1"/>
      <c r="F17" s="8"/>
      <c r="G17" s="8">
        <v>145463</v>
      </c>
      <c r="H17" s="8">
        <v>720</v>
      </c>
      <c r="I17" s="8"/>
      <c r="J17" s="8">
        <f t="shared" ref="J17:J56" si="1">K17-G17-H17-I17</f>
        <v>-15931</v>
      </c>
      <c r="K17" s="8">
        <v>130252</v>
      </c>
    </row>
    <row r="18" spans="1:11" x14ac:dyDescent="0.25">
      <c r="A18" s="30" t="s">
        <v>90</v>
      </c>
      <c r="B18" s="1"/>
      <c r="C18" s="1"/>
      <c r="D18" s="1"/>
      <c r="E18" s="1"/>
      <c r="F18" s="8"/>
      <c r="G18" s="8">
        <v>0</v>
      </c>
      <c r="H18" s="8"/>
      <c r="I18" s="8"/>
      <c r="J18" s="8">
        <f t="shared" si="1"/>
        <v>2850</v>
      </c>
      <c r="K18" s="8">
        <v>2850</v>
      </c>
    </row>
    <row r="19" spans="1:11" x14ac:dyDescent="0.25">
      <c r="A19" s="30" t="s">
        <v>91</v>
      </c>
      <c r="B19" s="1"/>
      <c r="C19" s="1"/>
      <c r="D19" s="1"/>
      <c r="E19" s="1"/>
      <c r="F19" s="8"/>
      <c r="G19" s="8">
        <v>1600</v>
      </c>
      <c r="H19" s="8"/>
      <c r="I19" s="8"/>
      <c r="J19" s="8">
        <f t="shared" si="1"/>
        <v>1502</v>
      </c>
      <c r="K19" s="8">
        <v>3102</v>
      </c>
    </row>
    <row r="20" spans="1:11" x14ac:dyDescent="0.25">
      <c r="A20" s="30" t="s">
        <v>92</v>
      </c>
      <c r="B20" s="1"/>
      <c r="C20" s="1"/>
      <c r="D20" s="1"/>
      <c r="E20" s="1"/>
      <c r="F20" s="8"/>
      <c r="G20" s="8">
        <v>8623</v>
      </c>
      <c r="H20" s="8"/>
      <c r="I20" s="8"/>
      <c r="J20" s="8">
        <f t="shared" si="1"/>
        <v>-3146</v>
      </c>
      <c r="K20" s="8">
        <v>5477</v>
      </c>
    </row>
    <row r="21" spans="1:11" x14ac:dyDescent="0.25">
      <c r="A21" s="30" t="s">
        <v>93</v>
      </c>
      <c r="B21" s="1"/>
      <c r="C21" s="1"/>
      <c r="D21" s="1"/>
      <c r="E21" s="1"/>
      <c r="F21" s="8"/>
      <c r="G21" s="8">
        <v>865</v>
      </c>
      <c r="H21" s="8"/>
      <c r="I21" s="8"/>
      <c r="J21" s="8">
        <f t="shared" si="1"/>
        <v>216</v>
      </c>
      <c r="K21" s="8">
        <v>1081</v>
      </c>
    </row>
    <row r="22" spans="1:11" x14ac:dyDescent="0.25">
      <c r="A22" s="30" t="s">
        <v>94</v>
      </c>
      <c r="B22" s="1"/>
      <c r="C22" s="1"/>
      <c r="D22" s="1"/>
      <c r="E22" s="1"/>
      <c r="F22" s="8"/>
      <c r="G22" s="8">
        <v>38039</v>
      </c>
      <c r="H22" s="8">
        <v>195</v>
      </c>
      <c r="I22" s="8"/>
      <c r="J22" s="8">
        <f t="shared" si="1"/>
        <v>528</v>
      </c>
      <c r="K22" s="8">
        <v>38762</v>
      </c>
    </row>
    <row r="23" spans="1:11" x14ac:dyDescent="0.25">
      <c r="A23" s="30" t="s">
        <v>95</v>
      </c>
      <c r="B23" s="1"/>
      <c r="C23" s="1"/>
      <c r="D23" s="1"/>
      <c r="E23" s="1"/>
      <c r="F23" s="8"/>
      <c r="G23" s="8">
        <f>[1]int.étk.!H26+[1]igazg.!E38</f>
        <v>0</v>
      </c>
      <c r="H23" s="8"/>
      <c r="I23" s="8"/>
      <c r="J23" s="8">
        <f t="shared" si="1"/>
        <v>838</v>
      </c>
      <c r="K23" s="8">
        <v>838</v>
      </c>
    </row>
    <row r="24" spans="1:11" x14ac:dyDescent="0.25">
      <c r="A24" s="30" t="s">
        <v>96</v>
      </c>
      <c r="B24" s="1"/>
      <c r="C24" s="1"/>
      <c r="D24" s="1"/>
      <c r="E24" s="1"/>
      <c r="F24" s="8"/>
      <c r="G24" s="8"/>
      <c r="H24" s="8"/>
      <c r="I24" s="8"/>
      <c r="J24" s="8">
        <f t="shared" si="1"/>
        <v>484</v>
      </c>
      <c r="K24" s="8">
        <v>484</v>
      </c>
    </row>
    <row r="25" spans="1:11" x14ac:dyDescent="0.25">
      <c r="A25" s="30" t="s">
        <v>97</v>
      </c>
      <c r="B25" s="1"/>
      <c r="C25" s="1"/>
      <c r="D25" s="1"/>
      <c r="E25" s="1"/>
      <c r="F25" s="8"/>
      <c r="G25" s="8">
        <v>2118</v>
      </c>
      <c r="H25" s="8"/>
      <c r="I25" s="8"/>
      <c r="J25" s="8">
        <f t="shared" si="1"/>
        <v>-2118</v>
      </c>
      <c r="K25" s="8"/>
    </row>
    <row r="26" spans="1:11" x14ac:dyDescent="0.25">
      <c r="A26" s="30" t="s">
        <v>98</v>
      </c>
      <c r="B26" s="1"/>
      <c r="C26" s="1"/>
      <c r="D26" s="1"/>
      <c r="E26" s="1"/>
      <c r="F26" s="8"/>
      <c r="G26" s="8"/>
      <c r="H26" s="8"/>
      <c r="I26" s="8"/>
      <c r="J26" s="8">
        <f t="shared" si="1"/>
        <v>940</v>
      </c>
      <c r="K26" s="8">
        <v>940</v>
      </c>
    </row>
    <row r="27" spans="1:11" x14ac:dyDescent="0.25">
      <c r="A27" s="30" t="s">
        <v>99</v>
      </c>
      <c r="B27" s="1"/>
      <c r="C27" s="1"/>
      <c r="D27" s="1"/>
      <c r="E27" s="1"/>
      <c r="F27" s="8"/>
      <c r="G27" s="8">
        <v>1179</v>
      </c>
      <c r="H27" s="8"/>
      <c r="I27" s="8"/>
      <c r="J27" s="8">
        <f t="shared" si="1"/>
        <v>47546</v>
      </c>
      <c r="K27" s="8">
        <v>48725</v>
      </c>
    </row>
    <row r="28" spans="1:11" x14ac:dyDescent="0.25">
      <c r="A28" s="30" t="s">
        <v>100</v>
      </c>
      <c r="B28" s="1"/>
      <c r="C28" s="1"/>
      <c r="D28" s="1"/>
      <c r="E28" s="1"/>
      <c r="F28" s="8"/>
      <c r="G28" s="8">
        <v>31000</v>
      </c>
      <c r="H28" s="8"/>
      <c r="I28" s="8"/>
      <c r="J28" s="8">
        <f t="shared" si="1"/>
        <v>-31000</v>
      </c>
      <c r="K28" s="8">
        <v>0</v>
      </c>
    </row>
    <row r="29" spans="1:11" x14ac:dyDescent="0.25">
      <c r="A29" s="30" t="s">
        <v>101</v>
      </c>
      <c r="B29" s="1"/>
      <c r="C29" s="1"/>
      <c r="D29" s="1"/>
      <c r="E29" s="1"/>
      <c r="F29" s="8"/>
      <c r="G29" s="8">
        <v>11663</v>
      </c>
      <c r="H29" s="8"/>
      <c r="I29" s="8"/>
      <c r="J29" s="8">
        <f t="shared" si="1"/>
        <v>4742</v>
      </c>
      <c r="K29" s="8">
        <v>16405</v>
      </c>
    </row>
    <row r="30" spans="1:11" x14ac:dyDescent="0.25">
      <c r="A30" s="31" t="s">
        <v>102</v>
      </c>
      <c r="B30" s="1"/>
      <c r="C30" s="1"/>
      <c r="D30" s="1"/>
      <c r="E30" s="1"/>
      <c r="F30" s="8"/>
      <c r="G30" s="8">
        <v>0</v>
      </c>
      <c r="H30" s="8"/>
      <c r="I30" s="8"/>
      <c r="J30" s="8">
        <f t="shared" si="1"/>
        <v>26</v>
      </c>
      <c r="K30" s="8">
        <v>26</v>
      </c>
    </row>
    <row r="31" spans="1:11" x14ac:dyDescent="0.25">
      <c r="A31" s="30" t="s">
        <v>103</v>
      </c>
      <c r="B31" s="1"/>
      <c r="C31" s="1"/>
      <c r="D31" s="1"/>
      <c r="E31" s="1"/>
      <c r="F31" s="8"/>
      <c r="G31" s="8">
        <v>675</v>
      </c>
      <c r="H31" s="8"/>
      <c r="I31" s="8"/>
      <c r="J31" s="8">
        <f t="shared" si="1"/>
        <v>-492</v>
      </c>
      <c r="K31" s="8">
        <v>183</v>
      </c>
    </row>
    <row r="32" spans="1:11" x14ac:dyDescent="0.25">
      <c r="A32" s="32" t="s">
        <v>104</v>
      </c>
      <c r="B32" s="1"/>
      <c r="C32" s="1"/>
      <c r="D32" s="1"/>
      <c r="E32" s="1"/>
      <c r="F32" s="8"/>
      <c r="G32" s="8">
        <f>[1]igazg.!E10+[1]igazg.!E11</f>
        <v>0</v>
      </c>
      <c r="H32" s="8"/>
      <c r="I32" s="8"/>
      <c r="J32" s="8">
        <f t="shared" si="1"/>
        <v>0</v>
      </c>
      <c r="K32" s="8">
        <f>[1]igazg.!I10+[1]igazg.!I11</f>
        <v>0</v>
      </c>
    </row>
    <row r="33" spans="1:11" x14ac:dyDescent="0.25">
      <c r="A33" s="32" t="s">
        <v>105</v>
      </c>
      <c r="B33" s="1"/>
      <c r="C33" s="1"/>
      <c r="D33" s="1"/>
      <c r="E33" s="1"/>
      <c r="F33" s="8"/>
      <c r="G33" s="8">
        <v>6000</v>
      </c>
      <c r="H33" s="8"/>
      <c r="I33" s="8"/>
      <c r="J33" s="8">
        <f t="shared" si="1"/>
        <v>-600</v>
      </c>
      <c r="K33" s="8">
        <v>5400</v>
      </c>
    </row>
    <row r="34" spans="1:11" x14ac:dyDescent="0.25">
      <c r="A34" s="32" t="s">
        <v>106</v>
      </c>
      <c r="B34" s="1"/>
      <c r="C34" s="1"/>
      <c r="D34" s="1"/>
      <c r="E34" s="1"/>
      <c r="F34" s="8"/>
      <c r="G34" s="8">
        <v>800</v>
      </c>
      <c r="H34" s="8"/>
      <c r="I34" s="8"/>
      <c r="J34" s="8">
        <f t="shared" si="1"/>
        <v>415</v>
      </c>
      <c r="K34" s="8">
        <v>1215</v>
      </c>
    </row>
    <row r="35" spans="1:11" x14ac:dyDescent="0.25">
      <c r="A35" s="32" t="s">
        <v>107</v>
      </c>
      <c r="B35" s="1"/>
      <c r="C35" s="1"/>
      <c r="D35" s="1"/>
      <c r="E35" s="1"/>
      <c r="F35" s="8"/>
      <c r="G35" s="8">
        <f>[1]igazg.!E25+[1]igazg.!E26</f>
        <v>0</v>
      </c>
      <c r="H35" s="8"/>
      <c r="I35" s="8"/>
      <c r="J35" s="8">
        <f t="shared" si="1"/>
        <v>3023</v>
      </c>
      <c r="K35" s="8">
        <v>3023</v>
      </c>
    </row>
    <row r="36" spans="1:11" x14ac:dyDescent="0.25">
      <c r="A36" s="32" t="s">
        <v>104</v>
      </c>
      <c r="B36" s="1"/>
      <c r="C36" s="1"/>
      <c r="D36" s="1"/>
      <c r="E36" s="1"/>
      <c r="F36" s="8"/>
      <c r="G36" s="8"/>
      <c r="H36" s="8"/>
      <c r="I36" s="8"/>
      <c r="J36" s="8">
        <f t="shared" si="1"/>
        <v>4999</v>
      </c>
      <c r="K36" s="8">
        <v>4999</v>
      </c>
    </row>
    <row r="37" spans="1:11" x14ac:dyDescent="0.25">
      <c r="A37" s="32" t="s">
        <v>108</v>
      </c>
      <c r="B37" s="1"/>
      <c r="C37" s="1"/>
      <c r="D37" s="1"/>
      <c r="E37" s="1"/>
      <c r="F37" s="8"/>
      <c r="G37" s="8"/>
      <c r="H37" s="8"/>
      <c r="I37" s="8"/>
      <c r="J37" s="8">
        <f t="shared" si="1"/>
        <v>3963</v>
      </c>
      <c r="K37" s="8">
        <v>3963</v>
      </c>
    </row>
    <row r="38" spans="1:11" x14ac:dyDescent="0.25">
      <c r="A38" s="32" t="s">
        <v>109</v>
      </c>
      <c r="B38" s="1"/>
      <c r="C38" s="1"/>
      <c r="D38" s="1"/>
      <c r="E38" s="1"/>
      <c r="F38" s="8"/>
      <c r="G38" s="8">
        <v>3780</v>
      </c>
      <c r="H38" s="8"/>
      <c r="I38" s="8"/>
      <c r="J38" s="8">
        <f t="shared" si="1"/>
        <v>-3613</v>
      </c>
      <c r="K38" s="8">
        <v>167</v>
      </c>
    </row>
    <row r="39" spans="1:11" x14ac:dyDescent="0.25">
      <c r="A39" s="32" t="s">
        <v>110</v>
      </c>
      <c r="B39" s="1"/>
      <c r="C39" s="1"/>
      <c r="D39" s="1"/>
      <c r="E39" s="1"/>
      <c r="F39" s="8"/>
      <c r="G39" s="8">
        <v>2900</v>
      </c>
      <c r="H39" s="8"/>
      <c r="I39" s="8"/>
      <c r="J39" s="8">
        <f t="shared" si="1"/>
        <v>-1575</v>
      </c>
      <c r="K39" s="8">
        <v>1325</v>
      </c>
    </row>
    <row r="40" spans="1:11" x14ac:dyDescent="0.25">
      <c r="A40" s="32" t="s">
        <v>111</v>
      </c>
      <c r="B40" s="1"/>
      <c r="C40" s="1"/>
      <c r="D40" s="1"/>
      <c r="E40" s="1"/>
      <c r="F40" s="8"/>
      <c r="G40" s="8">
        <v>500</v>
      </c>
      <c r="H40" s="8"/>
      <c r="I40" s="8"/>
      <c r="J40" s="8">
        <f t="shared" si="1"/>
        <v>-396</v>
      </c>
      <c r="K40" s="8">
        <v>104</v>
      </c>
    </row>
    <row r="41" spans="1:11" x14ac:dyDescent="0.25">
      <c r="A41" s="32" t="s">
        <v>112</v>
      </c>
      <c r="B41" s="1"/>
      <c r="C41" s="1"/>
      <c r="D41" s="1"/>
      <c r="E41" s="1"/>
      <c r="F41" s="8"/>
      <c r="G41" s="8">
        <v>2740</v>
      </c>
      <c r="H41" s="8"/>
      <c r="I41" s="8"/>
      <c r="J41" s="8">
        <f t="shared" si="1"/>
        <v>6129</v>
      </c>
      <c r="K41" s="8">
        <v>8869</v>
      </c>
    </row>
    <row r="42" spans="1:11" x14ac:dyDescent="0.25">
      <c r="A42" s="32" t="s">
        <v>113</v>
      </c>
      <c r="B42" s="1"/>
      <c r="C42" s="1"/>
      <c r="D42" s="1"/>
      <c r="E42" s="1"/>
      <c r="F42" s="8"/>
      <c r="G42" s="8"/>
      <c r="H42" s="8"/>
      <c r="I42" s="8"/>
      <c r="J42" s="8"/>
      <c r="K42" s="8">
        <v>212</v>
      </c>
    </row>
    <row r="43" spans="1:11" x14ac:dyDescent="0.25">
      <c r="A43" s="32" t="s">
        <v>114</v>
      </c>
      <c r="B43" s="1"/>
      <c r="C43" s="1"/>
      <c r="D43" s="1"/>
      <c r="E43" s="1"/>
      <c r="F43" s="8"/>
      <c r="G43" s="8">
        <v>5000</v>
      </c>
      <c r="H43" s="8"/>
      <c r="I43" s="8"/>
      <c r="J43" s="8">
        <f t="shared" si="1"/>
        <v>1344</v>
      </c>
      <c r="K43" s="8">
        <v>6344</v>
      </c>
    </row>
    <row r="44" spans="1:11" x14ac:dyDescent="0.25">
      <c r="A44" s="32" t="s">
        <v>115</v>
      </c>
      <c r="B44" s="1"/>
      <c r="C44" s="1"/>
      <c r="D44" s="1"/>
      <c r="E44" s="1"/>
      <c r="F44" s="8"/>
      <c r="G44" s="8">
        <v>300</v>
      </c>
      <c r="H44" s="8"/>
      <c r="I44" s="8"/>
      <c r="J44" s="8">
        <f t="shared" si="1"/>
        <v>1214</v>
      </c>
      <c r="K44" s="8">
        <v>1514</v>
      </c>
    </row>
    <row r="45" spans="1:11" x14ac:dyDescent="0.25">
      <c r="A45" s="32" t="s">
        <v>116</v>
      </c>
      <c r="B45" s="1"/>
      <c r="C45" s="1"/>
      <c r="D45" s="1"/>
      <c r="E45" s="1"/>
      <c r="F45" s="8"/>
      <c r="G45" s="8"/>
      <c r="H45" s="8"/>
      <c r="I45" s="8"/>
      <c r="J45" s="8">
        <f t="shared" si="1"/>
        <v>1466</v>
      </c>
      <c r="K45" s="8">
        <v>1466</v>
      </c>
    </row>
    <row r="46" spans="1:11" x14ac:dyDescent="0.25">
      <c r="A46" s="32" t="s">
        <v>117</v>
      </c>
      <c r="B46" s="1"/>
      <c r="C46" s="1"/>
      <c r="D46" s="1"/>
      <c r="E46" s="1"/>
      <c r="F46" s="8"/>
      <c r="G46" s="8"/>
      <c r="H46" s="8"/>
      <c r="I46" s="8"/>
      <c r="J46" s="8">
        <f t="shared" si="1"/>
        <v>187</v>
      </c>
      <c r="K46" s="8">
        <v>187</v>
      </c>
    </row>
    <row r="47" spans="1:11" x14ac:dyDescent="0.25">
      <c r="A47" s="32" t="s">
        <v>118</v>
      </c>
      <c r="B47" s="1"/>
      <c r="C47" s="1"/>
      <c r="D47" s="1"/>
      <c r="E47" s="1"/>
      <c r="F47" s="8"/>
      <c r="G47" s="8"/>
      <c r="H47" s="8"/>
      <c r="I47" s="8"/>
      <c r="J47" s="8">
        <f t="shared" si="1"/>
        <v>20</v>
      </c>
      <c r="K47" s="8">
        <v>20</v>
      </c>
    </row>
    <row r="48" spans="1:11" x14ac:dyDescent="0.25">
      <c r="A48" s="32" t="s">
        <v>119</v>
      </c>
      <c r="B48" s="1"/>
      <c r="C48" s="1"/>
      <c r="D48" s="1"/>
      <c r="E48" s="1"/>
      <c r="F48" s="8"/>
      <c r="G48" s="8">
        <v>2700</v>
      </c>
      <c r="H48" s="8"/>
      <c r="I48" s="8"/>
      <c r="J48" s="8">
        <f t="shared" si="1"/>
        <v>550</v>
      </c>
      <c r="K48" s="8">
        <v>3250</v>
      </c>
    </row>
    <row r="49" spans="1:11" x14ac:dyDescent="0.25">
      <c r="A49" s="32" t="s">
        <v>120</v>
      </c>
      <c r="B49" s="1"/>
      <c r="C49" s="1"/>
      <c r="D49" s="1"/>
      <c r="E49" s="1"/>
      <c r="F49" s="8"/>
      <c r="G49" s="8">
        <v>3900</v>
      </c>
      <c r="H49" s="8"/>
      <c r="I49" s="8"/>
      <c r="J49" s="8">
        <f t="shared" si="1"/>
        <v>-2243</v>
      </c>
      <c r="K49" s="8">
        <v>1657</v>
      </c>
    </row>
    <row r="50" spans="1:11" x14ac:dyDescent="0.25">
      <c r="A50" s="32" t="s">
        <v>121</v>
      </c>
      <c r="B50" s="1"/>
      <c r="C50" s="1"/>
      <c r="D50" s="1"/>
      <c r="E50" s="1"/>
      <c r="F50" s="8"/>
      <c r="G50" s="8">
        <v>900</v>
      </c>
      <c r="H50" s="8"/>
      <c r="I50" s="8"/>
      <c r="J50" s="8">
        <f t="shared" si="1"/>
        <v>-84</v>
      </c>
      <c r="K50" s="8">
        <v>816</v>
      </c>
    </row>
    <row r="51" spans="1:11" x14ac:dyDescent="0.25">
      <c r="A51" s="32" t="s">
        <v>122</v>
      </c>
      <c r="B51" s="1"/>
      <c r="C51" s="1"/>
      <c r="D51" s="1"/>
      <c r="E51" s="1"/>
      <c r="F51" s="8"/>
      <c r="G51" s="8">
        <v>100</v>
      </c>
      <c r="H51" s="8"/>
      <c r="I51" s="8"/>
      <c r="J51" s="8">
        <f t="shared" si="1"/>
        <v>-20</v>
      </c>
      <c r="K51" s="8">
        <v>80</v>
      </c>
    </row>
    <row r="52" spans="1:11" x14ac:dyDescent="0.25">
      <c r="A52" s="32" t="s">
        <v>123</v>
      </c>
      <c r="B52" s="1"/>
      <c r="C52" s="1"/>
      <c r="D52" s="1"/>
      <c r="E52" s="1"/>
      <c r="F52" s="8"/>
      <c r="G52" s="8">
        <v>785</v>
      </c>
      <c r="H52" s="8"/>
      <c r="I52" s="8"/>
      <c r="J52" s="8">
        <f t="shared" si="1"/>
        <v>-785</v>
      </c>
      <c r="K52" s="8"/>
    </row>
    <row r="53" spans="1:11" x14ac:dyDescent="0.25">
      <c r="A53" s="32" t="s">
        <v>124</v>
      </c>
      <c r="B53" s="1"/>
      <c r="C53" s="1"/>
      <c r="D53" s="1"/>
      <c r="E53" s="1"/>
      <c r="F53" s="8"/>
      <c r="G53" s="8"/>
      <c r="H53" s="8"/>
      <c r="I53" s="8"/>
      <c r="J53" s="8">
        <f t="shared" si="1"/>
        <v>160</v>
      </c>
      <c r="K53" s="8">
        <v>160</v>
      </c>
    </row>
    <row r="54" spans="1:11" x14ac:dyDescent="0.25">
      <c r="A54" s="32" t="s">
        <v>125</v>
      </c>
      <c r="B54" s="1"/>
      <c r="C54" s="1"/>
      <c r="D54" s="1"/>
      <c r="E54" s="1"/>
      <c r="F54" s="8"/>
      <c r="G54" s="8"/>
      <c r="H54" s="8"/>
      <c r="I54" s="8"/>
      <c r="J54" s="8">
        <f t="shared" si="1"/>
        <v>538</v>
      </c>
      <c r="K54" s="8">
        <v>538</v>
      </c>
    </row>
    <row r="55" spans="1:11" x14ac:dyDescent="0.25">
      <c r="A55" s="32" t="s">
        <v>126</v>
      </c>
      <c r="B55" s="1"/>
      <c r="C55" s="1"/>
      <c r="D55" s="1"/>
      <c r="E55" s="1"/>
      <c r="F55" s="8"/>
      <c r="G55" s="8">
        <v>2500</v>
      </c>
      <c r="H55" s="8"/>
      <c r="I55" s="8"/>
      <c r="J55" s="8">
        <f t="shared" si="1"/>
        <v>-2387</v>
      </c>
      <c r="K55" s="8">
        <v>113</v>
      </c>
    </row>
    <row r="56" spans="1:11" x14ac:dyDescent="0.25">
      <c r="A56" s="27" t="s">
        <v>70</v>
      </c>
      <c r="B56" s="1"/>
      <c r="C56" s="1"/>
      <c r="D56" s="1"/>
      <c r="E56" s="1"/>
      <c r="F56" s="16"/>
      <c r="G56" s="16">
        <f>SUM(G17:G55)</f>
        <v>274130</v>
      </c>
      <c r="H56" s="16">
        <f>SUM(H17:H55)</f>
        <v>915</v>
      </c>
      <c r="I56" s="16"/>
      <c r="J56" s="16">
        <f t="shared" si="1"/>
        <v>19502</v>
      </c>
      <c r="K56" s="16">
        <f>SUM(K17:K55)</f>
        <v>294547</v>
      </c>
    </row>
    <row r="57" spans="1:11" x14ac:dyDescent="0.25">
      <c r="A57" s="1"/>
      <c r="B57" s="1"/>
      <c r="C57" s="1"/>
      <c r="D57" s="1"/>
      <c r="E57" s="1"/>
      <c r="F57" s="8"/>
      <c r="G57" s="1"/>
      <c r="H57" s="1"/>
      <c r="I57" s="1"/>
      <c r="J57" s="1"/>
      <c r="K57" s="1"/>
    </row>
    <row r="58" spans="1:11" x14ac:dyDescent="0.25">
      <c r="A58" s="21" t="s">
        <v>71</v>
      </c>
      <c r="B58" s="1"/>
      <c r="C58" s="1"/>
      <c r="D58" s="1"/>
      <c r="E58" s="1"/>
      <c r="F58" s="1"/>
      <c r="G58" s="1"/>
      <c r="H58" s="1"/>
      <c r="I58" s="1"/>
      <c r="J58" s="1"/>
      <c r="K58" s="1"/>
    </row>
    <row r="59" spans="1:11" x14ac:dyDescent="0.25">
      <c r="A59" s="5" t="s">
        <v>72</v>
      </c>
      <c r="B59" s="1"/>
      <c r="C59" s="1"/>
      <c r="D59" s="1"/>
      <c r="E59" s="1"/>
      <c r="F59" s="8"/>
      <c r="G59" s="8">
        <v>194205</v>
      </c>
      <c r="H59" s="8">
        <v>915</v>
      </c>
      <c r="I59" s="8"/>
      <c r="J59" s="8">
        <f t="shared" ref="J59:J64" si="2">K59-G59-H59-I59</f>
        <v>-9961</v>
      </c>
      <c r="K59" s="8">
        <v>185159</v>
      </c>
    </row>
    <row r="60" spans="1:11" x14ac:dyDescent="0.25">
      <c r="A60" s="11" t="s">
        <v>73</v>
      </c>
      <c r="B60" s="1"/>
      <c r="C60" s="1"/>
      <c r="D60" s="1"/>
      <c r="E60" s="1"/>
      <c r="F60" s="8"/>
      <c r="G60" s="8">
        <v>33750</v>
      </c>
      <c r="H60" s="8"/>
      <c r="I60" s="8"/>
      <c r="J60" s="8">
        <f t="shared" si="2"/>
        <v>12422</v>
      </c>
      <c r="K60" s="8">
        <v>46172</v>
      </c>
    </row>
    <row r="61" spans="1:11" x14ac:dyDescent="0.25">
      <c r="A61" s="4" t="s">
        <v>74</v>
      </c>
      <c r="B61" s="1"/>
      <c r="C61" s="1"/>
      <c r="D61" s="1"/>
      <c r="E61" s="1"/>
      <c r="F61" s="8"/>
      <c r="G61" s="8">
        <f>[1]int.étk.!H8+[1]int.étk.!H12+[1]int.étk.!H16+[1]int.étk.!H23+[1]int.étk.!H29+[1]int.étk.!H34+[1]int.étk.!H36+[1]int.étk.!H40+[1]int.étk.!H43+[1]int.étk.!H48+[1]int.étk.!H53+[1]int.étk.!H56</f>
        <v>24521.5</v>
      </c>
      <c r="H61" s="8"/>
      <c r="I61" s="8"/>
      <c r="J61" s="8">
        <f t="shared" si="2"/>
        <v>32243.5</v>
      </c>
      <c r="K61" s="8">
        <v>56765</v>
      </c>
    </row>
    <row r="62" spans="1:11" x14ac:dyDescent="0.25">
      <c r="A62" s="11" t="s">
        <v>75</v>
      </c>
      <c r="B62" s="1"/>
      <c r="C62" s="1"/>
      <c r="D62" s="1"/>
      <c r="E62" s="1"/>
      <c r="F62" s="8"/>
      <c r="G62" s="8">
        <f>[1]Munk.vend.!H9+[1]Munk.vend.!H10+[1]int.étk.!H9+[1]int.étk.!H13+[1]int.étk.!H17+[1]int.étk.!H24+[1]int.étk.!H30+[1]int.étk.!H37+[1]int.étk.!H41+[1]int.étk.!H44+[1]int.étk.!H49+[1]int.étk.!H54+[1]int.étk.!H57</f>
        <v>4599</v>
      </c>
      <c r="H62" s="8"/>
      <c r="I62" s="8"/>
      <c r="J62" s="8">
        <f t="shared" si="2"/>
        <v>-4599</v>
      </c>
      <c r="K62" s="8"/>
    </row>
    <row r="63" spans="1:11" x14ac:dyDescent="0.25">
      <c r="A63" s="11" t="s">
        <v>127</v>
      </c>
      <c r="B63" s="1"/>
      <c r="C63" s="1"/>
      <c r="D63" s="1"/>
      <c r="E63" s="1"/>
      <c r="F63" s="8"/>
      <c r="G63" s="8">
        <v>17055</v>
      </c>
      <c r="H63" s="8"/>
      <c r="I63" s="8"/>
      <c r="J63" s="8">
        <f t="shared" si="2"/>
        <v>-10604</v>
      </c>
      <c r="K63" s="8">
        <v>6451</v>
      </c>
    </row>
    <row r="64" spans="1:11" x14ac:dyDescent="0.25">
      <c r="A64" s="27" t="s">
        <v>70</v>
      </c>
      <c r="B64" s="1"/>
      <c r="C64" s="1"/>
      <c r="D64" s="1"/>
      <c r="E64" s="1"/>
      <c r="F64" s="16"/>
      <c r="G64" s="16">
        <f>SUM(G59:G63)</f>
        <v>274130.5</v>
      </c>
      <c r="H64" s="16">
        <f>SUM(H59:H63)</f>
        <v>915</v>
      </c>
      <c r="I64" s="16"/>
      <c r="J64" s="16">
        <f t="shared" si="2"/>
        <v>19501.5</v>
      </c>
      <c r="K64" s="16">
        <f>SUM(K59:K63)</f>
        <v>294547</v>
      </c>
    </row>
  </sheetData>
  <mergeCells count="5">
    <mergeCell ref="A1:I2"/>
    <mergeCell ref="A3:B3"/>
    <mergeCell ref="A5:A6"/>
    <mergeCell ref="I5:I6"/>
    <mergeCell ref="J5:J6"/>
  </mergeCells>
  <pageMargins left="0.7" right="0.7" top="0.75" bottom="0.75" header="0.3" footer="0.3"/>
  <pageSetup paperSize="9" scale="82" orientation="portrait" r:id="rId1"/>
  <headerFooter>
    <oddHeader>&amp;RHivatal-kiadások
1/b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zoomScaleNormal="100" workbookViewId="0">
      <selection activeCell="E10" sqref="E10"/>
    </sheetView>
  </sheetViews>
  <sheetFormatPr defaultRowHeight="15" x14ac:dyDescent="0.25"/>
  <cols>
    <col min="1" max="1" width="9.42578125" customWidth="1"/>
    <col min="2" max="2" width="12.140625" customWidth="1"/>
    <col min="3" max="3" width="27.28515625" bestFit="1" customWidth="1"/>
    <col min="4" max="5" width="10.28515625" bestFit="1" customWidth="1"/>
    <col min="6" max="6" width="10.5703125" customWidth="1"/>
    <col min="7" max="7" width="11.140625" customWidth="1"/>
    <col min="8" max="8" width="10.85546875" bestFit="1" customWidth="1"/>
  </cols>
  <sheetData>
    <row r="1" spans="1:8" s="33" customFormat="1" ht="15.75" x14ac:dyDescent="0.25">
      <c r="A1" s="33" t="s">
        <v>128</v>
      </c>
    </row>
    <row r="3" spans="1:8" s="26" customFormat="1" x14ac:dyDescent="0.25">
      <c r="A3" s="60" t="s">
        <v>2</v>
      </c>
      <c r="B3" s="59" t="s">
        <v>3</v>
      </c>
      <c r="C3" s="60" t="s">
        <v>129</v>
      </c>
      <c r="D3" s="26" t="s">
        <v>130</v>
      </c>
      <c r="E3" s="26" t="s">
        <v>131</v>
      </c>
      <c r="F3" s="59" t="s">
        <v>9</v>
      </c>
      <c r="G3" s="59" t="s">
        <v>10</v>
      </c>
      <c r="H3" s="26" t="s">
        <v>132</v>
      </c>
    </row>
    <row r="4" spans="1:8" s="26" customFormat="1" x14ac:dyDescent="0.25">
      <c r="A4" s="60"/>
      <c r="B4" s="59"/>
      <c r="C4" s="60"/>
      <c r="D4" s="26" t="s">
        <v>12</v>
      </c>
      <c r="E4" s="26" t="s">
        <v>133</v>
      </c>
      <c r="F4" s="59"/>
      <c r="G4" s="59"/>
      <c r="H4" s="26" t="s">
        <v>16</v>
      </c>
    </row>
    <row r="6" spans="1:8" x14ac:dyDescent="0.25">
      <c r="C6" t="s">
        <v>134</v>
      </c>
    </row>
    <row r="8" spans="1:8" x14ac:dyDescent="0.25">
      <c r="A8" t="s">
        <v>135</v>
      </c>
      <c r="B8" t="s">
        <v>34</v>
      </c>
      <c r="C8" t="s">
        <v>136</v>
      </c>
      <c r="D8" s="28">
        <v>15000</v>
      </c>
      <c r="E8" s="28"/>
      <c r="F8" s="28"/>
      <c r="G8" s="28">
        <v>-9326</v>
      </c>
      <c r="H8" s="28">
        <v>5674</v>
      </c>
    </row>
    <row r="10" spans="1:8" s="26" customFormat="1" x14ac:dyDescent="0.25">
      <c r="C10" s="26" t="s">
        <v>137</v>
      </c>
      <c r="D10" s="20">
        <f>SUM(D8:D9)</f>
        <v>15000</v>
      </c>
      <c r="E10" s="20">
        <f t="shared" ref="E10:H10" si="0">SUM(E8:E9)</f>
        <v>0</v>
      </c>
      <c r="F10" s="20">
        <f t="shared" si="0"/>
        <v>0</v>
      </c>
      <c r="G10" s="20">
        <f t="shared" si="0"/>
        <v>-9326</v>
      </c>
      <c r="H10" s="20">
        <f t="shared" si="0"/>
        <v>5674</v>
      </c>
    </row>
    <row r="11" spans="1:8" x14ac:dyDescent="0.25">
      <c r="D11" s="28"/>
      <c r="E11" s="28"/>
      <c r="F11" s="28"/>
      <c r="G11" s="28"/>
      <c r="H11" s="28"/>
    </row>
    <row r="12" spans="1:8" x14ac:dyDescent="0.25">
      <c r="D12" s="28"/>
      <c r="E12" s="28"/>
      <c r="F12" s="28"/>
      <c r="G12" s="28"/>
      <c r="H12" s="28"/>
    </row>
    <row r="13" spans="1:8" x14ac:dyDescent="0.25">
      <c r="A13" t="s">
        <v>138</v>
      </c>
      <c r="B13" t="s">
        <v>34</v>
      </c>
      <c r="C13" t="s">
        <v>139</v>
      </c>
      <c r="D13" s="28">
        <v>2055</v>
      </c>
      <c r="E13" s="28"/>
      <c r="F13" s="28"/>
      <c r="G13" s="28">
        <v>-1278</v>
      </c>
      <c r="H13" s="28">
        <v>777</v>
      </c>
    </row>
    <row r="14" spans="1:8" x14ac:dyDescent="0.25">
      <c r="D14" s="28"/>
      <c r="E14" s="28"/>
      <c r="F14" s="28"/>
      <c r="G14" s="28"/>
      <c r="H14" s="28"/>
    </row>
    <row r="15" spans="1:8" s="26" customFormat="1" x14ac:dyDescent="0.25">
      <c r="C15" s="26" t="s">
        <v>140</v>
      </c>
      <c r="D15" s="28">
        <f>SUM(D13:D13)</f>
        <v>2055</v>
      </c>
      <c r="E15" s="28">
        <f t="shared" ref="E15:H15" si="1">SUM(E13:E13)</f>
        <v>0</v>
      </c>
      <c r="F15" s="28">
        <f t="shared" si="1"/>
        <v>0</v>
      </c>
      <c r="G15" s="28">
        <f t="shared" si="1"/>
        <v>-1278</v>
      </c>
      <c r="H15" s="28">
        <f t="shared" si="1"/>
        <v>777</v>
      </c>
    </row>
    <row r="16" spans="1:8" x14ac:dyDescent="0.25">
      <c r="D16" s="28"/>
      <c r="E16" s="28"/>
      <c r="F16" s="28"/>
      <c r="G16" s="28"/>
      <c r="H16" s="28"/>
    </row>
    <row r="17" spans="3:8" s="26" customFormat="1" x14ac:dyDescent="0.25">
      <c r="C17" s="26" t="s">
        <v>141</v>
      </c>
      <c r="D17" s="20">
        <f>+D15+D10</f>
        <v>17055</v>
      </c>
      <c r="E17" s="20">
        <f t="shared" ref="E17:H17" si="2">+E15+E10</f>
        <v>0</v>
      </c>
      <c r="F17" s="20">
        <f t="shared" si="2"/>
        <v>0</v>
      </c>
      <c r="G17" s="20">
        <f t="shared" si="2"/>
        <v>-10604</v>
      </c>
      <c r="H17" s="20">
        <f t="shared" si="2"/>
        <v>6451</v>
      </c>
    </row>
  </sheetData>
  <mergeCells count="5">
    <mergeCell ref="F3:F4"/>
    <mergeCell ref="G3:G4"/>
    <mergeCell ref="C3:C4"/>
    <mergeCell ref="B3:B4"/>
    <mergeCell ref="A3:A4"/>
  </mergeCells>
  <pageMargins left="0.7" right="0.7" top="0.75" bottom="0.75" header="0.3" footer="0.3"/>
  <pageSetup paperSize="9" scale="67" orientation="portrait" horizontalDpi="0" verticalDpi="0" r:id="rId1"/>
  <headerFooter>
    <oddHeader>&amp;RHivatal-Közfog.
1/c/3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"/>
  <sheetViews>
    <sheetView zoomScaleNormal="100" workbookViewId="0">
      <selection activeCell="A2" sqref="A2:M2"/>
    </sheetView>
  </sheetViews>
  <sheetFormatPr defaultRowHeight="15" x14ac:dyDescent="0.25"/>
  <sheetData>
    <row r="1" spans="1:14" ht="15.75" x14ac:dyDescent="0.25">
      <c r="A1" s="61" t="s">
        <v>142</v>
      </c>
      <c r="B1" s="61"/>
      <c r="C1" s="61"/>
      <c r="D1" s="61"/>
      <c r="E1" s="61"/>
      <c r="F1" s="61"/>
      <c r="G1" s="62"/>
      <c r="H1" s="62"/>
      <c r="I1" s="62"/>
      <c r="J1" s="62"/>
      <c r="K1" s="62"/>
      <c r="L1" s="62"/>
      <c r="M1" s="62"/>
    </row>
    <row r="2" spans="1:14" ht="15.75" x14ac:dyDescent="0.25">
      <c r="A2" s="61" t="s">
        <v>143</v>
      </c>
      <c r="B2" s="61"/>
      <c r="C2" s="61"/>
      <c r="D2" s="61"/>
      <c r="E2" s="61"/>
      <c r="F2" s="61"/>
      <c r="G2" s="62"/>
      <c r="H2" s="62"/>
      <c r="I2" s="62"/>
      <c r="J2" s="62"/>
      <c r="K2" s="62"/>
      <c r="L2" s="62"/>
      <c r="M2" s="62"/>
    </row>
    <row r="3" spans="1:14" ht="15.75" x14ac:dyDescent="0.25">
      <c r="A3" s="34"/>
      <c r="B3" s="34"/>
      <c r="C3" s="34"/>
      <c r="D3" s="34"/>
      <c r="E3" s="34"/>
      <c r="F3" s="34"/>
    </row>
    <row r="5" spans="1:14" x14ac:dyDescent="0.25">
      <c r="A5" s="35"/>
      <c r="B5" s="35"/>
      <c r="C5" s="36"/>
      <c r="D5" s="36"/>
      <c r="E5" s="36"/>
      <c r="F5" s="37" t="s">
        <v>144</v>
      </c>
      <c r="G5" s="37" t="s">
        <v>145</v>
      </c>
      <c r="H5" s="37" t="s">
        <v>145</v>
      </c>
      <c r="I5" s="37" t="s">
        <v>145</v>
      </c>
      <c r="J5" s="37" t="s">
        <v>146</v>
      </c>
      <c r="K5" s="3" t="s">
        <v>147</v>
      </c>
      <c r="L5" s="3" t="s">
        <v>147</v>
      </c>
      <c r="M5" s="3" t="s">
        <v>7</v>
      </c>
      <c r="N5" s="3" t="s">
        <v>148</v>
      </c>
    </row>
    <row r="6" spans="1:14" x14ac:dyDescent="0.25">
      <c r="A6" s="38"/>
      <c r="B6" s="39"/>
      <c r="C6" s="38" t="s">
        <v>149</v>
      </c>
      <c r="D6" s="40"/>
      <c r="E6" s="40"/>
      <c r="F6" s="37" t="s">
        <v>150</v>
      </c>
      <c r="G6" s="37" t="s">
        <v>150</v>
      </c>
      <c r="H6" s="37" t="s">
        <v>151</v>
      </c>
      <c r="I6" s="37" t="s">
        <v>152</v>
      </c>
      <c r="J6" s="37" t="s">
        <v>150</v>
      </c>
      <c r="K6" s="3" t="s">
        <v>13</v>
      </c>
      <c r="L6" s="3" t="s">
        <v>14</v>
      </c>
      <c r="M6" s="3" t="s">
        <v>12</v>
      </c>
      <c r="N6" s="3" t="s">
        <v>13</v>
      </c>
    </row>
    <row r="8" spans="1:14" ht="15.75" x14ac:dyDescent="0.25">
      <c r="A8" s="63" t="s">
        <v>153</v>
      </c>
      <c r="B8" s="62"/>
      <c r="C8" s="62"/>
      <c r="D8" s="62"/>
    </row>
    <row r="9" spans="1:14" x14ac:dyDescent="0.25">
      <c r="C9" t="s">
        <v>154</v>
      </c>
      <c r="F9">
        <v>1</v>
      </c>
      <c r="G9">
        <v>1</v>
      </c>
      <c r="H9">
        <v>1</v>
      </c>
      <c r="I9">
        <v>1</v>
      </c>
      <c r="J9">
        <v>1</v>
      </c>
      <c r="K9">
        <v>1</v>
      </c>
      <c r="L9">
        <v>1</v>
      </c>
      <c r="M9">
        <v>1</v>
      </c>
      <c r="N9">
        <v>1</v>
      </c>
    </row>
    <row r="10" spans="1:14" x14ac:dyDescent="0.25">
      <c r="C10" t="s">
        <v>155</v>
      </c>
      <c r="F10">
        <v>3</v>
      </c>
      <c r="G10">
        <v>3</v>
      </c>
      <c r="H10">
        <v>3</v>
      </c>
      <c r="I10">
        <v>2</v>
      </c>
      <c r="J10">
        <v>3</v>
      </c>
      <c r="K10">
        <v>3</v>
      </c>
      <c r="L10">
        <v>2</v>
      </c>
      <c r="M10">
        <v>3</v>
      </c>
      <c r="N10">
        <v>3</v>
      </c>
    </row>
    <row r="11" spans="1:14" x14ac:dyDescent="0.25">
      <c r="C11" t="s">
        <v>156</v>
      </c>
      <c r="F11">
        <v>22</v>
      </c>
      <c r="G11">
        <v>22</v>
      </c>
      <c r="H11">
        <v>22</v>
      </c>
      <c r="I11">
        <v>20</v>
      </c>
      <c r="J11">
        <v>22</v>
      </c>
      <c r="K11">
        <v>22</v>
      </c>
      <c r="L11">
        <v>20</v>
      </c>
      <c r="M11">
        <v>22</v>
      </c>
      <c r="N11">
        <v>22</v>
      </c>
    </row>
    <row r="12" spans="1:14" x14ac:dyDescent="0.25">
      <c r="C12" t="s">
        <v>157</v>
      </c>
      <c r="F12">
        <v>2</v>
      </c>
    </row>
    <row r="13" spans="1:14" x14ac:dyDescent="0.25">
      <c r="C13" s="41" t="s">
        <v>158</v>
      </c>
      <c r="F13">
        <v>2</v>
      </c>
      <c r="G13">
        <v>11</v>
      </c>
      <c r="H13">
        <v>11</v>
      </c>
      <c r="I13">
        <v>11</v>
      </c>
      <c r="J13">
        <v>11</v>
      </c>
      <c r="K13">
        <v>11</v>
      </c>
      <c r="L13">
        <v>11</v>
      </c>
      <c r="M13">
        <v>11</v>
      </c>
      <c r="N13">
        <v>11</v>
      </c>
    </row>
    <row r="14" spans="1:14" x14ac:dyDescent="0.25">
      <c r="C14" s="41" t="s">
        <v>159</v>
      </c>
      <c r="G14">
        <v>23.5</v>
      </c>
      <c r="H14">
        <v>23.5</v>
      </c>
      <c r="I14">
        <v>23.5</v>
      </c>
      <c r="J14">
        <v>23.5</v>
      </c>
      <c r="K14">
        <v>23.5</v>
      </c>
      <c r="L14">
        <v>23</v>
      </c>
      <c r="M14">
        <v>23</v>
      </c>
      <c r="N14">
        <v>23</v>
      </c>
    </row>
    <row r="15" spans="1:14" x14ac:dyDescent="0.25">
      <c r="C15" s="41" t="s">
        <v>160</v>
      </c>
      <c r="J15">
        <v>23</v>
      </c>
      <c r="K15">
        <v>23</v>
      </c>
      <c r="L15">
        <v>18</v>
      </c>
      <c r="M15">
        <v>20</v>
      </c>
      <c r="N15">
        <v>20</v>
      </c>
    </row>
    <row r="16" spans="1:14" x14ac:dyDescent="0.25">
      <c r="C16" s="42" t="s">
        <v>161</v>
      </c>
      <c r="D16" s="42"/>
      <c r="E16" s="42"/>
      <c r="F16" s="42">
        <f>SUM(F9:F14)</f>
        <v>30</v>
      </c>
      <c r="G16" s="42">
        <f>SUM(G9:G14)</f>
        <v>60.5</v>
      </c>
      <c r="H16" s="42">
        <f>SUM(H9:H14)</f>
        <v>60.5</v>
      </c>
      <c r="I16" s="42">
        <f>SUM(I9:I14)</f>
        <v>57.5</v>
      </c>
      <c r="J16" s="42">
        <f>SUM(J9:J15)</f>
        <v>83.5</v>
      </c>
      <c r="K16" s="42">
        <f>SUM(K9:K15)</f>
        <v>83.5</v>
      </c>
      <c r="L16" s="42">
        <f>SUM(L9:L15)</f>
        <v>75</v>
      </c>
      <c r="M16" s="42">
        <f>SUM(M9:M15)</f>
        <v>80</v>
      </c>
      <c r="N16" s="42">
        <f>SUM(N9:N15)</f>
        <v>80</v>
      </c>
    </row>
  </sheetData>
  <mergeCells count="3">
    <mergeCell ref="A1:M1"/>
    <mergeCell ref="A2:M2"/>
    <mergeCell ref="A8:D8"/>
  </mergeCells>
  <pageMargins left="0.7" right="0.7" top="0.75" bottom="0.75" header="0.3" footer="0.3"/>
  <pageSetup paperSize="9" scale="68" orientation="portrait" horizontalDpi="0" verticalDpi="0" r:id="rId1"/>
  <headerFooter>
    <oddHeader>&amp;RHivatal-létszám
1/d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"/>
  <sheetViews>
    <sheetView zoomScaleNormal="100" workbookViewId="0">
      <selection activeCell="H4" sqref="H4"/>
    </sheetView>
  </sheetViews>
  <sheetFormatPr defaultRowHeight="15" x14ac:dyDescent="0.25"/>
  <cols>
    <col min="1" max="1" width="21.5703125" bestFit="1" customWidth="1"/>
    <col min="2" max="8" width="10" bestFit="1" customWidth="1"/>
    <col min="9" max="9" width="10.140625" bestFit="1" customWidth="1"/>
    <col min="10" max="10" width="12" bestFit="1" customWidth="1"/>
    <col min="11" max="11" width="10" bestFit="1" customWidth="1"/>
    <col min="12" max="12" width="10.85546875" bestFit="1" customWidth="1"/>
    <col min="13" max="13" width="10.28515625" bestFit="1" customWidth="1"/>
    <col min="14" max="14" width="11" bestFit="1" customWidth="1"/>
  </cols>
  <sheetData>
    <row r="1" spans="1:14" x14ac:dyDescent="0.25">
      <c r="A1" s="64" t="s">
        <v>162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</row>
    <row r="2" spans="1:14" x14ac:dyDescent="0.25">
      <c r="A2" s="43"/>
      <c r="B2" s="43"/>
      <c r="C2" s="43"/>
      <c r="D2" s="43"/>
      <c r="E2" s="43"/>
      <c r="F2" s="43"/>
      <c r="G2" s="43"/>
      <c r="H2" s="44"/>
      <c r="I2" s="44"/>
      <c r="J2" s="43"/>
      <c r="K2" s="43"/>
      <c r="L2" s="43"/>
      <c r="M2" s="43"/>
      <c r="N2" s="43"/>
    </row>
    <row r="3" spans="1:14" x14ac:dyDescent="0.25">
      <c r="A3" s="43"/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</row>
    <row r="4" spans="1:14" x14ac:dyDescent="0.25">
      <c r="A4" s="45" t="s">
        <v>4</v>
      </c>
      <c r="B4" s="45" t="s">
        <v>163</v>
      </c>
      <c r="C4" s="45" t="s">
        <v>164</v>
      </c>
      <c r="D4" s="45" t="s">
        <v>165</v>
      </c>
      <c r="E4" s="45" t="s">
        <v>166</v>
      </c>
      <c r="F4" s="45" t="s">
        <v>167</v>
      </c>
      <c r="G4" s="45" t="s">
        <v>168</v>
      </c>
      <c r="H4" s="45" t="s">
        <v>169</v>
      </c>
      <c r="I4" s="45" t="s">
        <v>170</v>
      </c>
      <c r="J4" s="45" t="s">
        <v>171</v>
      </c>
      <c r="K4" s="45" t="s">
        <v>172</v>
      </c>
      <c r="L4" s="45" t="s">
        <v>173</v>
      </c>
      <c r="M4" s="45" t="s">
        <v>174</v>
      </c>
      <c r="N4" s="45" t="s">
        <v>141</v>
      </c>
    </row>
    <row r="5" spans="1:14" x14ac:dyDescent="0.25">
      <c r="A5" s="46" t="s">
        <v>175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</row>
    <row r="6" spans="1:14" x14ac:dyDescent="0.25">
      <c r="A6" s="47" t="s">
        <v>176</v>
      </c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9">
        <f>SUM(B6:M6)</f>
        <v>0</v>
      </c>
    </row>
    <row r="7" spans="1:14" x14ac:dyDescent="0.25">
      <c r="A7" s="47" t="s">
        <v>177</v>
      </c>
      <c r="B7" s="48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9">
        <f>SUM(B7:M7)</f>
        <v>0</v>
      </c>
    </row>
    <row r="8" spans="1:14" x14ac:dyDescent="0.25">
      <c r="A8" s="47" t="s">
        <v>178</v>
      </c>
      <c r="B8" s="48">
        <v>3645</v>
      </c>
      <c r="C8" s="48">
        <v>3648</v>
      </c>
      <c r="D8" s="48">
        <v>3648</v>
      </c>
      <c r="E8" s="48">
        <v>3648</v>
      </c>
      <c r="F8" s="48">
        <v>3648</v>
      </c>
      <c r="G8" s="48">
        <v>3648</v>
      </c>
      <c r="H8" s="48">
        <v>3648</v>
      </c>
      <c r="I8" s="48">
        <v>3648</v>
      </c>
      <c r="J8" s="48">
        <v>3648</v>
      </c>
      <c r="K8" s="48">
        <v>3648</v>
      </c>
      <c r="L8" s="48">
        <v>3648</v>
      </c>
      <c r="M8" s="48">
        <v>3648</v>
      </c>
      <c r="N8" s="49">
        <f>SUM(B8:M8)</f>
        <v>43773</v>
      </c>
    </row>
    <row r="9" spans="1:14" x14ac:dyDescent="0.25">
      <c r="A9" s="47" t="s">
        <v>179</v>
      </c>
      <c r="B9" s="48"/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49">
        <f t="shared" ref="N9:N15" si="0">SUM(B9:M9)</f>
        <v>0</v>
      </c>
    </row>
    <row r="10" spans="1:14" x14ac:dyDescent="0.25">
      <c r="A10" s="47" t="s">
        <v>180</v>
      </c>
      <c r="B10" s="48"/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9">
        <f t="shared" si="0"/>
        <v>0</v>
      </c>
    </row>
    <row r="11" spans="1:14" x14ac:dyDescent="0.25">
      <c r="A11" s="47" t="s">
        <v>181</v>
      </c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9">
        <f t="shared" si="0"/>
        <v>0</v>
      </c>
    </row>
    <row r="12" spans="1:14" x14ac:dyDescent="0.25">
      <c r="A12" s="47" t="s">
        <v>182</v>
      </c>
      <c r="B12" s="48"/>
      <c r="C12" s="48"/>
      <c r="D12" s="48"/>
      <c r="E12" s="48"/>
      <c r="F12" s="48"/>
      <c r="G12" s="48"/>
      <c r="H12" s="48"/>
      <c r="I12" s="48"/>
      <c r="J12" s="48"/>
      <c r="K12" s="48"/>
      <c r="L12" s="48"/>
      <c r="M12" s="48">
        <v>13259</v>
      </c>
      <c r="N12" s="49">
        <f t="shared" si="0"/>
        <v>13259</v>
      </c>
    </row>
    <row r="13" spans="1:14" x14ac:dyDescent="0.25">
      <c r="A13" s="47" t="s">
        <v>183</v>
      </c>
      <c r="B13" s="48">
        <v>19790</v>
      </c>
      <c r="C13" s="48">
        <v>19793</v>
      </c>
      <c r="D13" s="48">
        <v>19793</v>
      </c>
      <c r="E13" s="48">
        <v>19793</v>
      </c>
      <c r="F13" s="48">
        <v>19793</v>
      </c>
      <c r="G13" s="48">
        <v>19793</v>
      </c>
      <c r="H13" s="48">
        <v>19793</v>
      </c>
      <c r="I13" s="48">
        <v>19793</v>
      </c>
      <c r="J13" s="48">
        <v>19793</v>
      </c>
      <c r="K13" s="48">
        <v>19793</v>
      </c>
      <c r="L13" s="48">
        <v>19793</v>
      </c>
      <c r="M13" s="48">
        <v>19795</v>
      </c>
      <c r="N13" s="49">
        <f t="shared" si="0"/>
        <v>237515</v>
      </c>
    </row>
    <row r="14" spans="1:14" x14ac:dyDescent="0.25">
      <c r="A14" s="47"/>
      <c r="B14" s="48"/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9">
        <f t="shared" si="0"/>
        <v>0</v>
      </c>
    </row>
    <row r="15" spans="1:14" x14ac:dyDescent="0.25">
      <c r="A15" s="50" t="s">
        <v>184</v>
      </c>
      <c r="B15" s="49">
        <f>SUM(B6:B13)</f>
        <v>23435</v>
      </c>
      <c r="C15" s="49">
        <f t="shared" ref="C15:M15" si="1">SUM(C6:C13)</f>
        <v>23441</v>
      </c>
      <c r="D15" s="49">
        <f t="shared" si="1"/>
        <v>23441</v>
      </c>
      <c r="E15" s="49">
        <f t="shared" si="1"/>
        <v>23441</v>
      </c>
      <c r="F15" s="49">
        <f t="shared" si="1"/>
        <v>23441</v>
      </c>
      <c r="G15" s="49">
        <f t="shared" si="1"/>
        <v>23441</v>
      </c>
      <c r="H15" s="49">
        <f t="shared" si="1"/>
        <v>23441</v>
      </c>
      <c r="I15" s="49">
        <f t="shared" si="1"/>
        <v>23441</v>
      </c>
      <c r="J15" s="49">
        <f t="shared" si="1"/>
        <v>23441</v>
      </c>
      <c r="K15" s="49">
        <f t="shared" si="1"/>
        <v>23441</v>
      </c>
      <c r="L15" s="49">
        <f t="shared" si="1"/>
        <v>23441</v>
      </c>
      <c r="M15" s="49">
        <f t="shared" si="1"/>
        <v>36702</v>
      </c>
      <c r="N15" s="49">
        <f t="shared" si="0"/>
        <v>294547</v>
      </c>
    </row>
    <row r="16" spans="1:14" x14ac:dyDescent="0.25">
      <c r="A16" s="47"/>
      <c r="B16" s="48"/>
      <c r="C16" s="48"/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</row>
    <row r="17" spans="1:14" x14ac:dyDescent="0.25">
      <c r="A17" s="46" t="s">
        <v>185</v>
      </c>
      <c r="B17" s="48"/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8"/>
    </row>
    <row r="18" spans="1:14" x14ac:dyDescent="0.25">
      <c r="A18" s="47" t="s">
        <v>186</v>
      </c>
      <c r="B18" s="48">
        <v>13460</v>
      </c>
      <c r="C18" s="48">
        <v>13460</v>
      </c>
      <c r="D18" s="48">
        <v>13460</v>
      </c>
      <c r="E18" s="48">
        <v>13461</v>
      </c>
      <c r="F18" s="48">
        <v>13461</v>
      </c>
      <c r="G18" s="48">
        <v>13461</v>
      </c>
      <c r="H18" s="48">
        <v>13461</v>
      </c>
      <c r="I18" s="48">
        <v>13461</v>
      </c>
      <c r="J18" s="48">
        <v>13461</v>
      </c>
      <c r="K18" s="48">
        <v>13461</v>
      </c>
      <c r="L18" s="48">
        <v>13461</v>
      </c>
      <c r="M18" s="48">
        <v>13461</v>
      </c>
      <c r="N18" s="49">
        <f>SUM(B18:M18)</f>
        <v>161529</v>
      </c>
    </row>
    <row r="19" spans="1:14" x14ac:dyDescent="0.25">
      <c r="A19" s="47" t="s">
        <v>187</v>
      </c>
      <c r="B19" s="48">
        <v>3419</v>
      </c>
      <c r="C19" s="48">
        <v>3419</v>
      </c>
      <c r="D19" s="48">
        <v>3419</v>
      </c>
      <c r="E19" s="48">
        <v>3419</v>
      </c>
      <c r="F19" s="48">
        <v>3419</v>
      </c>
      <c r="G19" s="48">
        <v>3419</v>
      </c>
      <c r="H19" s="48">
        <v>3419</v>
      </c>
      <c r="I19" s="48">
        <v>3419</v>
      </c>
      <c r="J19" s="48">
        <v>3419</v>
      </c>
      <c r="K19" s="48">
        <v>3419</v>
      </c>
      <c r="L19" s="48">
        <v>3419</v>
      </c>
      <c r="M19" s="48">
        <v>3415</v>
      </c>
      <c r="N19" s="49">
        <f>SUM(B19:M19)</f>
        <v>41024</v>
      </c>
    </row>
    <row r="20" spans="1:14" x14ac:dyDescent="0.25">
      <c r="A20" s="47" t="s">
        <v>188</v>
      </c>
      <c r="B20" s="48">
        <v>7581</v>
      </c>
      <c r="C20" s="48">
        <v>7581</v>
      </c>
      <c r="D20" s="48">
        <v>7581</v>
      </c>
      <c r="E20" s="48">
        <v>7581</v>
      </c>
      <c r="F20" s="48">
        <v>7581</v>
      </c>
      <c r="G20" s="48">
        <v>7581</v>
      </c>
      <c r="H20" s="48">
        <v>7581</v>
      </c>
      <c r="I20" s="48">
        <v>7581</v>
      </c>
      <c r="J20" s="48">
        <v>7581</v>
      </c>
      <c r="K20" s="48">
        <v>7581</v>
      </c>
      <c r="L20" s="48">
        <v>7581</v>
      </c>
      <c r="M20" s="48">
        <v>7584</v>
      </c>
      <c r="N20" s="49">
        <f>SUM(B20:M20)</f>
        <v>90975</v>
      </c>
    </row>
    <row r="21" spans="1:14" x14ac:dyDescent="0.25">
      <c r="A21" s="47" t="s">
        <v>189</v>
      </c>
      <c r="B21" s="48"/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9">
        <f t="shared" ref="N21:N28" si="2">SUM(B21:M21)</f>
        <v>0</v>
      </c>
    </row>
    <row r="22" spans="1:14" x14ac:dyDescent="0.25">
      <c r="A22" s="47" t="s">
        <v>190</v>
      </c>
      <c r="B22" s="48">
        <v>160</v>
      </c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9">
        <f t="shared" si="2"/>
        <v>160</v>
      </c>
    </row>
    <row r="23" spans="1:14" x14ac:dyDescent="0.25">
      <c r="A23" s="47" t="s">
        <v>191</v>
      </c>
      <c r="B23" s="48"/>
      <c r="C23" s="48"/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9">
        <f t="shared" si="2"/>
        <v>0</v>
      </c>
    </row>
    <row r="24" spans="1:14" x14ac:dyDescent="0.25">
      <c r="A24" s="47" t="s">
        <v>192</v>
      </c>
      <c r="B24" s="48"/>
      <c r="C24" s="43"/>
      <c r="D24" s="48"/>
      <c r="E24" s="48"/>
      <c r="F24" s="48">
        <v>859</v>
      </c>
      <c r="G24" s="48"/>
      <c r="H24" s="48"/>
      <c r="I24" s="48"/>
      <c r="J24" s="48"/>
      <c r="K24" s="48"/>
      <c r="L24" s="48"/>
      <c r="M24" s="48"/>
      <c r="N24" s="49">
        <f t="shared" si="2"/>
        <v>859</v>
      </c>
    </row>
    <row r="25" spans="1:14" x14ac:dyDescent="0.25">
      <c r="A25" s="47" t="s">
        <v>193</v>
      </c>
      <c r="B25" s="48"/>
      <c r="C25" s="48"/>
      <c r="D25" s="43"/>
      <c r="E25" s="48"/>
      <c r="F25" s="48"/>
      <c r="G25" s="43"/>
      <c r="H25" s="48"/>
      <c r="I25" s="48"/>
      <c r="J25" s="48"/>
      <c r="K25" s="48"/>
      <c r="L25" s="48"/>
      <c r="M25" s="48"/>
      <c r="N25" s="49">
        <f t="shared" si="2"/>
        <v>0</v>
      </c>
    </row>
    <row r="26" spans="1:14" x14ac:dyDescent="0.25">
      <c r="A26" s="47" t="s">
        <v>194</v>
      </c>
      <c r="B26" s="48"/>
      <c r="C26" s="48"/>
      <c r="D26" s="48"/>
      <c r="E26" s="48"/>
      <c r="F26" s="48"/>
      <c r="G26" s="48"/>
      <c r="H26" s="48"/>
      <c r="I26" s="48"/>
      <c r="J26" s="48"/>
      <c r="K26" s="48"/>
      <c r="L26" s="48"/>
      <c r="M26" s="48"/>
      <c r="N26" s="49">
        <f t="shared" si="2"/>
        <v>0</v>
      </c>
    </row>
    <row r="27" spans="1:14" x14ac:dyDescent="0.25">
      <c r="A27" s="47" t="s">
        <v>195</v>
      </c>
      <c r="B27" s="48"/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9">
        <f t="shared" si="2"/>
        <v>0</v>
      </c>
    </row>
    <row r="28" spans="1:14" x14ac:dyDescent="0.25">
      <c r="A28" s="47"/>
      <c r="B28" s="48"/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9">
        <f t="shared" si="2"/>
        <v>0</v>
      </c>
    </row>
    <row r="29" spans="1:14" x14ac:dyDescent="0.25">
      <c r="A29" s="50" t="s">
        <v>196</v>
      </c>
      <c r="B29" s="49">
        <f>SUM(B18:B27)</f>
        <v>24620</v>
      </c>
      <c r="C29" s="49">
        <f t="shared" ref="C29:N29" si="3">SUM(C18:C27)</f>
        <v>24460</v>
      </c>
      <c r="D29" s="49">
        <f t="shared" si="3"/>
        <v>24460</v>
      </c>
      <c r="E29" s="49">
        <f t="shared" si="3"/>
        <v>24461</v>
      </c>
      <c r="F29" s="49">
        <f t="shared" si="3"/>
        <v>25320</v>
      </c>
      <c r="G29" s="49">
        <f t="shared" si="3"/>
        <v>24461</v>
      </c>
      <c r="H29" s="49">
        <f t="shared" si="3"/>
        <v>24461</v>
      </c>
      <c r="I29" s="49">
        <f t="shared" si="3"/>
        <v>24461</v>
      </c>
      <c r="J29" s="49">
        <f t="shared" si="3"/>
        <v>24461</v>
      </c>
      <c r="K29" s="49">
        <f t="shared" si="3"/>
        <v>24461</v>
      </c>
      <c r="L29" s="49">
        <f t="shared" si="3"/>
        <v>24461</v>
      </c>
      <c r="M29" s="49">
        <f t="shared" si="3"/>
        <v>24460</v>
      </c>
      <c r="N29" s="49">
        <f t="shared" si="3"/>
        <v>294547</v>
      </c>
    </row>
  </sheetData>
  <mergeCells count="1">
    <mergeCell ref="A1:N1"/>
  </mergeCells>
  <pageMargins left="0.7" right="0.7" top="0.75" bottom="0.75" header="0.3" footer="0.3"/>
  <pageSetup paperSize="9" scale="56" orientation="portrait" horizontalDpi="0" verticalDpi="0" r:id="rId1"/>
  <headerFooter>
    <oddHeader>&amp;RHivatal-ütemterv
1/e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5</vt:i4>
      </vt:variant>
    </vt:vector>
  </HeadingPairs>
  <TitlesOfParts>
    <vt:vector size="5" baseType="lpstr">
      <vt:lpstr>Bevételek</vt:lpstr>
      <vt:lpstr>Kiadások</vt:lpstr>
      <vt:lpstr>Közfogl.</vt:lpstr>
      <vt:lpstr>Létszám</vt:lpstr>
      <vt:lpstr>Ütem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Szlávik Mónika</dc:creator>
  <cp:lastModifiedBy>Fizli Katalin</cp:lastModifiedBy>
  <cp:lastPrinted>2016-03-17T12:49:57Z</cp:lastPrinted>
  <dcterms:created xsi:type="dcterms:W3CDTF">2016-03-17T12:37:23Z</dcterms:created>
  <dcterms:modified xsi:type="dcterms:W3CDTF">2016-03-17T13:33:08Z</dcterms:modified>
</cp:coreProperties>
</file>