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B4C0"/>
  <workbookPr codeName="ThisWorkbook"/>
  <bookViews>
    <workbookView xWindow="16230" yWindow="65311" windowWidth="12120" windowHeight="9120" tabRatio="727" firstSheet="8" activeTab="13"/>
  </bookViews>
  <sheets>
    <sheet name="1.mell. 1 OLDAL" sheetId="1" r:id="rId1"/>
    <sheet name="1.mell. 2 OLDAL" sheetId="2" r:id="rId2"/>
    <sheet name="2.mell 1 OLDAL  " sheetId="3" r:id="rId3"/>
    <sheet name="2.mell 2 OLDAL  " sheetId="4" r:id="rId4"/>
    <sheet name="3.mell.  " sheetId="5" r:id="rId5"/>
    <sheet name="4.mell." sheetId="6" r:id="rId6"/>
    <sheet name="5.mell." sheetId="7" r:id="rId7"/>
    <sheet name="6.mell." sheetId="8" r:id="rId8"/>
    <sheet name="7.mell." sheetId="9" r:id="rId9"/>
    <sheet name="8. mell. " sheetId="10" r:id="rId10"/>
    <sheet name="9. mell 1 OLDAL" sheetId="11" r:id="rId11"/>
    <sheet name="9. mell 2 OLDAL " sheetId="12" r:id="rId12"/>
    <sheet name="10.mell" sheetId="13" r:id="rId13"/>
    <sheet name="11. mell" sheetId="14" r:id="rId14"/>
  </sheets>
  <definedNames>
    <definedName name="_xlfn.IFERROR" hidden="1">#NAME?</definedName>
    <definedName name="_xlnm.Print_Titles" localSheetId="10">'9. mell 1 OLDAL'!$1:$6</definedName>
    <definedName name="_xlnm.Print_Titles" localSheetId="11">'9. mell 2 OLDAL '!$1:$6</definedName>
    <definedName name="_xlnm.Print_Area" localSheetId="0">'1.mell. 1 OLDAL'!$A$1:$E$149</definedName>
    <definedName name="_xlnm.Print_Area" localSheetId="1">'1.mell. 2 OLDAL'!$A$1:$C$149</definedName>
  </definedNames>
  <calcPr fullCalcOnLoad="1"/>
</workbook>
</file>

<file path=xl/sharedStrings.xml><?xml version="1.0" encoding="utf-8"?>
<sst xmlns="http://schemas.openxmlformats.org/spreadsheetml/2006/main" count="1646" uniqueCount="485">
  <si>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</si>
  <si>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</si>
  <si>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</si>
  <si>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Felhalmozási bevételek</t>
  </si>
  <si>
    <t>Finanszírozási bevételek</t>
  </si>
  <si>
    <t xml:space="preserve"> Egyéb működési célú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</si>
  <si>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</si>
  <si>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</si>
  <si>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</si>
  <si>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</si>
  <si>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</si>
  <si>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</si>
  <si>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</si>
  <si>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</si>
  <si>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</si>
  <si>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</si>
  <si>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</si>
  <si>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</si>
  <si>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</si>
  <si>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</si>
  <si>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</si>
  <si>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</si>
  <si>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</si>
  <si>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</si>
  <si>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</si>
  <si>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</si>
  <si>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</si>
  <si>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</si>
  <si>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</si>
  <si>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</si>
  <si>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</si>
  <si>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</si>
  <si>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</si>
  <si>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</si>
  <si>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</si>
  <si>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</si>
  <si>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</si>
  <si>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</si>
  <si>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</si>
  <si>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</si>
  <si>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</si>
  <si>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</si>
  <si>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</si>
  <si>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</si>
  <si>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</si>
  <si>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</si>
  <si>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</si>
  <si>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Helyi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</si>
  <si>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</si>
  <si>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</si>
  <si>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</si>
  <si>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</si>
  <si>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</si>
  <si>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</si>
  <si>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</si>
  <si>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</si>
  <si>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</si>
  <si>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</si>
  <si>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</si>
  <si>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</si>
  <si>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</si>
  <si>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</si>
  <si>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</si>
  <si>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</si>
  <si>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</si>
  <si>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</si>
  <si>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</si>
  <si>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</si>
  <si>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</si>
  <si>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</si>
  <si>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</si>
  <si>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</si>
  <si>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</si>
  <si>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</si>
  <si>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</si>
  <si>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</si>
  <si>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</si>
  <si>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</si>
  <si>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</si>
  <si>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</si>
  <si>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</si>
  <si>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</si>
  <si>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</si>
  <si>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</si>
  <si>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</si>
  <si>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</si>
  <si>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</si>
  <si>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</si>
  <si>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</si>
  <si>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</si>
  <si>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</si>
  <si>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</si>
  <si>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</si>
  <si>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</si>
  <si>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</si>
  <si>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</si>
  <si>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</si>
  <si>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</si>
  <si>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</si>
  <si>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</si>
  <si>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</si>
  <si>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</si>
  <si>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</si>
  <si>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</si>
  <si>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</si>
  <si>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</si>
  <si>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</si>
  <si>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</si>
  <si>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</si>
  <si>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</si>
  <si>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</si>
  <si>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</si>
  <si>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</si>
  <si>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</si>
  <si>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</si>
  <si>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</si>
  <si>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</si>
  <si>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</si>
  <si>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</si>
  <si>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</si>
  <si>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</si>
  <si>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</si>
  <si>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</si>
  <si>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</si>
  <si>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</si>
  <si>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</si>
  <si>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</si>
  <si>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</si>
  <si>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</si>
  <si>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</si>
  <si>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</si>
  <si>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</si>
  <si>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</si>
  <si>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</si>
  <si>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</si>
  <si>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</si>
  <si>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</si>
  <si>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</si>
  <si>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</si>
  <si>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</si>
  <si>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</si>
  <si>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</si>
  <si>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</si>
  <si>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</si>
  <si>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</si>
  <si>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</si>
  <si>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</si>
  <si>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</si>
  <si>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</si>
  <si>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</si>
  <si>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</si>
  <si>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</si>
  <si>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</si>
  <si>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</si>
  <si>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</si>
  <si>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</si>
  <si>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</si>
  <si>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</si>
  <si>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</si>
  <si>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</si>
  <si>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</si>
  <si>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</si>
  <si>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</si>
  <si>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</si>
  <si>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</si>
  <si>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</si>
  <si>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</si>
  <si>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Éves engedélyezett létszám előirányzat (fő)</t>
  </si>
  <si>
    <t>Közfoglalkoztatottak létszáma (fő)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</si>
  <si>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</si>
  <si>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</si>
  <si>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</si>
  <si>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</si>
  <si>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</si>
  <si>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</si>
  <si>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</si>
  <si>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</si>
  <si>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</si>
  <si>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</si>
  <si>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</si>
  <si>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</si>
  <si>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</si>
  <si>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</si>
  <si>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</si>
  <si>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</si>
  <si>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</si>
  <si>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</si>
  <si>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</si>
  <si>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</si>
  <si>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</si>
  <si>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</si>
  <si>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</si>
  <si>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</si>
  <si>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</si>
  <si>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</si>
  <si>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</si>
  <si>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</si>
  <si>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</si>
  <si>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</si>
  <si>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</si>
  <si>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</si>
  <si>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</si>
  <si>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</si>
  <si>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</si>
  <si>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</si>
  <si>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</si>
  <si>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</si>
  <si>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</si>
  <si>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</si>
  <si>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</si>
  <si>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</si>
  <si>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</si>
  <si>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</si>
  <si>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</si>
  <si>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</si>
  <si>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</si>
  <si>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</si>
  <si>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</si>
  <si>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</si>
  <si>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</si>
  <si>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</si>
  <si>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</si>
  <si>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</si>
  <si>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</si>
  <si>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</si>
  <si>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</si>
  <si>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</si>
  <si>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</si>
  <si>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</si>
  <si>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</si>
  <si>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</si>
  <si>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</si>
  <si>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</si>
  <si>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</si>
  <si>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</si>
  <si>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</si>
  <si>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</si>
  <si>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</si>
  <si>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</si>
  <si>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</si>
  <si>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</si>
  <si>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</si>
  <si>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</si>
  <si>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</si>
  <si>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</si>
  <si>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</si>
  <si>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</si>
  <si>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</si>
  <si>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</si>
  <si>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</si>
  <si>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</si>
  <si>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</si>
  <si>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</si>
  <si>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</si>
  <si>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</si>
  <si>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</si>
  <si>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</si>
  <si>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</si>
  <si>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</si>
  <si>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</si>
  <si>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</si>
  <si>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</si>
  <si>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</si>
  <si>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</si>
  <si>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</si>
  <si>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</si>
  <si>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</si>
  <si>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</si>
  <si>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</si>
  <si>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</si>
  <si>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</si>
  <si>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</si>
  <si>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</si>
  <si>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</si>
  <si>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</si>
  <si>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</si>
  <si>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</si>
  <si>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</si>
  <si>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</si>
  <si>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</si>
  <si>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</si>
  <si>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</si>
  <si>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</si>
  <si>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</si>
  <si>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</si>
  <si>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</si>
  <si>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</si>
  <si>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</si>
  <si>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</si>
  <si>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</si>
  <si>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</si>
  <si>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</si>
  <si>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</si>
  <si>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</si>
  <si>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</si>
  <si>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</si>
  <si>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</si>
  <si>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</si>
  <si>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</si>
  <si>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</si>
  <si>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</si>
  <si>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</si>
  <si>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</si>
  <si>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</si>
  <si>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</si>
  <si>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</si>
  <si>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</si>
  <si>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</si>
  <si>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</si>
  <si>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</si>
  <si>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</si>
  <si>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</si>
  <si>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</si>
  <si>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</si>
  <si>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</si>
  <si>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</si>
  <si>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</si>
  <si>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</si>
  <si>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</si>
  <si>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</si>
  <si>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</si>
  <si>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</si>
  <si>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</si>
  <si>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</si>
  <si>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</si>
  <si>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</si>
  <si>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</si>
  <si>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</si>
  <si>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</si>
  <si>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</si>
  <si>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</si>
  <si>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</si>
  <si>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</si>
  <si>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</si>
  <si>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</si>
  <si>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</si>
  <si>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</si>
  <si>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</si>
  <si>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</si>
  <si>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</si>
  <si>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</si>
  <si>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</si>
  <si>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</si>
  <si>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</si>
  <si>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</si>
  <si>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</si>
  <si>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</si>
  <si>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</si>
  <si>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</si>
  <si>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</si>
  <si>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</si>
  <si>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</si>
  <si>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</si>
  <si>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</si>
  <si>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</si>
  <si>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</si>
  <si>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</si>
  <si>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</si>
  <si>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</si>
  <si>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</si>
  <si>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</si>
  <si>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</si>
  <si>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</si>
  <si>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</si>
  <si>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</si>
  <si>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</si>
  <si>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</si>
  <si>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</si>
  <si>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</si>
  <si>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</si>
  <si>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</si>
  <si>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</si>
  <si>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</si>
  <si>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</si>
  <si>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</si>
  <si>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</si>
  <si>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</si>
  <si>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</si>
  <si>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</si>
  <si>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</si>
  <si>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</si>
  <si>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</si>
  <si>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</si>
  <si>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</si>
  <si>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</si>
  <si>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</si>
  <si>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</si>
  <si>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</si>
  <si>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</si>
  <si>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</si>
  <si>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</si>
  <si>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</si>
  <si>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</si>
  <si>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</si>
  <si>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</si>
  <si>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</si>
  <si>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</si>
  <si>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</si>
  <si>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</si>
  <si>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</si>
  <si>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</si>
  <si>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</si>
  <si>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Felhasználás
2013. XII.31-ig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</si>
  <si>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</si>
  <si>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</si>
  <si>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</si>
  <si>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</si>
  <si>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</si>
  <si>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</si>
  <si>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</si>
  <si>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</si>
  <si>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</si>
  <si>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</si>
  <si>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</si>
  <si>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</si>
  <si>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</si>
  <si>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</si>
  <si>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</si>
  <si>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</si>
  <si>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</si>
  <si>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</si>
  <si>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</si>
  <si>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</si>
  <si>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</si>
  <si>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</si>
  <si>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Osztalék, a koncessziós díj és a hozambevétel</t>
  </si>
  <si>
    <t>A</t>
  </si>
  <si>
    <t>B</t>
  </si>
  <si>
    <t>C</t>
  </si>
  <si>
    <t>D</t>
  </si>
  <si>
    <t>E</t>
  </si>
  <si>
    <t>F</t>
  </si>
  <si>
    <t>F=(B-D-E)</t>
  </si>
  <si>
    <t>2014. év utáni szükséglet
(F=B - D - E)</t>
  </si>
  <si>
    <t>2015. évi előirányzat</t>
  </si>
  <si>
    <t>Felhasználás
2014. XII.31-ig</t>
  </si>
  <si>
    <t xml:space="preserve">
2015. év utáni szükséglet
</t>
  </si>
  <si>
    <t>Óvoda kerítés építése</t>
  </si>
  <si>
    <t>2015</t>
  </si>
  <si>
    <t>Előirányzat-felhasználási terv
2015. évre</t>
  </si>
  <si>
    <t>Göngyölített egyenleg</t>
  </si>
  <si>
    <t>Tartalék</t>
  </si>
  <si>
    <t>CSIKVÁND Önkormányzat adósságot keletkeztető ügyletekből és kezességvállalásokból fennálló kötelezettségei</t>
  </si>
  <si>
    <t>CSIKVÁND Önkormányzat saját bevételeinek részletezése az adósságot keletkeztető ügyletből származó tárgyévi fizetési kötelezettség megállapításához</t>
  </si>
  <si>
    <t>Éves eredeti kiadási előirányzat: 0</t>
  </si>
  <si>
    <t>30 napon túli elismert tartozásállomány összesen: 0</t>
  </si>
  <si>
    <t>2015. I. félévi előirányzat</t>
  </si>
  <si>
    <t>G</t>
  </si>
  <si>
    <t>Motorfűrész (kisértékű)</t>
  </si>
  <si>
    <t>Baromfikeltető (kisértékű)</t>
  </si>
  <si>
    <t>STIHL fűkasza (kisértékű)</t>
  </si>
  <si>
    <t>Baromfi nevelde (villanyszerelés, vízszerelés, belső berendezés)</t>
  </si>
  <si>
    <t>Kerítésépítés</t>
  </si>
  <si>
    <t>Startmunka mintaprogram beruházási költségei (hatósági szerződés alapján)</t>
  </si>
  <si>
    <t>Baromfi nevelde (ingatlan felújítás)</t>
  </si>
  <si>
    <t>Startmunka mintaprogram felújítási költségei (hatósági szerződés alapján) - Baromfi neveldére</t>
  </si>
  <si>
    <t>Előirányzat I. félév</t>
  </si>
  <si>
    <t>14.441</t>
  </si>
  <si>
    <t>12.670</t>
  </si>
  <si>
    <t>Finanszírozási kiadások</t>
  </si>
  <si>
    <t>2015. III. negyedévi előirányzat</t>
  </si>
  <si>
    <t>H</t>
  </si>
  <si>
    <t>I</t>
  </si>
  <si>
    <t>2015. III. negyedévi előriányzat</t>
  </si>
  <si>
    <t>Előirányzat III. negyedév</t>
  </si>
  <si>
    <t>-</t>
  </si>
  <si>
    <t>8.246</t>
  </si>
  <si>
    <t>10.318</t>
  </si>
  <si>
    <t>14.171</t>
  </si>
  <si>
    <t>7.545</t>
  </si>
  <si>
    <t>6.158</t>
  </si>
  <si>
    <t>3.977</t>
  </si>
  <si>
    <t>2.324</t>
  </si>
  <si>
    <t>Átcsoportosításból eredő változás</t>
  </si>
  <si>
    <t>Öntöző rendszer kiegészítése saját forrásból</t>
  </si>
  <si>
    <t>Monitor</t>
  </si>
  <si>
    <t>STIHL fűkasza (kisértékű) ÁFA kiegészítés</t>
  </si>
  <si>
    <t>Ventilátor</t>
  </si>
  <si>
    <t>Baromfi nevelde kerítés ÁFA-jának kiegészítése saját forrásból</t>
  </si>
  <si>
    <t>Kapubálvány</t>
  </si>
  <si>
    <t>Baaromfi nevelde kiegészítése saját forrásból</t>
  </si>
  <si>
    <t>CSIKVÁND Önkormányzat 2015. évi adósságot keletkeztető fejlesztési céljai</t>
  </si>
  <si>
    <t xml:space="preserve">2. melléklet az 1/2016. (I.6.) önkormányzati rendelethez </t>
  </si>
  <si>
    <t>9. melléklet az 1/2016. (I.6.) önkormányzati rendelethez</t>
  </si>
  <si>
    <t>Előirányzat eredeti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</si>
</sst>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497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72" fontId="16" fillId="0" borderId="11" xfId="0" applyNumberFormat="1" applyFont="1" applyFill="1" applyBorder="1" applyAlignment="1" applyProtection="1">
      <alignment vertical="center" wrapText="1"/>
      <protection locked="0"/>
    </xf>
    <xf numFmtId="172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72" fontId="5" fillId="0" borderId="0" xfId="0" applyNumberFormat="1" applyFont="1" applyFill="1" applyAlignment="1" applyProtection="1">
      <alignment horizontal="right" wrapText="1"/>
      <protection/>
    </xf>
    <xf numFmtId="172" fontId="7" fillId="0" borderId="26" xfId="0" applyNumberFormat="1" applyFont="1" applyFill="1" applyBorder="1" applyAlignment="1" applyProtection="1">
      <alignment horizontal="center" vertical="center" wrapText="1"/>
      <protection/>
    </xf>
    <xf numFmtId="172" fontId="14" fillId="0" borderId="27" xfId="0" applyNumberFormat="1" applyFont="1" applyFill="1" applyBorder="1" applyAlignment="1" applyProtection="1">
      <alignment horizontal="center" vertical="center" wrapText="1"/>
      <protection/>
    </xf>
    <xf numFmtId="172" fontId="14" fillId="0" borderId="28" xfId="0" applyNumberFormat="1" applyFont="1" applyFill="1" applyBorder="1" applyAlignment="1" applyProtection="1">
      <alignment horizontal="center" vertical="center" wrapText="1"/>
      <protection/>
    </xf>
    <xf numFmtId="172" fontId="14" fillId="0" borderId="29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6" fillId="0" borderId="30" xfId="0" applyNumberFormat="1" applyFont="1" applyFill="1" applyBorder="1" applyAlignment="1" applyProtection="1">
      <alignment vertical="center" wrapText="1"/>
      <protection/>
    </xf>
    <xf numFmtId="172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31" xfId="0" applyNumberFormat="1" applyFont="1" applyFill="1" applyBorder="1" applyAlignment="1" applyProtection="1">
      <alignment vertical="center" wrapText="1"/>
      <protection/>
    </xf>
    <xf numFmtId="172" fontId="14" fillId="0" borderId="23" xfId="0" applyNumberFormat="1" applyFont="1" applyFill="1" applyBorder="1" applyAlignment="1" applyProtection="1">
      <alignment vertical="center" wrapText="1"/>
      <protection/>
    </xf>
    <xf numFmtId="172" fontId="14" fillId="0" borderId="26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13" fillId="0" borderId="30" xfId="0" applyNumberFormat="1" applyFont="1" applyFill="1" applyBorder="1" applyAlignment="1" applyProtection="1">
      <alignment vertical="center" wrapText="1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5" xfId="0" applyNumberFormat="1" applyFont="1" applyFill="1" applyBorder="1" applyAlignment="1" applyProtection="1">
      <alignment vertical="center" wrapText="1"/>
      <protection locked="0"/>
    </xf>
    <xf numFmtId="172" fontId="13" fillId="0" borderId="31" xfId="0" applyNumberFormat="1" applyFont="1" applyFill="1" applyBorder="1" applyAlignment="1" applyProtection="1">
      <alignment vertical="center" wrapText="1"/>
      <protection/>
    </xf>
    <xf numFmtId="172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2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3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6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6" fillId="0" borderId="16" xfId="59" applyFont="1" applyFill="1" applyBorder="1" applyAlignment="1" applyProtection="1">
      <alignment horizontal="left" vertical="center" indent="1"/>
      <protection/>
    </xf>
    <xf numFmtId="172" fontId="16" fillId="0" borderId="10" xfId="59" applyNumberFormat="1" applyFont="1" applyFill="1" applyBorder="1" applyAlignment="1" applyProtection="1">
      <alignment vertical="center"/>
      <protection locked="0"/>
    </xf>
    <xf numFmtId="172" fontId="16" fillId="0" borderId="34" xfId="59" applyNumberFormat="1" applyFont="1" applyFill="1" applyBorder="1" applyAlignment="1" applyProtection="1">
      <alignment vertical="center"/>
      <protection/>
    </xf>
    <xf numFmtId="0" fontId="16" fillId="0" borderId="17" xfId="59" applyFont="1" applyFill="1" applyBorder="1" applyAlignment="1" applyProtection="1">
      <alignment horizontal="left" vertical="center" indent="1"/>
      <protection/>
    </xf>
    <xf numFmtId="172" fontId="16" fillId="0" borderId="11" xfId="59" applyNumberFormat="1" applyFont="1" applyFill="1" applyBorder="1" applyAlignment="1" applyProtection="1">
      <alignment vertical="center"/>
      <protection locked="0"/>
    </xf>
    <xf numFmtId="172" fontId="16" fillId="0" borderId="30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72" fontId="16" fillId="0" borderId="12" xfId="59" applyNumberFormat="1" applyFont="1" applyFill="1" applyBorder="1" applyAlignment="1" applyProtection="1">
      <alignment vertical="center"/>
      <protection locked="0"/>
    </xf>
    <xf numFmtId="172" fontId="16" fillId="0" borderId="32" xfId="59" applyNumberFormat="1" applyFont="1" applyFill="1" applyBorder="1" applyAlignment="1" applyProtection="1">
      <alignment vertical="center"/>
      <protection/>
    </xf>
    <xf numFmtId="172" fontId="14" fillId="0" borderId="23" xfId="59" applyNumberFormat="1" applyFont="1" applyFill="1" applyBorder="1" applyAlignment="1" applyProtection="1">
      <alignment vertical="center"/>
      <protection/>
    </xf>
    <xf numFmtId="172" fontId="14" fillId="0" borderId="26" xfId="59" applyNumberFormat="1" applyFont="1" applyFill="1" applyBorder="1" applyAlignment="1" applyProtection="1">
      <alignment vertical="center"/>
      <protection/>
    </xf>
    <xf numFmtId="0" fontId="16" fillId="0" borderId="18" xfId="59" applyFont="1" applyFill="1" applyBorder="1" applyAlignment="1" applyProtection="1">
      <alignment horizontal="left" vertical="center" indent="1"/>
      <protection/>
    </xf>
    <xf numFmtId="0" fontId="14" fillId="0" borderId="22" xfId="59" applyFont="1" applyFill="1" applyBorder="1" applyAlignment="1" applyProtection="1">
      <alignment horizontal="left" vertical="center" indent="1"/>
      <protection/>
    </xf>
    <xf numFmtId="172" fontId="14" fillId="0" borderId="23" xfId="59" applyNumberFormat="1" applyFont="1" applyFill="1" applyBorder="1" applyProtection="1">
      <alignment/>
      <protection/>
    </xf>
    <xf numFmtId="172" fontId="14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172" fontId="14" fillId="33" borderId="23" xfId="0" applyNumberFormat="1" applyFont="1" applyFill="1" applyBorder="1" applyAlignment="1" applyProtection="1">
      <alignment vertical="center" wrapText="1"/>
      <protection/>
    </xf>
    <xf numFmtId="172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72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5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72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74" fontId="0" fillId="0" borderId="32" xfId="40" applyNumberFormat="1" applyFont="1" applyFill="1" applyBorder="1" applyAlignment="1">
      <alignment/>
    </xf>
    <xf numFmtId="174" fontId="0" fillId="0" borderId="30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2" fontId="16" fillId="0" borderId="12" xfId="0" applyNumberFormat="1" applyFont="1" applyFill="1" applyBorder="1" applyAlignment="1" applyProtection="1">
      <alignment vertical="center"/>
      <protection locked="0"/>
    </xf>
    <xf numFmtId="172" fontId="16" fillId="0" borderId="11" xfId="0" applyNumberFormat="1" applyFont="1" applyFill="1" applyBorder="1" applyAlignment="1" applyProtection="1">
      <alignment vertical="center"/>
      <protection locked="0"/>
    </xf>
    <xf numFmtId="172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74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74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74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6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74" fontId="14" fillId="0" borderId="26" xfId="40" applyNumberFormat="1" applyFont="1" applyFill="1" applyBorder="1" applyAlignment="1" applyProtection="1">
      <alignment/>
      <protection/>
    </xf>
    <xf numFmtId="174" fontId="16" fillId="0" borderId="36" xfId="40" applyNumberFormat="1" applyFont="1" applyFill="1" applyBorder="1" applyAlignment="1" applyProtection="1">
      <alignment/>
      <protection locked="0"/>
    </xf>
    <xf numFmtId="174" fontId="16" fillId="0" borderId="30" xfId="40" applyNumberFormat="1" applyFont="1" applyFill="1" applyBorder="1" applyAlignment="1" applyProtection="1">
      <alignment/>
      <protection locked="0"/>
    </xf>
    <xf numFmtId="174" fontId="16" fillId="0" borderId="31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172" fontId="7" fillId="0" borderId="23" xfId="0" applyNumberFormat="1" applyFont="1" applyFill="1" applyBorder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left" vertical="center" wrapText="1"/>
      <protection/>
    </xf>
    <xf numFmtId="172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30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13" fillId="0" borderId="0" xfId="0" applyNumberFormat="1" applyFont="1" applyFill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72" fontId="14" fillId="0" borderId="32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72" fontId="14" fillId="0" borderId="30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72" fontId="14" fillId="0" borderId="31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72" fontId="14" fillId="0" borderId="23" xfId="0" applyNumberFormat="1" applyFont="1" applyFill="1" applyBorder="1" applyAlignment="1" applyProtection="1">
      <alignment vertical="center"/>
      <protection/>
    </xf>
    <xf numFmtId="172" fontId="14" fillId="0" borderId="26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2" fontId="16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59" applyFont="1" applyFill="1" applyBorder="1" applyAlignment="1" applyProtection="1">
      <alignment horizontal="left" vertical="center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72" fontId="14" fillId="0" borderId="33" xfId="58" applyNumberFormat="1" applyFont="1" applyFill="1" applyBorder="1" applyAlignment="1" applyProtection="1">
      <alignment horizontal="right" vertical="center" wrapText="1" indent="1"/>
      <protection/>
    </xf>
    <xf numFmtId="172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6" xfId="0" applyFont="1" applyFill="1" applyBorder="1" applyAlignment="1" applyProtection="1">
      <alignment horizontal="right" vertical="center"/>
      <protection/>
    </xf>
    <xf numFmtId="172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4" fillId="0" borderId="48" xfId="0" applyNumberFormat="1" applyFont="1" applyFill="1" applyBorder="1" applyAlignment="1" applyProtection="1">
      <alignment horizontal="center" vertical="center" wrapText="1"/>
      <protection/>
    </xf>
    <xf numFmtId="172" fontId="14" fillId="0" borderId="22" xfId="0" applyNumberFormat="1" applyFont="1" applyFill="1" applyBorder="1" applyAlignment="1" applyProtection="1">
      <alignment horizontal="center" vertical="center" wrapText="1"/>
      <protection/>
    </xf>
    <xf numFmtId="172" fontId="14" fillId="0" borderId="23" xfId="0" applyNumberFormat="1" applyFont="1" applyFill="1" applyBorder="1" applyAlignment="1" applyProtection="1">
      <alignment horizontal="center" vertical="center" wrapText="1"/>
      <protection/>
    </xf>
    <xf numFmtId="172" fontId="14" fillId="0" borderId="26" xfId="0" applyNumberFormat="1" applyFont="1" applyFill="1" applyBorder="1" applyAlignment="1" applyProtection="1">
      <alignment horizontal="center" vertical="center" wrapText="1"/>
      <protection/>
    </xf>
    <xf numFmtId="172" fontId="14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49" xfId="0" applyNumberForma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50" xfId="0" applyNumberForma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72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16" fillId="0" borderId="54" xfId="40" applyNumberFormat="1" applyFont="1" applyFill="1" applyBorder="1" applyAlignment="1" applyProtection="1">
      <alignment/>
      <protection locked="0"/>
    </xf>
    <xf numFmtId="174" fontId="16" fillId="0" borderId="43" xfId="40" applyNumberFormat="1" applyFont="1" applyFill="1" applyBorder="1" applyAlignment="1" applyProtection="1">
      <alignment/>
      <protection locked="0"/>
    </xf>
    <xf numFmtId="174" fontId="16" fillId="0" borderId="44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right" vertical="center" wrapText="1" indent="1"/>
      <protection/>
    </xf>
    <xf numFmtId="172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72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3" fillId="0" borderId="11" xfId="0" applyFont="1" applyBorder="1" applyAlignment="1">
      <alignment horizontal="justify" wrapText="1"/>
    </xf>
    <xf numFmtId="0" fontId="23" fillId="0" borderId="11" xfId="0" applyFont="1" applyBorder="1" applyAlignment="1">
      <alignment wrapText="1"/>
    </xf>
    <xf numFmtId="0" fontId="23" fillId="0" borderId="35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52" xfId="0" applyNumberFormat="1" applyFill="1" applyBorder="1" applyAlignment="1" applyProtection="1">
      <alignment horizontal="left" vertical="center" wrapText="1" indent="1"/>
      <protection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3" xfId="58" applyFont="1" applyFill="1" applyBorder="1" applyAlignment="1" applyProtection="1">
      <alignment horizontal="center" vertical="center" wrapText="1"/>
      <protection/>
    </xf>
    <xf numFmtId="172" fontId="16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72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72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72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74" fontId="3" fillId="0" borderId="23" xfId="58" applyNumberFormat="1" applyFont="1" applyFill="1" applyBorder="1">
      <alignment/>
      <protection/>
    </xf>
    <xf numFmtId="174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72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172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 applyProtection="1">
      <alignment/>
      <protection locked="0"/>
    </xf>
    <xf numFmtId="0" fontId="0" fillId="0" borderId="0" xfId="59" applyFont="1" applyFill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72" fontId="8" fillId="0" borderId="0" xfId="0" applyNumberFormat="1" applyFont="1" applyFill="1" applyAlignment="1" applyProtection="1">
      <alignment horizontal="right" textRotation="180" wrapText="1"/>
      <protection/>
    </xf>
    <xf numFmtId="0" fontId="14" fillId="0" borderId="24" xfId="59" applyFont="1" applyFill="1" applyBorder="1" applyAlignment="1" applyProtection="1">
      <alignment horizontal="center" vertical="center" wrapText="1"/>
      <protection/>
    </xf>
    <xf numFmtId="1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7" fillId="0" borderId="42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42" xfId="0" applyNumberFormat="1" applyFont="1" applyFill="1" applyBorder="1" applyAlignment="1" applyProtection="1">
      <alignment horizontal="center" vertical="center" wrapText="1"/>
      <protection/>
    </xf>
    <xf numFmtId="172" fontId="14" fillId="0" borderId="42" xfId="0" applyNumberFormat="1" applyFont="1" applyFill="1" applyBorder="1" applyAlignment="1" applyProtection="1">
      <alignment horizontal="center" vertical="center" wrapText="1"/>
      <protection/>
    </xf>
    <xf numFmtId="172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22" fillId="0" borderId="59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14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41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72" fontId="22" fillId="0" borderId="57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48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60" xfId="0" applyNumberFormat="1" applyFont="1" applyFill="1" applyBorder="1" applyAlignment="1" applyProtection="1">
      <alignment horizontal="right" vertical="center" wrapText="1" indent="1"/>
      <protection/>
    </xf>
    <xf numFmtId="3" fontId="14" fillId="0" borderId="48" xfId="0" applyNumberFormat="1" applyFont="1" applyFill="1" applyBorder="1" applyAlignment="1">
      <alignment horizontal="right" vertical="center" wrapText="1"/>
    </xf>
    <xf numFmtId="3" fontId="16" fillId="0" borderId="49" xfId="0" applyNumberFormat="1" applyFont="1" applyFill="1" applyBorder="1" applyAlignment="1">
      <alignment vertical="center" wrapText="1"/>
    </xf>
    <xf numFmtId="3" fontId="16" fillId="0" borderId="50" xfId="0" applyNumberFormat="1" applyFont="1" applyFill="1" applyBorder="1" applyAlignment="1">
      <alignment vertical="center" wrapText="1"/>
    </xf>
    <xf numFmtId="3" fontId="16" fillId="0" borderId="61" xfId="0" applyNumberFormat="1" applyFont="1" applyFill="1" applyBorder="1" applyAlignment="1">
      <alignment vertical="center" wrapText="1"/>
    </xf>
    <xf numFmtId="3" fontId="14" fillId="0" borderId="48" xfId="0" applyNumberFormat="1" applyFont="1" applyFill="1" applyBorder="1" applyAlignment="1">
      <alignment vertical="center" wrapText="1"/>
    </xf>
    <xf numFmtId="3" fontId="16" fillId="0" borderId="48" xfId="0" applyNumberFormat="1" applyFont="1" applyFill="1" applyBorder="1" applyAlignment="1">
      <alignment vertical="center" wrapText="1"/>
    </xf>
    <xf numFmtId="3" fontId="14" fillId="0" borderId="62" xfId="0" applyNumberFormat="1" applyFont="1" applyFill="1" applyBorder="1" applyAlignment="1">
      <alignment vertical="center" wrapText="1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16" fillId="0" borderId="10" xfId="59" applyFont="1" applyFill="1" applyBorder="1" applyAlignment="1" applyProtection="1">
      <alignment horizontal="left" vertical="center" indent="1"/>
      <protection/>
    </xf>
    <xf numFmtId="172" fontId="16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48" xfId="0" applyNumberFormat="1" applyFont="1" applyFill="1" applyBorder="1" applyAlignment="1" applyProtection="1">
      <alignment horizontal="centerContinuous" vertical="center" wrapText="1"/>
      <protection/>
    </xf>
    <xf numFmtId="172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3" xfId="0" applyNumberFormat="1" applyFont="1" applyFill="1" applyBorder="1" applyAlignment="1" applyProtection="1">
      <alignment horizontal="center" vertical="center" wrapText="1"/>
      <protection/>
    </xf>
    <xf numFmtId="172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1" xfId="0" applyFont="1" applyFill="1" applyBorder="1" applyAlignment="1">
      <alignment horizontal="center" vertical="center" wrapText="1"/>
    </xf>
    <xf numFmtId="0" fontId="16" fillId="0" borderId="19" xfId="59" applyFont="1" applyFill="1" applyBorder="1" applyAlignment="1" applyProtection="1">
      <alignment horizontal="left" vertical="center" indent="1"/>
      <protection/>
    </xf>
    <xf numFmtId="172" fontId="7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21" xfId="59" applyFont="1" applyFill="1" applyBorder="1" applyAlignment="1" applyProtection="1">
      <alignment horizontal="left" vertical="center" indent="1"/>
      <protection/>
    </xf>
    <xf numFmtId="172" fontId="0" fillId="0" borderId="48" xfId="0" applyNumberFormat="1" applyFill="1" applyBorder="1" applyAlignment="1" applyProtection="1">
      <alignment horizontal="right" vertical="center" wrapText="1" indent="1"/>
      <protection/>
    </xf>
    <xf numFmtId="172" fontId="7" fillId="0" borderId="39" xfId="0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5" fillId="0" borderId="46" xfId="0" applyFont="1" applyFill="1" applyBorder="1" applyAlignment="1" applyProtection="1">
      <alignment horizontal="right" vertical="center"/>
      <protection/>
    </xf>
    <xf numFmtId="0" fontId="0" fillId="0" borderId="46" xfId="0" applyBorder="1" applyAlignment="1">
      <alignment/>
    </xf>
    <xf numFmtId="0" fontId="5" fillId="0" borderId="46" xfId="0" applyFont="1" applyFill="1" applyBorder="1" applyAlignment="1" applyProtection="1">
      <alignment horizontal="right"/>
      <protection/>
    </xf>
    <xf numFmtId="0" fontId="6" fillId="0" borderId="0" xfId="58" applyFont="1" applyFill="1" applyAlignment="1" applyProtection="1">
      <alignment horizontal="center"/>
      <protection/>
    </xf>
    <xf numFmtId="172" fontId="15" fillId="0" borderId="46" xfId="58" applyNumberFormat="1" applyFont="1" applyFill="1" applyBorder="1" applyAlignment="1" applyProtection="1">
      <alignment horizontal="left" vertical="center"/>
      <protection/>
    </xf>
    <xf numFmtId="172" fontId="15" fillId="0" borderId="46" xfId="58" applyNumberFormat="1" applyFont="1" applyFill="1" applyBorder="1" applyAlignment="1" applyProtection="1">
      <alignment horizontal="left"/>
      <protection/>
    </xf>
    <xf numFmtId="172" fontId="7" fillId="0" borderId="60" xfId="0" applyNumberFormat="1" applyFont="1" applyFill="1" applyBorder="1" applyAlignment="1" applyProtection="1">
      <alignment horizontal="center" vertical="center" wrapText="1"/>
      <protection/>
    </xf>
    <xf numFmtId="172" fontId="7" fillId="0" borderId="62" xfId="0" applyNumberFormat="1" applyFont="1" applyFill="1" applyBorder="1" applyAlignment="1" applyProtection="1">
      <alignment horizontal="center" vertical="center" wrapText="1"/>
      <protection/>
    </xf>
    <xf numFmtId="172" fontId="25" fillId="0" borderId="67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right" textRotation="180" wrapText="1"/>
      <protection/>
    </xf>
    <xf numFmtId="0" fontId="0" fillId="0" borderId="0" xfId="0" applyAlignment="1">
      <alignment horizontal="right" textRotation="180" wrapText="1"/>
    </xf>
    <xf numFmtId="172" fontId="5" fillId="0" borderId="46" xfId="0" applyNumberFormat="1" applyFont="1" applyFill="1" applyBorder="1" applyAlignment="1" applyProtection="1">
      <alignment horizontal="right" vertical="center"/>
      <protection/>
    </xf>
    <xf numFmtId="0" fontId="0" fillId="0" borderId="46" xfId="0" applyBorder="1" applyAlignment="1">
      <alignment horizontal="right" vertical="center"/>
    </xf>
    <xf numFmtId="172" fontId="7" fillId="0" borderId="64" xfId="0" applyNumberFormat="1" applyFont="1" applyFill="1" applyBorder="1" applyAlignment="1" applyProtection="1">
      <alignment horizontal="center" vertical="center" wrapText="1"/>
      <protection/>
    </xf>
    <xf numFmtId="172" fontId="7" fillId="0" borderId="65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center" vertical="center" textRotation="180" wrapText="1"/>
      <protection/>
    </xf>
    <xf numFmtId="172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172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6" xfId="58" applyFont="1" applyFill="1" applyBorder="1" applyAlignment="1">
      <alignment horizontal="center" vertical="center" wrapText="1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7" xfId="58" applyFont="1" applyFill="1" applyBorder="1" applyAlignment="1">
      <alignment horizontal="justify" vertical="center" wrapText="1"/>
      <protection/>
    </xf>
    <xf numFmtId="172" fontId="6" fillId="0" borderId="0" xfId="0" applyNumberFormat="1" applyFont="1" applyFill="1" applyAlignment="1">
      <alignment horizontal="center" vertical="center" wrapText="1"/>
    </xf>
    <xf numFmtId="0" fontId="7" fillId="0" borderId="40" xfId="0" applyFont="1" applyFill="1" applyBorder="1" applyAlignment="1" applyProtection="1">
      <alignment horizontal="left" indent="1"/>
      <protection/>
    </xf>
    <xf numFmtId="0" fontId="7" fillId="0" borderId="41" xfId="0" applyFont="1" applyFill="1" applyBorder="1" applyAlignment="1" applyProtection="1">
      <alignment horizontal="left" indent="1"/>
      <protection/>
    </xf>
    <xf numFmtId="0" fontId="7" fillId="0" borderId="42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36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1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/>
      <protection/>
    </xf>
    <xf numFmtId="0" fontId="16" fillId="0" borderId="56" xfId="0" applyFont="1" applyFill="1" applyBorder="1" applyAlignment="1" applyProtection="1">
      <alignment horizontal="left" indent="1"/>
      <protection locked="0"/>
    </xf>
    <xf numFmtId="0" fontId="16" fillId="0" borderId="70" xfId="0" applyFont="1" applyFill="1" applyBorder="1" applyAlignment="1" applyProtection="1">
      <alignment horizontal="left" indent="1"/>
      <protection locked="0"/>
    </xf>
    <xf numFmtId="0" fontId="16" fillId="0" borderId="71" xfId="0" applyFont="1" applyFill="1" applyBorder="1" applyAlignment="1" applyProtection="1">
      <alignment horizontal="left" indent="1"/>
      <protection locked="0"/>
    </xf>
    <xf numFmtId="0" fontId="16" fillId="0" borderId="38" xfId="0" applyFont="1" applyFill="1" applyBorder="1" applyAlignment="1" applyProtection="1">
      <alignment horizontal="left" indent="1"/>
      <protection locked="0"/>
    </xf>
    <xf numFmtId="0" fontId="16" fillId="0" borderId="39" xfId="0" applyFont="1" applyFill="1" applyBorder="1" applyAlignment="1" applyProtection="1">
      <alignment horizontal="left" indent="1"/>
      <protection locked="0"/>
    </xf>
    <xf numFmtId="0" fontId="16" fillId="0" borderId="58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172" fontId="7" fillId="0" borderId="41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41" xfId="0" applyNumberFormat="1" applyFont="1" applyFill="1" applyBorder="1" applyAlignment="1" applyProtection="1">
      <alignment horizontal="right" vertical="center" wrapText="1"/>
      <protection/>
    </xf>
    <xf numFmtId="0" fontId="0" fillId="0" borderId="41" xfId="0" applyBorder="1" applyAlignment="1">
      <alignment vertical="center" wrapText="1"/>
    </xf>
    <xf numFmtId="0" fontId="23" fillId="0" borderId="0" xfId="0" applyFont="1" applyAlignment="1" applyProtection="1">
      <alignment horizontal="right" vertical="top"/>
      <protection locked="0"/>
    </xf>
    <xf numFmtId="0" fontId="7" fillId="0" borderId="72" xfId="0" applyFont="1" applyFill="1" applyBorder="1" applyAlignment="1" applyProtection="1" quotePrefix="1">
      <alignment horizontal="right" vertical="center"/>
      <protection/>
    </xf>
    <xf numFmtId="0" fontId="7" fillId="0" borderId="70" xfId="0" applyFont="1" applyFill="1" applyBorder="1" applyAlignment="1" applyProtection="1" quotePrefix="1">
      <alignment horizontal="right" vertical="center"/>
      <protection/>
    </xf>
    <xf numFmtId="0" fontId="0" fillId="0" borderId="54" xfId="0" applyBorder="1" applyAlignment="1">
      <alignment vertical="center"/>
    </xf>
    <xf numFmtId="0" fontId="7" fillId="0" borderId="73" xfId="0" applyFont="1" applyFill="1" applyBorder="1" applyAlignment="1" applyProtection="1">
      <alignment horizontal="right" vertical="center"/>
      <protection/>
    </xf>
    <xf numFmtId="0" fontId="7" fillId="0" borderId="74" xfId="0" applyFont="1" applyFill="1" applyBorder="1" applyAlignment="1" applyProtection="1">
      <alignment horizontal="right" vertical="center"/>
      <protection/>
    </xf>
    <xf numFmtId="0" fontId="0" fillId="0" borderId="75" xfId="0" applyBorder="1" applyAlignment="1">
      <alignment vertical="center"/>
    </xf>
    <xf numFmtId="0" fontId="5" fillId="0" borderId="41" xfId="0" applyFont="1" applyFill="1" applyBorder="1" applyAlignment="1" applyProtection="1">
      <alignment horizontal="right"/>
      <protection/>
    </xf>
    <xf numFmtId="0" fontId="0" fillId="0" borderId="41" xfId="0" applyBorder="1" applyAlignment="1">
      <alignment/>
    </xf>
    <xf numFmtId="0" fontId="7" fillId="0" borderId="72" xfId="0" applyFont="1" applyFill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0" fillId="0" borderId="54" xfId="0" applyBorder="1" applyAlignment="1">
      <alignment/>
    </xf>
    <xf numFmtId="0" fontId="7" fillId="0" borderId="73" xfId="0" applyFont="1" applyFill="1" applyBorder="1" applyAlignment="1" applyProtection="1">
      <alignment horizontal="center" vertical="center"/>
      <protection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15" fillId="0" borderId="76" xfId="59" applyFont="1" applyFill="1" applyBorder="1" applyAlignment="1" applyProtection="1">
      <alignment horizontal="left" vertical="center" indent="1"/>
      <protection/>
    </xf>
    <xf numFmtId="0" fontId="15" fillId="0" borderId="41" xfId="59" applyFont="1" applyFill="1" applyBorder="1" applyAlignment="1" applyProtection="1">
      <alignment horizontal="left" vertical="center" indent="1"/>
      <protection/>
    </xf>
    <xf numFmtId="0" fontId="15" fillId="0" borderId="53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C1">
      <selection activeCell="G154" sqref="G154"/>
    </sheetView>
  </sheetViews>
  <sheetFormatPr defaultColWidth="9.00390625" defaultRowHeight="12.75"/>
  <cols>
    <col min="1" max="1" width="9.50390625" style="292" customWidth="1"/>
    <col min="2" max="2" width="91.625" style="292" customWidth="1"/>
    <col min="3" max="5" width="21.625" style="293" customWidth="1"/>
    <col min="6" max="16384" width="9.375" style="314" customWidth="1"/>
  </cols>
  <sheetData>
    <row r="1" spans="1:5" ht="15.75" customHeight="1">
      <c r="A1" s="416" t="s">
        <v>6</v>
      </c>
      <c r="B1" s="416"/>
      <c r="C1" s="416"/>
      <c r="D1" s="417"/>
      <c r="E1" s="417"/>
    </row>
    <row r="2" spans="1:5" ht="15.75" customHeight="1" thickBot="1">
      <c r="A2" s="422"/>
      <c r="B2" s="422"/>
      <c r="C2" s="418" t="s">
        <v>186</v>
      </c>
      <c r="D2" s="418"/>
      <c r="E2" s="419"/>
    </row>
    <row r="3" spans="1:5" ht="37.5" customHeight="1" thickBot="1">
      <c r="A3" s="22" t="s">
        <v>59</v>
      </c>
      <c r="B3" s="23" t="s">
        <v>8</v>
      </c>
      <c r="C3" s="32" t="s">
        <v>434</v>
      </c>
      <c r="D3" s="32" t="s">
        <v>446</v>
      </c>
      <c r="E3" s="32" t="s">
        <v>460</v>
      </c>
    </row>
    <row r="4" spans="1:5" s="315" customFormat="1" ht="12" customHeight="1" thickBot="1">
      <c r="A4" s="309" t="s">
        <v>426</v>
      </c>
      <c r="B4" s="310" t="s">
        <v>427</v>
      </c>
      <c r="C4" s="311" t="s">
        <v>428</v>
      </c>
      <c r="D4" s="311" t="s">
        <v>429</v>
      </c>
      <c r="E4" s="311" t="s">
        <v>430</v>
      </c>
    </row>
    <row r="5" spans="1:5" s="316" customFormat="1" ht="12" customHeight="1" thickBot="1">
      <c r="A5" s="19" t="s">
        <v>9</v>
      </c>
      <c r="B5" s="20" t="s">
        <v>215</v>
      </c>
      <c r="C5" s="225">
        <f>+C6+C7+C8+C9+C10+C11</f>
        <v>5650</v>
      </c>
      <c r="D5" s="368">
        <f>SUM(D6:D11)</f>
        <v>6506</v>
      </c>
      <c r="E5" s="368">
        <v>6644</v>
      </c>
    </row>
    <row r="6" spans="1:5" s="316" customFormat="1" ht="12" customHeight="1">
      <c r="A6" s="14" t="s">
        <v>83</v>
      </c>
      <c r="B6" s="317" t="s">
        <v>216</v>
      </c>
      <c r="C6" s="228">
        <v>1950</v>
      </c>
      <c r="D6" s="228">
        <v>1964</v>
      </c>
      <c r="E6" s="228">
        <v>1964</v>
      </c>
    </row>
    <row r="7" spans="1:5" s="316" customFormat="1" ht="12" customHeight="1">
      <c r="A7" s="13" t="s">
        <v>84</v>
      </c>
      <c r="B7" s="318" t="s">
        <v>217</v>
      </c>
      <c r="C7" s="227"/>
      <c r="D7" s="227"/>
      <c r="E7" s="227"/>
    </row>
    <row r="8" spans="1:5" s="316" customFormat="1" ht="12" customHeight="1">
      <c r="A8" s="13" t="s">
        <v>85</v>
      </c>
      <c r="B8" s="318" t="s">
        <v>218</v>
      </c>
      <c r="C8" s="227">
        <v>2500</v>
      </c>
      <c r="D8" s="227">
        <v>3236</v>
      </c>
      <c r="E8" s="227">
        <v>3315</v>
      </c>
    </row>
    <row r="9" spans="1:5" s="316" customFormat="1" ht="12" customHeight="1">
      <c r="A9" s="13" t="s">
        <v>86</v>
      </c>
      <c r="B9" s="318" t="s">
        <v>219</v>
      </c>
      <c r="C9" s="227">
        <v>1200</v>
      </c>
      <c r="D9" s="227">
        <v>1200</v>
      </c>
      <c r="E9" s="227">
        <v>1200</v>
      </c>
    </row>
    <row r="10" spans="1:5" s="316" customFormat="1" ht="12" customHeight="1">
      <c r="A10" s="13" t="s">
        <v>123</v>
      </c>
      <c r="B10" s="318" t="s">
        <v>220</v>
      </c>
      <c r="C10" s="227"/>
      <c r="D10" s="227">
        <v>106</v>
      </c>
      <c r="E10" s="227">
        <v>165</v>
      </c>
    </row>
    <row r="11" spans="1:5" s="316" customFormat="1" ht="12" customHeight="1" thickBot="1">
      <c r="A11" s="15" t="s">
        <v>87</v>
      </c>
      <c r="B11" s="319" t="s">
        <v>221</v>
      </c>
      <c r="C11" s="227"/>
      <c r="D11" s="227"/>
      <c r="E11" s="227"/>
    </row>
    <row r="12" spans="1:5" s="316" customFormat="1" ht="12" customHeight="1" thickBot="1">
      <c r="A12" s="19" t="s">
        <v>10</v>
      </c>
      <c r="B12" s="220" t="s">
        <v>222</v>
      </c>
      <c r="C12" s="225">
        <f>+C13+C14+C15+C16+C17</f>
        <v>7460</v>
      </c>
      <c r="D12" s="225">
        <f>SUM(D13:D18)</f>
        <v>52558</v>
      </c>
      <c r="E12" s="225">
        <v>52558</v>
      </c>
    </row>
    <row r="13" spans="1:5" s="316" customFormat="1" ht="12" customHeight="1">
      <c r="A13" s="14" t="s">
        <v>89</v>
      </c>
      <c r="B13" s="317" t="s">
        <v>223</v>
      </c>
      <c r="C13" s="228"/>
      <c r="D13" s="228"/>
      <c r="E13" s="228"/>
    </row>
    <row r="14" spans="1:5" s="316" customFormat="1" ht="12" customHeight="1">
      <c r="A14" s="13" t="s">
        <v>90</v>
      </c>
      <c r="B14" s="318" t="s">
        <v>224</v>
      </c>
      <c r="C14" s="227"/>
      <c r="D14" s="227"/>
      <c r="E14" s="227"/>
    </row>
    <row r="15" spans="1:5" s="316" customFormat="1" ht="12" customHeight="1">
      <c r="A15" s="13" t="s">
        <v>91</v>
      </c>
      <c r="B15" s="318" t="s">
        <v>417</v>
      </c>
      <c r="C15" s="227"/>
      <c r="D15" s="227"/>
      <c r="E15" s="227"/>
    </row>
    <row r="16" spans="1:5" s="316" customFormat="1" ht="12" customHeight="1">
      <c r="A16" s="13" t="s">
        <v>92</v>
      </c>
      <c r="B16" s="318" t="s">
        <v>418</v>
      </c>
      <c r="C16" s="227"/>
      <c r="D16" s="227"/>
      <c r="E16" s="227"/>
    </row>
    <row r="17" spans="1:5" s="316" customFormat="1" ht="12" customHeight="1">
      <c r="A17" s="13" t="s">
        <v>93</v>
      </c>
      <c r="B17" s="318" t="s">
        <v>225</v>
      </c>
      <c r="C17" s="227">
        <v>7460</v>
      </c>
      <c r="D17" s="227">
        <v>52558</v>
      </c>
      <c r="E17" s="227">
        <v>52558</v>
      </c>
    </row>
    <row r="18" spans="1:5" s="316" customFormat="1" ht="12" customHeight="1" thickBot="1">
      <c r="A18" s="15" t="s">
        <v>102</v>
      </c>
      <c r="B18" s="319" t="s">
        <v>226</v>
      </c>
      <c r="C18" s="229"/>
      <c r="D18" s="229"/>
      <c r="E18" s="229"/>
    </row>
    <row r="19" spans="1:5" s="316" customFormat="1" ht="12" customHeight="1" thickBot="1">
      <c r="A19" s="19" t="s">
        <v>11</v>
      </c>
      <c r="B19" s="20" t="s">
        <v>227</v>
      </c>
      <c r="C19" s="225">
        <f>+C20+C21+C22+C23+C24</f>
        <v>0</v>
      </c>
      <c r="D19" s="225">
        <f>SUM(D20:D25)</f>
        <v>1910</v>
      </c>
      <c r="E19" s="225">
        <v>1910</v>
      </c>
    </row>
    <row r="20" spans="1:5" s="316" customFormat="1" ht="12" customHeight="1">
      <c r="A20" s="14" t="s">
        <v>72</v>
      </c>
      <c r="B20" s="317" t="s">
        <v>228</v>
      </c>
      <c r="C20" s="228"/>
      <c r="D20" s="228"/>
      <c r="E20" s="228"/>
    </row>
    <row r="21" spans="1:5" s="316" customFormat="1" ht="12" customHeight="1">
      <c r="A21" s="13" t="s">
        <v>73</v>
      </c>
      <c r="B21" s="318" t="s">
        <v>229</v>
      </c>
      <c r="C21" s="227"/>
      <c r="D21" s="227"/>
      <c r="E21" s="227"/>
    </row>
    <row r="22" spans="1:5" s="316" customFormat="1" ht="12" customHeight="1">
      <c r="A22" s="13" t="s">
        <v>74</v>
      </c>
      <c r="B22" s="318" t="s">
        <v>419</v>
      </c>
      <c r="C22" s="227"/>
      <c r="D22" s="227"/>
      <c r="E22" s="227"/>
    </row>
    <row r="23" spans="1:5" s="316" customFormat="1" ht="12" customHeight="1">
      <c r="A23" s="13" t="s">
        <v>75</v>
      </c>
      <c r="B23" s="318" t="s">
        <v>420</v>
      </c>
      <c r="C23" s="227"/>
      <c r="D23" s="227"/>
      <c r="E23" s="227"/>
    </row>
    <row r="24" spans="1:5" s="316" customFormat="1" ht="12" customHeight="1">
      <c r="A24" s="13" t="s">
        <v>132</v>
      </c>
      <c r="B24" s="318" t="s">
        <v>230</v>
      </c>
      <c r="C24" s="227"/>
      <c r="D24" s="227">
        <v>1910</v>
      </c>
      <c r="E24" s="227">
        <v>1910</v>
      </c>
    </row>
    <row r="25" spans="1:5" s="316" customFormat="1" ht="12" customHeight="1" thickBot="1">
      <c r="A25" s="15" t="s">
        <v>133</v>
      </c>
      <c r="B25" s="319" t="s">
        <v>231</v>
      </c>
      <c r="C25" s="229"/>
      <c r="D25" s="229"/>
      <c r="E25" s="229"/>
    </row>
    <row r="26" spans="1:5" s="316" customFormat="1" ht="12" customHeight="1" thickBot="1">
      <c r="A26" s="19" t="s">
        <v>134</v>
      </c>
      <c r="B26" s="20" t="s">
        <v>232</v>
      </c>
      <c r="C26" s="231">
        <f>+C27+C30+C31+C32</f>
        <v>15215</v>
      </c>
      <c r="D26" s="231">
        <v>15215</v>
      </c>
      <c r="E26" s="231">
        <v>15215</v>
      </c>
    </row>
    <row r="27" spans="1:5" s="316" customFormat="1" ht="12" customHeight="1">
      <c r="A27" s="14" t="s">
        <v>233</v>
      </c>
      <c r="B27" s="317" t="s">
        <v>239</v>
      </c>
      <c r="C27" s="312">
        <f>+C28+C29</f>
        <v>13920</v>
      </c>
      <c r="D27" s="312">
        <f>SUM(D28:D29)</f>
        <v>13920</v>
      </c>
      <c r="E27" s="312">
        <v>13920</v>
      </c>
    </row>
    <row r="28" spans="1:5" s="316" customFormat="1" ht="12" customHeight="1">
      <c r="A28" s="13" t="s">
        <v>234</v>
      </c>
      <c r="B28" s="318" t="s">
        <v>240</v>
      </c>
      <c r="C28" s="227">
        <v>420</v>
      </c>
      <c r="D28" s="227">
        <v>420</v>
      </c>
      <c r="E28" s="227">
        <v>420</v>
      </c>
    </row>
    <row r="29" spans="1:5" s="316" customFormat="1" ht="12" customHeight="1">
      <c r="A29" s="13" t="s">
        <v>235</v>
      </c>
      <c r="B29" s="318" t="s">
        <v>241</v>
      </c>
      <c r="C29" s="227">
        <v>13500</v>
      </c>
      <c r="D29" s="227">
        <v>13500</v>
      </c>
      <c r="E29" s="227">
        <v>13500</v>
      </c>
    </row>
    <row r="30" spans="1:5" s="316" customFormat="1" ht="12" customHeight="1">
      <c r="A30" s="13" t="s">
        <v>236</v>
      </c>
      <c r="B30" s="318" t="s">
        <v>242</v>
      </c>
      <c r="C30" s="227">
        <v>1250</v>
      </c>
      <c r="D30" s="227">
        <v>1250</v>
      </c>
      <c r="E30" s="227">
        <v>1250</v>
      </c>
    </row>
    <row r="31" spans="1:5" s="316" customFormat="1" ht="12" customHeight="1">
      <c r="A31" s="13" t="s">
        <v>237</v>
      </c>
      <c r="B31" s="318" t="s">
        <v>243</v>
      </c>
      <c r="C31" s="227"/>
      <c r="D31" s="227"/>
      <c r="E31" s="227"/>
    </row>
    <row r="32" spans="1:5" s="316" customFormat="1" ht="12" customHeight="1" thickBot="1">
      <c r="A32" s="15" t="s">
        <v>238</v>
      </c>
      <c r="B32" s="319" t="s">
        <v>244</v>
      </c>
      <c r="C32" s="229">
        <v>45</v>
      </c>
      <c r="D32" s="229">
        <v>45</v>
      </c>
      <c r="E32" s="229">
        <v>45</v>
      </c>
    </row>
    <row r="33" spans="1:5" s="316" customFormat="1" ht="12" customHeight="1" thickBot="1">
      <c r="A33" s="19" t="s">
        <v>13</v>
      </c>
      <c r="B33" s="20" t="s">
        <v>245</v>
      </c>
      <c r="C33" s="225">
        <f>SUM(C34:C43)</f>
        <v>1665</v>
      </c>
      <c r="D33" s="225">
        <f>SUM(D34:D43)</f>
        <v>1930</v>
      </c>
      <c r="E33" s="225">
        <v>2388</v>
      </c>
    </row>
    <row r="34" spans="1:5" s="316" customFormat="1" ht="12" customHeight="1">
      <c r="A34" s="14" t="s">
        <v>76</v>
      </c>
      <c r="B34" s="317" t="s">
        <v>248</v>
      </c>
      <c r="C34" s="228">
        <v>1650</v>
      </c>
      <c r="D34" s="228">
        <v>1650</v>
      </c>
      <c r="E34" s="228">
        <v>1650</v>
      </c>
    </row>
    <row r="35" spans="1:5" s="316" customFormat="1" ht="12" customHeight="1">
      <c r="A35" s="13" t="s">
        <v>77</v>
      </c>
      <c r="B35" s="318" t="s">
        <v>249</v>
      </c>
      <c r="C35" s="227"/>
      <c r="D35" s="227"/>
      <c r="E35" s="227"/>
    </row>
    <row r="36" spans="1:5" s="316" customFormat="1" ht="12" customHeight="1">
      <c r="A36" s="13" t="s">
        <v>78</v>
      </c>
      <c r="B36" s="318" t="s">
        <v>250</v>
      </c>
      <c r="C36" s="227"/>
      <c r="D36" s="227"/>
      <c r="E36" s="227">
        <v>89</v>
      </c>
    </row>
    <row r="37" spans="1:5" s="316" customFormat="1" ht="12" customHeight="1">
      <c r="A37" s="13" t="s">
        <v>136</v>
      </c>
      <c r="B37" s="318" t="s">
        <v>251</v>
      </c>
      <c r="C37" s="227"/>
      <c r="D37" s="227">
        <v>40</v>
      </c>
      <c r="E37" s="227">
        <v>40</v>
      </c>
    </row>
    <row r="38" spans="1:5" s="316" customFormat="1" ht="12" customHeight="1">
      <c r="A38" s="13" t="s">
        <v>137</v>
      </c>
      <c r="B38" s="318" t="s">
        <v>252</v>
      </c>
      <c r="C38" s="227"/>
      <c r="D38" s="227"/>
      <c r="E38" s="227"/>
    </row>
    <row r="39" spans="1:5" s="316" customFormat="1" ht="12" customHeight="1">
      <c r="A39" s="13" t="s">
        <v>138</v>
      </c>
      <c r="B39" s="318" t="s">
        <v>253</v>
      </c>
      <c r="C39" s="227"/>
      <c r="D39" s="227"/>
      <c r="E39" s="227"/>
    </row>
    <row r="40" spans="1:5" s="316" customFormat="1" ht="12" customHeight="1">
      <c r="A40" s="13" t="s">
        <v>139</v>
      </c>
      <c r="B40" s="318" t="s">
        <v>254</v>
      </c>
      <c r="C40" s="227"/>
      <c r="D40" s="227"/>
      <c r="E40" s="227"/>
    </row>
    <row r="41" spans="1:5" s="316" customFormat="1" ht="12" customHeight="1">
      <c r="A41" s="13" t="s">
        <v>140</v>
      </c>
      <c r="B41" s="318" t="s">
        <v>255</v>
      </c>
      <c r="C41" s="227">
        <v>15</v>
      </c>
      <c r="D41" s="227">
        <v>15</v>
      </c>
      <c r="E41" s="227">
        <v>20</v>
      </c>
    </row>
    <row r="42" spans="1:5" s="316" customFormat="1" ht="12" customHeight="1">
      <c r="A42" s="13" t="s">
        <v>246</v>
      </c>
      <c r="B42" s="318" t="s">
        <v>256</v>
      </c>
      <c r="C42" s="230"/>
      <c r="D42" s="230"/>
      <c r="E42" s="230"/>
    </row>
    <row r="43" spans="1:5" s="316" customFormat="1" ht="12" customHeight="1" thickBot="1">
      <c r="A43" s="15" t="s">
        <v>247</v>
      </c>
      <c r="B43" s="319" t="s">
        <v>257</v>
      </c>
      <c r="C43" s="306"/>
      <c r="D43" s="306">
        <v>225</v>
      </c>
      <c r="E43" s="306">
        <v>589</v>
      </c>
    </row>
    <row r="44" spans="1:5" s="316" customFormat="1" ht="12" customHeight="1" thickBot="1">
      <c r="A44" s="19" t="s">
        <v>14</v>
      </c>
      <c r="B44" s="20" t="s">
        <v>258</v>
      </c>
      <c r="C44" s="225">
        <f>SUM(C45:C49)</f>
        <v>0</v>
      </c>
      <c r="D44" s="225"/>
      <c r="E44" s="225"/>
    </row>
    <row r="45" spans="1:5" s="316" customFormat="1" ht="12" customHeight="1">
      <c r="A45" s="14" t="s">
        <v>79</v>
      </c>
      <c r="B45" s="317" t="s">
        <v>262</v>
      </c>
      <c r="C45" s="347"/>
      <c r="D45" s="347"/>
      <c r="E45" s="347"/>
    </row>
    <row r="46" spans="1:5" s="316" customFormat="1" ht="12" customHeight="1">
      <c r="A46" s="13" t="s">
        <v>80</v>
      </c>
      <c r="B46" s="318" t="s">
        <v>263</v>
      </c>
      <c r="C46" s="230"/>
      <c r="D46" s="230"/>
      <c r="E46" s="230"/>
    </row>
    <row r="47" spans="1:5" s="316" customFormat="1" ht="12" customHeight="1">
      <c r="A47" s="13" t="s">
        <v>259</v>
      </c>
      <c r="B47" s="318" t="s">
        <v>264</v>
      </c>
      <c r="C47" s="230"/>
      <c r="D47" s="230"/>
      <c r="E47" s="230"/>
    </row>
    <row r="48" spans="1:5" s="316" customFormat="1" ht="12" customHeight="1">
      <c r="A48" s="13" t="s">
        <v>260</v>
      </c>
      <c r="B48" s="318" t="s">
        <v>265</v>
      </c>
      <c r="C48" s="230"/>
      <c r="D48" s="230"/>
      <c r="E48" s="230"/>
    </row>
    <row r="49" spans="1:5" s="316" customFormat="1" ht="12" customHeight="1" thickBot="1">
      <c r="A49" s="15" t="s">
        <v>261</v>
      </c>
      <c r="B49" s="319" t="s">
        <v>266</v>
      </c>
      <c r="C49" s="306"/>
      <c r="D49" s="306"/>
      <c r="E49" s="306"/>
    </row>
    <row r="50" spans="1:5" s="316" customFormat="1" ht="12" customHeight="1" thickBot="1">
      <c r="A50" s="19" t="s">
        <v>141</v>
      </c>
      <c r="B50" s="20" t="s">
        <v>267</v>
      </c>
      <c r="C50" s="225">
        <f>SUM(C51:C53)</f>
        <v>170</v>
      </c>
      <c r="D50" s="225">
        <f>SUM(D51:D54)</f>
        <v>170</v>
      </c>
      <c r="E50" s="225">
        <v>170</v>
      </c>
    </row>
    <row r="51" spans="1:5" s="316" customFormat="1" ht="12" customHeight="1">
      <c r="A51" s="14" t="s">
        <v>81</v>
      </c>
      <c r="B51" s="317" t="s">
        <v>268</v>
      </c>
      <c r="C51" s="228"/>
      <c r="D51" s="228"/>
      <c r="E51" s="228"/>
    </row>
    <row r="52" spans="1:5" s="316" customFormat="1" ht="12" customHeight="1">
      <c r="A52" s="13" t="s">
        <v>82</v>
      </c>
      <c r="B52" s="318" t="s">
        <v>421</v>
      </c>
      <c r="C52" s="227">
        <v>170</v>
      </c>
      <c r="D52" s="227">
        <v>170</v>
      </c>
      <c r="E52" s="227">
        <v>170</v>
      </c>
    </row>
    <row r="53" spans="1:5" s="316" customFormat="1" ht="12" customHeight="1">
      <c r="A53" s="13" t="s">
        <v>272</v>
      </c>
      <c r="B53" s="318" t="s">
        <v>270</v>
      </c>
      <c r="C53" s="227"/>
      <c r="D53" s="227"/>
      <c r="E53" s="227"/>
    </row>
    <row r="54" spans="1:5" s="316" customFormat="1" ht="12" customHeight="1" thickBot="1">
      <c r="A54" s="15" t="s">
        <v>273</v>
      </c>
      <c r="B54" s="319" t="s">
        <v>271</v>
      </c>
      <c r="C54" s="229"/>
      <c r="D54" s="229"/>
      <c r="E54" s="229"/>
    </row>
    <row r="55" spans="1:5" s="316" customFormat="1" ht="12" customHeight="1" thickBot="1">
      <c r="A55" s="19" t="s">
        <v>16</v>
      </c>
      <c r="B55" s="220" t="s">
        <v>274</v>
      </c>
      <c r="C55" s="225">
        <f>SUM(C56:C58)</f>
        <v>11515</v>
      </c>
      <c r="D55" s="225">
        <f>SUM(D56:D59)</f>
        <v>11515</v>
      </c>
      <c r="E55" s="225">
        <v>4000</v>
      </c>
    </row>
    <row r="56" spans="1:5" s="316" customFormat="1" ht="12" customHeight="1">
      <c r="A56" s="14" t="s">
        <v>142</v>
      </c>
      <c r="B56" s="317" t="s">
        <v>276</v>
      </c>
      <c r="C56" s="230"/>
      <c r="D56" s="230"/>
      <c r="E56" s="230"/>
    </row>
    <row r="57" spans="1:5" s="316" customFormat="1" ht="12" customHeight="1">
      <c r="A57" s="13" t="s">
        <v>143</v>
      </c>
      <c r="B57" s="318" t="s">
        <v>422</v>
      </c>
      <c r="C57" s="230">
        <v>11515</v>
      </c>
      <c r="D57" s="230">
        <v>11515</v>
      </c>
      <c r="E57" s="230">
        <v>4000</v>
      </c>
    </row>
    <row r="58" spans="1:5" s="316" customFormat="1" ht="12" customHeight="1">
      <c r="A58" s="13" t="s">
        <v>187</v>
      </c>
      <c r="B58" s="318" t="s">
        <v>277</v>
      </c>
      <c r="C58" s="230"/>
      <c r="D58" s="230"/>
      <c r="E58" s="230"/>
    </row>
    <row r="59" spans="1:5" s="316" customFormat="1" ht="12" customHeight="1" thickBot="1">
      <c r="A59" s="15" t="s">
        <v>275</v>
      </c>
      <c r="B59" s="319" t="s">
        <v>278</v>
      </c>
      <c r="C59" s="230"/>
      <c r="D59" s="230"/>
      <c r="E59" s="230"/>
    </row>
    <row r="60" spans="1:5" s="316" customFormat="1" ht="12" customHeight="1" thickBot="1">
      <c r="A60" s="19" t="s">
        <v>17</v>
      </c>
      <c r="B60" s="20" t="s">
        <v>279</v>
      </c>
      <c r="C60" s="231">
        <f>+C5+C12+C19+C26+C33+C44+C50+C55</f>
        <v>41675</v>
      </c>
      <c r="D60" s="231">
        <f>SUM(D5)+D12+D19+D26+D33+D44+D50+D55</f>
        <v>89804</v>
      </c>
      <c r="E60" s="231">
        <v>82885</v>
      </c>
    </row>
    <row r="61" spans="1:5" s="316" customFormat="1" ht="12" customHeight="1" thickBot="1">
      <c r="A61" s="320" t="s">
        <v>280</v>
      </c>
      <c r="B61" s="220" t="s">
        <v>281</v>
      </c>
      <c r="C61" s="225">
        <f>SUM(C62:C64)</f>
        <v>0</v>
      </c>
      <c r="D61" s="225"/>
      <c r="E61" s="225"/>
    </row>
    <row r="62" spans="1:5" s="316" customFormat="1" ht="12" customHeight="1">
      <c r="A62" s="14" t="s">
        <v>314</v>
      </c>
      <c r="B62" s="317" t="s">
        <v>282</v>
      </c>
      <c r="C62" s="230"/>
      <c r="D62" s="230"/>
      <c r="E62" s="230"/>
    </row>
    <row r="63" spans="1:5" s="316" customFormat="1" ht="12" customHeight="1">
      <c r="A63" s="13" t="s">
        <v>323</v>
      </c>
      <c r="B63" s="318" t="s">
        <v>283</v>
      </c>
      <c r="C63" s="230"/>
      <c r="D63" s="230"/>
      <c r="E63" s="230"/>
    </row>
    <row r="64" spans="1:5" s="316" customFormat="1" ht="12" customHeight="1" thickBot="1">
      <c r="A64" s="15" t="s">
        <v>324</v>
      </c>
      <c r="B64" s="321" t="s">
        <v>284</v>
      </c>
      <c r="C64" s="230"/>
      <c r="D64" s="230"/>
      <c r="E64" s="230"/>
    </row>
    <row r="65" spans="1:5" s="316" customFormat="1" ht="12" customHeight="1" thickBot="1">
      <c r="A65" s="320" t="s">
        <v>285</v>
      </c>
      <c r="B65" s="220" t="s">
        <v>286</v>
      </c>
      <c r="C65" s="225">
        <f>SUM(C66:C69)</f>
        <v>0</v>
      </c>
      <c r="D65" s="225"/>
      <c r="E65" s="225"/>
    </row>
    <row r="66" spans="1:5" s="316" customFormat="1" ht="12" customHeight="1">
      <c r="A66" s="14" t="s">
        <v>124</v>
      </c>
      <c r="B66" s="317" t="s">
        <v>287</v>
      </c>
      <c r="C66" s="230"/>
      <c r="D66" s="230"/>
      <c r="E66" s="230"/>
    </row>
    <row r="67" spans="1:5" s="316" customFormat="1" ht="12" customHeight="1">
      <c r="A67" s="13" t="s">
        <v>125</v>
      </c>
      <c r="B67" s="318" t="s">
        <v>288</v>
      </c>
      <c r="C67" s="230"/>
      <c r="D67" s="230"/>
      <c r="E67" s="230"/>
    </row>
    <row r="68" spans="1:5" s="316" customFormat="1" ht="12" customHeight="1">
      <c r="A68" s="13" t="s">
        <v>315</v>
      </c>
      <c r="B68" s="318" t="s">
        <v>289</v>
      </c>
      <c r="C68" s="230"/>
      <c r="D68" s="230"/>
      <c r="E68" s="230"/>
    </row>
    <row r="69" spans="1:5" s="316" customFormat="1" ht="12" customHeight="1" thickBot="1">
      <c r="A69" s="15" t="s">
        <v>316</v>
      </c>
      <c r="B69" s="319" t="s">
        <v>290</v>
      </c>
      <c r="C69" s="230"/>
      <c r="D69" s="230"/>
      <c r="E69" s="230"/>
    </row>
    <row r="70" spans="1:5" s="316" customFormat="1" ht="12" customHeight="1" thickBot="1">
      <c r="A70" s="320" t="s">
        <v>291</v>
      </c>
      <c r="B70" s="220" t="s">
        <v>292</v>
      </c>
      <c r="C70" s="225">
        <f>SUM(C71:C72)</f>
        <v>17913</v>
      </c>
      <c r="D70" s="225">
        <f>SUM(D71:D72)</f>
        <v>19063</v>
      </c>
      <c r="E70" s="225">
        <v>19063</v>
      </c>
    </row>
    <row r="71" spans="1:5" s="316" customFormat="1" ht="12" customHeight="1">
      <c r="A71" s="14" t="s">
        <v>317</v>
      </c>
      <c r="B71" s="317" t="s">
        <v>293</v>
      </c>
      <c r="C71" s="230">
        <v>17913</v>
      </c>
      <c r="D71" s="230">
        <v>19063</v>
      </c>
      <c r="E71" s="230">
        <v>19063</v>
      </c>
    </row>
    <row r="72" spans="1:5" s="316" customFormat="1" ht="12" customHeight="1" thickBot="1">
      <c r="A72" s="15" t="s">
        <v>318</v>
      </c>
      <c r="B72" s="319" t="s">
        <v>294</v>
      </c>
      <c r="C72" s="230"/>
      <c r="D72" s="230"/>
      <c r="E72" s="230"/>
    </row>
    <row r="73" spans="1:5" s="316" customFormat="1" ht="12" customHeight="1" thickBot="1">
      <c r="A73" s="320" t="s">
        <v>295</v>
      </c>
      <c r="B73" s="220" t="s">
        <v>296</v>
      </c>
      <c r="C73" s="225">
        <f>SUM(C74:C76)</f>
        <v>0</v>
      </c>
      <c r="D73" s="225"/>
      <c r="E73" s="225"/>
    </row>
    <row r="74" spans="1:5" s="316" customFormat="1" ht="12" customHeight="1">
      <c r="A74" s="14" t="s">
        <v>319</v>
      </c>
      <c r="B74" s="317" t="s">
        <v>297</v>
      </c>
      <c r="C74" s="230"/>
      <c r="D74" s="230"/>
      <c r="E74" s="230"/>
    </row>
    <row r="75" spans="1:5" s="316" customFormat="1" ht="12" customHeight="1">
      <c r="A75" s="13" t="s">
        <v>320</v>
      </c>
      <c r="B75" s="318" t="s">
        <v>298</v>
      </c>
      <c r="C75" s="230"/>
      <c r="D75" s="230"/>
      <c r="E75" s="230"/>
    </row>
    <row r="76" spans="1:5" s="316" customFormat="1" ht="12" customHeight="1" thickBot="1">
      <c r="A76" s="15" t="s">
        <v>321</v>
      </c>
      <c r="B76" s="319" t="s">
        <v>299</v>
      </c>
      <c r="C76" s="230"/>
      <c r="D76" s="230"/>
      <c r="E76" s="230"/>
    </row>
    <row r="77" spans="1:5" s="316" customFormat="1" ht="12" customHeight="1" thickBot="1">
      <c r="A77" s="320" t="s">
        <v>300</v>
      </c>
      <c r="B77" s="220" t="s">
        <v>322</v>
      </c>
      <c r="C77" s="225">
        <f>SUM(C78:C81)</f>
        <v>0</v>
      </c>
      <c r="D77" s="225"/>
      <c r="E77" s="225"/>
    </row>
    <row r="78" spans="1:5" s="316" customFormat="1" ht="12" customHeight="1">
      <c r="A78" s="322" t="s">
        <v>301</v>
      </c>
      <c r="B78" s="317" t="s">
        <v>302</v>
      </c>
      <c r="C78" s="230"/>
      <c r="D78" s="230"/>
      <c r="E78" s="230"/>
    </row>
    <row r="79" spans="1:5" s="316" customFormat="1" ht="12" customHeight="1">
      <c r="A79" s="323" t="s">
        <v>303</v>
      </c>
      <c r="B79" s="318" t="s">
        <v>304</v>
      </c>
      <c r="C79" s="230"/>
      <c r="D79" s="230"/>
      <c r="E79" s="230"/>
    </row>
    <row r="80" spans="1:5" s="316" customFormat="1" ht="12" customHeight="1">
      <c r="A80" s="323" t="s">
        <v>305</v>
      </c>
      <c r="B80" s="318" t="s">
        <v>306</v>
      </c>
      <c r="C80" s="230"/>
      <c r="D80" s="230"/>
      <c r="E80" s="230"/>
    </row>
    <row r="81" spans="1:5" s="316" customFormat="1" ht="12" customHeight="1" thickBot="1">
      <c r="A81" s="324" t="s">
        <v>307</v>
      </c>
      <c r="B81" s="319" t="s">
        <v>308</v>
      </c>
      <c r="C81" s="230"/>
      <c r="D81" s="230"/>
      <c r="E81" s="230"/>
    </row>
    <row r="82" spans="1:5" s="316" customFormat="1" ht="13.5" customHeight="1" thickBot="1">
      <c r="A82" s="320" t="s">
        <v>309</v>
      </c>
      <c r="B82" s="220" t="s">
        <v>310</v>
      </c>
      <c r="C82" s="348"/>
      <c r="D82" s="348"/>
      <c r="E82" s="348"/>
    </row>
    <row r="83" spans="1:5" s="316" customFormat="1" ht="15.75" customHeight="1" thickBot="1">
      <c r="A83" s="320" t="s">
        <v>311</v>
      </c>
      <c r="B83" s="325" t="s">
        <v>312</v>
      </c>
      <c r="C83" s="231">
        <f>+C61+C65+C70+C73+C77+C82</f>
        <v>17913</v>
      </c>
      <c r="D83" s="231">
        <f>SUM(D70+D73+D61+D65+D77+D82)</f>
        <v>19063</v>
      </c>
      <c r="E83" s="231">
        <v>19063</v>
      </c>
    </row>
    <row r="84" spans="1:5" s="316" customFormat="1" ht="16.5" customHeight="1" thickBot="1">
      <c r="A84" s="326" t="s">
        <v>325</v>
      </c>
      <c r="B84" s="327" t="s">
        <v>313</v>
      </c>
      <c r="C84" s="231">
        <f>+C60+C83</f>
        <v>59588</v>
      </c>
      <c r="D84" s="231">
        <f>SUM(D60+D83)</f>
        <v>108867</v>
      </c>
      <c r="E84" s="231">
        <v>101948</v>
      </c>
    </row>
    <row r="85" spans="1:5" s="316" customFormat="1" ht="83.25" customHeight="1">
      <c r="A85" s="4"/>
      <c r="B85" s="5"/>
      <c r="C85" s="232"/>
      <c r="D85" s="232"/>
      <c r="E85" s="232"/>
    </row>
    <row r="86" spans="1:5" ht="16.5" customHeight="1">
      <c r="A86" s="416" t="s">
        <v>37</v>
      </c>
      <c r="B86" s="416"/>
      <c r="C86" s="416"/>
      <c r="D86" s="417"/>
      <c r="E86" s="417"/>
    </row>
    <row r="87" spans="1:5" s="328" customFormat="1" ht="16.5" customHeight="1" thickBot="1">
      <c r="A87" s="423"/>
      <c r="B87" s="423"/>
      <c r="C87" s="420" t="s">
        <v>186</v>
      </c>
      <c r="D87" s="420"/>
      <c r="E87" s="419"/>
    </row>
    <row r="88" spans="1:5" ht="37.5" customHeight="1" thickBot="1">
      <c r="A88" s="22" t="s">
        <v>59</v>
      </c>
      <c r="B88" s="23" t="s">
        <v>38</v>
      </c>
      <c r="C88" s="32" t="s">
        <v>434</v>
      </c>
      <c r="D88" s="32" t="s">
        <v>446</v>
      </c>
      <c r="E88" s="32" t="s">
        <v>460</v>
      </c>
    </row>
    <row r="89" spans="1:5" s="315" customFormat="1" ht="12" customHeight="1" thickBot="1">
      <c r="A89" s="28" t="s">
        <v>426</v>
      </c>
      <c r="B89" s="29" t="s">
        <v>427</v>
      </c>
      <c r="C89" s="30" t="s">
        <v>428</v>
      </c>
      <c r="D89" s="30" t="s">
        <v>429</v>
      </c>
      <c r="E89" s="30" t="s">
        <v>430</v>
      </c>
    </row>
    <row r="90" spans="1:5" ht="12" customHeight="1" thickBot="1">
      <c r="A90" s="21" t="s">
        <v>9</v>
      </c>
      <c r="B90" s="27" t="s">
        <v>328</v>
      </c>
      <c r="C90" s="224">
        <f>SUM(C91:C95)</f>
        <v>37244</v>
      </c>
      <c r="D90" s="224">
        <f>SUM(D91:D95)</f>
        <v>77267</v>
      </c>
      <c r="E90" s="224">
        <v>76607</v>
      </c>
    </row>
    <row r="91" spans="1:5" ht="12" customHeight="1">
      <c r="A91" s="16" t="s">
        <v>83</v>
      </c>
      <c r="B91" s="9" t="s">
        <v>39</v>
      </c>
      <c r="C91" s="226">
        <v>9988</v>
      </c>
      <c r="D91" s="226">
        <v>39158</v>
      </c>
      <c r="E91" s="226">
        <v>39249</v>
      </c>
    </row>
    <row r="92" spans="1:5" ht="12" customHeight="1">
      <c r="A92" s="13" t="s">
        <v>84</v>
      </c>
      <c r="B92" s="7" t="s">
        <v>144</v>
      </c>
      <c r="C92" s="227">
        <v>1914</v>
      </c>
      <c r="D92" s="227">
        <v>5911</v>
      </c>
      <c r="E92" s="227">
        <v>5935</v>
      </c>
    </row>
    <row r="93" spans="1:5" ht="12" customHeight="1">
      <c r="A93" s="13" t="s">
        <v>85</v>
      </c>
      <c r="B93" s="7" t="s">
        <v>115</v>
      </c>
      <c r="C93" s="229">
        <v>16036</v>
      </c>
      <c r="D93" s="229">
        <v>21200</v>
      </c>
      <c r="E93" s="229">
        <v>21343</v>
      </c>
    </row>
    <row r="94" spans="1:5" ht="12" customHeight="1">
      <c r="A94" s="13" t="s">
        <v>86</v>
      </c>
      <c r="B94" s="10" t="s">
        <v>145</v>
      </c>
      <c r="C94" s="229">
        <v>1315</v>
      </c>
      <c r="D94" s="229">
        <v>2156</v>
      </c>
      <c r="E94" s="229">
        <v>1944</v>
      </c>
    </row>
    <row r="95" spans="1:5" ht="12" customHeight="1">
      <c r="A95" s="13" t="s">
        <v>97</v>
      </c>
      <c r="B95" s="18" t="s">
        <v>146</v>
      </c>
      <c r="C95" s="229">
        <v>7991</v>
      </c>
      <c r="D95" s="229">
        <f>SUM(D96:D105)</f>
        <v>8842</v>
      </c>
      <c r="E95" s="229">
        <v>8136</v>
      </c>
    </row>
    <row r="96" spans="1:5" ht="12" customHeight="1">
      <c r="A96" s="13" t="s">
        <v>87</v>
      </c>
      <c r="B96" s="7" t="s">
        <v>329</v>
      </c>
      <c r="C96" s="229"/>
      <c r="D96" s="229">
        <v>11</v>
      </c>
      <c r="E96" s="229">
        <v>11</v>
      </c>
    </row>
    <row r="97" spans="1:5" ht="12" customHeight="1">
      <c r="A97" s="13" t="s">
        <v>88</v>
      </c>
      <c r="B97" s="104" t="s">
        <v>330</v>
      </c>
      <c r="C97" s="229"/>
      <c r="D97" s="229"/>
      <c r="E97" s="229"/>
    </row>
    <row r="98" spans="1:5" ht="12" customHeight="1">
      <c r="A98" s="13" t="s">
        <v>98</v>
      </c>
      <c r="B98" s="105" t="s">
        <v>331</v>
      </c>
      <c r="C98" s="229"/>
      <c r="D98" s="229"/>
      <c r="E98" s="229"/>
    </row>
    <row r="99" spans="1:5" ht="12" customHeight="1">
      <c r="A99" s="13" t="s">
        <v>99</v>
      </c>
      <c r="B99" s="105" t="s">
        <v>332</v>
      </c>
      <c r="C99" s="229"/>
      <c r="D99" s="229"/>
      <c r="E99" s="229"/>
    </row>
    <row r="100" spans="1:5" ht="12" customHeight="1">
      <c r="A100" s="13" t="s">
        <v>100</v>
      </c>
      <c r="B100" s="104" t="s">
        <v>333</v>
      </c>
      <c r="C100" s="229">
        <v>7734</v>
      </c>
      <c r="D100" s="229">
        <v>7584</v>
      </c>
      <c r="E100" s="229">
        <v>7983</v>
      </c>
    </row>
    <row r="101" spans="1:5" ht="12" customHeight="1">
      <c r="A101" s="13" t="s">
        <v>101</v>
      </c>
      <c r="B101" s="104" t="s">
        <v>334</v>
      </c>
      <c r="C101" s="229"/>
      <c r="D101" s="229"/>
      <c r="E101" s="229"/>
    </row>
    <row r="102" spans="1:5" ht="12" customHeight="1">
      <c r="A102" s="13" t="s">
        <v>103</v>
      </c>
      <c r="B102" s="105" t="s">
        <v>335</v>
      </c>
      <c r="C102" s="229"/>
      <c r="D102" s="229"/>
      <c r="E102" s="229"/>
    </row>
    <row r="103" spans="1:5" ht="12" customHeight="1">
      <c r="A103" s="12" t="s">
        <v>147</v>
      </c>
      <c r="B103" s="106" t="s">
        <v>336</v>
      </c>
      <c r="C103" s="229"/>
      <c r="D103" s="229"/>
      <c r="E103" s="229"/>
    </row>
    <row r="104" spans="1:5" ht="12" customHeight="1">
      <c r="A104" s="13" t="s">
        <v>326</v>
      </c>
      <c r="B104" s="106" t="s">
        <v>337</v>
      </c>
      <c r="C104" s="229"/>
      <c r="D104" s="229"/>
      <c r="E104" s="229"/>
    </row>
    <row r="105" spans="1:5" ht="12" customHeight="1" thickBot="1">
      <c r="A105" s="17" t="s">
        <v>327</v>
      </c>
      <c r="B105" s="107" t="s">
        <v>338</v>
      </c>
      <c r="C105" s="233">
        <v>257</v>
      </c>
      <c r="D105" s="233">
        <v>1247</v>
      </c>
      <c r="E105" s="233">
        <v>142</v>
      </c>
    </row>
    <row r="106" spans="1:5" ht="12" customHeight="1" thickBot="1">
      <c r="A106" s="19" t="s">
        <v>10</v>
      </c>
      <c r="B106" s="26" t="s">
        <v>339</v>
      </c>
      <c r="C106" s="225">
        <f>+C107+C109+C111</f>
        <v>2000</v>
      </c>
      <c r="D106" s="225">
        <f>SUM(D107+D109+D111)</f>
        <v>22499</v>
      </c>
      <c r="E106" s="225">
        <v>21461</v>
      </c>
    </row>
    <row r="107" spans="1:5" ht="12" customHeight="1">
      <c r="A107" s="14" t="s">
        <v>89</v>
      </c>
      <c r="B107" s="7" t="s">
        <v>185</v>
      </c>
      <c r="C107" s="228">
        <v>2000</v>
      </c>
      <c r="D107" s="228">
        <v>5957</v>
      </c>
      <c r="E107" s="228">
        <v>3882</v>
      </c>
    </row>
    <row r="108" spans="1:5" ht="12" customHeight="1">
      <c r="A108" s="14" t="s">
        <v>90</v>
      </c>
      <c r="B108" s="11" t="s">
        <v>343</v>
      </c>
      <c r="C108" s="228"/>
      <c r="D108" s="228"/>
      <c r="E108" s="228"/>
    </row>
    <row r="109" spans="1:5" ht="12" customHeight="1">
      <c r="A109" s="14" t="s">
        <v>91</v>
      </c>
      <c r="B109" s="11" t="s">
        <v>148</v>
      </c>
      <c r="C109" s="227"/>
      <c r="D109" s="227">
        <v>16542</v>
      </c>
      <c r="E109" s="227">
        <v>11252</v>
      </c>
    </row>
    <row r="110" spans="1:5" ht="12" customHeight="1">
      <c r="A110" s="14" t="s">
        <v>92</v>
      </c>
      <c r="B110" s="11" t="s">
        <v>344</v>
      </c>
      <c r="C110" s="213"/>
      <c r="D110" s="213"/>
      <c r="E110" s="213"/>
    </row>
    <row r="111" spans="1:5" ht="12" customHeight="1">
      <c r="A111" s="14" t="s">
        <v>93</v>
      </c>
      <c r="B111" s="222" t="s">
        <v>188</v>
      </c>
      <c r="C111" s="213"/>
      <c r="D111" s="213"/>
      <c r="E111" s="213">
        <v>6327</v>
      </c>
    </row>
    <row r="112" spans="1:5" ht="12" customHeight="1">
      <c r="A112" s="14" t="s">
        <v>102</v>
      </c>
      <c r="B112" s="221" t="s">
        <v>423</v>
      </c>
      <c r="C112" s="213"/>
      <c r="D112" s="213"/>
      <c r="E112" s="213"/>
    </row>
    <row r="113" spans="1:5" ht="12" customHeight="1">
      <c r="A113" s="14" t="s">
        <v>104</v>
      </c>
      <c r="B113" s="313" t="s">
        <v>349</v>
      </c>
      <c r="C113" s="213"/>
      <c r="D113" s="213"/>
      <c r="E113" s="213"/>
    </row>
    <row r="114" spans="1:5" ht="15.75">
      <c r="A114" s="14" t="s">
        <v>149</v>
      </c>
      <c r="B114" s="105" t="s">
        <v>332</v>
      </c>
      <c r="C114" s="213"/>
      <c r="D114" s="213"/>
      <c r="E114" s="213"/>
    </row>
    <row r="115" spans="1:5" ht="12" customHeight="1">
      <c r="A115" s="14" t="s">
        <v>150</v>
      </c>
      <c r="B115" s="105" t="s">
        <v>348</v>
      </c>
      <c r="C115" s="213"/>
      <c r="D115" s="213"/>
      <c r="E115" s="213"/>
    </row>
    <row r="116" spans="1:5" ht="12" customHeight="1">
      <c r="A116" s="14" t="s">
        <v>151</v>
      </c>
      <c r="B116" s="105" t="s">
        <v>347</v>
      </c>
      <c r="C116" s="213"/>
      <c r="D116" s="213"/>
      <c r="E116" s="213"/>
    </row>
    <row r="117" spans="1:5" ht="12" customHeight="1">
      <c r="A117" s="14" t="s">
        <v>340</v>
      </c>
      <c r="B117" s="105" t="s">
        <v>335</v>
      </c>
      <c r="C117" s="213"/>
      <c r="D117" s="213"/>
      <c r="E117" s="213"/>
    </row>
    <row r="118" spans="1:5" ht="12" customHeight="1">
      <c r="A118" s="14" t="s">
        <v>341</v>
      </c>
      <c r="B118" s="105" t="s">
        <v>346</v>
      </c>
      <c r="C118" s="213"/>
      <c r="D118" s="213"/>
      <c r="E118" s="213"/>
    </row>
    <row r="119" spans="1:5" ht="16.5" thickBot="1">
      <c r="A119" s="12" t="s">
        <v>342</v>
      </c>
      <c r="B119" s="105" t="s">
        <v>345</v>
      </c>
      <c r="C119" s="214"/>
      <c r="D119" s="214"/>
      <c r="E119" s="214">
        <v>6327</v>
      </c>
    </row>
    <row r="120" spans="1:5" ht="12" customHeight="1" thickBot="1">
      <c r="A120" s="19" t="s">
        <v>11</v>
      </c>
      <c r="B120" s="101" t="s">
        <v>350</v>
      </c>
      <c r="C120" s="225">
        <v>20344</v>
      </c>
      <c r="D120" s="225">
        <f>SUM(D121:D122)</f>
        <v>8875</v>
      </c>
      <c r="E120" s="225">
        <v>3654</v>
      </c>
    </row>
    <row r="121" spans="1:5" ht="12" customHeight="1">
      <c r="A121" s="14" t="s">
        <v>72</v>
      </c>
      <c r="B121" s="8" t="s">
        <v>49</v>
      </c>
      <c r="C121" s="228">
        <v>20344</v>
      </c>
      <c r="D121" s="228">
        <v>8875</v>
      </c>
      <c r="E121" s="228">
        <v>3654</v>
      </c>
    </row>
    <row r="122" spans="1:5" ht="12" customHeight="1" thickBot="1">
      <c r="A122" s="15" t="s">
        <v>73</v>
      </c>
      <c r="B122" s="11" t="s">
        <v>50</v>
      </c>
      <c r="C122" s="229"/>
      <c r="D122" s="229"/>
      <c r="E122" s="229"/>
    </row>
    <row r="123" spans="1:5" ht="12" customHeight="1" thickBot="1">
      <c r="A123" s="19" t="s">
        <v>12</v>
      </c>
      <c r="B123" s="101" t="s">
        <v>351</v>
      </c>
      <c r="C123" s="225">
        <f>+C90+C106+C120</f>
        <v>59588</v>
      </c>
      <c r="D123" s="225">
        <f>SUM(D90+D106+D120)</f>
        <v>108641</v>
      </c>
      <c r="E123" s="225">
        <v>101722</v>
      </c>
    </row>
    <row r="124" spans="1:5" ht="12" customHeight="1" thickBot="1">
      <c r="A124" s="19" t="s">
        <v>13</v>
      </c>
      <c r="B124" s="101" t="s">
        <v>352</v>
      </c>
      <c r="C124" s="225">
        <f>+C125+C126+C127</f>
        <v>0</v>
      </c>
      <c r="D124" s="225"/>
      <c r="E124" s="225"/>
    </row>
    <row r="125" spans="1:5" ht="12" customHeight="1">
      <c r="A125" s="14" t="s">
        <v>76</v>
      </c>
      <c r="B125" s="8" t="s">
        <v>353</v>
      </c>
      <c r="C125" s="213"/>
      <c r="D125" s="213"/>
      <c r="E125" s="213"/>
    </row>
    <row r="126" spans="1:5" ht="12" customHeight="1">
      <c r="A126" s="14" t="s">
        <v>77</v>
      </c>
      <c r="B126" s="8" t="s">
        <v>354</v>
      </c>
      <c r="C126" s="213"/>
      <c r="D126" s="213"/>
      <c r="E126" s="213"/>
    </row>
    <row r="127" spans="1:5" ht="12" customHeight="1" thickBot="1">
      <c r="A127" s="12" t="s">
        <v>78</v>
      </c>
      <c r="B127" s="6" t="s">
        <v>355</v>
      </c>
      <c r="C127" s="213"/>
      <c r="D127" s="213"/>
      <c r="E127" s="213"/>
    </row>
    <row r="128" spans="1:5" ht="12" customHeight="1" thickBot="1">
      <c r="A128" s="19" t="s">
        <v>14</v>
      </c>
      <c r="B128" s="101" t="s">
        <v>405</v>
      </c>
      <c r="C128" s="225">
        <f>+C129+C130+C131+C132</f>
        <v>0</v>
      </c>
      <c r="D128" s="225"/>
      <c r="E128" s="225"/>
    </row>
    <row r="129" spans="1:5" ht="12" customHeight="1">
      <c r="A129" s="14" t="s">
        <v>79</v>
      </c>
      <c r="B129" s="8" t="s">
        <v>356</v>
      </c>
      <c r="C129" s="213"/>
      <c r="D129" s="213"/>
      <c r="E129" s="213"/>
    </row>
    <row r="130" spans="1:5" ht="12" customHeight="1">
      <c r="A130" s="14" t="s">
        <v>80</v>
      </c>
      <c r="B130" s="8" t="s">
        <v>357</v>
      </c>
      <c r="C130" s="213"/>
      <c r="D130" s="213"/>
      <c r="E130" s="213"/>
    </row>
    <row r="131" spans="1:5" ht="12" customHeight="1">
      <c r="A131" s="14" t="s">
        <v>259</v>
      </c>
      <c r="B131" s="8" t="s">
        <v>358</v>
      </c>
      <c r="C131" s="213"/>
      <c r="D131" s="213"/>
      <c r="E131" s="213"/>
    </row>
    <row r="132" spans="1:5" ht="12" customHeight="1" thickBot="1">
      <c r="A132" s="12" t="s">
        <v>260</v>
      </c>
      <c r="B132" s="6" t="s">
        <v>359</v>
      </c>
      <c r="C132" s="213"/>
      <c r="D132" s="213"/>
      <c r="E132" s="213"/>
    </row>
    <row r="133" spans="1:5" ht="12" customHeight="1" thickBot="1">
      <c r="A133" s="19" t="s">
        <v>15</v>
      </c>
      <c r="B133" s="101" t="s">
        <v>360</v>
      </c>
      <c r="C133" s="231">
        <f>+C134+C135+C136+C137</f>
        <v>0</v>
      </c>
      <c r="D133" s="231">
        <f>SUM(D134:D137)</f>
        <v>226</v>
      </c>
      <c r="E133" s="231">
        <v>226</v>
      </c>
    </row>
    <row r="134" spans="1:5" ht="12" customHeight="1">
      <c r="A134" s="14" t="s">
        <v>81</v>
      </c>
      <c r="B134" s="8" t="s">
        <v>361</v>
      </c>
      <c r="C134" s="213"/>
      <c r="D134" s="213"/>
      <c r="E134" s="213"/>
    </row>
    <row r="135" spans="1:5" ht="12" customHeight="1">
      <c r="A135" s="14" t="s">
        <v>82</v>
      </c>
      <c r="B135" s="8" t="s">
        <v>371</v>
      </c>
      <c r="C135" s="213"/>
      <c r="D135" s="213">
        <v>226</v>
      </c>
      <c r="E135" s="213">
        <v>226</v>
      </c>
    </row>
    <row r="136" spans="1:5" ht="12" customHeight="1">
      <c r="A136" s="14" t="s">
        <v>272</v>
      </c>
      <c r="B136" s="8" t="s">
        <v>362</v>
      </c>
      <c r="C136" s="213"/>
      <c r="D136" s="213"/>
      <c r="E136" s="213"/>
    </row>
    <row r="137" spans="1:5" ht="12" customHeight="1" thickBot="1">
      <c r="A137" s="12" t="s">
        <v>273</v>
      </c>
      <c r="B137" s="6" t="s">
        <v>363</v>
      </c>
      <c r="C137" s="213"/>
      <c r="D137" s="213"/>
      <c r="E137" s="213"/>
    </row>
    <row r="138" spans="1:5" ht="12" customHeight="1" thickBot="1">
      <c r="A138" s="19" t="s">
        <v>16</v>
      </c>
      <c r="B138" s="101" t="s">
        <v>364</v>
      </c>
      <c r="C138" s="234">
        <f>+C139+C140+C141+C142</f>
        <v>0</v>
      </c>
      <c r="D138" s="234"/>
      <c r="E138" s="234"/>
    </row>
    <row r="139" spans="1:5" ht="12" customHeight="1">
      <c r="A139" s="14" t="s">
        <v>142</v>
      </c>
      <c r="B139" s="8" t="s">
        <v>365</v>
      </c>
      <c r="C139" s="213"/>
      <c r="D139" s="213"/>
      <c r="E139" s="213"/>
    </row>
    <row r="140" spans="1:5" ht="12" customHeight="1">
      <c r="A140" s="14" t="s">
        <v>143</v>
      </c>
      <c r="B140" s="8" t="s">
        <v>366</v>
      </c>
      <c r="C140" s="213"/>
      <c r="D140" s="213"/>
      <c r="E140" s="213"/>
    </row>
    <row r="141" spans="1:5" ht="12" customHeight="1">
      <c r="A141" s="14" t="s">
        <v>187</v>
      </c>
      <c r="B141" s="8" t="s">
        <v>367</v>
      </c>
      <c r="C141" s="213"/>
      <c r="D141" s="213"/>
      <c r="E141" s="213"/>
    </row>
    <row r="142" spans="1:5" ht="12" customHeight="1" thickBot="1">
      <c r="A142" s="14" t="s">
        <v>275</v>
      </c>
      <c r="B142" s="8" t="s">
        <v>368</v>
      </c>
      <c r="C142" s="213"/>
      <c r="D142" s="213"/>
      <c r="E142" s="213"/>
    </row>
    <row r="143" spans="1:9" ht="15" customHeight="1" thickBot="1">
      <c r="A143" s="19" t="s">
        <v>17</v>
      </c>
      <c r="B143" s="101" t="s">
        <v>369</v>
      </c>
      <c r="C143" s="329">
        <f>+C124+C128+C133+C138</f>
        <v>0</v>
      </c>
      <c r="D143" s="329">
        <f>SUM(D124+D128+D133+D138)</f>
        <v>226</v>
      </c>
      <c r="E143" s="329">
        <v>226</v>
      </c>
      <c r="F143" s="330"/>
      <c r="G143" s="331"/>
      <c r="H143" s="331"/>
      <c r="I143" s="331"/>
    </row>
    <row r="144" spans="1:5" s="316" customFormat="1" ht="12.75" customHeight="1" thickBot="1">
      <c r="A144" s="223" t="s">
        <v>18</v>
      </c>
      <c r="B144" s="291" t="s">
        <v>370</v>
      </c>
      <c r="C144" s="329">
        <f>+C123+C143</f>
        <v>59588</v>
      </c>
      <c r="D144" s="329">
        <f>SUM(D123+D143)</f>
        <v>108867</v>
      </c>
      <c r="E144" s="329">
        <v>101948</v>
      </c>
    </row>
    <row r="145" ht="7.5" customHeight="1"/>
    <row r="146" spans="1:5" ht="15.75">
      <c r="A146" s="421" t="s">
        <v>372</v>
      </c>
      <c r="B146" s="421"/>
      <c r="C146" s="421"/>
      <c r="D146" s="417"/>
      <c r="E146" s="417"/>
    </row>
    <row r="147" spans="1:5" ht="15" customHeight="1" thickBot="1">
      <c r="A147" s="422"/>
      <c r="B147" s="422"/>
      <c r="C147" s="418" t="s">
        <v>186</v>
      </c>
      <c r="D147" s="418"/>
      <c r="E147" s="419"/>
    </row>
    <row r="148" spans="1:5" ht="13.5" customHeight="1" thickBot="1">
      <c r="A148" s="19">
        <v>1</v>
      </c>
      <c r="B148" s="26" t="s">
        <v>373</v>
      </c>
      <c r="C148" s="225">
        <f>+C60-C123</f>
        <v>-17913</v>
      </c>
      <c r="D148" s="225">
        <v>-18837</v>
      </c>
      <c r="E148" s="225">
        <v>-18837</v>
      </c>
    </row>
    <row r="149" spans="1:5" ht="27.75" customHeight="1" thickBot="1">
      <c r="A149" s="19" t="s">
        <v>10</v>
      </c>
      <c r="B149" s="26" t="s">
        <v>374</v>
      </c>
      <c r="C149" s="225">
        <f>+C83-C143</f>
        <v>17913</v>
      </c>
      <c r="D149" s="225">
        <v>18837</v>
      </c>
      <c r="E149" s="225">
        <v>18837</v>
      </c>
    </row>
  </sheetData>
  <sheetProtection/>
  <mergeCells count="9">
    <mergeCell ref="A1:E1"/>
    <mergeCell ref="C2:E2"/>
    <mergeCell ref="A86:E86"/>
    <mergeCell ref="C87:E87"/>
    <mergeCell ref="C147:E147"/>
    <mergeCell ref="A146:E146"/>
    <mergeCell ref="A147:B147"/>
    <mergeCell ref="A2:B2"/>
    <mergeCell ref="A87:B87"/>
  </mergeCells>
  <printOptions horizontalCentered="1"/>
  <pageMargins left="0.5905511811023623" right="0.5905511811023623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>&amp;C&amp;"Times New Roman CE,Félkövér"&amp;12
Csikvánd Önkormányzat
2015. ÉVI KÖLTSÉGVETÉSÉNEK ÖSSZEVONT MÉRLEGE&amp;10
&amp;R&amp;"Times New Roman CE,Félkövér dőlt"&amp;11 1. melléklet az 1/2016. (I.6.) önkormányzati rendelethez</oddHeader>
  </headerFooter>
  <rowBreaks count="1" manualBreakCount="1">
    <brk id="85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B1">
      <selection activeCell="B6" sqref="B6"/>
    </sheetView>
  </sheetViews>
  <sheetFormatPr defaultColWidth="9.00390625" defaultRowHeight="12.75"/>
  <cols>
    <col min="1" max="1" width="38.625" style="37" customWidth="1"/>
    <col min="2" max="5" width="13.875" style="37" customWidth="1"/>
    <col min="6" max="16384" width="9.375" style="37" customWidth="1"/>
  </cols>
  <sheetData>
    <row r="1" spans="1:5" ht="12.75">
      <c r="A1" s="168"/>
      <c r="B1" s="168"/>
      <c r="C1" s="168"/>
      <c r="D1" s="168"/>
      <c r="E1" s="168"/>
    </row>
    <row r="2" spans="1:5" ht="15.75">
      <c r="A2" s="169" t="s">
        <v>113</v>
      </c>
      <c r="B2" s="470"/>
      <c r="C2" s="470"/>
      <c r="D2" s="470"/>
      <c r="E2" s="470"/>
    </row>
    <row r="3" spans="1:5" ht="14.25" thickBot="1">
      <c r="A3" s="168"/>
      <c r="B3" s="168"/>
      <c r="C3" s="168"/>
      <c r="D3" s="471" t="s">
        <v>106</v>
      </c>
      <c r="E3" s="471"/>
    </row>
    <row r="4" spans="1:5" ht="15" customHeight="1" thickBot="1">
      <c r="A4" s="170" t="s">
        <v>105</v>
      </c>
      <c r="B4" s="171" t="s">
        <v>160</v>
      </c>
      <c r="C4" s="171" t="s">
        <v>207</v>
      </c>
      <c r="D4" s="171" t="s">
        <v>403</v>
      </c>
      <c r="E4" s="172" t="s">
        <v>41</v>
      </c>
    </row>
    <row r="5" spans="1:5" ht="12.75">
      <c r="A5" s="173" t="s">
        <v>107</v>
      </c>
      <c r="B5" s="64"/>
      <c r="C5" s="64"/>
      <c r="D5" s="64"/>
      <c r="E5" s="174">
        <f aca="true" t="shared" si="0" ref="E5:E11">SUM(B5:D5)</f>
        <v>0</v>
      </c>
    </row>
    <row r="6" spans="1:5" ht="12.75">
      <c r="A6" s="175" t="s">
        <v>120</v>
      </c>
      <c r="B6" s="65"/>
      <c r="C6" s="65"/>
      <c r="D6" s="65"/>
      <c r="E6" s="176">
        <f t="shared" si="0"/>
        <v>0</v>
      </c>
    </row>
    <row r="7" spans="1:5" ht="12.75">
      <c r="A7" s="177" t="s">
        <v>108</v>
      </c>
      <c r="B7" s="66"/>
      <c r="C7" s="66"/>
      <c r="D7" s="66"/>
      <c r="E7" s="178">
        <f t="shared" si="0"/>
        <v>0</v>
      </c>
    </row>
    <row r="8" spans="1:5" ht="12.75">
      <c r="A8" s="177" t="s">
        <v>121</v>
      </c>
      <c r="B8" s="66"/>
      <c r="C8" s="66"/>
      <c r="D8" s="66"/>
      <c r="E8" s="178">
        <f t="shared" si="0"/>
        <v>0</v>
      </c>
    </row>
    <row r="9" spans="1:5" ht="12.75">
      <c r="A9" s="177" t="s">
        <v>109</v>
      </c>
      <c r="B9" s="66"/>
      <c r="C9" s="66"/>
      <c r="D9" s="66"/>
      <c r="E9" s="178">
        <f t="shared" si="0"/>
        <v>0</v>
      </c>
    </row>
    <row r="10" spans="1:5" ht="12.75">
      <c r="A10" s="177" t="s">
        <v>110</v>
      </c>
      <c r="B10" s="66"/>
      <c r="C10" s="66"/>
      <c r="D10" s="66"/>
      <c r="E10" s="178">
        <f t="shared" si="0"/>
        <v>0</v>
      </c>
    </row>
    <row r="11" spans="1:5" ht="13.5" thickBot="1">
      <c r="A11" s="67"/>
      <c r="B11" s="68"/>
      <c r="C11" s="68"/>
      <c r="D11" s="68"/>
      <c r="E11" s="178">
        <f t="shared" si="0"/>
        <v>0</v>
      </c>
    </row>
    <row r="12" spans="1:5" ht="13.5" thickBot="1">
      <c r="A12" s="179" t="s">
        <v>112</v>
      </c>
      <c r="B12" s="180">
        <f>B5+SUM(B7:B11)</f>
        <v>0</v>
      </c>
      <c r="C12" s="180">
        <f>C5+SUM(C7:C11)</f>
        <v>0</v>
      </c>
      <c r="D12" s="180">
        <f>D5+SUM(D7:D11)</f>
        <v>0</v>
      </c>
      <c r="E12" s="181">
        <f>E5+SUM(E7:E11)</f>
        <v>0</v>
      </c>
    </row>
    <row r="13" spans="1:5" ht="13.5" thickBot="1">
      <c r="A13" s="39"/>
      <c r="B13" s="39"/>
      <c r="C13" s="39"/>
      <c r="D13" s="39"/>
      <c r="E13" s="39"/>
    </row>
    <row r="14" spans="1:5" ht="15" customHeight="1" thickBot="1">
      <c r="A14" s="170" t="s">
        <v>111</v>
      </c>
      <c r="B14" s="171" t="s">
        <v>160</v>
      </c>
      <c r="C14" s="171" t="s">
        <v>207</v>
      </c>
      <c r="D14" s="171" t="s">
        <v>403</v>
      </c>
      <c r="E14" s="172" t="s">
        <v>41</v>
      </c>
    </row>
    <row r="15" spans="1:5" ht="12.75">
      <c r="A15" s="173" t="s">
        <v>116</v>
      </c>
      <c r="B15" s="64"/>
      <c r="C15" s="64"/>
      <c r="D15" s="64"/>
      <c r="E15" s="174">
        <f aca="true" t="shared" si="1" ref="E15:E21">SUM(B15:D15)</f>
        <v>0</v>
      </c>
    </row>
    <row r="16" spans="1:5" ht="12.75">
      <c r="A16" s="182" t="s">
        <v>117</v>
      </c>
      <c r="B16" s="66"/>
      <c r="C16" s="66"/>
      <c r="D16" s="66"/>
      <c r="E16" s="178">
        <f t="shared" si="1"/>
        <v>0</v>
      </c>
    </row>
    <row r="17" spans="1:5" ht="12.75">
      <c r="A17" s="177" t="s">
        <v>118</v>
      </c>
      <c r="B17" s="66"/>
      <c r="C17" s="66"/>
      <c r="D17" s="66"/>
      <c r="E17" s="178">
        <f t="shared" si="1"/>
        <v>0</v>
      </c>
    </row>
    <row r="18" spans="1:5" ht="12.75">
      <c r="A18" s="177" t="s">
        <v>119</v>
      </c>
      <c r="B18" s="66"/>
      <c r="C18" s="66"/>
      <c r="D18" s="66"/>
      <c r="E18" s="178">
        <f t="shared" si="1"/>
        <v>0</v>
      </c>
    </row>
    <row r="19" spans="1:5" ht="12.75">
      <c r="A19" s="69"/>
      <c r="B19" s="66"/>
      <c r="C19" s="66"/>
      <c r="D19" s="66"/>
      <c r="E19" s="178">
        <f t="shared" si="1"/>
        <v>0</v>
      </c>
    </row>
    <row r="20" spans="1:5" ht="12.75">
      <c r="A20" s="69"/>
      <c r="B20" s="66"/>
      <c r="C20" s="66"/>
      <c r="D20" s="66"/>
      <c r="E20" s="178">
        <f t="shared" si="1"/>
        <v>0</v>
      </c>
    </row>
    <row r="21" spans="1:5" ht="13.5" thickBot="1">
      <c r="A21" s="67"/>
      <c r="B21" s="68"/>
      <c r="C21" s="68"/>
      <c r="D21" s="68"/>
      <c r="E21" s="178">
        <f t="shared" si="1"/>
        <v>0</v>
      </c>
    </row>
    <row r="22" spans="1:5" ht="13.5" thickBot="1">
      <c r="A22" s="179" t="s">
        <v>42</v>
      </c>
      <c r="B22" s="180">
        <f>SUM(B15:B21)</f>
        <v>0</v>
      </c>
      <c r="C22" s="180">
        <f>SUM(C15:C21)</f>
        <v>0</v>
      </c>
      <c r="D22" s="180">
        <f>SUM(D15:D21)</f>
        <v>0</v>
      </c>
      <c r="E22" s="181">
        <f>SUM(E15:E21)</f>
        <v>0</v>
      </c>
    </row>
    <row r="23" spans="1:5" ht="12.75">
      <c r="A23" s="168"/>
      <c r="B23" s="168"/>
      <c r="C23" s="168"/>
      <c r="D23" s="168"/>
      <c r="E23" s="168"/>
    </row>
    <row r="24" spans="1:5" ht="12.75">
      <c r="A24" s="168"/>
      <c r="B24" s="168"/>
      <c r="C24" s="168"/>
      <c r="D24" s="168"/>
      <c r="E24" s="168"/>
    </row>
    <row r="25" spans="1:5" ht="15.75">
      <c r="A25" s="169" t="s">
        <v>113</v>
      </c>
      <c r="B25" s="470"/>
      <c r="C25" s="470"/>
      <c r="D25" s="470"/>
      <c r="E25" s="470"/>
    </row>
    <row r="26" spans="1:5" ht="14.25" thickBot="1">
      <c r="A26" s="168"/>
      <c r="B26" s="168"/>
      <c r="C26" s="168"/>
      <c r="D26" s="471" t="s">
        <v>106</v>
      </c>
      <c r="E26" s="471"/>
    </row>
    <row r="27" spans="1:5" ht="13.5" thickBot="1">
      <c r="A27" s="170" t="s">
        <v>105</v>
      </c>
      <c r="B27" s="171" t="s">
        <v>160</v>
      </c>
      <c r="C27" s="171" t="s">
        <v>207</v>
      </c>
      <c r="D27" s="171" t="s">
        <v>403</v>
      </c>
      <c r="E27" s="172" t="s">
        <v>41</v>
      </c>
    </row>
    <row r="28" spans="1:5" ht="12.75">
      <c r="A28" s="173" t="s">
        <v>107</v>
      </c>
      <c r="B28" s="64"/>
      <c r="C28" s="64"/>
      <c r="D28" s="64"/>
      <c r="E28" s="174">
        <f aca="true" t="shared" si="2" ref="E28:E34">SUM(B28:D28)</f>
        <v>0</v>
      </c>
    </row>
    <row r="29" spans="1:5" ht="12.75">
      <c r="A29" s="175" t="s">
        <v>120</v>
      </c>
      <c r="B29" s="65"/>
      <c r="C29" s="65"/>
      <c r="D29" s="65"/>
      <c r="E29" s="176">
        <f t="shared" si="2"/>
        <v>0</v>
      </c>
    </row>
    <row r="30" spans="1:5" ht="12.75">
      <c r="A30" s="177" t="s">
        <v>108</v>
      </c>
      <c r="B30" s="66"/>
      <c r="C30" s="66"/>
      <c r="D30" s="66"/>
      <c r="E30" s="178">
        <f t="shared" si="2"/>
        <v>0</v>
      </c>
    </row>
    <row r="31" spans="1:5" ht="12.75">
      <c r="A31" s="177" t="s">
        <v>121</v>
      </c>
      <c r="B31" s="66"/>
      <c r="C31" s="66"/>
      <c r="D31" s="66"/>
      <c r="E31" s="178">
        <f t="shared" si="2"/>
        <v>0</v>
      </c>
    </row>
    <row r="32" spans="1:5" ht="12.75">
      <c r="A32" s="177" t="s">
        <v>109</v>
      </c>
      <c r="B32" s="66"/>
      <c r="C32" s="66"/>
      <c r="D32" s="66"/>
      <c r="E32" s="178">
        <f t="shared" si="2"/>
        <v>0</v>
      </c>
    </row>
    <row r="33" spans="1:5" ht="12.75">
      <c r="A33" s="177" t="s">
        <v>110</v>
      </c>
      <c r="B33" s="66"/>
      <c r="C33" s="66"/>
      <c r="D33" s="66"/>
      <c r="E33" s="178">
        <f t="shared" si="2"/>
        <v>0</v>
      </c>
    </row>
    <row r="34" spans="1:5" ht="13.5" thickBot="1">
      <c r="A34" s="67"/>
      <c r="B34" s="68"/>
      <c r="C34" s="68"/>
      <c r="D34" s="68"/>
      <c r="E34" s="178">
        <f t="shared" si="2"/>
        <v>0</v>
      </c>
    </row>
    <row r="35" spans="1:5" ht="13.5" thickBot="1">
      <c r="A35" s="179" t="s">
        <v>112</v>
      </c>
      <c r="B35" s="180">
        <f>B28+SUM(B30:B34)</f>
        <v>0</v>
      </c>
      <c r="C35" s="180">
        <f>C28+SUM(C30:C34)</f>
        <v>0</v>
      </c>
      <c r="D35" s="180">
        <f>D28+SUM(D30:D34)</f>
        <v>0</v>
      </c>
      <c r="E35" s="181">
        <f>E28+SUM(E30:E34)</f>
        <v>0</v>
      </c>
    </row>
    <row r="36" spans="1:5" ht="13.5" thickBot="1">
      <c r="A36" s="39"/>
      <c r="B36" s="39"/>
      <c r="C36" s="39"/>
      <c r="D36" s="39"/>
      <c r="E36" s="39"/>
    </row>
    <row r="37" spans="1:5" ht="13.5" thickBot="1">
      <c r="A37" s="170" t="s">
        <v>111</v>
      </c>
      <c r="B37" s="171" t="s">
        <v>160</v>
      </c>
      <c r="C37" s="171" t="s">
        <v>207</v>
      </c>
      <c r="D37" s="171" t="s">
        <v>403</v>
      </c>
      <c r="E37" s="172" t="s">
        <v>41</v>
      </c>
    </row>
    <row r="38" spans="1:5" ht="12.75">
      <c r="A38" s="173" t="s">
        <v>116</v>
      </c>
      <c r="B38" s="64"/>
      <c r="C38" s="64"/>
      <c r="D38" s="64"/>
      <c r="E38" s="174">
        <f aca="true" t="shared" si="3" ref="E38:E44">SUM(B38:D38)</f>
        <v>0</v>
      </c>
    </row>
    <row r="39" spans="1:5" ht="12.75">
      <c r="A39" s="182" t="s">
        <v>117</v>
      </c>
      <c r="B39" s="66"/>
      <c r="C39" s="66"/>
      <c r="D39" s="66"/>
      <c r="E39" s="178">
        <f t="shared" si="3"/>
        <v>0</v>
      </c>
    </row>
    <row r="40" spans="1:5" ht="12.75">
      <c r="A40" s="177" t="s">
        <v>118</v>
      </c>
      <c r="B40" s="66"/>
      <c r="C40" s="66"/>
      <c r="D40" s="66"/>
      <c r="E40" s="178">
        <f t="shared" si="3"/>
        <v>0</v>
      </c>
    </row>
    <row r="41" spans="1:5" ht="12.75">
      <c r="A41" s="177" t="s">
        <v>119</v>
      </c>
      <c r="B41" s="66"/>
      <c r="C41" s="66"/>
      <c r="D41" s="66"/>
      <c r="E41" s="178">
        <f t="shared" si="3"/>
        <v>0</v>
      </c>
    </row>
    <row r="42" spans="1:5" ht="12.75">
      <c r="A42" s="69"/>
      <c r="B42" s="66"/>
      <c r="C42" s="66"/>
      <c r="D42" s="66"/>
      <c r="E42" s="178">
        <f t="shared" si="3"/>
        <v>0</v>
      </c>
    </row>
    <row r="43" spans="1:5" ht="12.75">
      <c r="A43" s="69"/>
      <c r="B43" s="66"/>
      <c r="C43" s="66"/>
      <c r="D43" s="66"/>
      <c r="E43" s="178">
        <f t="shared" si="3"/>
        <v>0</v>
      </c>
    </row>
    <row r="44" spans="1:5" ht="13.5" thickBot="1">
      <c r="A44" s="67"/>
      <c r="B44" s="68"/>
      <c r="C44" s="68"/>
      <c r="D44" s="68"/>
      <c r="E44" s="178">
        <f t="shared" si="3"/>
        <v>0</v>
      </c>
    </row>
    <row r="45" spans="1:5" ht="13.5" thickBot="1">
      <c r="A45" s="179" t="s">
        <v>42</v>
      </c>
      <c r="B45" s="180">
        <f>SUM(B38:B44)</f>
        <v>0</v>
      </c>
      <c r="C45" s="180">
        <f>SUM(C38:C44)</f>
        <v>0</v>
      </c>
      <c r="D45" s="180">
        <f>SUM(D38:D44)</f>
        <v>0</v>
      </c>
      <c r="E45" s="181">
        <f>SUM(E38:E44)</f>
        <v>0</v>
      </c>
    </row>
    <row r="46" spans="1:5" ht="12.75">
      <c r="A46" s="168"/>
      <c r="B46" s="168"/>
      <c r="C46" s="168"/>
      <c r="D46" s="168"/>
      <c r="E46" s="168"/>
    </row>
    <row r="47" spans="1:5" ht="15.75">
      <c r="A47" s="456" t="s">
        <v>404</v>
      </c>
      <c r="B47" s="456"/>
      <c r="C47" s="456"/>
      <c r="D47" s="456"/>
      <c r="E47" s="456"/>
    </row>
    <row r="48" spans="1:5" ht="13.5" thickBot="1">
      <c r="A48" s="168"/>
      <c r="B48" s="168"/>
      <c r="C48" s="168"/>
      <c r="D48" s="168"/>
      <c r="E48" s="168"/>
    </row>
    <row r="49" spans="1:8" ht="13.5" thickBot="1">
      <c r="A49" s="461" t="s">
        <v>114</v>
      </c>
      <c r="B49" s="462"/>
      <c r="C49" s="463"/>
      <c r="D49" s="459" t="s">
        <v>122</v>
      </c>
      <c r="E49" s="460"/>
      <c r="H49" s="38"/>
    </row>
    <row r="50" spans="1:5" ht="12.75">
      <c r="A50" s="464"/>
      <c r="B50" s="465"/>
      <c r="C50" s="466"/>
      <c r="D50" s="452"/>
      <c r="E50" s="453"/>
    </row>
    <row r="51" spans="1:5" ht="13.5" thickBot="1">
      <c r="A51" s="467"/>
      <c r="B51" s="468"/>
      <c r="C51" s="469"/>
      <c r="D51" s="454"/>
      <c r="E51" s="455"/>
    </row>
    <row r="52" spans="1:5" ht="13.5" thickBot="1">
      <c r="A52" s="449" t="s">
        <v>42</v>
      </c>
      <c r="B52" s="450"/>
      <c r="C52" s="451"/>
      <c r="D52" s="457">
        <f>SUM(D50:E51)</f>
        <v>0</v>
      </c>
      <c r="E52" s="458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1/2016. (I.6.)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C1">
      <selection activeCell="E8" sqref="E7:E8"/>
    </sheetView>
  </sheetViews>
  <sheetFormatPr defaultColWidth="9.00390625" defaultRowHeight="12.75"/>
  <cols>
    <col min="1" max="1" width="19.50390625" style="300" customWidth="1"/>
    <col min="2" max="2" width="72.00390625" style="301" customWidth="1"/>
    <col min="3" max="3" width="21.625" style="302" customWidth="1"/>
    <col min="4" max="4" width="19.875" style="302" customWidth="1"/>
    <col min="5" max="5" width="22.375" style="302" customWidth="1"/>
    <col min="6" max="16384" width="9.375" style="2" customWidth="1"/>
  </cols>
  <sheetData>
    <row r="1" spans="1:5" s="1" customFormat="1" ht="16.5" customHeight="1" thickBot="1">
      <c r="A1" s="183"/>
      <c r="B1" s="184"/>
      <c r="C1" s="475" t="s">
        <v>483</v>
      </c>
      <c r="D1" s="475"/>
      <c r="E1" s="475"/>
    </row>
    <row r="2" spans="1:5" s="70" customFormat="1" ht="21" customHeight="1">
      <c r="A2" s="307" t="s">
        <v>52</v>
      </c>
      <c r="B2" s="284" t="s">
        <v>181</v>
      </c>
      <c r="C2" s="476" t="s">
        <v>43</v>
      </c>
      <c r="D2" s="477"/>
      <c r="E2" s="478"/>
    </row>
    <row r="3" spans="1:5" s="70" customFormat="1" ht="16.5" thickBot="1">
      <c r="A3" s="185" t="s">
        <v>165</v>
      </c>
      <c r="B3" s="285" t="s">
        <v>411</v>
      </c>
      <c r="C3" s="479">
        <v>1</v>
      </c>
      <c r="D3" s="480"/>
      <c r="E3" s="481"/>
    </row>
    <row r="4" spans="1:5" s="71" customFormat="1" ht="15.75" customHeight="1" thickBot="1">
      <c r="A4" s="186"/>
      <c r="B4" s="186"/>
      <c r="C4" s="482" t="s">
        <v>44</v>
      </c>
      <c r="D4" s="482"/>
      <c r="E4" s="483"/>
    </row>
    <row r="5" spans="1:5" ht="24.75" thickBot="1">
      <c r="A5" s="308" t="s">
        <v>166</v>
      </c>
      <c r="B5" s="187" t="s">
        <v>45</v>
      </c>
      <c r="C5" s="398" t="s">
        <v>484</v>
      </c>
      <c r="D5" s="398" t="s">
        <v>456</v>
      </c>
      <c r="E5" s="286" t="s">
        <v>464</v>
      </c>
    </row>
    <row r="6" spans="1:5" s="59" customFormat="1" ht="12.75" customHeight="1" thickBot="1">
      <c r="A6" s="163" t="s">
        <v>426</v>
      </c>
      <c r="B6" s="164" t="s">
        <v>427</v>
      </c>
      <c r="C6" s="165" t="s">
        <v>428</v>
      </c>
      <c r="D6" s="165" t="s">
        <v>429</v>
      </c>
      <c r="E6" s="165" t="s">
        <v>430</v>
      </c>
    </row>
    <row r="7" spans="1:5" s="59" customFormat="1" ht="15.75" customHeight="1" thickBot="1">
      <c r="A7" s="188"/>
      <c r="B7" s="189" t="s">
        <v>46</v>
      </c>
      <c r="C7" s="472"/>
      <c r="D7" s="472"/>
      <c r="E7" s="410"/>
    </row>
    <row r="8" spans="1:5" s="59" customFormat="1" ht="12" customHeight="1" thickBot="1">
      <c r="A8" s="28" t="s">
        <v>9</v>
      </c>
      <c r="B8" s="20" t="s">
        <v>215</v>
      </c>
      <c r="C8" s="225">
        <f>+C9+C10+C11+C12+C13+C14</f>
        <v>5650</v>
      </c>
      <c r="D8" s="391">
        <f>SUM(D9:D14)</f>
        <v>6506</v>
      </c>
      <c r="E8" s="368">
        <v>6644</v>
      </c>
    </row>
    <row r="9" spans="1:5" s="72" customFormat="1" ht="12" customHeight="1">
      <c r="A9" s="334" t="s">
        <v>83</v>
      </c>
      <c r="B9" s="317" t="s">
        <v>216</v>
      </c>
      <c r="C9" s="228">
        <v>1950</v>
      </c>
      <c r="D9" s="392">
        <v>1964</v>
      </c>
      <c r="E9" s="228">
        <v>1964</v>
      </c>
    </row>
    <row r="10" spans="1:5" s="73" customFormat="1" ht="12" customHeight="1">
      <c r="A10" s="335" t="s">
        <v>84</v>
      </c>
      <c r="B10" s="318" t="s">
        <v>217</v>
      </c>
      <c r="C10" s="227"/>
      <c r="D10" s="393"/>
      <c r="E10" s="227"/>
    </row>
    <row r="11" spans="1:5" s="73" customFormat="1" ht="12" customHeight="1">
      <c r="A11" s="335" t="s">
        <v>85</v>
      </c>
      <c r="B11" s="318" t="s">
        <v>218</v>
      </c>
      <c r="C11" s="227">
        <v>2500</v>
      </c>
      <c r="D11" s="393">
        <v>3236</v>
      </c>
      <c r="E11" s="227">
        <v>3315</v>
      </c>
    </row>
    <row r="12" spans="1:5" s="73" customFormat="1" ht="12" customHeight="1">
      <c r="A12" s="335" t="s">
        <v>86</v>
      </c>
      <c r="B12" s="318" t="s">
        <v>219</v>
      </c>
      <c r="C12" s="227">
        <v>1200</v>
      </c>
      <c r="D12" s="393">
        <v>1200</v>
      </c>
      <c r="E12" s="227">
        <v>1200</v>
      </c>
    </row>
    <row r="13" spans="1:5" s="73" customFormat="1" ht="12" customHeight="1">
      <c r="A13" s="335" t="s">
        <v>123</v>
      </c>
      <c r="B13" s="318" t="s">
        <v>220</v>
      </c>
      <c r="C13" s="227"/>
      <c r="D13" s="393">
        <v>106</v>
      </c>
      <c r="E13" s="227">
        <v>165</v>
      </c>
    </row>
    <row r="14" spans="1:5" s="72" customFormat="1" ht="12" customHeight="1" thickBot="1">
      <c r="A14" s="336" t="s">
        <v>87</v>
      </c>
      <c r="B14" s="319" t="s">
        <v>221</v>
      </c>
      <c r="C14" s="227"/>
      <c r="D14" s="394"/>
      <c r="E14" s="227"/>
    </row>
    <row r="15" spans="1:5" s="72" customFormat="1" ht="12" customHeight="1" thickBot="1">
      <c r="A15" s="28" t="s">
        <v>10</v>
      </c>
      <c r="B15" s="220" t="s">
        <v>222</v>
      </c>
      <c r="C15" s="225">
        <f>+C16+C17+C18+C19+C20</f>
        <v>7460</v>
      </c>
      <c r="D15" s="395">
        <f>SUM(D16:D21)</f>
        <v>52558</v>
      </c>
      <c r="E15" s="225">
        <v>52558</v>
      </c>
    </row>
    <row r="16" spans="1:5" s="72" customFormat="1" ht="12" customHeight="1">
      <c r="A16" s="334" t="s">
        <v>89</v>
      </c>
      <c r="B16" s="317" t="s">
        <v>223</v>
      </c>
      <c r="C16" s="228"/>
      <c r="D16" s="392"/>
      <c r="E16" s="228"/>
    </row>
    <row r="17" spans="1:5" s="72" customFormat="1" ht="12" customHeight="1">
      <c r="A17" s="335" t="s">
        <v>90</v>
      </c>
      <c r="B17" s="318" t="s">
        <v>224</v>
      </c>
      <c r="C17" s="227"/>
      <c r="D17" s="393"/>
      <c r="E17" s="227"/>
    </row>
    <row r="18" spans="1:5" s="72" customFormat="1" ht="12" customHeight="1">
      <c r="A18" s="335" t="s">
        <v>91</v>
      </c>
      <c r="B18" s="318" t="s">
        <v>417</v>
      </c>
      <c r="C18" s="227"/>
      <c r="D18" s="393"/>
      <c r="E18" s="227"/>
    </row>
    <row r="19" spans="1:5" s="72" customFormat="1" ht="12" customHeight="1">
      <c r="A19" s="335" t="s">
        <v>92</v>
      </c>
      <c r="B19" s="318" t="s">
        <v>418</v>
      </c>
      <c r="C19" s="227"/>
      <c r="D19" s="393"/>
      <c r="E19" s="227"/>
    </row>
    <row r="20" spans="1:5" s="72" customFormat="1" ht="12" customHeight="1">
      <c r="A20" s="335" t="s">
        <v>93</v>
      </c>
      <c r="B20" s="318" t="s">
        <v>225</v>
      </c>
      <c r="C20" s="227">
        <v>7460</v>
      </c>
      <c r="D20" s="393">
        <v>52558</v>
      </c>
      <c r="E20" s="227">
        <v>52558</v>
      </c>
    </row>
    <row r="21" spans="1:5" s="73" customFormat="1" ht="12" customHeight="1" thickBot="1">
      <c r="A21" s="336" t="s">
        <v>102</v>
      </c>
      <c r="B21" s="319" t="s">
        <v>226</v>
      </c>
      <c r="C21" s="229"/>
      <c r="D21" s="394"/>
      <c r="E21" s="229"/>
    </row>
    <row r="22" spans="1:5" s="73" customFormat="1" ht="12" customHeight="1" thickBot="1">
      <c r="A22" s="28" t="s">
        <v>11</v>
      </c>
      <c r="B22" s="20" t="s">
        <v>227</v>
      </c>
      <c r="C22" s="225">
        <f>+C23+C24+C25+C26+C27</f>
        <v>0</v>
      </c>
      <c r="D22" s="395">
        <f>SUM(D23:D28)</f>
        <v>1910</v>
      </c>
      <c r="E22" s="225">
        <v>1910</v>
      </c>
    </row>
    <row r="23" spans="1:5" s="73" customFormat="1" ht="12" customHeight="1">
      <c r="A23" s="334" t="s">
        <v>72</v>
      </c>
      <c r="B23" s="317" t="s">
        <v>228</v>
      </c>
      <c r="C23" s="228"/>
      <c r="D23" s="392"/>
      <c r="E23" s="228"/>
    </row>
    <row r="24" spans="1:5" s="72" customFormat="1" ht="12" customHeight="1">
      <c r="A24" s="335" t="s">
        <v>73</v>
      </c>
      <c r="B24" s="318" t="s">
        <v>229</v>
      </c>
      <c r="C24" s="227"/>
      <c r="D24" s="393"/>
      <c r="E24" s="227"/>
    </row>
    <row r="25" spans="1:5" s="73" customFormat="1" ht="12" customHeight="1">
      <c r="A25" s="335" t="s">
        <v>74</v>
      </c>
      <c r="B25" s="318" t="s">
        <v>419</v>
      </c>
      <c r="C25" s="227"/>
      <c r="D25" s="393"/>
      <c r="E25" s="227"/>
    </row>
    <row r="26" spans="1:5" s="73" customFormat="1" ht="12" customHeight="1">
      <c r="A26" s="335" t="s">
        <v>75</v>
      </c>
      <c r="B26" s="318" t="s">
        <v>420</v>
      </c>
      <c r="C26" s="227"/>
      <c r="D26" s="393"/>
      <c r="E26" s="227"/>
    </row>
    <row r="27" spans="1:5" s="73" customFormat="1" ht="12" customHeight="1">
      <c r="A27" s="335" t="s">
        <v>132</v>
      </c>
      <c r="B27" s="318" t="s">
        <v>230</v>
      </c>
      <c r="C27" s="227"/>
      <c r="D27" s="393">
        <v>1910</v>
      </c>
      <c r="E27" s="227">
        <v>1910</v>
      </c>
    </row>
    <row r="28" spans="1:5" s="73" customFormat="1" ht="12" customHeight="1" thickBot="1">
      <c r="A28" s="336" t="s">
        <v>133</v>
      </c>
      <c r="B28" s="319" t="s">
        <v>231</v>
      </c>
      <c r="C28" s="229"/>
      <c r="D28" s="394"/>
      <c r="E28" s="229"/>
    </row>
    <row r="29" spans="1:5" s="73" customFormat="1" ht="12" customHeight="1" thickBot="1">
      <c r="A29" s="28" t="s">
        <v>134</v>
      </c>
      <c r="B29" s="20" t="s">
        <v>232</v>
      </c>
      <c r="C29" s="231">
        <f>+C30+C33+C34+C35</f>
        <v>15215</v>
      </c>
      <c r="D29" s="395">
        <v>15215</v>
      </c>
      <c r="E29" s="231">
        <v>15215</v>
      </c>
    </row>
    <row r="30" spans="1:5" s="73" customFormat="1" ht="12" customHeight="1">
      <c r="A30" s="334" t="s">
        <v>233</v>
      </c>
      <c r="B30" s="317" t="s">
        <v>239</v>
      </c>
      <c r="C30" s="312">
        <f>+C31+C32</f>
        <v>13920</v>
      </c>
      <c r="D30" s="392">
        <v>13920</v>
      </c>
      <c r="E30" s="312">
        <v>13920</v>
      </c>
    </row>
    <row r="31" spans="1:5" s="73" customFormat="1" ht="12" customHeight="1">
      <c r="A31" s="335" t="s">
        <v>234</v>
      </c>
      <c r="B31" s="318" t="s">
        <v>240</v>
      </c>
      <c r="C31" s="227">
        <v>420</v>
      </c>
      <c r="D31" s="393">
        <v>420</v>
      </c>
      <c r="E31" s="227">
        <v>420</v>
      </c>
    </row>
    <row r="32" spans="1:5" s="73" customFormat="1" ht="12" customHeight="1">
      <c r="A32" s="335" t="s">
        <v>235</v>
      </c>
      <c r="B32" s="318" t="s">
        <v>241</v>
      </c>
      <c r="C32" s="227">
        <v>13500</v>
      </c>
      <c r="D32" s="393">
        <v>13500</v>
      </c>
      <c r="E32" s="227">
        <v>13500</v>
      </c>
    </row>
    <row r="33" spans="1:5" s="73" customFormat="1" ht="12" customHeight="1">
      <c r="A33" s="335" t="s">
        <v>236</v>
      </c>
      <c r="B33" s="318" t="s">
        <v>242</v>
      </c>
      <c r="C33" s="227">
        <v>1250</v>
      </c>
      <c r="D33" s="393">
        <v>1250</v>
      </c>
      <c r="E33" s="227">
        <v>1250</v>
      </c>
    </row>
    <row r="34" spans="1:5" s="73" customFormat="1" ht="12" customHeight="1">
      <c r="A34" s="335" t="s">
        <v>237</v>
      </c>
      <c r="B34" s="318" t="s">
        <v>243</v>
      </c>
      <c r="C34" s="227"/>
      <c r="D34" s="393"/>
      <c r="E34" s="227"/>
    </row>
    <row r="35" spans="1:5" s="73" customFormat="1" ht="12" customHeight="1" thickBot="1">
      <c r="A35" s="336" t="s">
        <v>238</v>
      </c>
      <c r="B35" s="319" t="s">
        <v>244</v>
      </c>
      <c r="C35" s="229">
        <v>45</v>
      </c>
      <c r="D35" s="394">
        <v>45</v>
      </c>
      <c r="E35" s="229">
        <v>45</v>
      </c>
    </row>
    <row r="36" spans="1:5" s="73" customFormat="1" ht="12" customHeight="1" thickBot="1">
      <c r="A36" s="28" t="s">
        <v>13</v>
      </c>
      <c r="B36" s="20" t="s">
        <v>245</v>
      </c>
      <c r="C36" s="225">
        <f>SUM(C37:C46)</f>
        <v>1665</v>
      </c>
      <c r="D36" s="395">
        <v>1930</v>
      </c>
      <c r="E36" s="225">
        <v>2388</v>
      </c>
    </row>
    <row r="37" spans="1:5" s="73" customFormat="1" ht="12" customHeight="1">
      <c r="A37" s="334" t="s">
        <v>76</v>
      </c>
      <c r="B37" s="317" t="s">
        <v>248</v>
      </c>
      <c r="C37" s="228">
        <v>1650</v>
      </c>
      <c r="D37" s="392">
        <v>1650</v>
      </c>
      <c r="E37" s="228">
        <v>1650</v>
      </c>
    </row>
    <row r="38" spans="1:5" s="73" customFormat="1" ht="12" customHeight="1">
      <c r="A38" s="335" t="s">
        <v>77</v>
      </c>
      <c r="B38" s="318" t="s">
        <v>249</v>
      </c>
      <c r="C38" s="227"/>
      <c r="D38" s="393"/>
      <c r="E38" s="227"/>
    </row>
    <row r="39" spans="1:5" s="73" customFormat="1" ht="12" customHeight="1">
      <c r="A39" s="335" t="s">
        <v>78</v>
      </c>
      <c r="B39" s="318" t="s">
        <v>250</v>
      </c>
      <c r="C39" s="227"/>
      <c r="D39" s="393"/>
      <c r="E39" s="227">
        <v>89</v>
      </c>
    </row>
    <row r="40" spans="1:5" s="73" customFormat="1" ht="12" customHeight="1">
      <c r="A40" s="335" t="s">
        <v>136</v>
      </c>
      <c r="B40" s="318" t="s">
        <v>251</v>
      </c>
      <c r="C40" s="227"/>
      <c r="D40" s="393">
        <v>40</v>
      </c>
      <c r="E40" s="227">
        <v>40</v>
      </c>
    </row>
    <row r="41" spans="1:5" s="73" customFormat="1" ht="12" customHeight="1">
      <c r="A41" s="335" t="s">
        <v>137</v>
      </c>
      <c r="B41" s="318" t="s">
        <v>252</v>
      </c>
      <c r="C41" s="227"/>
      <c r="D41" s="393"/>
      <c r="E41" s="227"/>
    </row>
    <row r="42" spans="1:5" s="73" customFormat="1" ht="12" customHeight="1">
      <c r="A42" s="335" t="s">
        <v>138</v>
      </c>
      <c r="B42" s="318" t="s">
        <v>253</v>
      </c>
      <c r="C42" s="227"/>
      <c r="D42" s="393"/>
      <c r="E42" s="227"/>
    </row>
    <row r="43" spans="1:5" s="73" customFormat="1" ht="12" customHeight="1">
      <c r="A43" s="335" t="s">
        <v>139</v>
      </c>
      <c r="B43" s="318" t="s">
        <v>254</v>
      </c>
      <c r="C43" s="227"/>
      <c r="D43" s="393"/>
      <c r="E43" s="227"/>
    </row>
    <row r="44" spans="1:5" s="73" customFormat="1" ht="12" customHeight="1">
      <c r="A44" s="335" t="s">
        <v>140</v>
      </c>
      <c r="B44" s="318" t="s">
        <v>255</v>
      </c>
      <c r="C44" s="227">
        <v>15</v>
      </c>
      <c r="D44" s="393">
        <v>15</v>
      </c>
      <c r="E44" s="227">
        <v>20</v>
      </c>
    </row>
    <row r="45" spans="1:5" s="73" customFormat="1" ht="12" customHeight="1">
      <c r="A45" s="335" t="s">
        <v>246</v>
      </c>
      <c r="B45" s="318" t="s">
        <v>256</v>
      </c>
      <c r="C45" s="230"/>
      <c r="D45" s="393"/>
      <c r="E45" s="230"/>
    </row>
    <row r="46" spans="1:5" s="73" customFormat="1" ht="12" customHeight="1" thickBot="1">
      <c r="A46" s="336" t="s">
        <v>247</v>
      </c>
      <c r="B46" s="319" t="s">
        <v>257</v>
      </c>
      <c r="C46" s="306"/>
      <c r="D46" s="394">
        <v>225</v>
      </c>
      <c r="E46" s="306">
        <v>589</v>
      </c>
    </row>
    <row r="47" spans="1:5" s="73" customFormat="1" ht="12" customHeight="1" thickBot="1">
      <c r="A47" s="28" t="s">
        <v>14</v>
      </c>
      <c r="B47" s="20" t="s">
        <v>258</v>
      </c>
      <c r="C47" s="225">
        <f>SUM(C48:C52)</f>
        <v>0</v>
      </c>
      <c r="D47" s="395"/>
      <c r="E47" s="225"/>
    </row>
    <row r="48" spans="1:5" s="73" customFormat="1" ht="12" customHeight="1">
      <c r="A48" s="334" t="s">
        <v>79</v>
      </c>
      <c r="B48" s="317" t="s">
        <v>262</v>
      </c>
      <c r="C48" s="347"/>
      <c r="D48" s="392"/>
      <c r="E48" s="347"/>
    </row>
    <row r="49" spans="1:5" s="73" customFormat="1" ht="12" customHeight="1">
      <c r="A49" s="335" t="s">
        <v>80</v>
      </c>
      <c r="B49" s="318" t="s">
        <v>263</v>
      </c>
      <c r="C49" s="230"/>
      <c r="D49" s="393"/>
      <c r="E49" s="230"/>
    </row>
    <row r="50" spans="1:5" s="73" customFormat="1" ht="12" customHeight="1">
      <c r="A50" s="335" t="s">
        <v>259</v>
      </c>
      <c r="B50" s="318" t="s">
        <v>264</v>
      </c>
      <c r="C50" s="230"/>
      <c r="D50" s="393"/>
      <c r="E50" s="230"/>
    </row>
    <row r="51" spans="1:5" s="73" customFormat="1" ht="12" customHeight="1">
      <c r="A51" s="335" t="s">
        <v>260</v>
      </c>
      <c r="B51" s="318" t="s">
        <v>265</v>
      </c>
      <c r="C51" s="230"/>
      <c r="D51" s="393"/>
      <c r="E51" s="230"/>
    </row>
    <row r="52" spans="1:5" s="73" customFormat="1" ht="12" customHeight="1" thickBot="1">
      <c r="A52" s="336" t="s">
        <v>261</v>
      </c>
      <c r="B52" s="319" t="s">
        <v>266</v>
      </c>
      <c r="C52" s="306"/>
      <c r="D52" s="394"/>
      <c r="E52" s="306"/>
    </row>
    <row r="53" spans="1:5" s="73" customFormat="1" ht="12" customHeight="1" thickBot="1">
      <c r="A53" s="28" t="s">
        <v>141</v>
      </c>
      <c r="B53" s="20" t="s">
        <v>267</v>
      </c>
      <c r="C53" s="225">
        <f>SUM(C54:C56)</f>
        <v>170</v>
      </c>
      <c r="D53" s="395">
        <v>170</v>
      </c>
      <c r="E53" s="225">
        <v>170</v>
      </c>
    </row>
    <row r="54" spans="1:5" s="73" customFormat="1" ht="12" customHeight="1">
      <c r="A54" s="334" t="s">
        <v>81</v>
      </c>
      <c r="B54" s="317" t="s">
        <v>268</v>
      </c>
      <c r="C54" s="228"/>
      <c r="D54" s="392"/>
      <c r="E54" s="228"/>
    </row>
    <row r="55" spans="1:5" s="73" customFormat="1" ht="12" customHeight="1">
      <c r="A55" s="335" t="s">
        <v>82</v>
      </c>
      <c r="B55" s="318" t="s">
        <v>421</v>
      </c>
      <c r="C55" s="227">
        <v>170</v>
      </c>
      <c r="D55" s="393">
        <v>170</v>
      </c>
      <c r="E55" s="227">
        <v>170</v>
      </c>
    </row>
    <row r="56" spans="1:5" s="73" customFormat="1" ht="12" customHeight="1">
      <c r="A56" s="335" t="s">
        <v>272</v>
      </c>
      <c r="B56" s="318" t="s">
        <v>270</v>
      </c>
      <c r="C56" s="227"/>
      <c r="D56" s="393"/>
      <c r="E56" s="227"/>
    </row>
    <row r="57" spans="1:5" s="73" customFormat="1" ht="12" customHeight="1" thickBot="1">
      <c r="A57" s="336" t="s">
        <v>273</v>
      </c>
      <c r="B57" s="319" t="s">
        <v>271</v>
      </c>
      <c r="C57" s="229"/>
      <c r="D57" s="394"/>
      <c r="E57" s="229"/>
    </row>
    <row r="58" spans="1:5" s="73" customFormat="1" ht="12" customHeight="1" thickBot="1">
      <c r="A58" s="28" t="s">
        <v>16</v>
      </c>
      <c r="B58" s="220" t="s">
        <v>274</v>
      </c>
      <c r="C58" s="225">
        <f>SUM(C59:C61)</f>
        <v>11515</v>
      </c>
      <c r="D58" s="395">
        <v>11515</v>
      </c>
      <c r="E58" s="225">
        <v>4000</v>
      </c>
    </row>
    <row r="59" spans="1:5" s="73" customFormat="1" ht="12" customHeight="1">
      <c r="A59" s="334" t="s">
        <v>142</v>
      </c>
      <c r="B59" s="317" t="s">
        <v>276</v>
      </c>
      <c r="C59" s="230"/>
      <c r="D59" s="392"/>
      <c r="E59" s="230"/>
    </row>
    <row r="60" spans="1:5" s="73" customFormat="1" ht="12" customHeight="1">
      <c r="A60" s="335" t="s">
        <v>143</v>
      </c>
      <c r="B60" s="318" t="s">
        <v>422</v>
      </c>
      <c r="C60" s="230">
        <v>11515</v>
      </c>
      <c r="D60" s="393">
        <v>11515</v>
      </c>
      <c r="E60" s="230">
        <v>4000</v>
      </c>
    </row>
    <row r="61" spans="1:5" s="73" customFormat="1" ht="12" customHeight="1">
      <c r="A61" s="335" t="s">
        <v>187</v>
      </c>
      <c r="B61" s="318" t="s">
        <v>277</v>
      </c>
      <c r="C61" s="230"/>
      <c r="D61" s="393"/>
      <c r="E61" s="230"/>
    </row>
    <row r="62" spans="1:5" s="73" customFormat="1" ht="12" customHeight="1" thickBot="1">
      <c r="A62" s="336" t="s">
        <v>275</v>
      </c>
      <c r="B62" s="319" t="s">
        <v>278</v>
      </c>
      <c r="C62" s="230"/>
      <c r="D62" s="394"/>
      <c r="E62" s="230"/>
    </row>
    <row r="63" spans="1:5" s="73" customFormat="1" ht="12" customHeight="1" thickBot="1">
      <c r="A63" s="28" t="s">
        <v>17</v>
      </c>
      <c r="B63" s="20" t="s">
        <v>279</v>
      </c>
      <c r="C63" s="231">
        <f>+C8+C15+C22+C29+C36+C47+C53+C58</f>
        <v>41675</v>
      </c>
      <c r="D63" s="395">
        <v>89804</v>
      </c>
      <c r="E63" s="231">
        <v>82885</v>
      </c>
    </row>
    <row r="64" spans="1:5" s="73" customFormat="1" ht="12" customHeight="1" thickBot="1">
      <c r="A64" s="337" t="s">
        <v>406</v>
      </c>
      <c r="B64" s="220" t="s">
        <v>281</v>
      </c>
      <c r="C64" s="225">
        <f>SUM(C65:C67)</f>
        <v>0</v>
      </c>
      <c r="D64" s="396"/>
      <c r="E64" s="225"/>
    </row>
    <row r="65" spans="1:5" s="73" customFormat="1" ht="12" customHeight="1">
      <c r="A65" s="334" t="s">
        <v>314</v>
      </c>
      <c r="B65" s="317" t="s">
        <v>282</v>
      </c>
      <c r="C65" s="230"/>
      <c r="D65" s="392"/>
      <c r="E65" s="230"/>
    </row>
    <row r="66" spans="1:5" s="73" customFormat="1" ht="12" customHeight="1">
      <c r="A66" s="335" t="s">
        <v>323</v>
      </c>
      <c r="B66" s="318" t="s">
        <v>283</v>
      </c>
      <c r="C66" s="230"/>
      <c r="D66" s="393"/>
      <c r="E66" s="230"/>
    </row>
    <row r="67" spans="1:5" s="73" customFormat="1" ht="12" customHeight="1" thickBot="1">
      <c r="A67" s="336" t="s">
        <v>324</v>
      </c>
      <c r="B67" s="321" t="s">
        <v>284</v>
      </c>
      <c r="C67" s="230"/>
      <c r="D67" s="394"/>
      <c r="E67" s="230"/>
    </row>
    <row r="68" spans="1:5" s="73" customFormat="1" ht="12" customHeight="1" thickBot="1">
      <c r="A68" s="337" t="s">
        <v>285</v>
      </c>
      <c r="B68" s="220" t="s">
        <v>286</v>
      </c>
      <c r="C68" s="225">
        <f>SUM(C69:C72)</f>
        <v>0</v>
      </c>
      <c r="D68" s="396"/>
      <c r="E68" s="225"/>
    </row>
    <row r="69" spans="1:5" s="73" customFormat="1" ht="12" customHeight="1">
      <c r="A69" s="334" t="s">
        <v>124</v>
      </c>
      <c r="B69" s="317" t="s">
        <v>287</v>
      </c>
      <c r="C69" s="230"/>
      <c r="D69" s="392"/>
      <c r="E69" s="230"/>
    </row>
    <row r="70" spans="1:5" s="73" customFormat="1" ht="12" customHeight="1">
      <c r="A70" s="335" t="s">
        <v>125</v>
      </c>
      <c r="B70" s="318" t="s">
        <v>288</v>
      </c>
      <c r="C70" s="230"/>
      <c r="D70" s="393"/>
      <c r="E70" s="230"/>
    </row>
    <row r="71" spans="1:5" s="73" customFormat="1" ht="12" customHeight="1">
      <c r="A71" s="335" t="s">
        <v>315</v>
      </c>
      <c r="B71" s="318" t="s">
        <v>289</v>
      </c>
      <c r="C71" s="230"/>
      <c r="D71" s="393"/>
      <c r="E71" s="230"/>
    </row>
    <row r="72" spans="1:5" s="73" customFormat="1" ht="12" customHeight="1" thickBot="1">
      <c r="A72" s="336" t="s">
        <v>316</v>
      </c>
      <c r="B72" s="319" t="s">
        <v>290</v>
      </c>
      <c r="C72" s="230"/>
      <c r="D72" s="394"/>
      <c r="E72" s="230"/>
    </row>
    <row r="73" spans="1:5" s="73" customFormat="1" ht="12" customHeight="1" thickBot="1">
      <c r="A73" s="337" t="s">
        <v>291</v>
      </c>
      <c r="B73" s="220" t="s">
        <v>292</v>
      </c>
      <c r="C73" s="225">
        <f>SUM(C74:C75)</f>
        <v>17913</v>
      </c>
      <c r="D73" s="395">
        <v>19063</v>
      </c>
      <c r="E73" s="225">
        <v>19063</v>
      </c>
    </row>
    <row r="74" spans="1:5" s="73" customFormat="1" ht="12" customHeight="1">
      <c r="A74" s="334" t="s">
        <v>317</v>
      </c>
      <c r="B74" s="317" t="s">
        <v>293</v>
      </c>
      <c r="C74" s="230">
        <v>17913</v>
      </c>
      <c r="D74" s="392">
        <v>19063</v>
      </c>
      <c r="E74" s="230">
        <v>19063</v>
      </c>
    </row>
    <row r="75" spans="1:5" s="73" customFormat="1" ht="12" customHeight="1" thickBot="1">
      <c r="A75" s="336" t="s">
        <v>318</v>
      </c>
      <c r="B75" s="319" t="s">
        <v>294</v>
      </c>
      <c r="C75" s="230"/>
      <c r="D75" s="394"/>
      <c r="E75" s="230"/>
    </row>
    <row r="76" spans="1:5" s="72" customFormat="1" ht="12" customHeight="1" thickBot="1">
      <c r="A76" s="337" t="s">
        <v>295</v>
      </c>
      <c r="B76" s="220" t="s">
        <v>296</v>
      </c>
      <c r="C76" s="225">
        <f>SUM(C77:C79)</f>
        <v>0</v>
      </c>
      <c r="D76" s="396"/>
      <c r="E76" s="225"/>
    </row>
    <row r="77" spans="1:5" s="73" customFormat="1" ht="12" customHeight="1">
      <c r="A77" s="334" t="s">
        <v>319</v>
      </c>
      <c r="B77" s="317" t="s">
        <v>297</v>
      </c>
      <c r="C77" s="230"/>
      <c r="D77" s="392"/>
      <c r="E77" s="230"/>
    </row>
    <row r="78" spans="1:5" s="73" customFormat="1" ht="12" customHeight="1">
      <c r="A78" s="335" t="s">
        <v>320</v>
      </c>
      <c r="B78" s="318" t="s">
        <v>298</v>
      </c>
      <c r="C78" s="230"/>
      <c r="D78" s="393"/>
      <c r="E78" s="230"/>
    </row>
    <row r="79" spans="1:5" s="73" customFormat="1" ht="12" customHeight="1" thickBot="1">
      <c r="A79" s="336" t="s">
        <v>321</v>
      </c>
      <c r="B79" s="319" t="s">
        <v>299</v>
      </c>
      <c r="C79" s="230"/>
      <c r="D79" s="394"/>
      <c r="E79" s="230"/>
    </row>
    <row r="80" spans="1:5" s="73" customFormat="1" ht="12" customHeight="1" thickBot="1">
      <c r="A80" s="337" t="s">
        <v>300</v>
      </c>
      <c r="B80" s="220" t="s">
        <v>322</v>
      </c>
      <c r="C80" s="225">
        <f>SUM(C81:C84)</f>
        <v>0</v>
      </c>
      <c r="D80" s="396"/>
      <c r="E80" s="225"/>
    </row>
    <row r="81" spans="1:5" s="73" customFormat="1" ht="12" customHeight="1">
      <c r="A81" s="338" t="s">
        <v>301</v>
      </c>
      <c r="B81" s="317" t="s">
        <v>302</v>
      </c>
      <c r="C81" s="230"/>
      <c r="D81" s="392"/>
      <c r="E81" s="230"/>
    </row>
    <row r="82" spans="1:5" s="73" customFormat="1" ht="12" customHeight="1">
      <c r="A82" s="339" t="s">
        <v>303</v>
      </c>
      <c r="B82" s="318" t="s">
        <v>304</v>
      </c>
      <c r="C82" s="230"/>
      <c r="D82" s="393"/>
      <c r="E82" s="230"/>
    </row>
    <row r="83" spans="1:5" s="73" customFormat="1" ht="12" customHeight="1">
      <c r="A83" s="339" t="s">
        <v>305</v>
      </c>
      <c r="B83" s="318" t="s">
        <v>306</v>
      </c>
      <c r="C83" s="230"/>
      <c r="D83" s="393"/>
      <c r="E83" s="230"/>
    </row>
    <row r="84" spans="1:5" s="72" customFormat="1" ht="12" customHeight="1" thickBot="1">
      <c r="A84" s="340" t="s">
        <v>307</v>
      </c>
      <c r="B84" s="319" t="s">
        <v>308</v>
      </c>
      <c r="C84" s="230"/>
      <c r="D84" s="394"/>
      <c r="E84" s="230"/>
    </row>
    <row r="85" spans="1:5" s="72" customFormat="1" ht="12" customHeight="1" thickBot="1">
      <c r="A85" s="337" t="s">
        <v>309</v>
      </c>
      <c r="B85" s="220" t="s">
        <v>310</v>
      </c>
      <c r="C85" s="348"/>
      <c r="D85" s="396"/>
      <c r="E85" s="348"/>
    </row>
    <row r="86" spans="1:5" s="72" customFormat="1" ht="12" customHeight="1" thickBot="1">
      <c r="A86" s="337" t="s">
        <v>311</v>
      </c>
      <c r="B86" s="325" t="s">
        <v>312</v>
      </c>
      <c r="C86" s="231">
        <f>+C64+C68+C73+C76+C80+C85</f>
        <v>17913</v>
      </c>
      <c r="D86" s="395">
        <v>19063</v>
      </c>
      <c r="E86" s="231">
        <v>19063</v>
      </c>
    </row>
    <row r="87" spans="1:5" s="72" customFormat="1" ht="12" customHeight="1" thickBot="1">
      <c r="A87" s="341" t="s">
        <v>325</v>
      </c>
      <c r="B87" s="327" t="s">
        <v>413</v>
      </c>
      <c r="C87" s="231">
        <f>+C63+C86</f>
        <v>59588</v>
      </c>
      <c r="D87" s="397">
        <v>108867</v>
      </c>
      <c r="E87" s="231">
        <v>101948</v>
      </c>
    </row>
    <row r="88" spans="1:5" s="73" customFormat="1" ht="15" customHeight="1">
      <c r="A88" s="190"/>
      <c r="B88" s="191"/>
      <c r="C88" s="288"/>
      <c r="D88" s="288"/>
      <c r="E88" s="288"/>
    </row>
    <row r="89" spans="1:5" ht="13.5" thickBot="1">
      <c r="A89" s="342"/>
      <c r="B89" s="192"/>
      <c r="C89" s="289"/>
      <c r="D89" s="289"/>
      <c r="E89" s="289"/>
    </row>
    <row r="90" spans="1:5" s="59" customFormat="1" ht="16.5" customHeight="1" thickBot="1">
      <c r="A90" s="193"/>
      <c r="B90" s="194" t="s">
        <v>48</v>
      </c>
      <c r="C90" s="473"/>
      <c r="D90" s="473"/>
      <c r="E90" s="474"/>
    </row>
    <row r="91" spans="1:5" s="74" customFormat="1" ht="12" customHeight="1" thickBot="1">
      <c r="A91" s="309" t="s">
        <v>9</v>
      </c>
      <c r="B91" s="27" t="s">
        <v>328</v>
      </c>
      <c r="C91" s="224">
        <f>SUM(C92:C96)</f>
        <v>37244</v>
      </c>
      <c r="D91" s="395">
        <v>77267</v>
      </c>
      <c r="E91" s="224">
        <v>76607</v>
      </c>
    </row>
    <row r="92" spans="1:5" ht="12" customHeight="1">
      <c r="A92" s="343" t="s">
        <v>83</v>
      </c>
      <c r="B92" s="9" t="s">
        <v>39</v>
      </c>
      <c r="C92" s="226">
        <v>9988</v>
      </c>
      <c r="D92" s="392">
        <v>39158</v>
      </c>
      <c r="E92" s="226">
        <v>39249</v>
      </c>
    </row>
    <row r="93" spans="1:5" ht="12" customHeight="1">
      <c r="A93" s="335" t="s">
        <v>84</v>
      </c>
      <c r="B93" s="7" t="s">
        <v>144</v>
      </c>
      <c r="C93" s="227">
        <v>1914</v>
      </c>
      <c r="D93" s="393">
        <v>5911</v>
      </c>
      <c r="E93" s="227">
        <v>5935</v>
      </c>
    </row>
    <row r="94" spans="1:5" ht="12" customHeight="1">
      <c r="A94" s="335" t="s">
        <v>85</v>
      </c>
      <c r="B94" s="7" t="s">
        <v>115</v>
      </c>
      <c r="C94" s="229">
        <v>16036</v>
      </c>
      <c r="D94" s="393">
        <v>21200</v>
      </c>
      <c r="E94" s="229">
        <v>21343</v>
      </c>
    </row>
    <row r="95" spans="1:5" ht="12" customHeight="1">
      <c r="A95" s="335" t="s">
        <v>86</v>
      </c>
      <c r="B95" s="10" t="s">
        <v>145</v>
      </c>
      <c r="C95" s="229">
        <v>1315</v>
      </c>
      <c r="D95" s="393">
        <v>2156</v>
      </c>
      <c r="E95" s="229">
        <v>1944</v>
      </c>
    </row>
    <row r="96" spans="1:5" ht="12" customHeight="1">
      <c r="A96" s="335" t="s">
        <v>97</v>
      </c>
      <c r="B96" s="18" t="s">
        <v>146</v>
      </c>
      <c r="C96" s="229">
        <v>7991</v>
      </c>
      <c r="D96" s="393">
        <f>SUM(D97:D106)</f>
        <v>8842</v>
      </c>
      <c r="E96" s="229">
        <v>8136</v>
      </c>
    </row>
    <row r="97" spans="1:5" ht="12" customHeight="1">
      <c r="A97" s="335" t="s">
        <v>87</v>
      </c>
      <c r="B97" s="7" t="s">
        <v>329</v>
      </c>
      <c r="C97" s="229"/>
      <c r="D97" s="393">
        <v>11</v>
      </c>
      <c r="E97" s="229">
        <v>11</v>
      </c>
    </row>
    <row r="98" spans="1:5" ht="12" customHeight="1">
      <c r="A98" s="335" t="s">
        <v>88</v>
      </c>
      <c r="B98" s="104" t="s">
        <v>330</v>
      </c>
      <c r="C98" s="229"/>
      <c r="D98" s="393"/>
      <c r="E98" s="229"/>
    </row>
    <row r="99" spans="1:5" ht="12" customHeight="1">
      <c r="A99" s="335" t="s">
        <v>98</v>
      </c>
      <c r="B99" s="105" t="s">
        <v>331</v>
      </c>
      <c r="C99" s="229"/>
      <c r="D99" s="393"/>
      <c r="E99" s="229"/>
    </row>
    <row r="100" spans="1:5" ht="12" customHeight="1">
      <c r="A100" s="335" t="s">
        <v>99</v>
      </c>
      <c r="B100" s="105" t="s">
        <v>332</v>
      </c>
      <c r="C100" s="229"/>
      <c r="D100" s="393"/>
      <c r="E100" s="229"/>
    </row>
    <row r="101" spans="1:5" ht="12" customHeight="1">
      <c r="A101" s="335" t="s">
        <v>100</v>
      </c>
      <c r="B101" s="104" t="s">
        <v>333</v>
      </c>
      <c r="C101" s="229">
        <v>7734</v>
      </c>
      <c r="D101" s="393">
        <v>7584</v>
      </c>
      <c r="E101" s="229">
        <v>7983</v>
      </c>
    </row>
    <row r="102" spans="1:5" ht="12" customHeight="1">
      <c r="A102" s="335" t="s">
        <v>101</v>
      </c>
      <c r="B102" s="104" t="s">
        <v>334</v>
      </c>
      <c r="C102" s="229"/>
      <c r="D102" s="393"/>
      <c r="E102" s="229"/>
    </row>
    <row r="103" spans="1:5" ht="12" customHeight="1">
      <c r="A103" s="335" t="s">
        <v>103</v>
      </c>
      <c r="B103" s="105" t="s">
        <v>335</v>
      </c>
      <c r="C103" s="229"/>
      <c r="D103" s="393"/>
      <c r="E103" s="229"/>
    </row>
    <row r="104" spans="1:5" ht="12" customHeight="1">
      <c r="A104" s="344" t="s">
        <v>147</v>
      </c>
      <c r="B104" s="106" t="s">
        <v>336</v>
      </c>
      <c r="C104" s="229"/>
      <c r="D104" s="393"/>
      <c r="E104" s="229"/>
    </row>
    <row r="105" spans="1:5" ht="12" customHeight="1">
      <c r="A105" s="335" t="s">
        <v>326</v>
      </c>
      <c r="B105" s="106" t="s">
        <v>337</v>
      </c>
      <c r="C105" s="229"/>
      <c r="D105" s="393"/>
      <c r="E105" s="229"/>
    </row>
    <row r="106" spans="1:5" ht="12" customHeight="1" thickBot="1">
      <c r="A106" s="345" t="s">
        <v>327</v>
      </c>
      <c r="B106" s="107" t="s">
        <v>338</v>
      </c>
      <c r="C106" s="233">
        <v>257</v>
      </c>
      <c r="D106" s="394">
        <v>1247</v>
      </c>
      <c r="E106" s="233">
        <v>142</v>
      </c>
    </row>
    <row r="107" spans="1:5" ht="12" customHeight="1" thickBot="1">
      <c r="A107" s="28" t="s">
        <v>10</v>
      </c>
      <c r="B107" s="26" t="s">
        <v>339</v>
      </c>
      <c r="C107" s="225">
        <f>+C108+C110+C112</f>
        <v>2000</v>
      </c>
      <c r="D107" s="395">
        <v>22499</v>
      </c>
      <c r="E107" s="225">
        <v>21461</v>
      </c>
    </row>
    <row r="108" spans="1:5" ht="12" customHeight="1">
      <c r="A108" s="334" t="s">
        <v>89</v>
      </c>
      <c r="B108" s="7" t="s">
        <v>185</v>
      </c>
      <c r="C108" s="228">
        <v>2000</v>
      </c>
      <c r="D108" s="392">
        <v>5957</v>
      </c>
      <c r="E108" s="228">
        <v>3882</v>
      </c>
    </row>
    <row r="109" spans="1:5" ht="12" customHeight="1">
      <c r="A109" s="334" t="s">
        <v>90</v>
      </c>
      <c r="B109" s="11" t="s">
        <v>343</v>
      </c>
      <c r="C109" s="228"/>
      <c r="D109" s="393"/>
      <c r="E109" s="228"/>
    </row>
    <row r="110" spans="1:5" ht="12" customHeight="1">
      <c r="A110" s="334" t="s">
        <v>91</v>
      </c>
      <c r="B110" s="11" t="s">
        <v>148</v>
      </c>
      <c r="C110" s="227"/>
      <c r="D110" s="393">
        <v>16542</v>
      </c>
      <c r="E110" s="227">
        <v>11252</v>
      </c>
    </row>
    <row r="111" spans="1:5" ht="12" customHeight="1">
      <c r="A111" s="334" t="s">
        <v>92</v>
      </c>
      <c r="B111" s="11" t="s">
        <v>344</v>
      </c>
      <c r="C111" s="213"/>
      <c r="D111" s="393"/>
      <c r="E111" s="213"/>
    </row>
    <row r="112" spans="1:5" ht="12" customHeight="1">
      <c r="A112" s="334" t="s">
        <v>93</v>
      </c>
      <c r="B112" s="222" t="s">
        <v>188</v>
      </c>
      <c r="C112" s="213"/>
      <c r="D112" s="393"/>
      <c r="E112" s="213">
        <v>6327</v>
      </c>
    </row>
    <row r="113" spans="1:5" ht="12" customHeight="1">
      <c r="A113" s="334" t="s">
        <v>102</v>
      </c>
      <c r="B113" s="221" t="s">
        <v>423</v>
      </c>
      <c r="C113" s="213"/>
      <c r="D113" s="393"/>
      <c r="E113" s="213"/>
    </row>
    <row r="114" spans="1:5" ht="12" customHeight="1">
      <c r="A114" s="334" t="s">
        <v>104</v>
      </c>
      <c r="B114" s="313" t="s">
        <v>349</v>
      </c>
      <c r="C114" s="213"/>
      <c r="D114" s="393"/>
      <c r="E114" s="213"/>
    </row>
    <row r="115" spans="1:5" ht="12" customHeight="1">
      <c r="A115" s="334" t="s">
        <v>149</v>
      </c>
      <c r="B115" s="105" t="s">
        <v>332</v>
      </c>
      <c r="C115" s="213"/>
      <c r="D115" s="393"/>
      <c r="E115" s="213"/>
    </row>
    <row r="116" spans="1:5" ht="12" customHeight="1">
      <c r="A116" s="334" t="s">
        <v>150</v>
      </c>
      <c r="B116" s="105" t="s">
        <v>348</v>
      </c>
      <c r="C116" s="213"/>
      <c r="D116" s="393"/>
      <c r="E116" s="213"/>
    </row>
    <row r="117" spans="1:5" ht="12" customHeight="1">
      <c r="A117" s="334" t="s">
        <v>151</v>
      </c>
      <c r="B117" s="105" t="s">
        <v>347</v>
      </c>
      <c r="C117" s="213"/>
      <c r="D117" s="393"/>
      <c r="E117" s="213"/>
    </row>
    <row r="118" spans="1:5" ht="12" customHeight="1">
      <c r="A118" s="334" t="s">
        <v>340</v>
      </c>
      <c r="B118" s="105" t="s">
        <v>335</v>
      </c>
      <c r="C118" s="213"/>
      <c r="D118" s="393"/>
      <c r="E118" s="213"/>
    </row>
    <row r="119" spans="1:5" ht="12" customHeight="1">
      <c r="A119" s="334" t="s">
        <v>341</v>
      </c>
      <c r="B119" s="105" t="s">
        <v>346</v>
      </c>
      <c r="C119" s="213"/>
      <c r="D119" s="393"/>
      <c r="E119" s="213"/>
    </row>
    <row r="120" spans="1:5" ht="12" customHeight="1" thickBot="1">
      <c r="A120" s="344" t="s">
        <v>342</v>
      </c>
      <c r="B120" s="105" t="s">
        <v>345</v>
      </c>
      <c r="C120" s="214"/>
      <c r="D120" s="394"/>
      <c r="E120" s="214">
        <v>6327</v>
      </c>
    </row>
    <row r="121" spans="1:5" ht="12" customHeight="1" thickBot="1">
      <c r="A121" s="28" t="s">
        <v>11</v>
      </c>
      <c r="B121" s="101" t="s">
        <v>350</v>
      </c>
      <c r="C121" s="225">
        <v>20344</v>
      </c>
      <c r="D121" s="395">
        <v>8875</v>
      </c>
      <c r="E121" s="225">
        <v>3654</v>
      </c>
    </row>
    <row r="122" spans="1:5" ht="12" customHeight="1">
      <c r="A122" s="334" t="s">
        <v>72</v>
      </c>
      <c r="B122" s="8" t="s">
        <v>49</v>
      </c>
      <c r="C122" s="228">
        <v>20344</v>
      </c>
      <c r="D122" s="392">
        <v>8875</v>
      </c>
      <c r="E122" s="228">
        <v>3654</v>
      </c>
    </row>
    <row r="123" spans="1:5" ht="12" customHeight="1" thickBot="1">
      <c r="A123" s="336" t="s">
        <v>73</v>
      </c>
      <c r="B123" s="11" t="s">
        <v>50</v>
      </c>
      <c r="C123" s="229"/>
      <c r="D123" s="394"/>
      <c r="E123" s="229"/>
    </row>
    <row r="124" spans="1:5" ht="12" customHeight="1" thickBot="1">
      <c r="A124" s="28" t="s">
        <v>12</v>
      </c>
      <c r="B124" s="101" t="s">
        <v>351</v>
      </c>
      <c r="C124" s="225">
        <f>+C91+C107+C121</f>
        <v>59588</v>
      </c>
      <c r="D124" s="395">
        <v>108641</v>
      </c>
      <c r="E124" s="225">
        <v>101722</v>
      </c>
    </row>
    <row r="125" spans="1:5" ht="12" customHeight="1" thickBot="1">
      <c r="A125" s="28" t="s">
        <v>13</v>
      </c>
      <c r="B125" s="101" t="s">
        <v>352</v>
      </c>
      <c r="C125" s="225">
        <f>+C126+C127+C128</f>
        <v>0</v>
      </c>
      <c r="D125" s="392"/>
      <c r="E125" s="225"/>
    </row>
    <row r="126" spans="1:5" s="74" customFormat="1" ht="12" customHeight="1">
      <c r="A126" s="334" t="s">
        <v>76</v>
      </c>
      <c r="B126" s="8" t="s">
        <v>353</v>
      </c>
      <c r="C126" s="213"/>
      <c r="D126" s="393"/>
      <c r="E126" s="213"/>
    </row>
    <row r="127" spans="1:5" ht="12" customHeight="1">
      <c r="A127" s="334" t="s">
        <v>77</v>
      </c>
      <c r="B127" s="8" t="s">
        <v>354</v>
      </c>
      <c r="C127" s="213"/>
      <c r="D127" s="393"/>
      <c r="E127" s="213"/>
    </row>
    <row r="128" spans="1:5" ht="12" customHeight="1" thickBot="1">
      <c r="A128" s="344" t="s">
        <v>78</v>
      </c>
      <c r="B128" s="6" t="s">
        <v>355</v>
      </c>
      <c r="C128" s="213"/>
      <c r="D128" s="394"/>
      <c r="E128" s="213"/>
    </row>
    <row r="129" spans="1:5" ht="12" customHeight="1" thickBot="1">
      <c r="A129" s="28" t="s">
        <v>14</v>
      </c>
      <c r="B129" s="101" t="s">
        <v>405</v>
      </c>
      <c r="C129" s="225">
        <f>+C130+C131+C132+C133</f>
        <v>0</v>
      </c>
      <c r="D129" s="396"/>
      <c r="E129" s="225"/>
    </row>
    <row r="130" spans="1:5" ht="12" customHeight="1">
      <c r="A130" s="334" t="s">
        <v>79</v>
      </c>
      <c r="B130" s="8" t="s">
        <v>356</v>
      </c>
      <c r="C130" s="213"/>
      <c r="D130" s="392"/>
      <c r="E130" s="213"/>
    </row>
    <row r="131" spans="1:5" ht="12" customHeight="1">
      <c r="A131" s="334" t="s">
        <v>80</v>
      </c>
      <c r="B131" s="8" t="s">
        <v>357</v>
      </c>
      <c r="C131" s="213"/>
      <c r="D131" s="393"/>
      <c r="E131" s="213"/>
    </row>
    <row r="132" spans="1:5" ht="12" customHeight="1">
      <c r="A132" s="334" t="s">
        <v>259</v>
      </c>
      <c r="B132" s="8" t="s">
        <v>358</v>
      </c>
      <c r="C132" s="213"/>
      <c r="D132" s="393"/>
      <c r="E132" s="213"/>
    </row>
    <row r="133" spans="1:5" s="74" customFormat="1" ht="12" customHeight="1" thickBot="1">
      <c r="A133" s="344" t="s">
        <v>260</v>
      </c>
      <c r="B133" s="6" t="s">
        <v>359</v>
      </c>
      <c r="C133" s="213"/>
      <c r="D133" s="394"/>
      <c r="E133" s="213"/>
    </row>
    <row r="134" spans="1:11" ht="12" customHeight="1" thickBot="1">
      <c r="A134" s="28" t="s">
        <v>15</v>
      </c>
      <c r="B134" s="101" t="s">
        <v>360</v>
      </c>
      <c r="C134" s="231">
        <f>+C135+C136+C137+C138</f>
        <v>0</v>
      </c>
      <c r="D134" s="395">
        <v>226</v>
      </c>
      <c r="E134" s="231">
        <v>226</v>
      </c>
      <c r="K134" s="198"/>
    </row>
    <row r="135" spans="1:5" ht="12.75">
      <c r="A135" s="334" t="s">
        <v>81</v>
      </c>
      <c r="B135" s="8" t="s">
        <v>361</v>
      </c>
      <c r="C135" s="213"/>
      <c r="D135" s="392"/>
      <c r="E135" s="213"/>
    </row>
    <row r="136" spans="1:5" ht="12" customHeight="1">
      <c r="A136" s="334" t="s">
        <v>82</v>
      </c>
      <c r="B136" s="8" t="s">
        <v>371</v>
      </c>
      <c r="C136" s="213"/>
      <c r="D136" s="393">
        <v>226</v>
      </c>
      <c r="E136" s="213">
        <v>226</v>
      </c>
    </row>
    <row r="137" spans="1:5" s="74" customFormat="1" ht="12" customHeight="1">
      <c r="A137" s="334" t="s">
        <v>272</v>
      </c>
      <c r="B137" s="8" t="s">
        <v>362</v>
      </c>
      <c r="C137" s="213"/>
      <c r="D137" s="393"/>
      <c r="E137" s="213"/>
    </row>
    <row r="138" spans="1:5" s="74" customFormat="1" ht="12" customHeight="1" thickBot="1">
      <c r="A138" s="344" t="s">
        <v>273</v>
      </c>
      <c r="B138" s="6" t="s">
        <v>363</v>
      </c>
      <c r="C138" s="213"/>
      <c r="D138" s="394"/>
      <c r="E138" s="213"/>
    </row>
    <row r="139" spans="1:5" s="74" customFormat="1" ht="12" customHeight="1" thickBot="1">
      <c r="A139" s="28" t="s">
        <v>16</v>
      </c>
      <c r="B139" s="101" t="s">
        <v>364</v>
      </c>
      <c r="C139" s="234">
        <f>+C140+C141+C142+C143</f>
        <v>0</v>
      </c>
      <c r="D139" s="396"/>
      <c r="E139" s="234"/>
    </row>
    <row r="140" spans="1:5" s="74" customFormat="1" ht="12" customHeight="1">
      <c r="A140" s="334" t="s">
        <v>142</v>
      </c>
      <c r="B140" s="8" t="s">
        <v>365</v>
      </c>
      <c r="C140" s="213"/>
      <c r="D140" s="392"/>
      <c r="E140" s="213"/>
    </row>
    <row r="141" spans="1:5" s="74" customFormat="1" ht="12" customHeight="1">
      <c r="A141" s="334" t="s">
        <v>143</v>
      </c>
      <c r="B141" s="8" t="s">
        <v>366</v>
      </c>
      <c r="C141" s="213"/>
      <c r="D141" s="393"/>
      <c r="E141" s="213"/>
    </row>
    <row r="142" spans="1:5" s="74" customFormat="1" ht="12" customHeight="1">
      <c r="A142" s="334" t="s">
        <v>187</v>
      </c>
      <c r="B142" s="8" t="s">
        <v>367</v>
      </c>
      <c r="C142" s="213"/>
      <c r="D142" s="393"/>
      <c r="E142" s="213"/>
    </row>
    <row r="143" spans="1:5" ht="12.75" customHeight="1" thickBot="1">
      <c r="A143" s="334" t="s">
        <v>275</v>
      </c>
      <c r="B143" s="8" t="s">
        <v>368</v>
      </c>
      <c r="C143" s="213"/>
      <c r="D143" s="394"/>
      <c r="E143" s="213"/>
    </row>
    <row r="144" spans="1:5" ht="12" customHeight="1" thickBot="1">
      <c r="A144" s="28" t="s">
        <v>17</v>
      </c>
      <c r="B144" s="101" t="s">
        <v>369</v>
      </c>
      <c r="C144" s="329">
        <f>+C125+C129+C134+C139</f>
        <v>0</v>
      </c>
      <c r="D144" s="395">
        <v>226</v>
      </c>
      <c r="E144" s="329">
        <v>226</v>
      </c>
    </row>
    <row r="145" spans="1:5" ht="15" customHeight="1" thickBot="1">
      <c r="A145" s="346" t="s">
        <v>18</v>
      </c>
      <c r="B145" s="291" t="s">
        <v>370</v>
      </c>
      <c r="C145" s="329">
        <f>+C124+C144</f>
        <v>59588</v>
      </c>
      <c r="D145" s="397">
        <v>108867</v>
      </c>
      <c r="E145" s="329">
        <v>101948</v>
      </c>
    </row>
    <row r="146" spans="1:5" ht="13.5" thickBot="1">
      <c r="A146" s="297"/>
      <c r="B146" s="298"/>
      <c r="C146" s="299"/>
      <c r="D146" s="299"/>
      <c r="E146" s="299"/>
    </row>
    <row r="147" spans="1:5" ht="15" customHeight="1" thickBot="1">
      <c r="A147" s="195" t="s">
        <v>167</v>
      </c>
      <c r="B147" s="196"/>
      <c r="C147" s="99">
        <v>1</v>
      </c>
      <c r="D147" s="99">
        <v>2</v>
      </c>
      <c r="E147" s="99">
        <v>2</v>
      </c>
    </row>
    <row r="148" spans="1:5" ht="14.25" customHeight="1" thickBot="1">
      <c r="A148" s="195" t="s">
        <v>168</v>
      </c>
      <c r="B148" s="196"/>
      <c r="C148" s="99">
        <v>25</v>
      </c>
      <c r="D148" s="99">
        <v>40</v>
      </c>
      <c r="E148" s="99">
        <v>40</v>
      </c>
    </row>
  </sheetData>
  <sheetProtection formatCells="0"/>
  <mergeCells count="6">
    <mergeCell ref="C7:D7"/>
    <mergeCell ref="C90:E90"/>
    <mergeCell ref="C1:E1"/>
    <mergeCell ref="C2:E2"/>
    <mergeCell ref="C3:E3"/>
    <mergeCell ref="C4:E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Layout" zoomScaleSheetLayoutView="85" workbookViewId="0" topLeftCell="B1">
      <selection activeCell="B2" sqref="B2:E2"/>
    </sheetView>
  </sheetViews>
  <sheetFormatPr defaultColWidth="9.00390625" defaultRowHeight="12.75"/>
  <cols>
    <col min="1" max="1" width="19.50390625" style="300" customWidth="1"/>
    <col min="2" max="2" width="72.00390625" style="301" customWidth="1"/>
    <col min="3" max="5" width="25.00390625" style="302" customWidth="1"/>
    <col min="6" max="16384" width="9.375" style="2" customWidth="1"/>
  </cols>
  <sheetData>
    <row r="1" spans="1:5" s="1" customFormat="1" ht="16.5" customHeight="1" thickBot="1">
      <c r="A1" s="183"/>
      <c r="B1" s="184"/>
      <c r="C1" s="197"/>
      <c r="D1" s="197"/>
      <c r="E1" s="197"/>
    </row>
    <row r="2" spans="1:5" s="70" customFormat="1" ht="21" customHeight="1">
      <c r="A2" s="307" t="s">
        <v>52</v>
      </c>
      <c r="B2" s="484" t="s">
        <v>181</v>
      </c>
      <c r="C2" s="485"/>
      <c r="D2" s="485"/>
      <c r="E2" s="486"/>
    </row>
    <row r="3" spans="1:5" s="70" customFormat="1" ht="16.5" thickBot="1">
      <c r="A3" s="185" t="s">
        <v>165</v>
      </c>
      <c r="B3" s="487" t="s">
        <v>424</v>
      </c>
      <c r="C3" s="488"/>
      <c r="D3" s="488"/>
      <c r="E3" s="489"/>
    </row>
    <row r="4" spans="1:5" s="71" customFormat="1" ht="15.75" customHeight="1" thickBot="1">
      <c r="A4" s="186"/>
      <c r="B4" s="186"/>
      <c r="C4" s="482" t="s">
        <v>44</v>
      </c>
      <c r="D4" s="482"/>
      <c r="E4" s="483"/>
    </row>
    <row r="5" spans="1:5" ht="13.5" thickBot="1">
      <c r="A5" s="308" t="s">
        <v>166</v>
      </c>
      <c r="B5" s="187" t="s">
        <v>45</v>
      </c>
      <c r="C5" s="398" t="s">
        <v>484</v>
      </c>
      <c r="D5" s="398" t="s">
        <v>456</v>
      </c>
      <c r="E5" s="398" t="s">
        <v>464</v>
      </c>
    </row>
    <row r="6" spans="1:5" s="59" customFormat="1" ht="12.75" customHeight="1" thickBot="1">
      <c r="A6" s="163" t="s">
        <v>426</v>
      </c>
      <c r="B6" s="164" t="s">
        <v>427</v>
      </c>
      <c r="C6" s="165" t="s">
        <v>428</v>
      </c>
      <c r="D6" s="165" t="s">
        <v>429</v>
      </c>
      <c r="E6" s="165" t="s">
        <v>430</v>
      </c>
    </row>
    <row r="7" spans="1:5" s="59" customFormat="1" ht="15.75" customHeight="1" thickBot="1">
      <c r="A7" s="188"/>
      <c r="B7" s="189" t="s">
        <v>46</v>
      </c>
      <c r="C7" s="415"/>
      <c r="D7" s="412"/>
      <c r="E7" s="412"/>
    </row>
    <row r="8" spans="1:5" s="59" customFormat="1" ht="12" customHeight="1" thickBot="1">
      <c r="A8" s="28" t="s">
        <v>9</v>
      </c>
      <c r="B8" s="20" t="s">
        <v>215</v>
      </c>
      <c r="C8" s="225">
        <f>+C9+C10+C11+C12+C13+C14</f>
        <v>5650</v>
      </c>
      <c r="D8" s="391">
        <f>SUM(D9:D14)</f>
        <v>6506</v>
      </c>
      <c r="E8" s="368">
        <v>6644</v>
      </c>
    </row>
    <row r="9" spans="1:5" s="72" customFormat="1" ht="12" customHeight="1">
      <c r="A9" s="334" t="s">
        <v>83</v>
      </c>
      <c r="B9" s="317" t="s">
        <v>216</v>
      </c>
      <c r="C9" s="228">
        <v>1950</v>
      </c>
      <c r="D9" s="392">
        <v>1964</v>
      </c>
      <c r="E9" s="228">
        <v>1964</v>
      </c>
    </row>
    <row r="10" spans="1:5" s="73" customFormat="1" ht="12" customHeight="1">
      <c r="A10" s="335" t="s">
        <v>84</v>
      </c>
      <c r="B10" s="318" t="s">
        <v>217</v>
      </c>
      <c r="C10" s="227"/>
      <c r="D10" s="393"/>
      <c r="E10" s="227"/>
    </row>
    <row r="11" spans="1:5" s="73" customFormat="1" ht="12" customHeight="1">
      <c r="A11" s="335" t="s">
        <v>85</v>
      </c>
      <c r="B11" s="318" t="s">
        <v>218</v>
      </c>
      <c r="C11" s="227">
        <v>2500</v>
      </c>
      <c r="D11" s="393">
        <v>3236</v>
      </c>
      <c r="E11" s="227">
        <v>3315</v>
      </c>
    </row>
    <row r="12" spans="1:5" s="73" customFormat="1" ht="12" customHeight="1">
      <c r="A12" s="335" t="s">
        <v>86</v>
      </c>
      <c r="B12" s="318" t="s">
        <v>219</v>
      </c>
      <c r="C12" s="227">
        <v>1200</v>
      </c>
      <c r="D12" s="393">
        <v>1200</v>
      </c>
      <c r="E12" s="227">
        <v>1200</v>
      </c>
    </row>
    <row r="13" spans="1:5" s="73" customFormat="1" ht="12" customHeight="1">
      <c r="A13" s="335" t="s">
        <v>123</v>
      </c>
      <c r="B13" s="318" t="s">
        <v>220</v>
      </c>
      <c r="C13" s="227"/>
      <c r="D13" s="393">
        <v>106</v>
      </c>
      <c r="E13" s="227">
        <v>165</v>
      </c>
    </row>
    <row r="14" spans="1:5" s="72" customFormat="1" ht="12" customHeight="1" thickBot="1">
      <c r="A14" s="336" t="s">
        <v>87</v>
      </c>
      <c r="B14" s="319" t="s">
        <v>221</v>
      </c>
      <c r="C14" s="227"/>
      <c r="D14" s="394"/>
      <c r="E14" s="227"/>
    </row>
    <row r="15" spans="1:5" s="72" customFormat="1" ht="12" customHeight="1" thickBot="1">
      <c r="A15" s="28" t="s">
        <v>10</v>
      </c>
      <c r="B15" s="220" t="s">
        <v>222</v>
      </c>
      <c r="C15" s="225">
        <f>+C16+C17+C18+C19+C20</f>
        <v>7460</v>
      </c>
      <c r="D15" s="395">
        <f>SUM(D16:D21)</f>
        <v>52558</v>
      </c>
      <c r="E15" s="225">
        <v>52558</v>
      </c>
    </row>
    <row r="16" spans="1:5" s="72" customFormat="1" ht="12" customHeight="1">
      <c r="A16" s="334" t="s">
        <v>89</v>
      </c>
      <c r="B16" s="317" t="s">
        <v>223</v>
      </c>
      <c r="C16" s="228"/>
      <c r="D16" s="392"/>
      <c r="E16" s="228"/>
    </row>
    <row r="17" spans="1:5" s="72" customFormat="1" ht="12" customHeight="1">
      <c r="A17" s="335" t="s">
        <v>90</v>
      </c>
      <c r="B17" s="318" t="s">
        <v>224</v>
      </c>
      <c r="C17" s="227"/>
      <c r="D17" s="393"/>
      <c r="E17" s="227"/>
    </row>
    <row r="18" spans="1:5" s="72" customFormat="1" ht="12" customHeight="1">
      <c r="A18" s="335" t="s">
        <v>91</v>
      </c>
      <c r="B18" s="318" t="s">
        <v>417</v>
      </c>
      <c r="C18" s="227"/>
      <c r="D18" s="393"/>
      <c r="E18" s="227"/>
    </row>
    <row r="19" spans="1:5" s="72" customFormat="1" ht="12" customHeight="1">
      <c r="A19" s="335" t="s">
        <v>92</v>
      </c>
      <c r="B19" s="318" t="s">
        <v>418</v>
      </c>
      <c r="C19" s="227"/>
      <c r="D19" s="393"/>
      <c r="E19" s="227"/>
    </row>
    <row r="20" spans="1:5" s="72" customFormat="1" ht="12" customHeight="1">
      <c r="A20" s="335" t="s">
        <v>93</v>
      </c>
      <c r="B20" s="318" t="s">
        <v>225</v>
      </c>
      <c r="C20" s="227">
        <v>7460</v>
      </c>
      <c r="D20" s="393">
        <v>52558</v>
      </c>
      <c r="E20" s="227">
        <v>52558</v>
      </c>
    </row>
    <row r="21" spans="1:5" s="73" customFormat="1" ht="12" customHeight="1" thickBot="1">
      <c r="A21" s="336" t="s">
        <v>102</v>
      </c>
      <c r="B21" s="319" t="s">
        <v>226</v>
      </c>
      <c r="C21" s="229"/>
      <c r="D21" s="394"/>
      <c r="E21" s="229"/>
    </row>
    <row r="22" spans="1:5" s="73" customFormat="1" ht="12" customHeight="1" thickBot="1">
      <c r="A22" s="28" t="s">
        <v>11</v>
      </c>
      <c r="B22" s="20" t="s">
        <v>227</v>
      </c>
      <c r="C22" s="225">
        <f>+C23+C24+C25+C26+C27</f>
        <v>0</v>
      </c>
      <c r="D22" s="395">
        <f>SUM(D23:D28)</f>
        <v>1910</v>
      </c>
      <c r="E22" s="225">
        <v>1910</v>
      </c>
    </row>
    <row r="23" spans="1:5" s="73" customFormat="1" ht="12" customHeight="1">
      <c r="A23" s="334" t="s">
        <v>72</v>
      </c>
      <c r="B23" s="317" t="s">
        <v>228</v>
      </c>
      <c r="C23" s="228"/>
      <c r="D23" s="392"/>
      <c r="E23" s="228"/>
    </row>
    <row r="24" spans="1:5" s="72" customFormat="1" ht="12" customHeight="1">
      <c r="A24" s="335" t="s">
        <v>73</v>
      </c>
      <c r="B24" s="318" t="s">
        <v>229</v>
      </c>
      <c r="C24" s="227"/>
      <c r="D24" s="393"/>
      <c r="E24" s="227"/>
    </row>
    <row r="25" spans="1:5" s="73" customFormat="1" ht="12" customHeight="1">
      <c r="A25" s="335" t="s">
        <v>74</v>
      </c>
      <c r="B25" s="318" t="s">
        <v>419</v>
      </c>
      <c r="C25" s="227"/>
      <c r="D25" s="393"/>
      <c r="E25" s="227"/>
    </row>
    <row r="26" spans="1:5" s="73" customFormat="1" ht="12" customHeight="1">
      <c r="A26" s="335" t="s">
        <v>75</v>
      </c>
      <c r="B26" s="318" t="s">
        <v>420</v>
      </c>
      <c r="C26" s="227"/>
      <c r="D26" s="393"/>
      <c r="E26" s="227"/>
    </row>
    <row r="27" spans="1:5" s="73" customFormat="1" ht="12" customHeight="1">
      <c r="A27" s="335" t="s">
        <v>132</v>
      </c>
      <c r="B27" s="318" t="s">
        <v>230</v>
      </c>
      <c r="C27" s="227"/>
      <c r="D27" s="393">
        <v>1910</v>
      </c>
      <c r="E27" s="227">
        <v>1910</v>
      </c>
    </row>
    <row r="28" spans="1:5" s="73" customFormat="1" ht="12" customHeight="1" thickBot="1">
      <c r="A28" s="336" t="s">
        <v>133</v>
      </c>
      <c r="B28" s="319" t="s">
        <v>231</v>
      </c>
      <c r="C28" s="229"/>
      <c r="D28" s="394"/>
      <c r="E28" s="229"/>
    </row>
    <row r="29" spans="1:5" s="73" customFormat="1" ht="12" customHeight="1" thickBot="1">
      <c r="A29" s="28" t="s">
        <v>134</v>
      </c>
      <c r="B29" s="20" t="s">
        <v>232</v>
      </c>
      <c r="C29" s="231">
        <f>+C30+C33+C34+C35</f>
        <v>15215</v>
      </c>
      <c r="D29" s="395">
        <v>15215</v>
      </c>
      <c r="E29" s="231">
        <v>15215</v>
      </c>
    </row>
    <row r="30" spans="1:5" s="73" customFormat="1" ht="12" customHeight="1">
      <c r="A30" s="334" t="s">
        <v>233</v>
      </c>
      <c r="B30" s="317" t="s">
        <v>239</v>
      </c>
      <c r="C30" s="312">
        <f>+C31+C32</f>
        <v>13920</v>
      </c>
      <c r="D30" s="392">
        <v>13920</v>
      </c>
      <c r="E30" s="312">
        <v>13920</v>
      </c>
    </row>
    <row r="31" spans="1:5" s="73" customFormat="1" ht="12" customHeight="1">
      <c r="A31" s="335" t="s">
        <v>234</v>
      </c>
      <c r="B31" s="318" t="s">
        <v>240</v>
      </c>
      <c r="C31" s="227">
        <v>420</v>
      </c>
      <c r="D31" s="393">
        <v>420</v>
      </c>
      <c r="E31" s="227">
        <v>420</v>
      </c>
    </row>
    <row r="32" spans="1:5" s="73" customFormat="1" ht="12" customHeight="1">
      <c r="A32" s="335" t="s">
        <v>235</v>
      </c>
      <c r="B32" s="318" t="s">
        <v>241</v>
      </c>
      <c r="C32" s="227">
        <v>13500</v>
      </c>
      <c r="D32" s="393">
        <v>13500</v>
      </c>
      <c r="E32" s="227">
        <v>13500</v>
      </c>
    </row>
    <row r="33" spans="1:5" s="73" customFormat="1" ht="12" customHeight="1">
      <c r="A33" s="335" t="s">
        <v>236</v>
      </c>
      <c r="B33" s="318" t="s">
        <v>242</v>
      </c>
      <c r="C33" s="227">
        <v>1250</v>
      </c>
      <c r="D33" s="393">
        <v>1250</v>
      </c>
      <c r="E33" s="227">
        <v>1250</v>
      </c>
    </row>
    <row r="34" spans="1:5" s="73" customFormat="1" ht="12" customHeight="1">
      <c r="A34" s="335" t="s">
        <v>237</v>
      </c>
      <c r="B34" s="318" t="s">
        <v>243</v>
      </c>
      <c r="C34" s="227"/>
      <c r="D34" s="393"/>
      <c r="E34" s="227"/>
    </row>
    <row r="35" spans="1:5" s="73" customFormat="1" ht="12" customHeight="1" thickBot="1">
      <c r="A35" s="336" t="s">
        <v>238</v>
      </c>
      <c r="B35" s="319" t="s">
        <v>244</v>
      </c>
      <c r="C35" s="229">
        <v>45</v>
      </c>
      <c r="D35" s="394">
        <v>45</v>
      </c>
      <c r="E35" s="229">
        <v>45</v>
      </c>
    </row>
    <row r="36" spans="1:5" s="73" customFormat="1" ht="12" customHeight="1" thickBot="1">
      <c r="A36" s="28" t="s">
        <v>13</v>
      </c>
      <c r="B36" s="20" t="s">
        <v>245</v>
      </c>
      <c r="C36" s="225">
        <f>SUM(C37:C46)</f>
        <v>1665</v>
      </c>
      <c r="D36" s="395">
        <v>1930</v>
      </c>
      <c r="E36" s="225">
        <v>2388</v>
      </c>
    </row>
    <row r="37" spans="1:5" s="73" customFormat="1" ht="12" customHeight="1">
      <c r="A37" s="334" t="s">
        <v>76</v>
      </c>
      <c r="B37" s="317" t="s">
        <v>248</v>
      </c>
      <c r="C37" s="228">
        <v>1650</v>
      </c>
      <c r="D37" s="392">
        <v>1650</v>
      </c>
      <c r="E37" s="228">
        <v>1650</v>
      </c>
    </row>
    <row r="38" spans="1:5" s="73" customFormat="1" ht="12" customHeight="1">
      <c r="A38" s="335" t="s">
        <v>77</v>
      </c>
      <c r="B38" s="318" t="s">
        <v>249</v>
      </c>
      <c r="C38" s="227"/>
      <c r="D38" s="393"/>
      <c r="E38" s="227"/>
    </row>
    <row r="39" spans="1:5" s="73" customFormat="1" ht="12" customHeight="1">
      <c r="A39" s="335" t="s">
        <v>78</v>
      </c>
      <c r="B39" s="318" t="s">
        <v>250</v>
      </c>
      <c r="C39" s="227"/>
      <c r="D39" s="393"/>
      <c r="E39" s="227">
        <v>89</v>
      </c>
    </row>
    <row r="40" spans="1:5" s="73" customFormat="1" ht="12" customHeight="1">
      <c r="A40" s="335" t="s">
        <v>136</v>
      </c>
      <c r="B40" s="318" t="s">
        <v>251</v>
      </c>
      <c r="C40" s="227"/>
      <c r="D40" s="393">
        <v>40</v>
      </c>
      <c r="E40" s="227">
        <v>40</v>
      </c>
    </row>
    <row r="41" spans="1:5" s="73" customFormat="1" ht="12" customHeight="1">
      <c r="A41" s="335" t="s">
        <v>137</v>
      </c>
      <c r="B41" s="318" t="s">
        <v>252</v>
      </c>
      <c r="C41" s="227"/>
      <c r="D41" s="393"/>
      <c r="E41" s="227"/>
    </row>
    <row r="42" spans="1:5" s="73" customFormat="1" ht="12" customHeight="1">
      <c r="A42" s="335" t="s">
        <v>138</v>
      </c>
      <c r="B42" s="318" t="s">
        <v>253</v>
      </c>
      <c r="C42" s="227"/>
      <c r="D42" s="393"/>
      <c r="E42" s="227"/>
    </row>
    <row r="43" spans="1:5" s="73" customFormat="1" ht="12" customHeight="1">
      <c r="A43" s="335" t="s">
        <v>139</v>
      </c>
      <c r="B43" s="318" t="s">
        <v>254</v>
      </c>
      <c r="C43" s="227"/>
      <c r="D43" s="393"/>
      <c r="E43" s="227"/>
    </row>
    <row r="44" spans="1:5" s="73" customFormat="1" ht="12" customHeight="1">
      <c r="A44" s="335" t="s">
        <v>140</v>
      </c>
      <c r="B44" s="318" t="s">
        <v>255</v>
      </c>
      <c r="C44" s="227">
        <v>15</v>
      </c>
      <c r="D44" s="393">
        <v>15</v>
      </c>
      <c r="E44" s="227">
        <v>20</v>
      </c>
    </row>
    <row r="45" spans="1:5" s="73" customFormat="1" ht="12" customHeight="1">
      <c r="A45" s="335" t="s">
        <v>246</v>
      </c>
      <c r="B45" s="318" t="s">
        <v>256</v>
      </c>
      <c r="C45" s="230"/>
      <c r="D45" s="393"/>
      <c r="E45" s="230"/>
    </row>
    <row r="46" spans="1:5" s="73" customFormat="1" ht="12" customHeight="1" thickBot="1">
      <c r="A46" s="336" t="s">
        <v>247</v>
      </c>
      <c r="B46" s="319" t="s">
        <v>257</v>
      </c>
      <c r="C46" s="306"/>
      <c r="D46" s="394">
        <v>225</v>
      </c>
      <c r="E46" s="306">
        <v>589</v>
      </c>
    </row>
    <row r="47" spans="1:5" s="73" customFormat="1" ht="12" customHeight="1" thickBot="1">
      <c r="A47" s="28" t="s">
        <v>14</v>
      </c>
      <c r="B47" s="20" t="s">
        <v>258</v>
      </c>
      <c r="C47" s="225">
        <f>SUM(C48:C52)</f>
        <v>0</v>
      </c>
      <c r="D47" s="395"/>
      <c r="E47" s="225"/>
    </row>
    <row r="48" spans="1:5" s="73" customFormat="1" ht="12" customHeight="1">
      <c r="A48" s="334" t="s">
        <v>79</v>
      </c>
      <c r="B48" s="317" t="s">
        <v>262</v>
      </c>
      <c r="C48" s="347"/>
      <c r="D48" s="392"/>
      <c r="E48" s="347"/>
    </row>
    <row r="49" spans="1:5" s="73" customFormat="1" ht="12" customHeight="1">
      <c r="A49" s="335" t="s">
        <v>80</v>
      </c>
      <c r="B49" s="318" t="s">
        <v>263</v>
      </c>
      <c r="C49" s="230"/>
      <c r="D49" s="393"/>
      <c r="E49" s="230"/>
    </row>
    <row r="50" spans="1:5" s="73" customFormat="1" ht="12" customHeight="1">
      <c r="A50" s="335" t="s">
        <v>259</v>
      </c>
      <c r="B50" s="318" t="s">
        <v>264</v>
      </c>
      <c r="C50" s="230"/>
      <c r="D50" s="393"/>
      <c r="E50" s="230"/>
    </row>
    <row r="51" spans="1:5" s="73" customFormat="1" ht="12" customHeight="1">
      <c r="A51" s="335" t="s">
        <v>260</v>
      </c>
      <c r="B51" s="318" t="s">
        <v>265</v>
      </c>
      <c r="C51" s="230"/>
      <c r="D51" s="393"/>
      <c r="E51" s="230"/>
    </row>
    <row r="52" spans="1:5" s="73" customFormat="1" ht="12" customHeight="1" thickBot="1">
      <c r="A52" s="336" t="s">
        <v>261</v>
      </c>
      <c r="B52" s="319" t="s">
        <v>266</v>
      </c>
      <c r="C52" s="306"/>
      <c r="D52" s="394"/>
      <c r="E52" s="306"/>
    </row>
    <row r="53" spans="1:5" s="73" customFormat="1" ht="12" customHeight="1" thickBot="1">
      <c r="A53" s="28" t="s">
        <v>141</v>
      </c>
      <c r="B53" s="20" t="s">
        <v>267</v>
      </c>
      <c r="C53" s="225">
        <f>SUM(C54:C56)</f>
        <v>170</v>
      </c>
      <c r="D53" s="395">
        <v>170</v>
      </c>
      <c r="E53" s="225">
        <v>170</v>
      </c>
    </row>
    <row r="54" spans="1:5" s="73" customFormat="1" ht="12" customHeight="1">
      <c r="A54" s="334" t="s">
        <v>81</v>
      </c>
      <c r="B54" s="317" t="s">
        <v>268</v>
      </c>
      <c r="C54" s="228"/>
      <c r="D54" s="392"/>
      <c r="E54" s="228"/>
    </row>
    <row r="55" spans="1:5" s="73" customFormat="1" ht="12" customHeight="1">
      <c r="A55" s="335" t="s">
        <v>82</v>
      </c>
      <c r="B55" s="318" t="s">
        <v>421</v>
      </c>
      <c r="C55" s="227">
        <v>170</v>
      </c>
      <c r="D55" s="393">
        <v>170</v>
      </c>
      <c r="E55" s="227">
        <v>170</v>
      </c>
    </row>
    <row r="56" spans="1:5" s="73" customFormat="1" ht="12" customHeight="1">
      <c r="A56" s="335" t="s">
        <v>272</v>
      </c>
      <c r="B56" s="318" t="s">
        <v>270</v>
      </c>
      <c r="C56" s="227"/>
      <c r="D56" s="393"/>
      <c r="E56" s="227"/>
    </row>
    <row r="57" spans="1:5" s="73" customFormat="1" ht="12" customHeight="1" thickBot="1">
      <c r="A57" s="336" t="s">
        <v>273</v>
      </c>
      <c r="B57" s="319" t="s">
        <v>271</v>
      </c>
      <c r="C57" s="229"/>
      <c r="D57" s="394"/>
      <c r="E57" s="229"/>
    </row>
    <row r="58" spans="1:5" s="73" customFormat="1" ht="12" customHeight="1" thickBot="1">
      <c r="A58" s="28" t="s">
        <v>16</v>
      </c>
      <c r="B58" s="220" t="s">
        <v>274</v>
      </c>
      <c r="C58" s="225">
        <f>SUM(C59:C61)</f>
        <v>11515</v>
      </c>
      <c r="D58" s="395">
        <v>11515</v>
      </c>
      <c r="E58" s="225">
        <v>4000</v>
      </c>
    </row>
    <row r="59" spans="1:5" s="73" customFormat="1" ht="12" customHeight="1">
      <c r="A59" s="334" t="s">
        <v>142</v>
      </c>
      <c r="B59" s="317" t="s">
        <v>276</v>
      </c>
      <c r="C59" s="230"/>
      <c r="D59" s="392"/>
      <c r="E59" s="230"/>
    </row>
    <row r="60" spans="1:5" s="73" customFormat="1" ht="12" customHeight="1">
      <c r="A60" s="335" t="s">
        <v>143</v>
      </c>
      <c r="B60" s="318" t="s">
        <v>422</v>
      </c>
      <c r="C60" s="230">
        <v>11515</v>
      </c>
      <c r="D60" s="393">
        <v>11515</v>
      </c>
      <c r="E60" s="230">
        <v>4000</v>
      </c>
    </row>
    <row r="61" spans="1:5" s="73" customFormat="1" ht="12" customHeight="1">
      <c r="A61" s="335" t="s">
        <v>187</v>
      </c>
      <c r="B61" s="318" t="s">
        <v>277</v>
      </c>
      <c r="C61" s="230"/>
      <c r="D61" s="393"/>
      <c r="E61" s="230"/>
    </row>
    <row r="62" spans="1:5" s="73" customFormat="1" ht="12" customHeight="1" thickBot="1">
      <c r="A62" s="336" t="s">
        <v>275</v>
      </c>
      <c r="B62" s="319" t="s">
        <v>278</v>
      </c>
      <c r="C62" s="230"/>
      <c r="D62" s="394"/>
      <c r="E62" s="230"/>
    </row>
    <row r="63" spans="1:5" s="73" customFormat="1" ht="12" customHeight="1" thickBot="1">
      <c r="A63" s="28" t="s">
        <v>17</v>
      </c>
      <c r="B63" s="20" t="s">
        <v>279</v>
      </c>
      <c r="C63" s="231">
        <f>+C8+C15+C22+C29+C36+C47+C53+C58</f>
        <v>41675</v>
      </c>
      <c r="D63" s="395">
        <v>89804</v>
      </c>
      <c r="E63" s="231">
        <v>82885</v>
      </c>
    </row>
    <row r="64" spans="1:5" s="73" customFormat="1" ht="12" customHeight="1" thickBot="1">
      <c r="A64" s="337" t="s">
        <v>406</v>
      </c>
      <c r="B64" s="220" t="s">
        <v>281</v>
      </c>
      <c r="C64" s="225">
        <f>SUM(C65:C67)</f>
        <v>0</v>
      </c>
      <c r="D64" s="396"/>
      <c r="E64" s="225"/>
    </row>
    <row r="65" spans="1:5" s="73" customFormat="1" ht="12" customHeight="1">
      <c r="A65" s="334" t="s">
        <v>314</v>
      </c>
      <c r="B65" s="317" t="s">
        <v>282</v>
      </c>
      <c r="C65" s="230"/>
      <c r="D65" s="392"/>
      <c r="E65" s="230"/>
    </row>
    <row r="66" spans="1:5" s="73" customFormat="1" ht="12" customHeight="1">
      <c r="A66" s="335" t="s">
        <v>323</v>
      </c>
      <c r="B66" s="318" t="s">
        <v>283</v>
      </c>
      <c r="C66" s="230"/>
      <c r="D66" s="393"/>
      <c r="E66" s="230"/>
    </row>
    <row r="67" spans="1:5" s="73" customFormat="1" ht="12" customHeight="1" thickBot="1">
      <c r="A67" s="336" t="s">
        <v>324</v>
      </c>
      <c r="B67" s="321" t="s">
        <v>284</v>
      </c>
      <c r="C67" s="230"/>
      <c r="D67" s="394"/>
      <c r="E67" s="230"/>
    </row>
    <row r="68" spans="1:5" s="73" customFormat="1" ht="12" customHeight="1" thickBot="1">
      <c r="A68" s="337" t="s">
        <v>285</v>
      </c>
      <c r="B68" s="220" t="s">
        <v>286</v>
      </c>
      <c r="C68" s="225">
        <f>SUM(C69:C72)</f>
        <v>0</v>
      </c>
      <c r="D68" s="396"/>
      <c r="E68" s="225"/>
    </row>
    <row r="69" spans="1:5" s="73" customFormat="1" ht="12" customHeight="1">
      <c r="A69" s="334" t="s">
        <v>124</v>
      </c>
      <c r="B69" s="317" t="s">
        <v>287</v>
      </c>
      <c r="C69" s="230"/>
      <c r="D69" s="392"/>
      <c r="E69" s="230"/>
    </row>
    <row r="70" spans="1:5" s="73" customFormat="1" ht="12" customHeight="1">
      <c r="A70" s="335" t="s">
        <v>125</v>
      </c>
      <c r="B70" s="318" t="s">
        <v>288</v>
      </c>
      <c r="C70" s="230"/>
      <c r="D70" s="393"/>
      <c r="E70" s="230"/>
    </row>
    <row r="71" spans="1:5" s="73" customFormat="1" ht="12" customHeight="1">
      <c r="A71" s="335" t="s">
        <v>315</v>
      </c>
      <c r="B71" s="318" t="s">
        <v>289</v>
      </c>
      <c r="C71" s="230"/>
      <c r="D71" s="393"/>
      <c r="E71" s="230"/>
    </row>
    <row r="72" spans="1:5" s="73" customFormat="1" ht="12" customHeight="1" thickBot="1">
      <c r="A72" s="336" t="s">
        <v>316</v>
      </c>
      <c r="B72" s="319" t="s">
        <v>290</v>
      </c>
      <c r="C72" s="230"/>
      <c r="D72" s="394"/>
      <c r="E72" s="230"/>
    </row>
    <row r="73" spans="1:5" s="73" customFormat="1" ht="12" customHeight="1" thickBot="1">
      <c r="A73" s="337" t="s">
        <v>291</v>
      </c>
      <c r="B73" s="220" t="s">
        <v>292</v>
      </c>
      <c r="C73" s="225">
        <f>SUM(C74:C75)</f>
        <v>17913</v>
      </c>
      <c r="D73" s="395">
        <v>19063</v>
      </c>
      <c r="E73" s="225">
        <v>19063</v>
      </c>
    </row>
    <row r="74" spans="1:5" s="73" customFormat="1" ht="12" customHeight="1">
      <c r="A74" s="334" t="s">
        <v>317</v>
      </c>
      <c r="B74" s="317" t="s">
        <v>293</v>
      </c>
      <c r="C74" s="230">
        <v>17913</v>
      </c>
      <c r="D74" s="392">
        <v>19063</v>
      </c>
      <c r="E74" s="230">
        <v>19063</v>
      </c>
    </row>
    <row r="75" spans="1:5" s="73" customFormat="1" ht="12" customHeight="1" thickBot="1">
      <c r="A75" s="336" t="s">
        <v>318</v>
      </c>
      <c r="B75" s="319" t="s">
        <v>294</v>
      </c>
      <c r="C75" s="230"/>
      <c r="D75" s="394"/>
      <c r="E75" s="230"/>
    </row>
    <row r="76" spans="1:5" s="72" customFormat="1" ht="12" customHeight="1" thickBot="1">
      <c r="A76" s="337" t="s">
        <v>295</v>
      </c>
      <c r="B76" s="220" t="s">
        <v>296</v>
      </c>
      <c r="C76" s="225">
        <f>SUM(C77:C79)</f>
        <v>0</v>
      </c>
      <c r="D76" s="396"/>
      <c r="E76" s="225"/>
    </row>
    <row r="77" spans="1:5" s="73" customFormat="1" ht="12" customHeight="1">
      <c r="A77" s="334" t="s">
        <v>319</v>
      </c>
      <c r="B77" s="317" t="s">
        <v>297</v>
      </c>
      <c r="C77" s="230"/>
      <c r="D77" s="392"/>
      <c r="E77" s="230"/>
    </row>
    <row r="78" spans="1:5" s="73" customFormat="1" ht="12" customHeight="1">
      <c r="A78" s="335" t="s">
        <v>320</v>
      </c>
      <c r="B78" s="318" t="s">
        <v>298</v>
      </c>
      <c r="C78" s="230"/>
      <c r="D78" s="393"/>
      <c r="E78" s="230"/>
    </row>
    <row r="79" spans="1:5" s="73" customFormat="1" ht="12" customHeight="1" thickBot="1">
      <c r="A79" s="336" t="s">
        <v>321</v>
      </c>
      <c r="B79" s="319" t="s">
        <v>299</v>
      </c>
      <c r="C79" s="230"/>
      <c r="D79" s="394"/>
      <c r="E79" s="230"/>
    </row>
    <row r="80" spans="1:5" s="73" customFormat="1" ht="12" customHeight="1" thickBot="1">
      <c r="A80" s="337" t="s">
        <v>300</v>
      </c>
      <c r="B80" s="220" t="s">
        <v>322</v>
      </c>
      <c r="C80" s="225">
        <f>SUM(C81:C84)</f>
        <v>0</v>
      </c>
      <c r="D80" s="396"/>
      <c r="E80" s="225"/>
    </row>
    <row r="81" spans="1:5" s="73" customFormat="1" ht="12" customHeight="1">
      <c r="A81" s="338" t="s">
        <v>301</v>
      </c>
      <c r="B81" s="317" t="s">
        <v>302</v>
      </c>
      <c r="C81" s="230"/>
      <c r="D81" s="392"/>
      <c r="E81" s="230"/>
    </row>
    <row r="82" spans="1:5" s="73" customFormat="1" ht="12" customHeight="1">
      <c r="A82" s="339" t="s">
        <v>303</v>
      </c>
      <c r="B82" s="318" t="s">
        <v>304</v>
      </c>
      <c r="C82" s="230"/>
      <c r="D82" s="393"/>
      <c r="E82" s="230"/>
    </row>
    <row r="83" spans="1:5" s="73" customFormat="1" ht="12" customHeight="1">
      <c r="A83" s="339" t="s">
        <v>305</v>
      </c>
      <c r="B83" s="318" t="s">
        <v>306</v>
      </c>
      <c r="C83" s="230"/>
      <c r="D83" s="393"/>
      <c r="E83" s="230"/>
    </row>
    <row r="84" spans="1:5" s="72" customFormat="1" ht="12" customHeight="1" thickBot="1">
      <c r="A84" s="340" t="s">
        <v>307</v>
      </c>
      <c r="B84" s="319" t="s">
        <v>308</v>
      </c>
      <c r="C84" s="230"/>
      <c r="D84" s="394"/>
      <c r="E84" s="230"/>
    </row>
    <row r="85" spans="1:5" s="72" customFormat="1" ht="12" customHeight="1" thickBot="1">
      <c r="A85" s="337" t="s">
        <v>309</v>
      </c>
      <c r="B85" s="220" t="s">
        <v>310</v>
      </c>
      <c r="C85" s="348"/>
      <c r="D85" s="396"/>
      <c r="E85" s="348"/>
    </row>
    <row r="86" spans="1:5" s="72" customFormat="1" ht="12" customHeight="1" thickBot="1">
      <c r="A86" s="337" t="s">
        <v>311</v>
      </c>
      <c r="B86" s="325" t="s">
        <v>312</v>
      </c>
      <c r="C86" s="231">
        <f>+C64+C68+C73+C76+C80+C85</f>
        <v>17913</v>
      </c>
      <c r="D86" s="395">
        <v>19063</v>
      </c>
      <c r="E86" s="231">
        <v>19063</v>
      </c>
    </row>
    <row r="87" spans="1:5" s="72" customFormat="1" ht="12" customHeight="1" thickBot="1">
      <c r="A87" s="341" t="s">
        <v>325</v>
      </c>
      <c r="B87" s="327" t="s">
        <v>413</v>
      </c>
      <c r="C87" s="231">
        <f>+C63+C86</f>
        <v>59588</v>
      </c>
      <c r="D87" s="397">
        <v>108867</v>
      </c>
      <c r="E87" s="231">
        <v>101948</v>
      </c>
    </row>
    <row r="88" spans="1:5" s="73" customFormat="1" ht="15" customHeight="1">
      <c r="A88" s="190"/>
      <c r="B88" s="191"/>
      <c r="C88" s="288"/>
      <c r="D88" s="288"/>
      <c r="E88" s="288"/>
    </row>
    <row r="89" spans="1:5" ht="13.5" thickBot="1">
      <c r="A89" s="342"/>
      <c r="B89" s="192"/>
      <c r="C89" s="289"/>
      <c r="D89" s="289"/>
      <c r="E89" s="289"/>
    </row>
    <row r="90" spans="1:5" s="59" customFormat="1" ht="16.5" customHeight="1" thickBot="1">
      <c r="A90" s="193"/>
      <c r="B90" s="194" t="s">
        <v>48</v>
      </c>
      <c r="C90" s="290"/>
      <c r="D90" s="290"/>
      <c r="E90" s="290"/>
    </row>
    <row r="91" spans="1:5" s="74" customFormat="1" ht="12" customHeight="1" thickBot="1">
      <c r="A91" s="309" t="s">
        <v>9</v>
      </c>
      <c r="B91" s="27" t="s">
        <v>328</v>
      </c>
      <c r="C91" s="224">
        <f>SUM(C92:C96)</f>
        <v>37244</v>
      </c>
      <c r="D91" s="395">
        <v>77267</v>
      </c>
      <c r="E91" s="224">
        <v>76607</v>
      </c>
    </row>
    <row r="92" spans="1:5" ht="12" customHeight="1">
      <c r="A92" s="343" t="s">
        <v>83</v>
      </c>
      <c r="B92" s="9" t="s">
        <v>39</v>
      </c>
      <c r="C92" s="226">
        <v>9988</v>
      </c>
      <c r="D92" s="392">
        <v>39158</v>
      </c>
      <c r="E92" s="226">
        <v>39249</v>
      </c>
    </row>
    <row r="93" spans="1:5" ht="12" customHeight="1">
      <c r="A93" s="335" t="s">
        <v>84</v>
      </c>
      <c r="B93" s="7" t="s">
        <v>144</v>
      </c>
      <c r="C93" s="227">
        <v>1914</v>
      </c>
      <c r="D93" s="393">
        <v>5911</v>
      </c>
      <c r="E93" s="227">
        <v>5935</v>
      </c>
    </row>
    <row r="94" spans="1:5" ht="12" customHeight="1">
      <c r="A94" s="335" t="s">
        <v>85</v>
      </c>
      <c r="B94" s="7" t="s">
        <v>115</v>
      </c>
      <c r="C94" s="229">
        <v>16036</v>
      </c>
      <c r="D94" s="393">
        <v>21200</v>
      </c>
      <c r="E94" s="229">
        <v>21343</v>
      </c>
    </row>
    <row r="95" spans="1:5" ht="12" customHeight="1">
      <c r="A95" s="335" t="s">
        <v>86</v>
      </c>
      <c r="B95" s="10" t="s">
        <v>145</v>
      </c>
      <c r="C95" s="229">
        <v>1315</v>
      </c>
      <c r="D95" s="393">
        <v>2156</v>
      </c>
      <c r="E95" s="229">
        <v>1944</v>
      </c>
    </row>
    <row r="96" spans="1:5" ht="12" customHeight="1">
      <c r="A96" s="335" t="s">
        <v>97</v>
      </c>
      <c r="B96" s="18" t="s">
        <v>146</v>
      </c>
      <c r="C96" s="229">
        <v>7991</v>
      </c>
      <c r="D96" s="393">
        <f>SUM(D97:D106)</f>
        <v>8842</v>
      </c>
      <c r="E96" s="229">
        <v>8136</v>
      </c>
    </row>
    <row r="97" spans="1:5" ht="12" customHeight="1">
      <c r="A97" s="335" t="s">
        <v>87</v>
      </c>
      <c r="B97" s="7" t="s">
        <v>329</v>
      </c>
      <c r="C97" s="229"/>
      <c r="D97" s="393">
        <v>11</v>
      </c>
      <c r="E97" s="229">
        <v>11</v>
      </c>
    </row>
    <row r="98" spans="1:5" ht="12" customHeight="1">
      <c r="A98" s="335" t="s">
        <v>88</v>
      </c>
      <c r="B98" s="104" t="s">
        <v>330</v>
      </c>
      <c r="C98" s="229"/>
      <c r="D98" s="393"/>
      <c r="E98" s="229"/>
    </row>
    <row r="99" spans="1:5" ht="12" customHeight="1">
      <c r="A99" s="335" t="s">
        <v>98</v>
      </c>
      <c r="B99" s="105" t="s">
        <v>331</v>
      </c>
      <c r="C99" s="229"/>
      <c r="D99" s="393"/>
      <c r="E99" s="229"/>
    </row>
    <row r="100" spans="1:5" ht="12" customHeight="1">
      <c r="A100" s="335" t="s">
        <v>99</v>
      </c>
      <c r="B100" s="105" t="s">
        <v>332</v>
      </c>
      <c r="C100" s="229"/>
      <c r="D100" s="393"/>
      <c r="E100" s="229"/>
    </row>
    <row r="101" spans="1:5" ht="12" customHeight="1">
      <c r="A101" s="335" t="s">
        <v>100</v>
      </c>
      <c r="B101" s="104" t="s">
        <v>333</v>
      </c>
      <c r="C101" s="229">
        <v>7734</v>
      </c>
      <c r="D101" s="393">
        <v>7584</v>
      </c>
      <c r="E101" s="229">
        <v>7983</v>
      </c>
    </row>
    <row r="102" spans="1:5" ht="12" customHeight="1">
      <c r="A102" s="335" t="s">
        <v>101</v>
      </c>
      <c r="B102" s="104" t="s">
        <v>334</v>
      </c>
      <c r="C102" s="229"/>
      <c r="D102" s="393"/>
      <c r="E102" s="229"/>
    </row>
    <row r="103" spans="1:5" ht="12" customHeight="1">
      <c r="A103" s="335" t="s">
        <v>103</v>
      </c>
      <c r="B103" s="105" t="s">
        <v>335</v>
      </c>
      <c r="C103" s="229"/>
      <c r="D103" s="393"/>
      <c r="E103" s="229"/>
    </row>
    <row r="104" spans="1:5" ht="12" customHeight="1">
      <c r="A104" s="344" t="s">
        <v>147</v>
      </c>
      <c r="B104" s="106" t="s">
        <v>336</v>
      </c>
      <c r="C104" s="229"/>
      <c r="D104" s="393"/>
      <c r="E104" s="229"/>
    </row>
    <row r="105" spans="1:5" ht="12" customHeight="1">
      <c r="A105" s="335" t="s">
        <v>326</v>
      </c>
      <c r="B105" s="106" t="s">
        <v>337</v>
      </c>
      <c r="C105" s="229"/>
      <c r="D105" s="393"/>
      <c r="E105" s="229"/>
    </row>
    <row r="106" spans="1:5" ht="12" customHeight="1" thickBot="1">
      <c r="A106" s="345" t="s">
        <v>327</v>
      </c>
      <c r="B106" s="107" t="s">
        <v>338</v>
      </c>
      <c r="C106" s="233">
        <v>257</v>
      </c>
      <c r="D106" s="394">
        <v>1247</v>
      </c>
      <c r="E106" s="233">
        <v>142</v>
      </c>
    </row>
    <row r="107" spans="1:5" ht="12" customHeight="1" thickBot="1">
      <c r="A107" s="28" t="s">
        <v>10</v>
      </c>
      <c r="B107" s="26" t="s">
        <v>339</v>
      </c>
      <c r="C107" s="225">
        <f>+C108+C110+C112</f>
        <v>2000</v>
      </c>
      <c r="D107" s="395">
        <v>22499</v>
      </c>
      <c r="E107" s="225">
        <v>21461</v>
      </c>
    </row>
    <row r="108" spans="1:5" ht="12" customHeight="1">
      <c r="A108" s="334" t="s">
        <v>89</v>
      </c>
      <c r="B108" s="7" t="s">
        <v>185</v>
      </c>
      <c r="C108" s="228">
        <v>2000</v>
      </c>
      <c r="D108" s="392">
        <v>5957</v>
      </c>
      <c r="E108" s="228">
        <v>3882</v>
      </c>
    </row>
    <row r="109" spans="1:5" ht="12" customHeight="1">
      <c r="A109" s="334" t="s">
        <v>90</v>
      </c>
      <c r="B109" s="11" t="s">
        <v>343</v>
      </c>
      <c r="C109" s="228"/>
      <c r="D109" s="393"/>
      <c r="E109" s="228"/>
    </row>
    <row r="110" spans="1:5" ht="12" customHeight="1">
      <c r="A110" s="334" t="s">
        <v>91</v>
      </c>
      <c r="B110" s="11" t="s">
        <v>148</v>
      </c>
      <c r="C110" s="227"/>
      <c r="D110" s="393">
        <v>16542</v>
      </c>
      <c r="E110" s="227">
        <v>11252</v>
      </c>
    </row>
    <row r="111" spans="1:5" ht="12" customHeight="1">
      <c r="A111" s="334" t="s">
        <v>92</v>
      </c>
      <c r="B111" s="11" t="s">
        <v>344</v>
      </c>
      <c r="C111" s="213"/>
      <c r="D111" s="393"/>
      <c r="E111" s="213"/>
    </row>
    <row r="112" spans="1:5" ht="12" customHeight="1">
      <c r="A112" s="334" t="s">
        <v>93</v>
      </c>
      <c r="B112" s="222" t="s">
        <v>188</v>
      </c>
      <c r="C112" s="213"/>
      <c r="D112" s="393"/>
      <c r="E112" s="213">
        <v>6327</v>
      </c>
    </row>
    <row r="113" spans="1:5" ht="12" customHeight="1">
      <c r="A113" s="334" t="s">
        <v>102</v>
      </c>
      <c r="B113" s="221" t="s">
        <v>423</v>
      </c>
      <c r="C113" s="213"/>
      <c r="D113" s="393"/>
      <c r="E113" s="213"/>
    </row>
    <row r="114" spans="1:5" ht="12" customHeight="1">
      <c r="A114" s="334" t="s">
        <v>104</v>
      </c>
      <c r="B114" s="313" t="s">
        <v>349</v>
      </c>
      <c r="C114" s="213"/>
      <c r="D114" s="393"/>
      <c r="E114" s="213"/>
    </row>
    <row r="115" spans="1:5" ht="12" customHeight="1">
      <c r="A115" s="334" t="s">
        <v>149</v>
      </c>
      <c r="B115" s="105" t="s">
        <v>332</v>
      </c>
      <c r="C115" s="213"/>
      <c r="D115" s="393"/>
      <c r="E115" s="213"/>
    </row>
    <row r="116" spans="1:5" ht="12" customHeight="1">
      <c r="A116" s="334" t="s">
        <v>150</v>
      </c>
      <c r="B116" s="105" t="s">
        <v>348</v>
      </c>
      <c r="C116" s="213"/>
      <c r="D116" s="393"/>
      <c r="E116" s="213"/>
    </row>
    <row r="117" spans="1:5" ht="12" customHeight="1">
      <c r="A117" s="334" t="s">
        <v>151</v>
      </c>
      <c r="B117" s="105" t="s">
        <v>347</v>
      </c>
      <c r="C117" s="213"/>
      <c r="D117" s="393"/>
      <c r="E117" s="213"/>
    </row>
    <row r="118" spans="1:5" ht="12" customHeight="1">
      <c r="A118" s="334" t="s">
        <v>340</v>
      </c>
      <c r="B118" s="105" t="s">
        <v>335</v>
      </c>
      <c r="C118" s="213"/>
      <c r="D118" s="393"/>
      <c r="E118" s="213"/>
    </row>
    <row r="119" spans="1:5" ht="12" customHeight="1">
      <c r="A119" s="334" t="s">
        <v>341</v>
      </c>
      <c r="B119" s="105" t="s">
        <v>346</v>
      </c>
      <c r="C119" s="213"/>
      <c r="D119" s="393"/>
      <c r="E119" s="213"/>
    </row>
    <row r="120" spans="1:5" ht="12" customHeight="1" thickBot="1">
      <c r="A120" s="344" t="s">
        <v>342</v>
      </c>
      <c r="B120" s="105" t="s">
        <v>345</v>
      </c>
      <c r="C120" s="214"/>
      <c r="D120" s="394"/>
      <c r="E120" s="214">
        <v>6327</v>
      </c>
    </row>
    <row r="121" spans="1:5" ht="12" customHeight="1" thickBot="1">
      <c r="A121" s="28" t="s">
        <v>11</v>
      </c>
      <c r="B121" s="101" t="s">
        <v>350</v>
      </c>
      <c r="C121" s="225">
        <v>20344</v>
      </c>
      <c r="D121" s="395">
        <v>8875</v>
      </c>
      <c r="E121" s="225">
        <v>3654</v>
      </c>
    </row>
    <row r="122" spans="1:5" ht="12" customHeight="1">
      <c r="A122" s="334" t="s">
        <v>72</v>
      </c>
      <c r="B122" s="8" t="s">
        <v>49</v>
      </c>
      <c r="C122" s="228">
        <v>20344</v>
      </c>
      <c r="D122" s="392">
        <v>8875</v>
      </c>
      <c r="E122" s="228">
        <v>3654</v>
      </c>
    </row>
    <row r="123" spans="1:5" ht="12" customHeight="1" thickBot="1">
      <c r="A123" s="336" t="s">
        <v>73</v>
      </c>
      <c r="B123" s="11" t="s">
        <v>50</v>
      </c>
      <c r="C123" s="229"/>
      <c r="D123" s="394"/>
      <c r="E123" s="229"/>
    </row>
    <row r="124" spans="1:5" ht="12" customHeight="1" thickBot="1">
      <c r="A124" s="28" t="s">
        <v>12</v>
      </c>
      <c r="B124" s="101" t="s">
        <v>351</v>
      </c>
      <c r="C124" s="225">
        <f>+C91+C107+C121</f>
        <v>59588</v>
      </c>
      <c r="D124" s="395">
        <v>108641</v>
      </c>
      <c r="E124" s="225">
        <v>101722</v>
      </c>
    </row>
    <row r="125" spans="1:5" ht="12" customHeight="1" thickBot="1">
      <c r="A125" s="28" t="s">
        <v>13</v>
      </c>
      <c r="B125" s="101" t="s">
        <v>352</v>
      </c>
      <c r="C125" s="225">
        <f>+C126+C127+C128</f>
        <v>0</v>
      </c>
      <c r="D125" s="392"/>
      <c r="E125" s="225"/>
    </row>
    <row r="126" spans="1:5" s="74" customFormat="1" ht="12" customHeight="1">
      <c r="A126" s="334" t="s">
        <v>76</v>
      </c>
      <c r="B126" s="8" t="s">
        <v>353</v>
      </c>
      <c r="C126" s="213"/>
      <c r="D126" s="393"/>
      <c r="E126" s="213"/>
    </row>
    <row r="127" spans="1:5" ht="12" customHeight="1">
      <c r="A127" s="334" t="s">
        <v>77</v>
      </c>
      <c r="B127" s="8" t="s">
        <v>354</v>
      </c>
      <c r="C127" s="213"/>
      <c r="D127" s="393"/>
      <c r="E127" s="213"/>
    </row>
    <row r="128" spans="1:5" ht="12" customHeight="1" thickBot="1">
      <c r="A128" s="344" t="s">
        <v>78</v>
      </c>
      <c r="B128" s="6" t="s">
        <v>355</v>
      </c>
      <c r="C128" s="213"/>
      <c r="D128" s="394"/>
      <c r="E128" s="213"/>
    </row>
    <row r="129" spans="1:5" ht="12" customHeight="1" thickBot="1">
      <c r="A129" s="28" t="s">
        <v>14</v>
      </c>
      <c r="B129" s="101" t="s">
        <v>405</v>
      </c>
      <c r="C129" s="225">
        <f>+C130+C131+C132+C133</f>
        <v>0</v>
      </c>
      <c r="D129" s="396"/>
      <c r="E129" s="225"/>
    </row>
    <row r="130" spans="1:5" ht="12" customHeight="1">
      <c r="A130" s="334" t="s">
        <v>79</v>
      </c>
      <c r="B130" s="8" t="s">
        <v>356</v>
      </c>
      <c r="C130" s="213"/>
      <c r="D130" s="392"/>
      <c r="E130" s="213"/>
    </row>
    <row r="131" spans="1:5" ht="12" customHeight="1">
      <c r="A131" s="334" t="s">
        <v>80</v>
      </c>
      <c r="B131" s="8" t="s">
        <v>357</v>
      </c>
      <c r="C131" s="213"/>
      <c r="D131" s="393"/>
      <c r="E131" s="213"/>
    </row>
    <row r="132" spans="1:5" ht="12" customHeight="1">
      <c r="A132" s="334" t="s">
        <v>259</v>
      </c>
      <c r="B132" s="8" t="s">
        <v>358</v>
      </c>
      <c r="C132" s="213"/>
      <c r="D132" s="393"/>
      <c r="E132" s="213"/>
    </row>
    <row r="133" spans="1:5" s="74" customFormat="1" ht="12" customHeight="1" thickBot="1">
      <c r="A133" s="344" t="s">
        <v>260</v>
      </c>
      <c r="B133" s="6" t="s">
        <v>359</v>
      </c>
      <c r="C133" s="213"/>
      <c r="D133" s="394"/>
      <c r="E133" s="213"/>
    </row>
    <row r="134" spans="1:11" ht="12" customHeight="1" thickBot="1">
      <c r="A134" s="28" t="s">
        <v>15</v>
      </c>
      <c r="B134" s="101" t="s">
        <v>360</v>
      </c>
      <c r="C134" s="231">
        <f>+C135+C136+C137+C138</f>
        <v>0</v>
      </c>
      <c r="D134" s="395">
        <v>226</v>
      </c>
      <c r="E134" s="231">
        <v>226</v>
      </c>
      <c r="K134" s="198"/>
    </row>
    <row r="135" spans="1:5" ht="12.75">
      <c r="A135" s="334" t="s">
        <v>81</v>
      </c>
      <c r="B135" s="8" t="s">
        <v>361</v>
      </c>
      <c r="C135" s="213"/>
      <c r="D135" s="392"/>
      <c r="E135" s="213"/>
    </row>
    <row r="136" spans="1:5" ht="12" customHeight="1">
      <c r="A136" s="334" t="s">
        <v>82</v>
      </c>
      <c r="B136" s="8" t="s">
        <v>371</v>
      </c>
      <c r="C136" s="213"/>
      <c r="D136" s="393">
        <v>226</v>
      </c>
      <c r="E136" s="213">
        <v>226</v>
      </c>
    </row>
    <row r="137" spans="1:5" s="74" customFormat="1" ht="12" customHeight="1">
      <c r="A137" s="334" t="s">
        <v>272</v>
      </c>
      <c r="B137" s="8" t="s">
        <v>362</v>
      </c>
      <c r="C137" s="213"/>
      <c r="D137" s="393"/>
      <c r="E137" s="213"/>
    </row>
    <row r="138" spans="1:5" s="74" customFormat="1" ht="12" customHeight="1" thickBot="1">
      <c r="A138" s="344" t="s">
        <v>273</v>
      </c>
      <c r="B138" s="6" t="s">
        <v>363</v>
      </c>
      <c r="C138" s="213"/>
      <c r="D138" s="394"/>
      <c r="E138" s="213"/>
    </row>
    <row r="139" spans="1:5" s="74" customFormat="1" ht="12" customHeight="1" thickBot="1">
      <c r="A139" s="28" t="s">
        <v>16</v>
      </c>
      <c r="B139" s="101" t="s">
        <v>364</v>
      </c>
      <c r="C139" s="234">
        <f>+C140+C141+C142+C143</f>
        <v>0</v>
      </c>
      <c r="D139" s="396"/>
      <c r="E139" s="234"/>
    </row>
    <row r="140" spans="1:5" s="74" customFormat="1" ht="12" customHeight="1">
      <c r="A140" s="334" t="s">
        <v>142</v>
      </c>
      <c r="B140" s="8" t="s">
        <v>365</v>
      </c>
      <c r="C140" s="213"/>
      <c r="D140" s="392"/>
      <c r="E140" s="213"/>
    </row>
    <row r="141" spans="1:5" s="74" customFormat="1" ht="12" customHeight="1">
      <c r="A141" s="334" t="s">
        <v>143</v>
      </c>
      <c r="B141" s="8" t="s">
        <v>366</v>
      </c>
      <c r="C141" s="213"/>
      <c r="D141" s="393"/>
      <c r="E141" s="213"/>
    </row>
    <row r="142" spans="1:5" s="74" customFormat="1" ht="12" customHeight="1">
      <c r="A142" s="334" t="s">
        <v>187</v>
      </c>
      <c r="B142" s="8" t="s">
        <v>367</v>
      </c>
      <c r="C142" s="213"/>
      <c r="D142" s="393"/>
      <c r="E142" s="213"/>
    </row>
    <row r="143" spans="1:5" ht="12.75" customHeight="1" thickBot="1">
      <c r="A143" s="334" t="s">
        <v>275</v>
      </c>
      <c r="B143" s="8" t="s">
        <v>368</v>
      </c>
      <c r="C143" s="213"/>
      <c r="D143" s="394"/>
      <c r="E143" s="213"/>
    </row>
    <row r="144" spans="1:5" ht="12" customHeight="1" thickBot="1">
      <c r="A144" s="28" t="s">
        <v>17</v>
      </c>
      <c r="B144" s="101" t="s">
        <v>369</v>
      </c>
      <c r="C144" s="329">
        <f>+C125+C129+C134+C139</f>
        <v>0</v>
      </c>
      <c r="D144" s="395">
        <v>226</v>
      </c>
      <c r="E144" s="329">
        <v>226</v>
      </c>
    </row>
    <row r="145" spans="1:5" ht="15" customHeight="1" thickBot="1">
      <c r="A145" s="346" t="s">
        <v>18</v>
      </c>
      <c r="B145" s="291" t="s">
        <v>370</v>
      </c>
      <c r="C145" s="329">
        <f>+C124+C144</f>
        <v>59588</v>
      </c>
      <c r="D145" s="397">
        <v>108867</v>
      </c>
      <c r="E145" s="329">
        <v>101948</v>
      </c>
    </row>
    <row r="146" spans="1:5" ht="13.5" thickBot="1">
      <c r="A146" s="297"/>
      <c r="B146" s="298"/>
      <c r="C146" s="299"/>
      <c r="D146" s="299"/>
      <c r="E146" s="299"/>
    </row>
    <row r="147" spans="1:5" ht="15" customHeight="1" thickBot="1">
      <c r="A147" s="195" t="s">
        <v>167</v>
      </c>
      <c r="B147" s="196"/>
      <c r="C147" s="99">
        <v>1</v>
      </c>
      <c r="D147" s="99">
        <v>2</v>
      </c>
      <c r="E147" s="99">
        <v>2</v>
      </c>
    </row>
    <row r="148" spans="1:5" ht="14.25" customHeight="1" thickBot="1">
      <c r="A148" s="195" t="s">
        <v>168</v>
      </c>
      <c r="B148" s="196"/>
      <c r="C148" s="99">
        <v>25</v>
      </c>
      <c r="D148" s="99">
        <v>40</v>
      </c>
      <c r="E148" s="99">
        <v>40</v>
      </c>
    </row>
  </sheetData>
  <sheetProtection formatCells="0"/>
  <mergeCells count="3">
    <mergeCell ref="B2:E2"/>
    <mergeCell ref="B3:E3"/>
    <mergeCell ref="C4:E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C11" sqref="C11"/>
    </sheetView>
  </sheetViews>
  <sheetFormatPr defaultColWidth="9.00390625" defaultRowHeight="12.75"/>
  <cols>
    <col min="1" max="1" width="5.50390625" style="37" customWidth="1"/>
    <col min="2" max="2" width="33.125" style="37" customWidth="1"/>
    <col min="3" max="3" width="12.375" style="37" customWidth="1"/>
    <col min="4" max="4" width="11.50390625" style="37" customWidth="1"/>
    <col min="5" max="5" width="11.375" style="37" customWidth="1"/>
    <col min="6" max="6" width="11.00390625" style="37" customWidth="1"/>
    <col min="7" max="7" width="14.375" style="37" customWidth="1"/>
    <col min="8" max="16384" width="9.375" style="37" customWidth="1"/>
  </cols>
  <sheetData>
    <row r="1" spans="1:7" ht="43.5" customHeight="1">
      <c r="A1" s="491" t="s">
        <v>2</v>
      </c>
      <c r="B1" s="491"/>
      <c r="C1" s="491"/>
      <c r="D1" s="491"/>
      <c r="E1" s="491"/>
      <c r="F1" s="491"/>
      <c r="G1" s="491"/>
    </row>
    <row r="3" spans="1:7" s="124" customFormat="1" ht="1.5" customHeight="1">
      <c r="A3" s="122"/>
      <c r="B3" s="123"/>
      <c r="C3" s="490"/>
      <c r="D3" s="490"/>
      <c r="E3" s="490"/>
      <c r="F3" s="490"/>
      <c r="G3" s="490"/>
    </row>
    <row r="4" spans="1:7" s="124" customFormat="1" ht="15.75" hidden="1">
      <c r="A4" s="123"/>
      <c r="B4" s="123"/>
      <c r="C4" s="123"/>
      <c r="D4" s="123"/>
      <c r="E4" s="123"/>
      <c r="F4" s="123"/>
      <c r="G4" s="123"/>
    </row>
    <row r="5" spans="1:7" s="124" customFormat="1" ht="24.75" customHeight="1" hidden="1">
      <c r="A5" s="122"/>
      <c r="B5" s="123"/>
      <c r="C5" s="490"/>
      <c r="D5" s="490"/>
      <c r="E5" s="490"/>
      <c r="F5" s="490"/>
      <c r="G5" s="123"/>
    </row>
    <row r="6" spans="1:7" s="125" customFormat="1" ht="12.75">
      <c r="A6" s="168"/>
      <c r="B6" s="168"/>
      <c r="C6" s="168"/>
      <c r="D6" s="168"/>
      <c r="E6" s="168"/>
      <c r="F6" s="168"/>
      <c r="G6" s="168"/>
    </row>
    <row r="7" spans="1:7" s="126" customFormat="1" ht="15" customHeight="1">
      <c r="A7" s="212" t="s">
        <v>444</v>
      </c>
      <c r="B7" s="211"/>
      <c r="C7" s="211"/>
      <c r="D7" s="199"/>
      <c r="E7" s="199"/>
      <c r="F7" s="199"/>
      <c r="G7" s="199"/>
    </row>
    <row r="8" spans="1:7" s="126" customFormat="1" ht="15" customHeight="1" thickBot="1">
      <c r="A8" s="212" t="s">
        <v>445</v>
      </c>
      <c r="B8" s="199"/>
      <c r="C8" s="199"/>
      <c r="D8" s="199"/>
      <c r="E8" s="199"/>
      <c r="F8" s="199"/>
      <c r="G8" s="199"/>
    </row>
    <row r="9" spans="1:7" s="60" customFormat="1" ht="42" customHeight="1" thickBot="1">
      <c r="A9" s="160" t="s">
        <v>7</v>
      </c>
      <c r="B9" s="161" t="s">
        <v>169</v>
      </c>
      <c r="C9" s="161" t="s">
        <v>170</v>
      </c>
      <c r="D9" s="161" t="s">
        <v>171</v>
      </c>
      <c r="E9" s="161" t="s">
        <v>172</v>
      </c>
      <c r="F9" s="161" t="s">
        <v>173</v>
      </c>
      <c r="G9" s="162" t="s">
        <v>42</v>
      </c>
    </row>
    <row r="10" spans="1:7" ht="24" customHeight="1">
      <c r="A10" s="200" t="s">
        <v>9</v>
      </c>
      <c r="B10" s="166" t="s">
        <v>174</v>
      </c>
      <c r="C10" s="127"/>
      <c r="D10" s="127"/>
      <c r="E10" s="127"/>
      <c r="F10" s="127"/>
      <c r="G10" s="201">
        <f>SUM(C10:F10)</f>
        <v>0</v>
      </c>
    </row>
    <row r="11" spans="1:7" ht="24" customHeight="1">
      <c r="A11" s="202" t="s">
        <v>10</v>
      </c>
      <c r="B11" s="167" t="s">
        <v>175</v>
      </c>
      <c r="C11" s="128"/>
      <c r="D11" s="128"/>
      <c r="E11" s="128"/>
      <c r="F11" s="128"/>
      <c r="G11" s="203">
        <f aca="true" t="shared" si="0" ref="G11:G16">SUM(C11:F11)</f>
        <v>0</v>
      </c>
    </row>
    <row r="12" spans="1:7" ht="24" customHeight="1">
      <c r="A12" s="202" t="s">
        <v>11</v>
      </c>
      <c r="B12" s="167" t="s">
        <v>176</v>
      </c>
      <c r="C12" s="128"/>
      <c r="D12" s="128"/>
      <c r="E12" s="128"/>
      <c r="F12" s="128"/>
      <c r="G12" s="203">
        <f t="shared" si="0"/>
        <v>0</v>
      </c>
    </row>
    <row r="13" spans="1:7" ht="24" customHeight="1">
      <c r="A13" s="202" t="s">
        <v>12</v>
      </c>
      <c r="B13" s="167" t="s">
        <v>177</v>
      </c>
      <c r="C13" s="128"/>
      <c r="D13" s="128"/>
      <c r="E13" s="128"/>
      <c r="F13" s="128"/>
      <c r="G13" s="203">
        <f t="shared" si="0"/>
        <v>0</v>
      </c>
    </row>
    <row r="14" spans="1:7" ht="24" customHeight="1">
      <c r="A14" s="202" t="s">
        <v>13</v>
      </c>
      <c r="B14" s="167" t="s">
        <v>178</v>
      </c>
      <c r="C14" s="128"/>
      <c r="D14" s="128"/>
      <c r="E14" s="128"/>
      <c r="F14" s="128"/>
      <c r="G14" s="203">
        <f t="shared" si="0"/>
        <v>0</v>
      </c>
    </row>
    <row r="15" spans="1:7" ht="24" customHeight="1" thickBot="1">
      <c r="A15" s="204" t="s">
        <v>14</v>
      </c>
      <c r="B15" s="205" t="s">
        <v>179</v>
      </c>
      <c r="C15" s="129"/>
      <c r="D15" s="129"/>
      <c r="E15" s="129"/>
      <c r="F15" s="129"/>
      <c r="G15" s="206">
        <f t="shared" si="0"/>
        <v>0</v>
      </c>
    </row>
    <row r="16" spans="1:7" s="130" customFormat="1" ht="24" customHeight="1" thickBot="1">
      <c r="A16" s="207" t="s">
        <v>15</v>
      </c>
      <c r="B16" s="208" t="s">
        <v>42</v>
      </c>
      <c r="C16" s="209">
        <f>SUM(C10:C15)</f>
        <v>0</v>
      </c>
      <c r="D16" s="209">
        <f>SUM(D10:D15)</f>
        <v>0</v>
      </c>
      <c r="E16" s="209">
        <f>SUM(E10:E15)</f>
        <v>0</v>
      </c>
      <c r="F16" s="209">
        <f>SUM(F10:F15)</f>
        <v>0</v>
      </c>
      <c r="G16" s="210">
        <f t="shared" si="0"/>
        <v>0</v>
      </c>
    </row>
    <row r="17" spans="1:7" s="125" customFormat="1" ht="12.75">
      <c r="A17" s="168"/>
      <c r="B17" s="168"/>
      <c r="C17" s="168"/>
      <c r="D17" s="168"/>
      <c r="E17" s="168"/>
      <c r="F17" s="168"/>
      <c r="G17" s="168"/>
    </row>
    <row r="18" spans="1:7" s="125" customFormat="1" ht="12.75">
      <c r="A18" s="168"/>
      <c r="B18" s="168"/>
      <c r="C18" s="168"/>
      <c r="D18" s="168"/>
      <c r="E18" s="168"/>
      <c r="F18" s="168"/>
      <c r="G18" s="168"/>
    </row>
    <row r="19" spans="1:7" s="125" customFormat="1" ht="12.75">
      <c r="A19" s="168"/>
      <c r="B19" s="168"/>
      <c r="C19" s="168"/>
      <c r="D19" s="168"/>
      <c r="E19" s="168"/>
      <c r="F19" s="168"/>
      <c r="G19" s="168"/>
    </row>
    <row r="20" spans="1:7" s="125" customFormat="1" ht="15.75">
      <c r="A20" s="124"/>
      <c r="B20" s="168"/>
      <c r="C20" s="168"/>
      <c r="D20" s="168"/>
      <c r="E20" s="168"/>
      <c r="F20" s="168"/>
      <c r="G20" s="168"/>
    </row>
    <row r="21" spans="1:7" s="125" customFormat="1" ht="12.75">
      <c r="A21" s="168"/>
      <c r="B21" s="168"/>
      <c r="C21" s="168"/>
      <c r="D21" s="168"/>
      <c r="E21" s="168"/>
      <c r="F21" s="168"/>
      <c r="G21" s="168"/>
    </row>
    <row r="22" spans="1:7" ht="12.75">
      <c r="A22" s="168"/>
      <c r="B22" s="168"/>
      <c r="C22" s="168"/>
      <c r="D22" s="168"/>
      <c r="E22" s="168"/>
      <c r="F22" s="168"/>
      <c r="G22" s="168"/>
    </row>
    <row r="23" spans="1:7" ht="12.75">
      <c r="A23" s="168"/>
      <c r="B23" s="168"/>
      <c r="C23" s="364"/>
      <c r="D23" s="364"/>
      <c r="E23" s="364"/>
      <c r="F23" s="364"/>
      <c r="G23" s="168"/>
    </row>
    <row r="24" spans="1:7" ht="13.5">
      <c r="A24" s="168"/>
      <c r="B24" s="168"/>
      <c r="C24" s="364"/>
      <c r="D24" s="365"/>
      <c r="E24" s="365"/>
      <c r="F24" s="364"/>
      <c r="G24" s="168"/>
    </row>
    <row r="25" spans="3:6" ht="13.5">
      <c r="C25" s="131"/>
      <c r="D25" s="132"/>
      <c r="E25" s="132"/>
      <c r="F25" s="131"/>
    </row>
    <row r="26" spans="3:6" ht="13.5">
      <c r="C26" s="131"/>
      <c r="D26" s="132"/>
      <c r="E26" s="132"/>
      <c r="F26" s="131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1/2016. (I.6.)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tabSelected="1" view="pageLayout" workbookViewId="0" topLeftCell="F1">
      <selection activeCell="Q17" sqref="Q17"/>
    </sheetView>
  </sheetViews>
  <sheetFormatPr defaultColWidth="9.00390625" defaultRowHeight="12.75"/>
  <cols>
    <col min="1" max="1" width="5.50390625" style="77" customWidth="1"/>
    <col min="2" max="2" width="31.125" style="95" customWidth="1"/>
    <col min="3" max="4" width="9.00390625" style="95" customWidth="1"/>
    <col min="5" max="5" width="9.50390625" style="95" customWidth="1"/>
    <col min="6" max="6" width="8.875" style="95" customWidth="1"/>
    <col min="7" max="7" width="8.625" style="95" customWidth="1"/>
    <col min="8" max="8" width="8.875" style="95" customWidth="1"/>
    <col min="9" max="9" width="8.125" style="95" customWidth="1"/>
    <col min="10" max="14" width="9.50390625" style="95" customWidth="1"/>
    <col min="15" max="15" width="12.625" style="77" customWidth="1"/>
    <col min="16" max="16384" width="9.375" style="95" customWidth="1"/>
  </cols>
  <sheetData>
    <row r="1" spans="1:15" ht="31.5" customHeight="1">
      <c r="A1" s="495" t="s">
        <v>439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</row>
    <row r="2" ht="16.5" thickBot="1">
      <c r="O2" s="3" t="s">
        <v>44</v>
      </c>
    </row>
    <row r="3" spans="1:15" s="77" customFormat="1" ht="25.5" customHeight="1" thickBot="1">
      <c r="A3" s="367" t="s">
        <v>7</v>
      </c>
      <c r="B3" s="75" t="s">
        <v>52</v>
      </c>
      <c r="C3" s="75" t="s">
        <v>60</v>
      </c>
      <c r="D3" s="75" t="s">
        <v>61</v>
      </c>
      <c r="E3" s="75" t="s">
        <v>62</v>
      </c>
      <c r="F3" s="75" t="s">
        <v>63</v>
      </c>
      <c r="G3" s="75" t="s">
        <v>64</v>
      </c>
      <c r="H3" s="75" t="s">
        <v>65</v>
      </c>
      <c r="I3" s="75" t="s">
        <v>66</v>
      </c>
      <c r="J3" s="75" t="s">
        <v>67</v>
      </c>
      <c r="K3" s="75" t="s">
        <v>68</v>
      </c>
      <c r="L3" s="75" t="s">
        <v>69</v>
      </c>
      <c r="M3" s="75" t="s">
        <v>70</v>
      </c>
      <c r="N3" s="75" t="s">
        <v>71</v>
      </c>
      <c r="O3" s="76" t="s">
        <v>42</v>
      </c>
    </row>
    <row r="4" spans="1:15" s="79" customFormat="1" ht="15" customHeight="1" thickBot="1">
      <c r="A4" s="78" t="s">
        <v>9</v>
      </c>
      <c r="B4" s="492" t="s">
        <v>46</v>
      </c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4"/>
    </row>
    <row r="5" spans="1:15" s="79" customFormat="1" ht="22.5">
      <c r="A5" s="80" t="s">
        <v>10</v>
      </c>
      <c r="B5" s="360" t="s">
        <v>375</v>
      </c>
      <c r="C5" s="81">
        <v>673</v>
      </c>
      <c r="D5" s="81">
        <v>453</v>
      </c>
      <c r="E5" s="81">
        <v>452</v>
      </c>
      <c r="F5" s="81">
        <v>738</v>
      </c>
      <c r="G5" s="81">
        <v>738</v>
      </c>
      <c r="H5" s="81">
        <v>737</v>
      </c>
      <c r="I5" s="81">
        <v>499</v>
      </c>
      <c r="J5" s="81">
        <v>498</v>
      </c>
      <c r="K5" s="81">
        <v>511</v>
      </c>
      <c r="L5" s="81">
        <v>440</v>
      </c>
      <c r="M5" s="81">
        <v>452</v>
      </c>
      <c r="N5" s="81">
        <v>453</v>
      </c>
      <c r="O5" s="82">
        <f aca="true" t="shared" si="0" ref="O5:O11">SUM(C5:N5)</f>
        <v>6644</v>
      </c>
    </row>
    <row r="6" spans="1:15" s="86" customFormat="1" ht="22.5">
      <c r="A6" s="83" t="s">
        <v>11</v>
      </c>
      <c r="B6" s="217" t="s">
        <v>414</v>
      </c>
      <c r="C6" s="84">
        <v>2428</v>
      </c>
      <c r="D6" s="84">
        <v>2326</v>
      </c>
      <c r="E6" s="84">
        <v>2650</v>
      </c>
      <c r="F6" s="84">
        <v>45104</v>
      </c>
      <c r="G6" s="84">
        <v>6</v>
      </c>
      <c r="H6" s="84">
        <v>6</v>
      </c>
      <c r="I6" s="84">
        <v>7</v>
      </c>
      <c r="J6" s="84">
        <v>6</v>
      </c>
      <c r="K6" s="84">
        <v>6</v>
      </c>
      <c r="L6" s="84">
        <v>6</v>
      </c>
      <c r="M6" s="84">
        <v>6</v>
      </c>
      <c r="N6" s="84">
        <v>7</v>
      </c>
      <c r="O6" s="85">
        <f t="shared" si="0"/>
        <v>52558</v>
      </c>
    </row>
    <row r="7" spans="1:15" s="86" customFormat="1" ht="22.5">
      <c r="A7" s="83" t="s">
        <v>12</v>
      </c>
      <c r="B7" s="216" t="s">
        <v>415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8">
        <f t="shared" si="0"/>
        <v>0</v>
      </c>
    </row>
    <row r="8" spans="1:15" s="86" customFormat="1" ht="13.5" customHeight="1">
      <c r="A8" s="83" t="s">
        <v>13</v>
      </c>
      <c r="B8" s="215" t="s">
        <v>135</v>
      </c>
      <c r="C8" s="84"/>
      <c r="D8" s="84"/>
      <c r="E8" s="84">
        <v>7107</v>
      </c>
      <c r="F8" s="84"/>
      <c r="G8" s="84"/>
      <c r="H8" s="84"/>
      <c r="I8" s="84"/>
      <c r="J8" s="84">
        <v>1800</v>
      </c>
      <c r="K8" s="84">
        <v>5308</v>
      </c>
      <c r="L8" s="84"/>
      <c r="M8" s="84"/>
      <c r="N8" s="84">
        <v>1000</v>
      </c>
      <c r="O8" s="85">
        <f t="shared" si="0"/>
        <v>15215</v>
      </c>
    </row>
    <row r="9" spans="1:15" s="86" customFormat="1" ht="13.5" customHeight="1">
      <c r="A9" s="83" t="s">
        <v>14</v>
      </c>
      <c r="B9" s="215" t="s">
        <v>416</v>
      </c>
      <c r="C9" s="84">
        <v>77</v>
      </c>
      <c r="D9" s="84">
        <v>80</v>
      </c>
      <c r="E9" s="84">
        <v>82</v>
      </c>
      <c r="F9" s="84">
        <v>215</v>
      </c>
      <c r="G9" s="84">
        <v>307</v>
      </c>
      <c r="H9" s="84">
        <v>213</v>
      </c>
      <c r="I9" s="84">
        <v>364</v>
      </c>
      <c r="J9" s="84">
        <v>223</v>
      </c>
      <c r="K9" s="84">
        <v>240</v>
      </c>
      <c r="L9" s="84">
        <v>309</v>
      </c>
      <c r="M9" s="84">
        <v>133</v>
      </c>
      <c r="N9" s="84">
        <v>145</v>
      </c>
      <c r="O9" s="85">
        <f t="shared" si="0"/>
        <v>2388</v>
      </c>
    </row>
    <row r="10" spans="1:15" s="86" customFormat="1" ht="13.5" customHeight="1">
      <c r="A10" s="83" t="s">
        <v>15</v>
      </c>
      <c r="B10" s="215" t="s">
        <v>3</v>
      </c>
      <c r="C10" s="84"/>
      <c r="D10" s="84"/>
      <c r="E10" s="84"/>
      <c r="F10" s="84">
        <v>1910</v>
      </c>
      <c r="G10" s="84"/>
      <c r="H10" s="84"/>
      <c r="I10" s="84"/>
      <c r="J10" s="84"/>
      <c r="K10" s="84"/>
      <c r="L10" s="84"/>
      <c r="M10" s="84"/>
      <c r="N10" s="84"/>
      <c r="O10" s="85">
        <f t="shared" si="0"/>
        <v>1910</v>
      </c>
    </row>
    <row r="11" spans="1:15" s="86" customFormat="1" ht="13.5" customHeight="1">
      <c r="A11" s="83" t="s">
        <v>16</v>
      </c>
      <c r="B11" s="215" t="s">
        <v>377</v>
      </c>
      <c r="C11" s="84"/>
      <c r="D11" s="84">
        <v>170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>
        <f t="shared" si="0"/>
        <v>170</v>
      </c>
    </row>
    <row r="12" spans="1:15" s="86" customFormat="1" ht="22.5">
      <c r="A12" s="83" t="s">
        <v>17</v>
      </c>
      <c r="B12" s="217" t="s">
        <v>412</v>
      </c>
      <c r="C12" s="84"/>
      <c r="D12" s="84"/>
      <c r="E12" s="84"/>
      <c r="F12" s="84"/>
      <c r="G12" s="84">
        <v>4000</v>
      </c>
      <c r="H12" s="84"/>
      <c r="I12" s="84"/>
      <c r="J12" s="84"/>
      <c r="K12" s="84"/>
      <c r="L12" s="84"/>
      <c r="M12" s="84"/>
      <c r="N12" s="84"/>
      <c r="O12" s="85">
        <f>SUM(C12:N12)</f>
        <v>4000</v>
      </c>
    </row>
    <row r="13" spans="1:15" s="86" customFormat="1" ht="13.5" customHeight="1" thickBot="1">
      <c r="A13" s="83" t="s">
        <v>18</v>
      </c>
      <c r="B13" s="215" t="s">
        <v>4</v>
      </c>
      <c r="C13" s="84">
        <v>17913</v>
      </c>
      <c r="D13" s="84"/>
      <c r="E13" s="84"/>
      <c r="F13" s="84"/>
      <c r="G13" s="84">
        <v>1150</v>
      </c>
      <c r="H13" s="84"/>
      <c r="I13" s="84"/>
      <c r="J13" s="84"/>
      <c r="K13" s="84"/>
      <c r="L13" s="84"/>
      <c r="M13" s="84"/>
      <c r="N13" s="84"/>
      <c r="O13" s="85">
        <f>SUM(C13:N13)</f>
        <v>19063</v>
      </c>
    </row>
    <row r="14" spans="1:15" s="79" customFormat="1" ht="15.75" customHeight="1" thickBot="1">
      <c r="A14" s="78" t="s">
        <v>19</v>
      </c>
      <c r="B14" s="31" t="s">
        <v>94</v>
      </c>
      <c r="C14" s="89">
        <f aca="true" t="shared" si="1" ref="C14:N14">SUM(C5:C13)</f>
        <v>21091</v>
      </c>
      <c r="D14" s="89">
        <f t="shared" si="1"/>
        <v>3029</v>
      </c>
      <c r="E14" s="89">
        <f t="shared" si="1"/>
        <v>10291</v>
      </c>
      <c r="F14" s="89">
        <f t="shared" si="1"/>
        <v>47967</v>
      </c>
      <c r="G14" s="89">
        <f t="shared" si="1"/>
        <v>6201</v>
      </c>
      <c r="H14" s="89">
        <f t="shared" si="1"/>
        <v>956</v>
      </c>
      <c r="I14" s="89">
        <f t="shared" si="1"/>
        <v>870</v>
      </c>
      <c r="J14" s="89">
        <f t="shared" si="1"/>
        <v>2527</v>
      </c>
      <c r="K14" s="89">
        <f t="shared" si="1"/>
        <v>6065</v>
      </c>
      <c r="L14" s="89">
        <f t="shared" si="1"/>
        <v>755</v>
      </c>
      <c r="M14" s="89">
        <f t="shared" si="1"/>
        <v>591</v>
      </c>
      <c r="N14" s="89">
        <f t="shared" si="1"/>
        <v>1605</v>
      </c>
      <c r="O14" s="90">
        <f>SUM(O5:O13)</f>
        <v>101948</v>
      </c>
    </row>
    <row r="15" spans="1:15" s="79" customFormat="1" ht="15" customHeight="1" thickBot="1">
      <c r="A15" s="78" t="s">
        <v>20</v>
      </c>
      <c r="B15" s="492" t="s">
        <v>48</v>
      </c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4"/>
    </row>
    <row r="16" spans="1:15" s="86" customFormat="1" ht="13.5" customHeight="1">
      <c r="A16" s="91" t="s">
        <v>21</v>
      </c>
      <c r="B16" s="218" t="s">
        <v>53</v>
      </c>
      <c r="C16" s="87">
        <v>2386</v>
      </c>
      <c r="D16" s="87">
        <v>2386</v>
      </c>
      <c r="E16" s="87">
        <v>2361</v>
      </c>
      <c r="F16" s="87">
        <v>29294</v>
      </c>
      <c r="G16" s="87">
        <v>333</v>
      </c>
      <c r="H16" s="87">
        <v>494</v>
      </c>
      <c r="I16" s="87">
        <v>348</v>
      </c>
      <c r="J16" s="87">
        <v>347</v>
      </c>
      <c r="K16" s="87">
        <v>347</v>
      </c>
      <c r="L16" s="87">
        <v>317</v>
      </c>
      <c r="M16" s="87">
        <v>318</v>
      </c>
      <c r="N16" s="87">
        <v>318</v>
      </c>
      <c r="O16" s="88">
        <f aca="true" t="shared" si="2" ref="O16:O21">SUM(C16:N16)</f>
        <v>39249</v>
      </c>
    </row>
    <row r="17" spans="1:15" s="86" customFormat="1" ht="27" customHeight="1">
      <c r="A17" s="83" t="s">
        <v>22</v>
      </c>
      <c r="B17" s="217" t="s">
        <v>144</v>
      </c>
      <c r="C17" s="84">
        <v>374</v>
      </c>
      <c r="D17" s="84">
        <v>374</v>
      </c>
      <c r="E17" s="84">
        <v>365</v>
      </c>
      <c r="F17" s="84">
        <v>4007</v>
      </c>
      <c r="G17" s="84">
        <v>93</v>
      </c>
      <c r="H17" s="84">
        <v>164</v>
      </c>
      <c r="I17" s="84">
        <v>97</v>
      </c>
      <c r="J17" s="84">
        <v>97</v>
      </c>
      <c r="K17" s="84">
        <v>97</v>
      </c>
      <c r="L17" s="84">
        <v>89</v>
      </c>
      <c r="M17" s="84">
        <v>89</v>
      </c>
      <c r="N17" s="84">
        <v>89</v>
      </c>
      <c r="O17" s="85">
        <f t="shared" si="2"/>
        <v>5935</v>
      </c>
    </row>
    <row r="18" spans="1:15" s="86" customFormat="1" ht="13.5" customHeight="1">
      <c r="A18" s="83" t="s">
        <v>23</v>
      </c>
      <c r="B18" s="215" t="s">
        <v>115</v>
      </c>
      <c r="C18" s="84">
        <v>1450</v>
      </c>
      <c r="D18" s="84">
        <v>1501</v>
      </c>
      <c r="E18" s="84">
        <v>1328</v>
      </c>
      <c r="F18" s="84">
        <v>6487</v>
      </c>
      <c r="G18" s="84">
        <v>1307</v>
      </c>
      <c r="H18" s="84">
        <v>1273</v>
      </c>
      <c r="I18" s="84">
        <v>1422</v>
      </c>
      <c r="J18" s="84">
        <v>1401</v>
      </c>
      <c r="K18" s="84">
        <v>1427</v>
      </c>
      <c r="L18" s="84">
        <v>1335</v>
      </c>
      <c r="M18" s="84">
        <v>1212</v>
      </c>
      <c r="N18" s="84">
        <v>1200</v>
      </c>
      <c r="O18" s="85">
        <f t="shared" si="2"/>
        <v>21343</v>
      </c>
    </row>
    <row r="19" spans="1:15" s="86" customFormat="1" ht="13.5" customHeight="1">
      <c r="A19" s="83" t="s">
        <v>24</v>
      </c>
      <c r="B19" s="215" t="s">
        <v>145</v>
      </c>
      <c r="C19" s="84">
        <v>130</v>
      </c>
      <c r="D19" s="84">
        <v>30</v>
      </c>
      <c r="E19" s="84">
        <v>143</v>
      </c>
      <c r="F19" s="84">
        <v>802</v>
      </c>
      <c r="G19" s="84">
        <v>108</v>
      </c>
      <c r="H19" s="84">
        <v>195</v>
      </c>
      <c r="I19" s="84">
        <v>45</v>
      </c>
      <c r="J19" s="84">
        <v>65</v>
      </c>
      <c r="K19" s="84">
        <v>34</v>
      </c>
      <c r="L19" s="84">
        <v>158</v>
      </c>
      <c r="M19" s="84">
        <v>110</v>
      </c>
      <c r="N19" s="84">
        <v>124</v>
      </c>
      <c r="O19" s="85">
        <f t="shared" si="2"/>
        <v>1944</v>
      </c>
    </row>
    <row r="20" spans="1:15" s="86" customFormat="1" ht="13.5" customHeight="1">
      <c r="A20" s="83" t="s">
        <v>25</v>
      </c>
      <c r="B20" s="215" t="s">
        <v>5</v>
      </c>
      <c r="C20" s="84">
        <v>2084</v>
      </c>
      <c r="D20" s="84">
        <v>509</v>
      </c>
      <c r="E20" s="84">
        <v>592</v>
      </c>
      <c r="F20" s="84">
        <v>1423</v>
      </c>
      <c r="G20" s="84">
        <v>507</v>
      </c>
      <c r="H20" s="84">
        <v>589</v>
      </c>
      <c r="I20" s="84">
        <v>274</v>
      </c>
      <c r="J20" s="84">
        <v>274</v>
      </c>
      <c r="K20" s="84">
        <v>357</v>
      </c>
      <c r="L20" s="84">
        <v>509</v>
      </c>
      <c r="M20" s="84">
        <v>509</v>
      </c>
      <c r="N20" s="84">
        <v>509</v>
      </c>
      <c r="O20" s="85">
        <f t="shared" si="2"/>
        <v>8136</v>
      </c>
    </row>
    <row r="21" spans="1:15" s="86" customFormat="1" ht="13.5" customHeight="1">
      <c r="A21" s="83" t="s">
        <v>26</v>
      </c>
      <c r="B21" s="215" t="s">
        <v>185</v>
      </c>
      <c r="C21" s="84"/>
      <c r="D21" s="84"/>
      <c r="E21" s="84"/>
      <c r="F21" s="84">
        <v>3882</v>
      </c>
      <c r="G21" s="84"/>
      <c r="H21" s="84"/>
      <c r="I21" s="84"/>
      <c r="J21" s="84"/>
      <c r="K21" s="84"/>
      <c r="L21" s="84"/>
      <c r="M21" s="84"/>
      <c r="N21" s="84"/>
      <c r="O21" s="85">
        <f t="shared" si="2"/>
        <v>3882</v>
      </c>
    </row>
    <row r="22" spans="1:15" s="86" customFormat="1" ht="15.75">
      <c r="A22" s="83" t="s">
        <v>27</v>
      </c>
      <c r="B22" s="217" t="s">
        <v>148</v>
      </c>
      <c r="C22" s="84"/>
      <c r="D22" s="84"/>
      <c r="E22" s="84">
        <v>9926</v>
      </c>
      <c r="F22" s="84"/>
      <c r="G22" s="84"/>
      <c r="H22" s="84">
        <v>1213</v>
      </c>
      <c r="I22" s="84">
        <v>71</v>
      </c>
      <c r="J22" s="84"/>
      <c r="K22" s="84"/>
      <c r="L22" s="84"/>
      <c r="M22" s="84"/>
      <c r="N22" s="84">
        <v>42</v>
      </c>
      <c r="O22" s="85">
        <v>11252</v>
      </c>
    </row>
    <row r="23" spans="1:15" s="86" customFormat="1" ht="13.5" customHeight="1">
      <c r="A23" s="83" t="s">
        <v>28</v>
      </c>
      <c r="B23" s="215" t="s">
        <v>188</v>
      </c>
      <c r="C23" s="84"/>
      <c r="D23" s="84"/>
      <c r="E23" s="84"/>
      <c r="F23" s="84"/>
      <c r="G23" s="84"/>
      <c r="H23" s="84"/>
      <c r="I23" s="84"/>
      <c r="J23" s="84">
        <v>6327</v>
      </c>
      <c r="K23" s="84"/>
      <c r="L23" s="84"/>
      <c r="M23" s="84"/>
      <c r="N23" s="84"/>
      <c r="O23" s="85">
        <f>SUM(C23:N23)</f>
        <v>6327</v>
      </c>
    </row>
    <row r="24" spans="1:15" s="86" customFormat="1" ht="13.5" customHeight="1">
      <c r="A24" s="411" t="s">
        <v>29</v>
      </c>
      <c r="B24" s="215" t="s">
        <v>441</v>
      </c>
      <c r="C24" s="84"/>
      <c r="D24" s="84"/>
      <c r="E24" s="84"/>
      <c r="F24" s="84"/>
      <c r="G24" s="84"/>
      <c r="H24" s="84">
        <v>3654</v>
      </c>
      <c r="I24" s="84"/>
      <c r="J24" s="84"/>
      <c r="K24" s="84"/>
      <c r="L24" s="84"/>
      <c r="M24" s="84"/>
      <c r="N24" s="84"/>
      <c r="O24" s="85">
        <f>SUM(C24:N24)</f>
        <v>3654</v>
      </c>
    </row>
    <row r="25" spans="1:15" s="79" customFormat="1" ht="15.75" customHeight="1" thickBot="1">
      <c r="A25" s="413" t="s">
        <v>30</v>
      </c>
      <c r="B25" s="399" t="s">
        <v>459</v>
      </c>
      <c r="C25" s="81">
        <v>226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>
        <f>SUM(C25:N25)</f>
        <v>226</v>
      </c>
    </row>
    <row r="26" spans="1:15" ht="16.5" thickBot="1">
      <c r="A26" s="92" t="s">
        <v>31</v>
      </c>
      <c r="B26" s="31" t="s">
        <v>95</v>
      </c>
      <c r="C26" s="89">
        <f>SUM(C16:C25)</f>
        <v>6650</v>
      </c>
      <c r="D26" s="89">
        <f aca="true" t="shared" si="3" ref="D26:N26">SUM(D16:D24)</f>
        <v>4800</v>
      </c>
      <c r="E26" s="89">
        <f t="shared" si="3"/>
        <v>14715</v>
      </c>
      <c r="F26" s="89">
        <f t="shared" si="3"/>
        <v>45895</v>
      </c>
      <c r="G26" s="89">
        <f t="shared" si="3"/>
        <v>2348</v>
      </c>
      <c r="H26" s="89">
        <f t="shared" si="3"/>
        <v>7582</v>
      </c>
      <c r="I26" s="89">
        <f t="shared" si="3"/>
        <v>2257</v>
      </c>
      <c r="J26" s="89">
        <f t="shared" si="3"/>
        <v>8511</v>
      </c>
      <c r="K26" s="89">
        <f t="shared" si="3"/>
        <v>2262</v>
      </c>
      <c r="L26" s="89">
        <f t="shared" si="3"/>
        <v>2408</v>
      </c>
      <c r="M26" s="89">
        <f t="shared" si="3"/>
        <v>2238</v>
      </c>
      <c r="N26" s="89">
        <f t="shared" si="3"/>
        <v>2282</v>
      </c>
      <c r="O26" s="90">
        <f>SUM(O16:O25)</f>
        <v>101948</v>
      </c>
    </row>
    <row r="27" spans="1:15" ht="16.5" thickBot="1">
      <c r="A27" s="96"/>
      <c r="B27" s="219" t="s">
        <v>96</v>
      </c>
      <c r="C27" s="93">
        <f aca="true" t="shared" si="4" ref="C27:O27">C14-C26</f>
        <v>14441</v>
      </c>
      <c r="D27" s="93">
        <f t="shared" si="4"/>
        <v>-1771</v>
      </c>
      <c r="E27" s="93">
        <f t="shared" si="4"/>
        <v>-4424</v>
      </c>
      <c r="F27" s="93">
        <f t="shared" si="4"/>
        <v>2072</v>
      </c>
      <c r="G27" s="93">
        <f t="shared" si="4"/>
        <v>3853</v>
      </c>
      <c r="H27" s="93">
        <f t="shared" si="4"/>
        <v>-6626</v>
      </c>
      <c r="I27" s="93">
        <f t="shared" si="4"/>
        <v>-1387</v>
      </c>
      <c r="J27" s="93">
        <f t="shared" si="4"/>
        <v>-5984</v>
      </c>
      <c r="K27" s="93">
        <f t="shared" si="4"/>
        <v>3803</v>
      </c>
      <c r="L27" s="93">
        <f t="shared" si="4"/>
        <v>-1653</v>
      </c>
      <c r="M27" s="93">
        <f t="shared" si="4"/>
        <v>-1647</v>
      </c>
      <c r="N27" s="93">
        <f t="shared" si="4"/>
        <v>-677</v>
      </c>
      <c r="O27" s="94">
        <f t="shared" si="4"/>
        <v>0</v>
      </c>
    </row>
    <row r="28" spans="2:14" ht="15.75">
      <c r="B28" s="362" t="s">
        <v>440</v>
      </c>
      <c r="C28" s="363" t="s">
        <v>457</v>
      </c>
      <c r="D28" s="363" t="s">
        <v>458</v>
      </c>
      <c r="E28" s="363" t="s">
        <v>466</v>
      </c>
      <c r="F28" s="363" t="s">
        <v>467</v>
      </c>
      <c r="G28" s="363" t="s">
        <v>468</v>
      </c>
      <c r="H28" s="363" t="s">
        <v>469</v>
      </c>
      <c r="I28" s="363" t="s">
        <v>470</v>
      </c>
      <c r="J28" s="363">
        <v>174</v>
      </c>
      <c r="K28" s="363" t="s">
        <v>471</v>
      </c>
      <c r="L28" s="363" t="s">
        <v>472</v>
      </c>
      <c r="M28" s="363">
        <v>677</v>
      </c>
      <c r="N28" s="95">
        <v>0</v>
      </c>
    </row>
    <row r="29" ht="15.75">
      <c r="O29" s="95"/>
    </row>
    <row r="30" ht="15.75">
      <c r="O30" s="95"/>
    </row>
    <row r="31" ht="15.75">
      <c r="O31" s="95"/>
    </row>
    <row r="32" ht="15.75">
      <c r="O32" s="95"/>
    </row>
    <row r="33" ht="15.75">
      <c r="O33" s="95"/>
    </row>
    <row r="34" ht="15.75">
      <c r="O34" s="95"/>
    </row>
    <row r="35" ht="15.75">
      <c r="O35" s="95"/>
    </row>
    <row r="36" ht="15.75">
      <c r="O36" s="95"/>
    </row>
    <row r="37" ht="15.75">
      <c r="O37" s="95"/>
    </row>
    <row r="38" ht="15.75">
      <c r="O38" s="95"/>
    </row>
    <row r="39" ht="15.75">
      <c r="O39" s="95"/>
    </row>
    <row r="40" ht="15.75">
      <c r="O40" s="95"/>
    </row>
    <row r="41" ht="15.75">
      <c r="O41" s="95"/>
    </row>
    <row r="42" ht="15.75">
      <c r="O42" s="95"/>
    </row>
    <row r="43" ht="15.75">
      <c r="O43" s="95"/>
    </row>
    <row r="44" ht="15.75">
      <c r="O44" s="95"/>
    </row>
    <row r="45" ht="15.75">
      <c r="O45" s="95"/>
    </row>
    <row r="46" ht="15.75">
      <c r="O46" s="95"/>
    </row>
    <row r="47" ht="15.75">
      <c r="O47" s="95"/>
    </row>
    <row r="48" ht="15.75">
      <c r="O48" s="95"/>
    </row>
    <row r="49" ht="15.75">
      <c r="O49" s="95"/>
    </row>
    <row r="50" ht="15.75">
      <c r="O50" s="95"/>
    </row>
    <row r="51" ht="15.75">
      <c r="O51" s="95"/>
    </row>
    <row r="52" ht="15.75">
      <c r="O52" s="95"/>
    </row>
    <row r="53" ht="15.75">
      <c r="O53" s="95"/>
    </row>
    <row r="54" ht="15.75">
      <c r="O54" s="95"/>
    </row>
    <row r="55" ht="15.75">
      <c r="O55" s="95"/>
    </row>
    <row r="56" ht="15.75">
      <c r="O56" s="95"/>
    </row>
    <row r="57" ht="15.75">
      <c r="O57" s="95"/>
    </row>
    <row r="58" ht="15.75">
      <c r="O58" s="95"/>
    </row>
    <row r="59" ht="15.75">
      <c r="O59" s="95"/>
    </row>
    <row r="60" ht="15.75">
      <c r="O60" s="95"/>
    </row>
    <row r="61" ht="15.75">
      <c r="O61" s="95"/>
    </row>
    <row r="62" ht="15.75">
      <c r="O62" s="95"/>
    </row>
    <row r="63" ht="15.75">
      <c r="O63" s="95"/>
    </row>
    <row r="64" ht="15.75">
      <c r="O64" s="95"/>
    </row>
    <row r="65" ht="15.75">
      <c r="O65" s="95"/>
    </row>
    <row r="66" ht="15.75">
      <c r="O66" s="95"/>
    </row>
    <row r="67" ht="15.75">
      <c r="O67" s="95"/>
    </row>
    <row r="68" ht="15.75">
      <c r="O68" s="95"/>
    </row>
    <row r="69" ht="15.75">
      <c r="O69" s="95"/>
    </row>
    <row r="70" ht="15.75">
      <c r="O70" s="95"/>
    </row>
    <row r="71" ht="15.75">
      <c r="O71" s="95"/>
    </row>
    <row r="72" ht="15.75">
      <c r="O72" s="95"/>
    </row>
    <row r="73" ht="15.75">
      <c r="O73" s="95"/>
    </row>
    <row r="74" ht="15.75">
      <c r="O74" s="95"/>
    </row>
    <row r="75" ht="15.75">
      <c r="O75" s="95"/>
    </row>
    <row r="76" ht="15.75">
      <c r="O76" s="95"/>
    </row>
    <row r="77" ht="15.75">
      <c r="O77" s="95"/>
    </row>
    <row r="78" ht="15.75">
      <c r="O78" s="95"/>
    </row>
    <row r="79" ht="15.75">
      <c r="O79" s="95"/>
    </row>
    <row r="80" ht="15.75">
      <c r="O80" s="95"/>
    </row>
    <row r="81" ht="15.75">
      <c r="O81" s="95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11. melléklet az 1/2016. (I.6.)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D1">
      <selection activeCell="E37" sqref="E37"/>
    </sheetView>
  </sheetViews>
  <sheetFormatPr defaultColWidth="9.00390625" defaultRowHeight="12.75"/>
  <cols>
    <col min="1" max="1" width="9.50390625" style="292" customWidth="1"/>
    <col min="2" max="2" width="91.625" style="292" customWidth="1"/>
    <col min="3" max="5" width="21.625" style="293" customWidth="1"/>
    <col min="6" max="16384" width="9.375" style="314" customWidth="1"/>
  </cols>
  <sheetData>
    <row r="1" spans="1:5" ht="15.75" customHeight="1">
      <c r="A1" s="416" t="s">
        <v>6</v>
      </c>
      <c r="B1" s="416"/>
      <c r="C1" s="416"/>
      <c r="D1" s="417"/>
      <c r="E1" s="417"/>
    </row>
    <row r="2" spans="1:5" ht="15.75" customHeight="1" thickBot="1">
      <c r="A2" s="422"/>
      <c r="B2" s="422"/>
      <c r="C2" s="418" t="s">
        <v>186</v>
      </c>
      <c r="D2" s="418"/>
      <c r="E2" s="418"/>
    </row>
    <row r="3" spans="1:5" ht="37.5" customHeight="1" thickBot="1">
      <c r="A3" s="22" t="s">
        <v>59</v>
      </c>
      <c r="B3" s="23" t="s">
        <v>8</v>
      </c>
      <c r="C3" s="32" t="s">
        <v>434</v>
      </c>
      <c r="D3" s="32" t="s">
        <v>446</v>
      </c>
      <c r="E3" s="32" t="s">
        <v>460</v>
      </c>
    </row>
    <row r="4" spans="1:5" s="315" customFormat="1" ht="12" customHeight="1" thickBot="1">
      <c r="A4" s="309" t="s">
        <v>426</v>
      </c>
      <c r="B4" s="310" t="s">
        <v>427</v>
      </c>
      <c r="C4" s="311" t="s">
        <v>428</v>
      </c>
      <c r="D4" s="311" t="s">
        <v>429</v>
      </c>
      <c r="E4" s="311" t="s">
        <v>430</v>
      </c>
    </row>
    <row r="5" spans="1:5" s="316" customFormat="1" ht="12" customHeight="1" thickBot="1">
      <c r="A5" s="19" t="s">
        <v>9</v>
      </c>
      <c r="B5" s="20" t="s">
        <v>215</v>
      </c>
      <c r="C5" s="225">
        <f>+C6+C7+C8+C9+C10+C11</f>
        <v>5650</v>
      </c>
      <c r="D5" s="368">
        <f>SUM(D6:D11)</f>
        <v>6506</v>
      </c>
      <c r="E5" s="368">
        <v>6644</v>
      </c>
    </row>
    <row r="6" spans="1:5" s="316" customFormat="1" ht="12" customHeight="1">
      <c r="A6" s="14" t="s">
        <v>83</v>
      </c>
      <c r="B6" s="317" t="s">
        <v>216</v>
      </c>
      <c r="C6" s="228">
        <v>1950</v>
      </c>
      <c r="D6" s="228">
        <v>1964</v>
      </c>
      <c r="E6" s="228">
        <v>1964</v>
      </c>
    </row>
    <row r="7" spans="1:5" s="316" customFormat="1" ht="12" customHeight="1">
      <c r="A7" s="13" t="s">
        <v>84</v>
      </c>
      <c r="B7" s="318" t="s">
        <v>217</v>
      </c>
      <c r="C7" s="227"/>
      <c r="D7" s="227"/>
      <c r="E7" s="227"/>
    </row>
    <row r="8" spans="1:5" s="316" customFormat="1" ht="12" customHeight="1">
      <c r="A8" s="13" t="s">
        <v>85</v>
      </c>
      <c r="B8" s="318" t="s">
        <v>218</v>
      </c>
      <c r="C8" s="227">
        <v>2500</v>
      </c>
      <c r="D8" s="227">
        <v>3236</v>
      </c>
      <c r="E8" s="227">
        <v>3315</v>
      </c>
    </row>
    <row r="9" spans="1:5" s="316" customFormat="1" ht="12" customHeight="1">
      <c r="A9" s="13" t="s">
        <v>86</v>
      </c>
      <c r="B9" s="318" t="s">
        <v>219</v>
      </c>
      <c r="C9" s="227">
        <v>1200</v>
      </c>
      <c r="D9" s="227">
        <v>1200</v>
      </c>
      <c r="E9" s="227">
        <v>1200</v>
      </c>
    </row>
    <row r="10" spans="1:5" s="316" customFormat="1" ht="12" customHeight="1">
      <c r="A10" s="13" t="s">
        <v>123</v>
      </c>
      <c r="B10" s="318" t="s">
        <v>220</v>
      </c>
      <c r="C10" s="227"/>
      <c r="D10" s="227">
        <v>106</v>
      </c>
      <c r="E10" s="227">
        <v>165</v>
      </c>
    </row>
    <row r="11" spans="1:5" s="316" customFormat="1" ht="12" customHeight="1" thickBot="1">
      <c r="A11" s="15" t="s">
        <v>87</v>
      </c>
      <c r="B11" s="319" t="s">
        <v>221</v>
      </c>
      <c r="C11" s="227"/>
      <c r="D11" s="227"/>
      <c r="E11" s="227"/>
    </row>
    <row r="12" spans="1:5" s="316" customFormat="1" ht="12" customHeight="1" thickBot="1">
      <c r="A12" s="19" t="s">
        <v>10</v>
      </c>
      <c r="B12" s="220" t="s">
        <v>222</v>
      </c>
      <c r="C12" s="225">
        <f>+C13+C14+C15+C16+C17</f>
        <v>7460</v>
      </c>
      <c r="D12" s="225">
        <f>SUM(D13:D18)</f>
        <v>52558</v>
      </c>
      <c r="E12" s="225">
        <v>52558</v>
      </c>
    </row>
    <row r="13" spans="1:5" s="316" customFormat="1" ht="12" customHeight="1">
      <c r="A13" s="14" t="s">
        <v>89</v>
      </c>
      <c r="B13" s="317" t="s">
        <v>223</v>
      </c>
      <c r="C13" s="228"/>
      <c r="D13" s="228"/>
      <c r="E13" s="228"/>
    </row>
    <row r="14" spans="1:5" s="316" customFormat="1" ht="12" customHeight="1">
      <c r="A14" s="13" t="s">
        <v>90</v>
      </c>
      <c r="B14" s="318" t="s">
        <v>224</v>
      </c>
      <c r="C14" s="227"/>
      <c r="D14" s="227"/>
      <c r="E14" s="227"/>
    </row>
    <row r="15" spans="1:5" s="316" customFormat="1" ht="12" customHeight="1">
      <c r="A15" s="13" t="s">
        <v>91</v>
      </c>
      <c r="B15" s="318" t="s">
        <v>417</v>
      </c>
      <c r="C15" s="227"/>
      <c r="D15" s="227"/>
      <c r="E15" s="227"/>
    </row>
    <row r="16" spans="1:5" s="316" customFormat="1" ht="12" customHeight="1">
      <c r="A16" s="13" t="s">
        <v>92</v>
      </c>
      <c r="B16" s="318" t="s">
        <v>418</v>
      </c>
      <c r="C16" s="227"/>
      <c r="D16" s="227"/>
      <c r="E16" s="227"/>
    </row>
    <row r="17" spans="1:5" s="316" customFormat="1" ht="12" customHeight="1">
      <c r="A17" s="13" t="s">
        <v>93</v>
      </c>
      <c r="B17" s="318" t="s">
        <v>225</v>
      </c>
      <c r="C17" s="227">
        <v>7460</v>
      </c>
      <c r="D17" s="227">
        <v>52558</v>
      </c>
      <c r="E17" s="227">
        <v>52558</v>
      </c>
    </row>
    <row r="18" spans="1:5" s="316" customFormat="1" ht="12" customHeight="1" thickBot="1">
      <c r="A18" s="15" t="s">
        <v>102</v>
      </c>
      <c r="B18" s="319" t="s">
        <v>226</v>
      </c>
      <c r="C18" s="229"/>
      <c r="D18" s="229"/>
      <c r="E18" s="229"/>
    </row>
    <row r="19" spans="1:5" s="316" customFormat="1" ht="12" customHeight="1" thickBot="1">
      <c r="A19" s="19" t="s">
        <v>11</v>
      </c>
      <c r="B19" s="20" t="s">
        <v>227</v>
      </c>
      <c r="C19" s="225">
        <f>+C20+C21+C22+C23+C24</f>
        <v>0</v>
      </c>
      <c r="D19" s="225">
        <f>SUM(D20:D25)</f>
        <v>1910</v>
      </c>
      <c r="E19" s="225">
        <v>1910</v>
      </c>
    </row>
    <row r="20" spans="1:5" s="316" customFormat="1" ht="12" customHeight="1">
      <c r="A20" s="14" t="s">
        <v>72</v>
      </c>
      <c r="B20" s="317" t="s">
        <v>228</v>
      </c>
      <c r="C20" s="228"/>
      <c r="D20" s="228"/>
      <c r="E20" s="228"/>
    </row>
    <row r="21" spans="1:5" s="316" customFormat="1" ht="12" customHeight="1">
      <c r="A21" s="13" t="s">
        <v>73</v>
      </c>
      <c r="B21" s="318" t="s">
        <v>229</v>
      </c>
      <c r="C21" s="227"/>
      <c r="D21" s="227"/>
      <c r="E21" s="227"/>
    </row>
    <row r="22" spans="1:5" s="316" customFormat="1" ht="12" customHeight="1">
      <c r="A22" s="13" t="s">
        <v>74</v>
      </c>
      <c r="B22" s="318" t="s">
        <v>419</v>
      </c>
      <c r="C22" s="227"/>
      <c r="D22" s="227"/>
      <c r="E22" s="227"/>
    </row>
    <row r="23" spans="1:5" s="316" customFormat="1" ht="12" customHeight="1">
      <c r="A23" s="13" t="s">
        <v>75</v>
      </c>
      <c r="B23" s="318" t="s">
        <v>420</v>
      </c>
      <c r="C23" s="227"/>
      <c r="D23" s="227"/>
      <c r="E23" s="227"/>
    </row>
    <row r="24" spans="1:5" s="316" customFormat="1" ht="12" customHeight="1">
      <c r="A24" s="13" t="s">
        <v>132</v>
      </c>
      <c r="B24" s="318" t="s">
        <v>230</v>
      </c>
      <c r="C24" s="227"/>
      <c r="D24" s="227">
        <v>1910</v>
      </c>
      <c r="E24" s="227">
        <v>1910</v>
      </c>
    </row>
    <row r="25" spans="1:5" s="316" customFormat="1" ht="12" customHeight="1" thickBot="1">
      <c r="A25" s="15" t="s">
        <v>133</v>
      </c>
      <c r="B25" s="319" t="s">
        <v>231</v>
      </c>
      <c r="C25" s="229"/>
      <c r="D25" s="229"/>
      <c r="E25" s="229"/>
    </row>
    <row r="26" spans="1:5" s="316" customFormat="1" ht="12" customHeight="1" thickBot="1">
      <c r="A26" s="19" t="s">
        <v>134</v>
      </c>
      <c r="B26" s="20" t="s">
        <v>232</v>
      </c>
      <c r="C26" s="231">
        <f>+C27+C30+C31+C32</f>
        <v>15215</v>
      </c>
      <c r="D26" s="231">
        <v>15215</v>
      </c>
      <c r="E26" s="231">
        <v>15215</v>
      </c>
    </row>
    <row r="27" spans="1:5" s="316" customFormat="1" ht="12" customHeight="1">
      <c r="A27" s="14" t="s">
        <v>233</v>
      </c>
      <c r="B27" s="317" t="s">
        <v>239</v>
      </c>
      <c r="C27" s="312">
        <f>+C28+C29</f>
        <v>13920</v>
      </c>
      <c r="D27" s="312">
        <f>SUM(D28:D29)</f>
        <v>13920</v>
      </c>
      <c r="E27" s="312">
        <v>13920</v>
      </c>
    </row>
    <row r="28" spans="1:5" s="316" customFormat="1" ht="12" customHeight="1">
      <c r="A28" s="13" t="s">
        <v>234</v>
      </c>
      <c r="B28" s="318" t="s">
        <v>240</v>
      </c>
      <c r="C28" s="227">
        <v>420</v>
      </c>
      <c r="D28" s="227">
        <v>420</v>
      </c>
      <c r="E28" s="227">
        <v>420</v>
      </c>
    </row>
    <row r="29" spans="1:5" s="316" customFormat="1" ht="12" customHeight="1">
      <c r="A29" s="13" t="s">
        <v>235</v>
      </c>
      <c r="B29" s="318" t="s">
        <v>241</v>
      </c>
      <c r="C29" s="227">
        <v>13500</v>
      </c>
      <c r="D29" s="227">
        <v>13500</v>
      </c>
      <c r="E29" s="227">
        <v>13500</v>
      </c>
    </row>
    <row r="30" spans="1:5" s="316" customFormat="1" ht="12" customHeight="1">
      <c r="A30" s="13" t="s">
        <v>236</v>
      </c>
      <c r="B30" s="318" t="s">
        <v>242</v>
      </c>
      <c r="C30" s="227">
        <v>1250</v>
      </c>
      <c r="D30" s="227">
        <v>1250</v>
      </c>
      <c r="E30" s="227">
        <v>1250</v>
      </c>
    </row>
    <row r="31" spans="1:5" s="316" customFormat="1" ht="12" customHeight="1">
      <c r="A31" s="13" t="s">
        <v>237</v>
      </c>
      <c r="B31" s="318" t="s">
        <v>243</v>
      </c>
      <c r="C31" s="227"/>
      <c r="D31" s="227"/>
      <c r="E31" s="227"/>
    </row>
    <row r="32" spans="1:5" s="316" customFormat="1" ht="12" customHeight="1" thickBot="1">
      <c r="A32" s="15" t="s">
        <v>238</v>
      </c>
      <c r="B32" s="319" t="s">
        <v>244</v>
      </c>
      <c r="C32" s="229">
        <v>45</v>
      </c>
      <c r="D32" s="229">
        <v>45</v>
      </c>
      <c r="E32" s="229">
        <v>45</v>
      </c>
    </row>
    <row r="33" spans="1:5" s="316" customFormat="1" ht="12" customHeight="1" thickBot="1">
      <c r="A33" s="19" t="s">
        <v>13</v>
      </c>
      <c r="B33" s="20" t="s">
        <v>245</v>
      </c>
      <c r="C33" s="225">
        <f>SUM(C34:C43)</f>
        <v>1665</v>
      </c>
      <c r="D33" s="225">
        <f>SUM(D34:D43)</f>
        <v>1930</v>
      </c>
      <c r="E33" s="225">
        <v>2388</v>
      </c>
    </row>
    <row r="34" spans="1:5" s="316" customFormat="1" ht="12" customHeight="1">
      <c r="A34" s="14" t="s">
        <v>76</v>
      </c>
      <c r="B34" s="317" t="s">
        <v>248</v>
      </c>
      <c r="C34" s="228">
        <v>1650</v>
      </c>
      <c r="D34" s="228">
        <v>1650</v>
      </c>
      <c r="E34" s="228">
        <v>1650</v>
      </c>
    </row>
    <row r="35" spans="1:5" s="316" customFormat="1" ht="12" customHeight="1">
      <c r="A35" s="13" t="s">
        <v>77</v>
      </c>
      <c r="B35" s="318" t="s">
        <v>249</v>
      </c>
      <c r="C35" s="227"/>
      <c r="D35" s="227"/>
      <c r="E35" s="227"/>
    </row>
    <row r="36" spans="1:5" s="316" customFormat="1" ht="12" customHeight="1">
      <c r="A36" s="13" t="s">
        <v>78</v>
      </c>
      <c r="B36" s="318" t="s">
        <v>250</v>
      </c>
      <c r="C36" s="227"/>
      <c r="D36" s="227"/>
      <c r="E36" s="227">
        <v>89</v>
      </c>
    </row>
    <row r="37" spans="1:5" s="316" customFormat="1" ht="12" customHeight="1">
      <c r="A37" s="13" t="s">
        <v>136</v>
      </c>
      <c r="B37" s="318" t="s">
        <v>251</v>
      </c>
      <c r="C37" s="227"/>
      <c r="D37" s="227">
        <v>40</v>
      </c>
      <c r="E37" s="227">
        <v>40</v>
      </c>
    </row>
    <row r="38" spans="1:5" s="316" customFormat="1" ht="12" customHeight="1">
      <c r="A38" s="13" t="s">
        <v>137</v>
      </c>
      <c r="B38" s="318" t="s">
        <v>252</v>
      </c>
      <c r="C38" s="227"/>
      <c r="D38" s="227"/>
      <c r="E38" s="227"/>
    </row>
    <row r="39" spans="1:5" s="316" customFormat="1" ht="12" customHeight="1">
      <c r="A39" s="13" t="s">
        <v>138</v>
      </c>
      <c r="B39" s="318" t="s">
        <v>253</v>
      </c>
      <c r="C39" s="227"/>
      <c r="D39" s="227"/>
      <c r="E39" s="227"/>
    </row>
    <row r="40" spans="1:5" s="316" customFormat="1" ht="12" customHeight="1">
      <c r="A40" s="13" t="s">
        <v>139</v>
      </c>
      <c r="B40" s="318" t="s">
        <v>254</v>
      </c>
      <c r="C40" s="227"/>
      <c r="D40" s="227"/>
      <c r="E40" s="227"/>
    </row>
    <row r="41" spans="1:5" s="316" customFormat="1" ht="12" customHeight="1">
      <c r="A41" s="13" t="s">
        <v>140</v>
      </c>
      <c r="B41" s="318" t="s">
        <v>255</v>
      </c>
      <c r="C41" s="227">
        <v>15</v>
      </c>
      <c r="D41" s="227">
        <v>15</v>
      </c>
      <c r="E41" s="227">
        <v>20</v>
      </c>
    </row>
    <row r="42" spans="1:5" s="316" customFormat="1" ht="12" customHeight="1">
      <c r="A42" s="13" t="s">
        <v>246</v>
      </c>
      <c r="B42" s="318" t="s">
        <v>256</v>
      </c>
      <c r="C42" s="230"/>
      <c r="D42" s="230"/>
      <c r="E42" s="230"/>
    </row>
    <row r="43" spans="1:5" s="316" customFormat="1" ht="12" customHeight="1" thickBot="1">
      <c r="A43" s="15" t="s">
        <v>247</v>
      </c>
      <c r="B43" s="319" t="s">
        <v>257</v>
      </c>
      <c r="C43" s="306"/>
      <c r="D43" s="306">
        <v>225</v>
      </c>
      <c r="E43" s="306">
        <v>589</v>
      </c>
    </row>
    <row r="44" spans="1:5" s="316" customFormat="1" ht="12" customHeight="1" thickBot="1">
      <c r="A44" s="19" t="s">
        <v>14</v>
      </c>
      <c r="B44" s="20" t="s">
        <v>258</v>
      </c>
      <c r="C44" s="225">
        <f>SUM(C45:C49)</f>
        <v>0</v>
      </c>
      <c r="D44" s="225"/>
      <c r="E44" s="225"/>
    </row>
    <row r="45" spans="1:5" s="316" customFormat="1" ht="12" customHeight="1">
      <c r="A45" s="14" t="s">
        <v>79</v>
      </c>
      <c r="B45" s="317" t="s">
        <v>262</v>
      </c>
      <c r="C45" s="347"/>
      <c r="D45" s="347"/>
      <c r="E45" s="347"/>
    </row>
    <row r="46" spans="1:5" s="316" customFormat="1" ht="12" customHeight="1">
      <c r="A46" s="13" t="s">
        <v>80</v>
      </c>
      <c r="B46" s="318" t="s">
        <v>263</v>
      </c>
      <c r="C46" s="230"/>
      <c r="D46" s="230"/>
      <c r="E46" s="230"/>
    </row>
    <row r="47" spans="1:5" s="316" customFormat="1" ht="12" customHeight="1">
      <c r="A47" s="13" t="s">
        <v>259</v>
      </c>
      <c r="B47" s="318" t="s">
        <v>264</v>
      </c>
      <c r="C47" s="230"/>
      <c r="D47" s="230"/>
      <c r="E47" s="230"/>
    </row>
    <row r="48" spans="1:5" s="316" customFormat="1" ht="12" customHeight="1">
      <c r="A48" s="13" t="s">
        <v>260</v>
      </c>
      <c r="B48" s="318" t="s">
        <v>265</v>
      </c>
      <c r="C48" s="230"/>
      <c r="D48" s="230"/>
      <c r="E48" s="230"/>
    </row>
    <row r="49" spans="1:5" s="316" customFormat="1" ht="12" customHeight="1" thickBot="1">
      <c r="A49" s="15" t="s">
        <v>261</v>
      </c>
      <c r="B49" s="319" t="s">
        <v>266</v>
      </c>
      <c r="C49" s="306"/>
      <c r="D49" s="306"/>
      <c r="E49" s="306"/>
    </row>
    <row r="50" spans="1:5" s="316" customFormat="1" ht="12" customHeight="1" thickBot="1">
      <c r="A50" s="19" t="s">
        <v>141</v>
      </c>
      <c r="B50" s="20" t="s">
        <v>267</v>
      </c>
      <c r="C50" s="225">
        <f>SUM(C51:C53)</f>
        <v>170</v>
      </c>
      <c r="D50" s="225">
        <f>SUM(D51:D54)</f>
        <v>170</v>
      </c>
      <c r="E50" s="225">
        <v>170</v>
      </c>
    </row>
    <row r="51" spans="1:5" s="316" customFormat="1" ht="12" customHeight="1">
      <c r="A51" s="14" t="s">
        <v>81</v>
      </c>
      <c r="B51" s="317" t="s">
        <v>268</v>
      </c>
      <c r="C51" s="228"/>
      <c r="D51" s="228"/>
      <c r="E51" s="228"/>
    </row>
    <row r="52" spans="1:5" s="316" customFormat="1" ht="12" customHeight="1">
      <c r="A52" s="13" t="s">
        <v>82</v>
      </c>
      <c r="B52" s="318" t="s">
        <v>269</v>
      </c>
      <c r="C52" s="227">
        <v>170</v>
      </c>
      <c r="D52" s="227">
        <v>170</v>
      </c>
      <c r="E52" s="227">
        <v>170</v>
      </c>
    </row>
    <row r="53" spans="1:5" s="316" customFormat="1" ht="12" customHeight="1">
      <c r="A53" s="13" t="s">
        <v>272</v>
      </c>
      <c r="B53" s="318" t="s">
        <v>270</v>
      </c>
      <c r="C53" s="227"/>
      <c r="D53" s="227"/>
      <c r="E53" s="227"/>
    </row>
    <row r="54" spans="1:5" s="316" customFormat="1" ht="12" customHeight="1" thickBot="1">
      <c r="A54" s="15" t="s">
        <v>273</v>
      </c>
      <c r="B54" s="319" t="s">
        <v>271</v>
      </c>
      <c r="C54" s="229"/>
      <c r="D54" s="229"/>
      <c r="E54" s="229"/>
    </row>
    <row r="55" spans="1:5" s="316" customFormat="1" ht="12" customHeight="1" thickBot="1">
      <c r="A55" s="19" t="s">
        <v>16</v>
      </c>
      <c r="B55" s="220" t="s">
        <v>274</v>
      </c>
      <c r="C55" s="225">
        <f>SUM(C56:C58)</f>
        <v>11515</v>
      </c>
      <c r="D55" s="225">
        <f>SUM(D56:D59)</f>
        <v>11515</v>
      </c>
      <c r="E55" s="225">
        <v>4000</v>
      </c>
    </row>
    <row r="56" spans="1:5" s="316" customFormat="1" ht="12" customHeight="1">
      <c r="A56" s="14" t="s">
        <v>142</v>
      </c>
      <c r="B56" s="317" t="s">
        <v>276</v>
      </c>
      <c r="C56" s="230"/>
      <c r="D56" s="230"/>
      <c r="E56" s="230"/>
    </row>
    <row r="57" spans="1:5" s="316" customFormat="1" ht="12" customHeight="1">
      <c r="A57" s="13" t="s">
        <v>143</v>
      </c>
      <c r="B57" s="318" t="s">
        <v>422</v>
      </c>
      <c r="C57" s="230">
        <v>11515</v>
      </c>
      <c r="D57" s="230">
        <v>11515</v>
      </c>
      <c r="E57" s="230">
        <v>4000</v>
      </c>
    </row>
    <row r="58" spans="1:5" s="316" customFormat="1" ht="12" customHeight="1">
      <c r="A58" s="13" t="s">
        <v>187</v>
      </c>
      <c r="B58" s="318" t="s">
        <v>277</v>
      </c>
      <c r="C58" s="230"/>
      <c r="D58" s="230"/>
      <c r="E58" s="230"/>
    </row>
    <row r="59" spans="1:5" s="316" customFormat="1" ht="12" customHeight="1" thickBot="1">
      <c r="A59" s="15" t="s">
        <v>275</v>
      </c>
      <c r="B59" s="319" t="s">
        <v>278</v>
      </c>
      <c r="C59" s="230"/>
      <c r="D59" s="230"/>
      <c r="E59" s="230"/>
    </row>
    <row r="60" spans="1:5" s="316" customFormat="1" ht="12" customHeight="1" thickBot="1">
      <c r="A60" s="19" t="s">
        <v>17</v>
      </c>
      <c r="B60" s="20" t="s">
        <v>279</v>
      </c>
      <c r="C60" s="231">
        <f>+C5+C12+C19+C26+C33+C44+C50+C55</f>
        <v>41675</v>
      </c>
      <c r="D60" s="231">
        <f>SUM(D5)+D12+D19+D26+D33+D44+D50+D55</f>
        <v>89804</v>
      </c>
      <c r="E60" s="231">
        <v>82885</v>
      </c>
    </row>
    <row r="61" spans="1:5" s="316" customFormat="1" ht="12" customHeight="1" thickBot="1">
      <c r="A61" s="320" t="s">
        <v>280</v>
      </c>
      <c r="B61" s="220" t="s">
        <v>281</v>
      </c>
      <c r="C61" s="225">
        <f>SUM(C62:C64)</f>
        <v>0</v>
      </c>
      <c r="D61" s="225"/>
      <c r="E61" s="225"/>
    </row>
    <row r="62" spans="1:5" s="316" customFormat="1" ht="12" customHeight="1">
      <c r="A62" s="14" t="s">
        <v>314</v>
      </c>
      <c r="B62" s="317" t="s">
        <v>282</v>
      </c>
      <c r="C62" s="230"/>
      <c r="D62" s="230"/>
      <c r="E62" s="230"/>
    </row>
    <row r="63" spans="1:5" s="316" customFormat="1" ht="12" customHeight="1">
      <c r="A63" s="13" t="s">
        <v>323</v>
      </c>
      <c r="B63" s="318" t="s">
        <v>283</v>
      </c>
      <c r="C63" s="230"/>
      <c r="D63" s="230"/>
      <c r="E63" s="230"/>
    </row>
    <row r="64" spans="1:5" s="316" customFormat="1" ht="12" customHeight="1" thickBot="1">
      <c r="A64" s="15" t="s">
        <v>324</v>
      </c>
      <c r="B64" s="321" t="s">
        <v>284</v>
      </c>
      <c r="C64" s="230"/>
      <c r="D64" s="230"/>
      <c r="E64" s="230"/>
    </row>
    <row r="65" spans="1:5" s="316" customFormat="1" ht="12" customHeight="1" thickBot="1">
      <c r="A65" s="320" t="s">
        <v>285</v>
      </c>
      <c r="B65" s="220" t="s">
        <v>286</v>
      </c>
      <c r="C65" s="225">
        <f>SUM(C66:C69)</f>
        <v>0</v>
      </c>
      <c r="D65" s="225"/>
      <c r="E65" s="225"/>
    </row>
    <row r="66" spans="1:5" s="316" customFormat="1" ht="12" customHeight="1">
      <c r="A66" s="14" t="s">
        <v>124</v>
      </c>
      <c r="B66" s="317" t="s">
        <v>287</v>
      </c>
      <c r="C66" s="230"/>
      <c r="D66" s="230"/>
      <c r="E66" s="230"/>
    </row>
    <row r="67" spans="1:5" s="316" customFormat="1" ht="12" customHeight="1">
      <c r="A67" s="13" t="s">
        <v>125</v>
      </c>
      <c r="B67" s="318" t="s">
        <v>288</v>
      </c>
      <c r="C67" s="230"/>
      <c r="D67" s="230"/>
      <c r="E67" s="230"/>
    </row>
    <row r="68" spans="1:5" s="316" customFormat="1" ht="12" customHeight="1">
      <c r="A68" s="13" t="s">
        <v>315</v>
      </c>
      <c r="B68" s="318" t="s">
        <v>289</v>
      </c>
      <c r="C68" s="230"/>
      <c r="D68" s="230"/>
      <c r="E68" s="230"/>
    </row>
    <row r="69" spans="1:5" s="316" customFormat="1" ht="12" customHeight="1" thickBot="1">
      <c r="A69" s="15" t="s">
        <v>316</v>
      </c>
      <c r="B69" s="319" t="s">
        <v>290</v>
      </c>
      <c r="C69" s="230"/>
      <c r="D69" s="230"/>
      <c r="E69" s="230"/>
    </row>
    <row r="70" spans="1:5" s="316" customFormat="1" ht="12" customHeight="1" thickBot="1">
      <c r="A70" s="320" t="s">
        <v>291</v>
      </c>
      <c r="B70" s="220" t="s">
        <v>292</v>
      </c>
      <c r="C70" s="225">
        <f>SUM(C71:C72)</f>
        <v>17913</v>
      </c>
      <c r="D70" s="225">
        <f>SUM(D71:D72)</f>
        <v>19063</v>
      </c>
      <c r="E70" s="225">
        <v>19063</v>
      </c>
    </row>
    <row r="71" spans="1:5" s="316" customFormat="1" ht="12" customHeight="1">
      <c r="A71" s="14" t="s">
        <v>317</v>
      </c>
      <c r="B71" s="317" t="s">
        <v>293</v>
      </c>
      <c r="C71" s="230">
        <v>17913</v>
      </c>
      <c r="D71" s="230">
        <v>19063</v>
      </c>
      <c r="E71" s="230">
        <v>19063</v>
      </c>
    </row>
    <row r="72" spans="1:5" s="316" customFormat="1" ht="12" customHeight="1" thickBot="1">
      <c r="A72" s="15" t="s">
        <v>318</v>
      </c>
      <c r="B72" s="319" t="s">
        <v>294</v>
      </c>
      <c r="C72" s="230"/>
      <c r="D72" s="230"/>
      <c r="E72" s="230"/>
    </row>
    <row r="73" spans="1:5" s="316" customFormat="1" ht="12" customHeight="1" thickBot="1">
      <c r="A73" s="320" t="s">
        <v>295</v>
      </c>
      <c r="B73" s="220" t="s">
        <v>296</v>
      </c>
      <c r="C73" s="225">
        <f>SUM(C74:C76)</f>
        <v>0</v>
      </c>
      <c r="D73" s="225"/>
      <c r="E73" s="225"/>
    </row>
    <row r="74" spans="1:5" s="316" customFormat="1" ht="12" customHeight="1">
      <c r="A74" s="14" t="s">
        <v>319</v>
      </c>
      <c r="B74" s="317" t="s">
        <v>297</v>
      </c>
      <c r="C74" s="230"/>
      <c r="D74" s="230"/>
      <c r="E74" s="230"/>
    </row>
    <row r="75" spans="1:5" s="316" customFormat="1" ht="12" customHeight="1">
      <c r="A75" s="13" t="s">
        <v>320</v>
      </c>
      <c r="B75" s="318" t="s">
        <v>298</v>
      </c>
      <c r="C75" s="230"/>
      <c r="D75" s="230"/>
      <c r="E75" s="230"/>
    </row>
    <row r="76" spans="1:5" s="316" customFormat="1" ht="12" customHeight="1" thickBot="1">
      <c r="A76" s="15" t="s">
        <v>321</v>
      </c>
      <c r="B76" s="319" t="s">
        <v>299</v>
      </c>
      <c r="C76" s="230"/>
      <c r="D76" s="230"/>
      <c r="E76" s="230"/>
    </row>
    <row r="77" spans="1:5" s="316" customFormat="1" ht="12" customHeight="1" thickBot="1">
      <c r="A77" s="320" t="s">
        <v>300</v>
      </c>
      <c r="B77" s="220" t="s">
        <v>322</v>
      </c>
      <c r="C77" s="225">
        <f>SUM(C78:C81)</f>
        <v>0</v>
      </c>
      <c r="D77" s="225"/>
      <c r="E77" s="225"/>
    </row>
    <row r="78" spans="1:5" s="316" customFormat="1" ht="12" customHeight="1">
      <c r="A78" s="322" t="s">
        <v>301</v>
      </c>
      <c r="B78" s="317" t="s">
        <v>302</v>
      </c>
      <c r="C78" s="230"/>
      <c r="D78" s="230"/>
      <c r="E78" s="230"/>
    </row>
    <row r="79" spans="1:5" s="316" customFormat="1" ht="12" customHeight="1">
      <c r="A79" s="323" t="s">
        <v>303</v>
      </c>
      <c r="B79" s="318" t="s">
        <v>304</v>
      </c>
      <c r="C79" s="230"/>
      <c r="D79" s="230"/>
      <c r="E79" s="230"/>
    </row>
    <row r="80" spans="1:5" s="316" customFormat="1" ht="12" customHeight="1">
      <c r="A80" s="323" t="s">
        <v>305</v>
      </c>
      <c r="B80" s="318" t="s">
        <v>306</v>
      </c>
      <c r="C80" s="230"/>
      <c r="D80" s="230"/>
      <c r="E80" s="230"/>
    </row>
    <row r="81" spans="1:5" s="316" customFormat="1" ht="12" customHeight="1" thickBot="1">
      <c r="A81" s="324" t="s">
        <v>307</v>
      </c>
      <c r="B81" s="319" t="s">
        <v>308</v>
      </c>
      <c r="C81" s="230"/>
      <c r="D81" s="230"/>
      <c r="E81" s="230"/>
    </row>
    <row r="82" spans="1:5" s="316" customFormat="1" ht="13.5" customHeight="1" thickBot="1">
      <c r="A82" s="320" t="s">
        <v>309</v>
      </c>
      <c r="B82" s="220" t="s">
        <v>310</v>
      </c>
      <c r="C82" s="348"/>
      <c r="D82" s="348"/>
      <c r="E82" s="348"/>
    </row>
    <row r="83" spans="1:5" s="316" customFormat="1" ht="15.75" customHeight="1" thickBot="1">
      <c r="A83" s="320" t="s">
        <v>311</v>
      </c>
      <c r="B83" s="325" t="s">
        <v>312</v>
      </c>
      <c r="C83" s="231">
        <f>+C61+C65+C70+C73+C77+C82</f>
        <v>17913</v>
      </c>
      <c r="D83" s="231">
        <f>SUM(D70+D73+D61+D65+D77+D82)</f>
        <v>19063</v>
      </c>
      <c r="E83" s="231">
        <v>19063</v>
      </c>
    </row>
    <row r="84" spans="1:5" s="316" customFormat="1" ht="16.5" customHeight="1" thickBot="1">
      <c r="A84" s="326" t="s">
        <v>325</v>
      </c>
      <c r="B84" s="327" t="s">
        <v>313</v>
      </c>
      <c r="C84" s="231">
        <f>+C60+C83</f>
        <v>59588</v>
      </c>
      <c r="D84" s="231">
        <f>SUM(D60+D83)</f>
        <v>108867</v>
      </c>
      <c r="E84" s="231">
        <v>101948</v>
      </c>
    </row>
    <row r="85" spans="1:5" s="316" customFormat="1" ht="9.75" customHeight="1">
      <c r="A85" s="4"/>
      <c r="B85" s="5"/>
      <c r="C85" s="232"/>
      <c r="D85" s="232"/>
      <c r="E85" s="232"/>
    </row>
    <row r="86" spans="1:5" ht="16.5" customHeight="1">
      <c r="A86" s="416" t="s">
        <v>37</v>
      </c>
      <c r="B86" s="416"/>
      <c r="C86" s="416"/>
      <c r="D86" s="417"/>
      <c r="E86" s="417"/>
    </row>
    <row r="87" spans="1:5" s="328" customFormat="1" ht="16.5" customHeight="1" thickBot="1">
      <c r="A87" s="423"/>
      <c r="B87" s="423"/>
      <c r="C87" s="420" t="s">
        <v>186</v>
      </c>
      <c r="D87" s="420"/>
      <c r="E87" s="419"/>
    </row>
    <row r="88" spans="1:5" ht="37.5" customHeight="1" thickBot="1">
      <c r="A88" s="22" t="s">
        <v>59</v>
      </c>
      <c r="B88" s="23" t="s">
        <v>38</v>
      </c>
      <c r="C88" s="32" t="s">
        <v>434</v>
      </c>
      <c r="D88" s="32" t="s">
        <v>446</v>
      </c>
      <c r="E88" s="32" t="s">
        <v>460</v>
      </c>
    </row>
    <row r="89" spans="1:5" s="315" customFormat="1" ht="12" customHeight="1" thickBot="1">
      <c r="A89" s="28" t="s">
        <v>426</v>
      </c>
      <c r="B89" s="29" t="s">
        <v>427</v>
      </c>
      <c r="C89" s="30" t="s">
        <v>428</v>
      </c>
      <c r="D89" s="30" t="s">
        <v>429</v>
      </c>
      <c r="E89" s="30" t="s">
        <v>430</v>
      </c>
    </row>
    <row r="90" spans="1:5" ht="12" customHeight="1" thickBot="1">
      <c r="A90" s="21" t="s">
        <v>9</v>
      </c>
      <c r="B90" s="27" t="s">
        <v>328</v>
      </c>
      <c r="C90" s="224">
        <f>SUM(C91:C95)</f>
        <v>37244</v>
      </c>
      <c r="D90" s="224">
        <f>SUM(D91:D95)</f>
        <v>77267</v>
      </c>
      <c r="E90" s="224">
        <v>76607</v>
      </c>
    </row>
    <row r="91" spans="1:5" ht="12" customHeight="1">
      <c r="A91" s="16" t="s">
        <v>83</v>
      </c>
      <c r="B91" s="9" t="s">
        <v>39</v>
      </c>
      <c r="C91" s="226">
        <v>9988</v>
      </c>
      <c r="D91" s="226">
        <v>39158</v>
      </c>
      <c r="E91" s="226">
        <v>39249</v>
      </c>
    </row>
    <row r="92" spans="1:5" ht="12" customHeight="1">
      <c r="A92" s="13" t="s">
        <v>84</v>
      </c>
      <c r="B92" s="7" t="s">
        <v>144</v>
      </c>
      <c r="C92" s="227">
        <v>1914</v>
      </c>
      <c r="D92" s="227">
        <v>5911</v>
      </c>
      <c r="E92" s="227">
        <v>5935</v>
      </c>
    </row>
    <row r="93" spans="1:5" ht="12" customHeight="1">
      <c r="A93" s="13" t="s">
        <v>85</v>
      </c>
      <c r="B93" s="7" t="s">
        <v>115</v>
      </c>
      <c r="C93" s="229">
        <v>16036</v>
      </c>
      <c r="D93" s="229">
        <v>21200</v>
      </c>
      <c r="E93" s="229">
        <v>21343</v>
      </c>
    </row>
    <row r="94" spans="1:5" ht="12" customHeight="1">
      <c r="A94" s="13" t="s">
        <v>86</v>
      </c>
      <c r="B94" s="10" t="s">
        <v>145</v>
      </c>
      <c r="C94" s="229">
        <v>1315</v>
      </c>
      <c r="D94" s="229">
        <v>2156</v>
      </c>
      <c r="E94" s="229">
        <v>1944</v>
      </c>
    </row>
    <row r="95" spans="1:5" ht="12" customHeight="1">
      <c r="A95" s="13" t="s">
        <v>97</v>
      </c>
      <c r="B95" s="18" t="s">
        <v>146</v>
      </c>
      <c r="C95" s="229">
        <v>7991</v>
      </c>
      <c r="D95" s="229">
        <v>8842</v>
      </c>
      <c r="E95" s="229">
        <v>8136</v>
      </c>
    </row>
    <row r="96" spans="1:5" ht="12" customHeight="1">
      <c r="A96" s="13" t="s">
        <v>87</v>
      </c>
      <c r="B96" s="7" t="s">
        <v>329</v>
      </c>
      <c r="C96" s="229"/>
      <c r="D96" s="229">
        <v>11</v>
      </c>
      <c r="E96" s="229">
        <v>11</v>
      </c>
    </row>
    <row r="97" spans="1:5" ht="12" customHeight="1">
      <c r="A97" s="13" t="s">
        <v>88</v>
      </c>
      <c r="B97" s="104" t="s">
        <v>330</v>
      </c>
      <c r="C97" s="229"/>
      <c r="D97" s="229"/>
      <c r="E97" s="229"/>
    </row>
    <row r="98" spans="1:5" ht="12" customHeight="1">
      <c r="A98" s="13" t="s">
        <v>98</v>
      </c>
      <c r="B98" s="105" t="s">
        <v>331</v>
      </c>
      <c r="C98" s="229"/>
      <c r="D98" s="229"/>
      <c r="E98" s="229"/>
    </row>
    <row r="99" spans="1:5" ht="12" customHeight="1">
      <c r="A99" s="13" t="s">
        <v>99</v>
      </c>
      <c r="B99" s="105" t="s">
        <v>332</v>
      </c>
      <c r="C99" s="229"/>
      <c r="D99" s="229"/>
      <c r="E99" s="229"/>
    </row>
    <row r="100" spans="1:5" ht="12" customHeight="1">
      <c r="A100" s="13" t="s">
        <v>100</v>
      </c>
      <c r="B100" s="104" t="s">
        <v>333</v>
      </c>
      <c r="C100" s="229">
        <v>7734</v>
      </c>
      <c r="D100" s="229">
        <v>7584</v>
      </c>
      <c r="E100" s="229">
        <v>7983</v>
      </c>
    </row>
    <row r="101" spans="1:5" ht="12" customHeight="1">
      <c r="A101" s="13" t="s">
        <v>101</v>
      </c>
      <c r="B101" s="104" t="s">
        <v>334</v>
      </c>
      <c r="C101" s="229"/>
      <c r="D101" s="229"/>
      <c r="E101" s="229"/>
    </row>
    <row r="102" spans="1:5" ht="12" customHeight="1">
      <c r="A102" s="13" t="s">
        <v>103</v>
      </c>
      <c r="B102" s="105" t="s">
        <v>335</v>
      </c>
      <c r="C102" s="229"/>
      <c r="D102" s="229"/>
      <c r="E102" s="229"/>
    </row>
    <row r="103" spans="1:5" ht="12" customHeight="1">
      <c r="A103" s="12" t="s">
        <v>147</v>
      </c>
      <c r="B103" s="106" t="s">
        <v>336</v>
      </c>
      <c r="C103" s="229"/>
      <c r="D103" s="229"/>
      <c r="E103" s="229"/>
    </row>
    <row r="104" spans="1:5" ht="12" customHeight="1">
      <c r="A104" s="13" t="s">
        <v>326</v>
      </c>
      <c r="B104" s="106" t="s">
        <v>337</v>
      </c>
      <c r="C104" s="229"/>
      <c r="D104" s="229"/>
      <c r="E104" s="229"/>
    </row>
    <row r="105" spans="1:5" ht="12" customHeight="1" thickBot="1">
      <c r="A105" s="17" t="s">
        <v>327</v>
      </c>
      <c r="B105" s="107" t="s">
        <v>338</v>
      </c>
      <c r="C105" s="233">
        <v>257</v>
      </c>
      <c r="D105" s="233">
        <v>1247</v>
      </c>
      <c r="E105" s="233">
        <v>142</v>
      </c>
    </row>
    <row r="106" spans="1:5" ht="12" customHeight="1" thickBot="1">
      <c r="A106" s="19" t="s">
        <v>10</v>
      </c>
      <c r="B106" s="26" t="s">
        <v>339</v>
      </c>
      <c r="C106" s="225">
        <f>+C107+C109+C111</f>
        <v>2000</v>
      </c>
      <c r="D106" s="225">
        <f>SUM(D107+D109+D111)</f>
        <v>22499</v>
      </c>
      <c r="E106" s="225">
        <v>21461</v>
      </c>
    </row>
    <row r="107" spans="1:5" ht="12" customHeight="1">
      <c r="A107" s="14" t="s">
        <v>89</v>
      </c>
      <c r="B107" s="7" t="s">
        <v>185</v>
      </c>
      <c r="C107" s="228">
        <v>2000</v>
      </c>
      <c r="D107" s="228">
        <v>5957</v>
      </c>
      <c r="E107" s="228">
        <v>3882</v>
      </c>
    </row>
    <row r="108" spans="1:5" ht="12" customHeight="1">
      <c r="A108" s="14" t="s">
        <v>90</v>
      </c>
      <c r="B108" s="11" t="s">
        <v>343</v>
      </c>
      <c r="C108" s="228"/>
      <c r="D108" s="228"/>
      <c r="E108" s="228"/>
    </row>
    <row r="109" spans="1:5" ht="12" customHeight="1">
      <c r="A109" s="14" t="s">
        <v>91</v>
      </c>
      <c r="B109" s="11" t="s">
        <v>148</v>
      </c>
      <c r="C109" s="227"/>
      <c r="D109" s="227">
        <v>16542</v>
      </c>
      <c r="E109" s="227">
        <v>11252</v>
      </c>
    </row>
    <row r="110" spans="1:5" ht="12" customHeight="1">
      <c r="A110" s="14" t="s">
        <v>92</v>
      </c>
      <c r="B110" s="11" t="s">
        <v>344</v>
      </c>
      <c r="C110" s="213"/>
      <c r="D110" s="213"/>
      <c r="E110" s="213"/>
    </row>
    <row r="111" spans="1:5" ht="12" customHeight="1">
      <c r="A111" s="14" t="s">
        <v>93</v>
      </c>
      <c r="B111" s="222" t="s">
        <v>188</v>
      </c>
      <c r="C111" s="213"/>
      <c r="D111" s="213"/>
      <c r="E111" s="213">
        <v>6327</v>
      </c>
    </row>
    <row r="112" spans="1:5" ht="12" customHeight="1">
      <c r="A112" s="14" t="s">
        <v>102</v>
      </c>
      <c r="B112" s="221" t="s">
        <v>423</v>
      </c>
      <c r="C112" s="213"/>
      <c r="D112" s="213"/>
      <c r="E112" s="213"/>
    </row>
    <row r="113" spans="1:5" ht="12" customHeight="1">
      <c r="A113" s="14" t="s">
        <v>104</v>
      </c>
      <c r="B113" s="313" t="s">
        <v>349</v>
      </c>
      <c r="C113" s="213"/>
      <c r="D113" s="213"/>
      <c r="E113" s="213"/>
    </row>
    <row r="114" spans="1:5" ht="15.75">
      <c r="A114" s="14" t="s">
        <v>149</v>
      </c>
      <c r="B114" s="105" t="s">
        <v>332</v>
      </c>
      <c r="C114" s="213"/>
      <c r="D114" s="213"/>
      <c r="E114" s="213"/>
    </row>
    <row r="115" spans="1:5" ht="12" customHeight="1">
      <c r="A115" s="14" t="s">
        <v>150</v>
      </c>
      <c r="B115" s="105" t="s">
        <v>348</v>
      </c>
      <c r="C115" s="213"/>
      <c r="D115" s="213"/>
      <c r="E115" s="213"/>
    </row>
    <row r="116" spans="1:5" ht="12" customHeight="1">
      <c r="A116" s="14" t="s">
        <v>151</v>
      </c>
      <c r="B116" s="105" t="s">
        <v>347</v>
      </c>
      <c r="C116" s="213"/>
      <c r="D116" s="213"/>
      <c r="E116" s="213"/>
    </row>
    <row r="117" spans="1:5" ht="12" customHeight="1">
      <c r="A117" s="14" t="s">
        <v>340</v>
      </c>
      <c r="B117" s="105" t="s">
        <v>335</v>
      </c>
      <c r="C117" s="213"/>
      <c r="D117" s="213"/>
      <c r="E117" s="213"/>
    </row>
    <row r="118" spans="1:5" ht="12" customHeight="1">
      <c r="A118" s="14" t="s">
        <v>341</v>
      </c>
      <c r="B118" s="105" t="s">
        <v>346</v>
      </c>
      <c r="C118" s="213"/>
      <c r="D118" s="213"/>
      <c r="E118" s="213"/>
    </row>
    <row r="119" spans="1:5" ht="16.5" thickBot="1">
      <c r="A119" s="12" t="s">
        <v>342</v>
      </c>
      <c r="B119" s="105" t="s">
        <v>345</v>
      </c>
      <c r="C119" s="214"/>
      <c r="D119" s="214"/>
      <c r="E119" s="214">
        <v>6327</v>
      </c>
    </row>
    <row r="120" spans="1:5" ht="12" customHeight="1" thickBot="1">
      <c r="A120" s="19" t="s">
        <v>11</v>
      </c>
      <c r="B120" s="101" t="s">
        <v>350</v>
      </c>
      <c r="C120" s="225">
        <v>20344</v>
      </c>
      <c r="D120" s="225">
        <f>SUM(D121:D122)</f>
        <v>8875</v>
      </c>
      <c r="E120" s="225">
        <v>3654</v>
      </c>
    </row>
    <row r="121" spans="1:5" ht="12" customHeight="1">
      <c r="A121" s="14" t="s">
        <v>72</v>
      </c>
      <c r="B121" s="8" t="s">
        <v>49</v>
      </c>
      <c r="C121" s="228">
        <v>20344</v>
      </c>
      <c r="D121" s="228">
        <v>8875</v>
      </c>
      <c r="E121" s="228">
        <v>3654</v>
      </c>
    </row>
    <row r="122" spans="1:5" ht="12" customHeight="1" thickBot="1">
      <c r="A122" s="15" t="s">
        <v>73</v>
      </c>
      <c r="B122" s="11" t="s">
        <v>50</v>
      </c>
      <c r="C122" s="229"/>
      <c r="D122" s="229"/>
      <c r="E122" s="229"/>
    </row>
    <row r="123" spans="1:5" ht="12" customHeight="1" thickBot="1">
      <c r="A123" s="19" t="s">
        <v>12</v>
      </c>
      <c r="B123" s="101" t="s">
        <v>351</v>
      </c>
      <c r="C123" s="225">
        <f>+C90+C106+C120</f>
        <v>59588</v>
      </c>
      <c r="D123" s="225">
        <f>SUM(D90+D106+D120)</f>
        <v>108641</v>
      </c>
      <c r="E123" s="225">
        <v>101722</v>
      </c>
    </row>
    <row r="124" spans="1:5" ht="12" customHeight="1" thickBot="1">
      <c r="A124" s="19" t="s">
        <v>13</v>
      </c>
      <c r="B124" s="101" t="s">
        <v>352</v>
      </c>
      <c r="C124" s="225">
        <f>+C125+C126+C127</f>
        <v>0</v>
      </c>
      <c r="D124" s="225"/>
      <c r="E124" s="225"/>
    </row>
    <row r="125" spans="1:5" ht="12" customHeight="1">
      <c r="A125" s="14" t="s">
        <v>76</v>
      </c>
      <c r="B125" s="8" t="s">
        <v>353</v>
      </c>
      <c r="C125" s="213"/>
      <c r="D125" s="213"/>
      <c r="E125" s="213"/>
    </row>
    <row r="126" spans="1:5" ht="12" customHeight="1">
      <c r="A126" s="14" t="s">
        <v>77</v>
      </c>
      <c r="B126" s="8" t="s">
        <v>354</v>
      </c>
      <c r="C126" s="213"/>
      <c r="D126" s="213"/>
      <c r="E126" s="213"/>
    </row>
    <row r="127" spans="1:5" ht="12" customHeight="1" thickBot="1">
      <c r="A127" s="12" t="s">
        <v>78</v>
      </c>
      <c r="B127" s="6" t="s">
        <v>355</v>
      </c>
      <c r="C127" s="213"/>
      <c r="D127" s="213"/>
      <c r="E127" s="213"/>
    </row>
    <row r="128" spans="1:5" ht="12" customHeight="1" thickBot="1">
      <c r="A128" s="19" t="s">
        <v>14</v>
      </c>
      <c r="B128" s="101" t="s">
        <v>405</v>
      </c>
      <c r="C128" s="225">
        <f>+C129+C130+C131+C132</f>
        <v>0</v>
      </c>
      <c r="D128" s="225"/>
      <c r="E128" s="225"/>
    </row>
    <row r="129" spans="1:5" ht="12" customHeight="1">
      <c r="A129" s="14" t="s">
        <v>79</v>
      </c>
      <c r="B129" s="8" t="s">
        <v>356</v>
      </c>
      <c r="C129" s="213"/>
      <c r="D129" s="213"/>
      <c r="E129" s="213"/>
    </row>
    <row r="130" spans="1:5" ht="12" customHeight="1">
      <c r="A130" s="14" t="s">
        <v>80</v>
      </c>
      <c r="B130" s="8" t="s">
        <v>357</v>
      </c>
      <c r="C130" s="213"/>
      <c r="D130" s="213"/>
      <c r="E130" s="213"/>
    </row>
    <row r="131" spans="1:5" ht="12" customHeight="1">
      <c r="A131" s="14" t="s">
        <v>259</v>
      </c>
      <c r="B131" s="8" t="s">
        <v>358</v>
      </c>
      <c r="C131" s="213"/>
      <c r="D131" s="213"/>
      <c r="E131" s="213"/>
    </row>
    <row r="132" spans="1:5" ht="12" customHeight="1" thickBot="1">
      <c r="A132" s="12" t="s">
        <v>260</v>
      </c>
      <c r="B132" s="6" t="s">
        <v>359</v>
      </c>
      <c r="C132" s="213"/>
      <c r="D132" s="213"/>
      <c r="E132" s="213"/>
    </row>
    <row r="133" spans="1:5" ht="12" customHeight="1" thickBot="1">
      <c r="A133" s="19" t="s">
        <v>15</v>
      </c>
      <c r="B133" s="101" t="s">
        <v>360</v>
      </c>
      <c r="C133" s="231">
        <f>+C134+C135+C136+C137</f>
        <v>0</v>
      </c>
      <c r="D133" s="231">
        <f>SUM(D134:D137)</f>
        <v>226</v>
      </c>
      <c r="E133" s="231">
        <v>226</v>
      </c>
    </row>
    <row r="134" spans="1:5" ht="12" customHeight="1">
      <c r="A134" s="14" t="s">
        <v>81</v>
      </c>
      <c r="B134" s="8" t="s">
        <v>361</v>
      </c>
      <c r="C134" s="213"/>
      <c r="D134" s="213"/>
      <c r="E134" s="213"/>
    </row>
    <row r="135" spans="1:5" ht="12" customHeight="1">
      <c r="A135" s="14" t="s">
        <v>82</v>
      </c>
      <c r="B135" s="8" t="s">
        <v>371</v>
      </c>
      <c r="C135" s="213"/>
      <c r="D135" s="213">
        <v>226</v>
      </c>
      <c r="E135" s="213">
        <v>226</v>
      </c>
    </row>
    <row r="136" spans="1:5" ht="12" customHeight="1">
      <c r="A136" s="14" t="s">
        <v>272</v>
      </c>
      <c r="B136" s="8" t="s">
        <v>362</v>
      </c>
      <c r="C136" s="213"/>
      <c r="D136" s="213"/>
      <c r="E136" s="213"/>
    </row>
    <row r="137" spans="1:5" ht="12" customHeight="1" thickBot="1">
      <c r="A137" s="12" t="s">
        <v>273</v>
      </c>
      <c r="B137" s="6" t="s">
        <v>363</v>
      </c>
      <c r="C137" s="213"/>
      <c r="D137" s="213"/>
      <c r="E137" s="213"/>
    </row>
    <row r="138" spans="1:5" ht="12" customHeight="1" thickBot="1">
      <c r="A138" s="19" t="s">
        <v>16</v>
      </c>
      <c r="B138" s="101" t="s">
        <v>364</v>
      </c>
      <c r="C138" s="234">
        <f>+C139+C140+C141+C142</f>
        <v>0</v>
      </c>
      <c r="D138" s="234"/>
      <c r="E138" s="234"/>
    </row>
    <row r="139" spans="1:5" ht="12" customHeight="1">
      <c r="A139" s="14" t="s">
        <v>142</v>
      </c>
      <c r="B139" s="8" t="s">
        <v>365</v>
      </c>
      <c r="C139" s="213"/>
      <c r="D139" s="213"/>
      <c r="E139" s="213"/>
    </row>
    <row r="140" spans="1:5" ht="12" customHeight="1">
      <c r="A140" s="14" t="s">
        <v>143</v>
      </c>
      <c r="B140" s="8" t="s">
        <v>366</v>
      </c>
      <c r="C140" s="213"/>
      <c r="D140" s="213"/>
      <c r="E140" s="213"/>
    </row>
    <row r="141" spans="1:5" ht="12" customHeight="1">
      <c r="A141" s="14" t="s">
        <v>187</v>
      </c>
      <c r="B141" s="8" t="s">
        <v>367</v>
      </c>
      <c r="C141" s="213"/>
      <c r="D141" s="213"/>
      <c r="E141" s="213"/>
    </row>
    <row r="142" spans="1:5" ht="12" customHeight="1" thickBot="1">
      <c r="A142" s="14" t="s">
        <v>275</v>
      </c>
      <c r="B142" s="8" t="s">
        <v>368</v>
      </c>
      <c r="C142" s="213"/>
      <c r="D142" s="213"/>
      <c r="E142" s="213"/>
    </row>
    <row r="143" spans="1:9" ht="15" customHeight="1" thickBot="1">
      <c r="A143" s="19" t="s">
        <v>17</v>
      </c>
      <c r="B143" s="101" t="s">
        <v>369</v>
      </c>
      <c r="C143" s="329">
        <f>+C124+C128+C133+C138</f>
        <v>0</v>
      </c>
      <c r="D143" s="329">
        <f>SUM(D124+D128+D133+D138)</f>
        <v>226</v>
      </c>
      <c r="E143" s="329">
        <v>226</v>
      </c>
      <c r="F143" s="330"/>
      <c r="G143" s="331"/>
      <c r="H143" s="331"/>
      <c r="I143" s="331"/>
    </row>
    <row r="144" spans="1:5" s="316" customFormat="1" ht="12.75" customHeight="1" thickBot="1">
      <c r="A144" s="223" t="s">
        <v>18</v>
      </c>
      <c r="B144" s="291" t="s">
        <v>370</v>
      </c>
      <c r="C144" s="329">
        <f>+C123+C143</f>
        <v>59588</v>
      </c>
      <c r="D144" s="329">
        <f>SUM(D123+D143)</f>
        <v>108867</v>
      </c>
      <c r="E144" s="329">
        <v>101948</v>
      </c>
    </row>
    <row r="145" ht="7.5" customHeight="1"/>
    <row r="146" spans="1:5" ht="15.75">
      <c r="A146" s="421" t="s">
        <v>372</v>
      </c>
      <c r="B146" s="421"/>
      <c r="C146" s="421"/>
      <c r="D146" s="314"/>
      <c r="E146" s="314"/>
    </row>
    <row r="147" spans="1:5" ht="15" customHeight="1" thickBot="1">
      <c r="A147" s="422"/>
      <c r="B147" s="422"/>
      <c r="C147" s="235" t="s">
        <v>186</v>
      </c>
      <c r="D147" s="235"/>
      <c r="E147" s="235"/>
    </row>
    <row r="148" spans="1:5" ht="13.5" customHeight="1" thickBot="1">
      <c r="A148" s="19">
        <v>1</v>
      </c>
      <c r="B148" s="26" t="s">
        <v>373</v>
      </c>
      <c r="C148" s="225">
        <f>+C60-C123</f>
        <v>-17913</v>
      </c>
      <c r="D148" s="225">
        <v>-18837</v>
      </c>
      <c r="E148" s="225">
        <v>-18837</v>
      </c>
    </row>
    <row r="149" spans="1:5" ht="27.75" customHeight="1" thickBot="1">
      <c r="A149" s="19" t="s">
        <v>10</v>
      </c>
      <c r="B149" s="26" t="s">
        <v>374</v>
      </c>
      <c r="C149" s="225">
        <f>+C83-C143</f>
        <v>17913</v>
      </c>
      <c r="D149" s="225">
        <v>18837</v>
      </c>
      <c r="E149" s="225">
        <v>18837</v>
      </c>
    </row>
  </sheetData>
  <sheetProtection/>
  <mergeCells count="8">
    <mergeCell ref="A1:E1"/>
    <mergeCell ref="C2:E2"/>
    <mergeCell ref="A86:E86"/>
    <mergeCell ref="C87:E87"/>
    <mergeCell ref="A146:C146"/>
    <mergeCell ref="A147:B147"/>
    <mergeCell ref="A2:B2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Csikvánd Önkormányzat
2015. ÉVI KÖLTSÉGVETÉS
KÖTELEZŐ FELADATAINAK MÉRLEGE &amp;R&amp;"Times New Roman CE,Félkövér dőlt"&amp;11 </oddHeader>
  </headerFooter>
  <rowBreaks count="1" manualBreakCount="1">
    <brk id="8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1"/>
  <sheetViews>
    <sheetView view="pageBreakPreview" zoomScaleNormal="115" zoomScaleSheetLayoutView="100" workbookViewId="0" topLeftCell="G1">
      <selection activeCell="J1" sqref="J1:J19"/>
    </sheetView>
  </sheetViews>
  <sheetFormatPr defaultColWidth="9.00390625" defaultRowHeight="12.75"/>
  <cols>
    <col min="1" max="1" width="6.875" style="45" customWidth="1"/>
    <col min="2" max="2" width="55.125" style="155" customWidth="1"/>
    <col min="3" max="5" width="16.375" style="45" customWidth="1"/>
    <col min="6" max="6" width="55.125" style="45" customWidth="1"/>
    <col min="7" max="9" width="16.375" style="45" customWidth="1"/>
    <col min="10" max="10" width="4.875" style="45" customWidth="1"/>
    <col min="11" max="16384" width="9.375" style="45" customWidth="1"/>
  </cols>
  <sheetData>
    <row r="1" spans="2:10" ht="39.75" customHeight="1">
      <c r="B1" s="247" t="s">
        <v>128</v>
      </c>
      <c r="C1" s="248"/>
      <c r="D1" s="248"/>
      <c r="E1" s="248"/>
      <c r="F1" s="248"/>
      <c r="G1" s="248"/>
      <c r="H1" s="248"/>
      <c r="I1" s="248"/>
      <c r="J1" s="427" t="s">
        <v>482</v>
      </c>
    </row>
    <row r="2" spans="7:10" ht="14.25" thickBot="1">
      <c r="G2" s="429" t="s">
        <v>51</v>
      </c>
      <c r="H2" s="429"/>
      <c r="I2" s="430"/>
      <c r="J2" s="427"/>
    </row>
    <row r="3" spans="1:10" ht="18" customHeight="1" thickBot="1">
      <c r="A3" s="424" t="s">
        <v>59</v>
      </c>
      <c r="B3" s="249" t="s">
        <v>46</v>
      </c>
      <c r="C3" s="250"/>
      <c r="D3" s="369"/>
      <c r="E3" s="369"/>
      <c r="F3" s="249" t="s">
        <v>48</v>
      </c>
      <c r="G3" s="251"/>
      <c r="H3" s="251"/>
      <c r="I3" s="251"/>
      <c r="J3" s="427"/>
    </row>
    <row r="4" spans="1:10" s="252" customFormat="1" ht="35.25" customHeight="1" thickBot="1">
      <c r="A4" s="425"/>
      <c r="B4" s="156" t="s">
        <v>52</v>
      </c>
      <c r="C4" s="157" t="s">
        <v>434</v>
      </c>
      <c r="D4" s="370" t="s">
        <v>446</v>
      </c>
      <c r="E4" s="370" t="s">
        <v>460</v>
      </c>
      <c r="F4" s="156" t="s">
        <v>52</v>
      </c>
      <c r="G4" s="41" t="s">
        <v>434</v>
      </c>
      <c r="H4" s="41" t="s">
        <v>446</v>
      </c>
      <c r="I4" s="41" t="s">
        <v>460</v>
      </c>
      <c r="J4" s="427"/>
    </row>
    <row r="5" spans="1:10" s="257" customFormat="1" ht="12" customHeight="1" thickBot="1">
      <c r="A5" s="253" t="s">
        <v>426</v>
      </c>
      <c r="B5" s="254" t="s">
        <v>427</v>
      </c>
      <c r="C5" s="255" t="s">
        <v>428</v>
      </c>
      <c r="D5" s="371" t="s">
        <v>429</v>
      </c>
      <c r="E5" s="371" t="s">
        <v>430</v>
      </c>
      <c r="F5" s="254" t="s">
        <v>431</v>
      </c>
      <c r="G5" s="256" t="s">
        <v>447</v>
      </c>
      <c r="H5" s="256" t="s">
        <v>461</v>
      </c>
      <c r="I5" s="256" t="s">
        <v>462</v>
      </c>
      <c r="J5" s="427"/>
    </row>
    <row r="6" spans="1:10" ht="12.75" customHeight="1">
      <c r="A6" s="258" t="s">
        <v>9</v>
      </c>
      <c r="B6" s="259" t="s">
        <v>375</v>
      </c>
      <c r="C6" s="236">
        <v>5650</v>
      </c>
      <c r="D6" s="372">
        <v>6506</v>
      </c>
      <c r="E6" s="372">
        <v>6644</v>
      </c>
      <c r="F6" s="259" t="s">
        <v>53</v>
      </c>
      <c r="G6" s="242">
        <v>9988</v>
      </c>
      <c r="H6" s="381">
        <v>39158</v>
      </c>
      <c r="I6" s="381">
        <v>39249</v>
      </c>
      <c r="J6" s="427"/>
    </row>
    <row r="7" spans="1:10" ht="12.75" customHeight="1">
      <c r="A7" s="260" t="s">
        <v>10</v>
      </c>
      <c r="B7" s="261" t="s">
        <v>376</v>
      </c>
      <c r="C7" s="237">
        <v>7460</v>
      </c>
      <c r="D7" s="373">
        <v>52558</v>
      </c>
      <c r="E7" s="373">
        <v>52558</v>
      </c>
      <c r="F7" s="261" t="s">
        <v>144</v>
      </c>
      <c r="G7" s="243">
        <v>1914</v>
      </c>
      <c r="H7" s="243">
        <v>5911</v>
      </c>
      <c r="I7" s="243">
        <v>5935</v>
      </c>
      <c r="J7" s="427"/>
    </row>
    <row r="8" spans="1:10" ht="12.75" customHeight="1">
      <c r="A8" s="260" t="s">
        <v>11</v>
      </c>
      <c r="B8" s="261" t="s">
        <v>407</v>
      </c>
      <c r="C8" s="237"/>
      <c r="D8" s="373"/>
      <c r="E8" s="373"/>
      <c r="F8" s="261" t="s">
        <v>191</v>
      </c>
      <c r="G8" s="243">
        <v>16036</v>
      </c>
      <c r="H8" s="243">
        <v>21200</v>
      </c>
      <c r="I8" s="243">
        <v>21343</v>
      </c>
      <c r="J8" s="427"/>
    </row>
    <row r="9" spans="1:10" ht="12.75" customHeight="1">
      <c r="A9" s="260" t="s">
        <v>12</v>
      </c>
      <c r="B9" s="261" t="s">
        <v>135</v>
      </c>
      <c r="C9" s="237">
        <v>15215</v>
      </c>
      <c r="D9" s="373">
        <v>15215</v>
      </c>
      <c r="E9" s="373">
        <v>15215</v>
      </c>
      <c r="F9" s="261" t="s">
        <v>145</v>
      </c>
      <c r="G9" s="243">
        <v>1315</v>
      </c>
      <c r="H9" s="243">
        <v>2156</v>
      </c>
      <c r="I9" s="243">
        <v>1944</v>
      </c>
      <c r="J9" s="427"/>
    </row>
    <row r="10" spans="1:10" ht="12.75" customHeight="1">
      <c r="A10" s="260" t="s">
        <v>13</v>
      </c>
      <c r="B10" s="262" t="s">
        <v>377</v>
      </c>
      <c r="C10" s="237">
        <v>170</v>
      </c>
      <c r="D10" s="373">
        <v>170</v>
      </c>
      <c r="E10" s="373">
        <v>170</v>
      </c>
      <c r="F10" s="261" t="s">
        <v>146</v>
      </c>
      <c r="G10" s="243">
        <v>7991</v>
      </c>
      <c r="H10" s="243">
        <v>8842</v>
      </c>
      <c r="I10" s="243">
        <v>8136</v>
      </c>
      <c r="J10" s="427"/>
    </row>
    <row r="11" spans="1:10" ht="12.75" customHeight="1">
      <c r="A11" s="260" t="s">
        <v>14</v>
      </c>
      <c r="B11" s="261" t="s">
        <v>378</v>
      </c>
      <c r="C11" s="238"/>
      <c r="D11" s="238"/>
      <c r="E11" s="243"/>
      <c r="F11" s="261" t="s">
        <v>40</v>
      </c>
      <c r="G11" s="243">
        <v>10829</v>
      </c>
      <c r="H11" s="243">
        <v>6064</v>
      </c>
      <c r="I11" s="243">
        <v>3083</v>
      </c>
      <c r="J11" s="427"/>
    </row>
    <row r="12" spans="1:10" ht="12.75" customHeight="1">
      <c r="A12" s="260" t="s">
        <v>15</v>
      </c>
      <c r="B12" s="261" t="s">
        <v>257</v>
      </c>
      <c r="C12" s="237">
        <v>1665</v>
      </c>
      <c r="D12" s="373">
        <v>1930</v>
      </c>
      <c r="E12" s="373">
        <v>2388</v>
      </c>
      <c r="F12" s="36"/>
      <c r="G12" s="243"/>
      <c r="H12" s="243"/>
      <c r="I12" s="243"/>
      <c r="J12" s="427"/>
    </row>
    <row r="13" spans="1:10" ht="12.75" customHeight="1">
      <c r="A13" s="260" t="s">
        <v>16</v>
      </c>
      <c r="B13" s="36"/>
      <c r="C13" s="237"/>
      <c r="D13" s="373"/>
      <c r="E13" s="373"/>
      <c r="F13" s="36"/>
      <c r="G13" s="243"/>
      <c r="H13" s="243"/>
      <c r="I13" s="243"/>
      <c r="J13" s="427"/>
    </row>
    <row r="14" spans="1:10" ht="12.75" customHeight="1">
      <c r="A14" s="260" t="s">
        <v>17</v>
      </c>
      <c r="B14" s="332"/>
      <c r="C14" s="238"/>
      <c r="D14" s="238"/>
      <c r="E14" s="243"/>
      <c r="F14" s="36"/>
      <c r="G14" s="243"/>
      <c r="H14" s="243"/>
      <c r="I14" s="243"/>
      <c r="J14" s="428"/>
    </row>
    <row r="15" spans="1:10" ht="12.75" customHeight="1">
      <c r="A15" s="260" t="s">
        <v>18</v>
      </c>
      <c r="B15" s="36"/>
      <c r="C15" s="237"/>
      <c r="D15" s="373"/>
      <c r="E15" s="373"/>
      <c r="F15" s="36"/>
      <c r="G15" s="243"/>
      <c r="H15" s="243"/>
      <c r="I15" s="243"/>
      <c r="J15" s="428"/>
    </row>
    <row r="16" spans="1:10" ht="12.75" customHeight="1">
      <c r="A16" s="260" t="s">
        <v>19</v>
      </c>
      <c r="B16" s="36"/>
      <c r="C16" s="237"/>
      <c r="D16" s="373"/>
      <c r="E16" s="373"/>
      <c r="F16" s="36"/>
      <c r="G16" s="243"/>
      <c r="H16" s="243"/>
      <c r="I16" s="243"/>
      <c r="J16" s="428"/>
    </row>
    <row r="17" spans="1:10" ht="12.75" customHeight="1" thickBot="1">
      <c r="A17" s="260" t="s">
        <v>20</v>
      </c>
      <c r="B17" s="47"/>
      <c r="C17" s="239"/>
      <c r="D17" s="374"/>
      <c r="E17" s="374"/>
      <c r="F17" s="36"/>
      <c r="G17" s="244"/>
      <c r="H17" s="382"/>
      <c r="I17" s="382"/>
      <c r="J17" s="428"/>
    </row>
    <row r="18" spans="1:10" ht="15.75" customHeight="1" thickBot="1">
      <c r="A18" s="263" t="s">
        <v>21</v>
      </c>
      <c r="B18" s="102" t="s">
        <v>408</v>
      </c>
      <c r="C18" s="240">
        <f>+C6+C7+C9+C10+C12+C13+C14+C15+C16+C17</f>
        <v>30160</v>
      </c>
      <c r="D18" s="375">
        <f>SUM(D6:D17)</f>
        <v>76379</v>
      </c>
      <c r="E18" s="375">
        <v>76975</v>
      </c>
      <c r="F18" s="102" t="s">
        <v>386</v>
      </c>
      <c r="G18" s="245">
        <f>SUM(G6:G17)</f>
        <v>48073</v>
      </c>
      <c r="H18" s="245">
        <f>SUM(H6:H17)</f>
        <v>83331</v>
      </c>
      <c r="I18" s="245">
        <v>79690</v>
      </c>
      <c r="J18" s="428"/>
    </row>
    <row r="19" spans="1:10" ht="12.75" customHeight="1">
      <c r="A19" s="264" t="s">
        <v>22</v>
      </c>
      <c r="B19" s="265" t="s">
        <v>381</v>
      </c>
      <c r="C19" s="361">
        <f>+C20+C21+C22+C23</f>
        <v>17913</v>
      </c>
      <c r="D19" s="376">
        <v>7178</v>
      </c>
      <c r="E19" s="376">
        <v>2941</v>
      </c>
      <c r="F19" s="266" t="s">
        <v>152</v>
      </c>
      <c r="G19" s="246"/>
      <c r="H19" s="383"/>
      <c r="I19" s="383"/>
      <c r="J19" s="428"/>
    </row>
    <row r="20" spans="1:10" ht="12.75" customHeight="1">
      <c r="A20" s="267" t="s">
        <v>23</v>
      </c>
      <c r="B20" s="266" t="s">
        <v>183</v>
      </c>
      <c r="C20" s="62">
        <v>17913</v>
      </c>
      <c r="D20" s="377">
        <v>7178</v>
      </c>
      <c r="E20" s="377">
        <v>2941</v>
      </c>
      <c r="F20" s="266" t="s">
        <v>385</v>
      </c>
      <c r="G20" s="63"/>
      <c r="H20" s="63"/>
      <c r="I20" s="63"/>
      <c r="J20" s="366"/>
    </row>
    <row r="21" spans="1:10" ht="12.75" customHeight="1">
      <c r="A21" s="267" t="s">
        <v>24</v>
      </c>
      <c r="B21" s="266" t="s">
        <v>184</v>
      </c>
      <c r="C21" s="62"/>
      <c r="D21" s="377"/>
      <c r="E21" s="377"/>
      <c r="F21" s="266" t="s">
        <v>126</v>
      </c>
      <c r="G21" s="63"/>
      <c r="H21" s="63"/>
      <c r="I21" s="63"/>
      <c r="J21" s="366"/>
    </row>
    <row r="22" spans="1:10" ht="12.75" customHeight="1">
      <c r="A22" s="267" t="s">
        <v>25</v>
      </c>
      <c r="B22" s="266" t="s">
        <v>189</v>
      </c>
      <c r="C22" s="62"/>
      <c r="D22" s="377"/>
      <c r="E22" s="377"/>
      <c r="F22" s="266" t="s">
        <v>127</v>
      </c>
      <c r="G22" s="63"/>
      <c r="H22" s="63"/>
      <c r="I22" s="63"/>
      <c r="J22" s="366"/>
    </row>
    <row r="23" spans="1:10" ht="12.75" customHeight="1">
      <c r="A23" s="267" t="s">
        <v>26</v>
      </c>
      <c r="B23" s="266" t="s">
        <v>190</v>
      </c>
      <c r="C23" s="62"/>
      <c r="D23" s="378"/>
      <c r="E23" s="378"/>
      <c r="F23" s="265" t="s">
        <v>192</v>
      </c>
      <c r="G23" s="63"/>
      <c r="H23" s="63"/>
      <c r="I23" s="63"/>
      <c r="J23" s="366"/>
    </row>
    <row r="24" spans="1:10" ht="12.75" customHeight="1">
      <c r="A24" s="267" t="s">
        <v>27</v>
      </c>
      <c r="B24" s="266" t="s">
        <v>382</v>
      </c>
      <c r="C24" s="268">
        <f>+C25+C26</f>
        <v>0</v>
      </c>
      <c r="D24" s="379"/>
      <c r="E24" s="379"/>
      <c r="F24" s="266" t="s">
        <v>153</v>
      </c>
      <c r="G24" s="63"/>
      <c r="H24" s="63"/>
      <c r="I24" s="63"/>
      <c r="J24" s="366"/>
    </row>
    <row r="25" spans="1:10" ht="12.75" customHeight="1">
      <c r="A25" s="264" t="s">
        <v>28</v>
      </c>
      <c r="B25" s="265" t="s">
        <v>379</v>
      </c>
      <c r="C25" s="241"/>
      <c r="D25" s="378"/>
      <c r="E25" s="378"/>
      <c r="F25" s="259" t="s">
        <v>154</v>
      </c>
      <c r="G25" s="246"/>
      <c r="H25" s="63"/>
      <c r="I25" s="63"/>
      <c r="J25" s="366"/>
    </row>
    <row r="26" spans="1:10" ht="12.75" customHeight="1" thickBot="1">
      <c r="A26" s="267" t="s">
        <v>29</v>
      </c>
      <c r="B26" s="266" t="s">
        <v>380</v>
      </c>
      <c r="C26" s="62"/>
      <c r="D26" s="377"/>
      <c r="E26" s="377"/>
      <c r="F26" s="36"/>
      <c r="G26" s="63"/>
      <c r="H26" s="384">
        <v>226</v>
      </c>
      <c r="I26" s="384">
        <v>226</v>
      </c>
      <c r="J26" s="366"/>
    </row>
    <row r="27" spans="1:10" ht="15.75" customHeight="1" thickBot="1">
      <c r="A27" s="263" t="s">
        <v>30</v>
      </c>
      <c r="B27" s="102" t="s">
        <v>383</v>
      </c>
      <c r="C27" s="240">
        <f>+C19+C24</f>
        <v>17913</v>
      </c>
      <c r="D27" s="375">
        <v>7178</v>
      </c>
      <c r="E27" s="375">
        <v>2941</v>
      </c>
      <c r="F27" s="102" t="s">
        <v>387</v>
      </c>
      <c r="G27" s="245">
        <f>SUM(G19:G26)</f>
        <v>0</v>
      </c>
      <c r="H27" s="245">
        <v>226</v>
      </c>
      <c r="I27" s="245">
        <v>226</v>
      </c>
      <c r="J27" s="366"/>
    </row>
    <row r="28" spans="1:10" ht="13.5" thickBot="1">
      <c r="A28" s="263" t="s">
        <v>31</v>
      </c>
      <c r="B28" s="269" t="s">
        <v>384</v>
      </c>
      <c r="C28" s="270">
        <f>+C18+C27</f>
        <v>48073</v>
      </c>
      <c r="D28" s="380">
        <f>SUM(D18+D27)</f>
        <v>83557</v>
      </c>
      <c r="E28" s="385">
        <v>79916</v>
      </c>
      <c r="F28" s="269" t="s">
        <v>388</v>
      </c>
      <c r="G28" s="270">
        <f>+G18+G27</f>
        <v>48073</v>
      </c>
      <c r="H28" s="385">
        <f>SUM(H18+H27)</f>
        <v>83557</v>
      </c>
      <c r="I28" s="385">
        <v>79916</v>
      </c>
      <c r="J28" s="366"/>
    </row>
    <row r="29" spans="1:10" ht="13.5" thickBot="1">
      <c r="A29" s="263" t="s">
        <v>32</v>
      </c>
      <c r="B29" s="269" t="s">
        <v>130</v>
      </c>
      <c r="C29" s="270">
        <f>IF(C18-G18&lt;0,G18-C18,"-")</f>
        <v>17913</v>
      </c>
      <c r="D29" s="380" t="s">
        <v>465</v>
      </c>
      <c r="E29" s="414" t="s">
        <v>465</v>
      </c>
      <c r="F29" s="269" t="s">
        <v>131</v>
      </c>
      <c r="G29" s="270" t="str">
        <f>IF(C18-G18&gt;0,C18-G18,"-")</f>
        <v>-</v>
      </c>
      <c r="H29" s="270" t="s">
        <v>465</v>
      </c>
      <c r="I29" s="270" t="s">
        <v>465</v>
      </c>
      <c r="J29" s="366"/>
    </row>
    <row r="30" spans="1:10" ht="13.5" thickBot="1">
      <c r="A30" s="263" t="s">
        <v>33</v>
      </c>
      <c r="B30" s="269" t="s">
        <v>193</v>
      </c>
      <c r="C30" s="270" t="str">
        <f>IF(C18+C19-G28&lt;0,G28-(C18+C19),"-")</f>
        <v>-</v>
      </c>
      <c r="D30" s="380" t="s">
        <v>465</v>
      </c>
      <c r="E30" s="385" t="s">
        <v>465</v>
      </c>
      <c r="F30" s="269" t="s">
        <v>194</v>
      </c>
      <c r="G30" s="270" t="str">
        <f>IF(C18+C19-G28&gt;0,C18+C19-G28,"-")</f>
        <v>-</v>
      </c>
      <c r="H30" s="270" t="s">
        <v>465</v>
      </c>
      <c r="I30" s="270" t="s">
        <v>465</v>
      </c>
      <c r="J30" s="366"/>
    </row>
    <row r="31" spans="2:6" ht="18.75">
      <c r="B31" s="426"/>
      <c r="C31" s="426"/>
      <c r="D31" s="426"/>
      <c r="E31" s="426"/>
      <c r="F31" s="426"/>
    </row>
  </sheetData>
  <sheetProtection/>
  <mergeCells count="4">
    <mergeCell ref="A3:A4"/>
    <mergeCell ref="B31:F31"/>
    <mergeCell ref="J1:J19"/>
    <mergeCell ref="G2:I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F34" sqref="F34"/>
    </sheetView>
  </sheetViews>
  <sheetFormatPr defaultColWidth="9.00390625" defaultRowHeight="12.75"/>
  <cols>
    <col min="1" max="1" width="6.875" style="45" customWidth="1"/>
    <col min="2" max="2" width="55.125" style="155" customWidth="1"/>
    <col min="3" max="5" width="16.375" style="45" customWidth="1"/>
    <col min="6" max="6" width="55.125" style="45" customWidth="1"/>
    <col min="7" max="9" width="16.375" style="45" customWidth="1"/>
    <col min="10" max="10" width="4.875" style="45" customWidth="1"/>
    <col min="11" max="16384" width="9.375" style="45" customWidth="1"/>
  </cols>
  <sheetData>
    <row r="1" spans="2:10" ht="31.5">
      <c r="B1" s="247" t="s">
        <v>129</v>
      </c>
      <c r="C1" s="248"/>
      <c r="D1" s="248"/>
      <c r="E1" s="248"/>
      <c r="F1" s="248"/>
      <c r="G1" s="248"/>
      <c r="H1" s="248"/>
      <c r="I1" s="248"/>
      <c r="J1" s="433" t="s">
        <v>431</v>
      </c>
    </row>
    <row r="2" spans="7:10" ht="14.25" thickBot="1">
      <c r="G2" s="434" t="s">
        <v>51</v>
      </c>
      <c r="H2" s="434"/>
      <c r="I2" s="435"/>
      <c r="J2" s="433"/>
    </row>
    <row r="3" spans="1:10" ht="13.5" thickBot="1">
      <c r="A3" s="431" t="s">
        <v>59</v>
      </c>
      <c r="B3" s="249" t="s">
        <v>46</v>
      </c>
      <c r="C3" s="250"/>
      <c r="D3" s="250"/>
      <c r="E3" s="369"/>
      <c r="F3" s="249" t="s">
        <v>48</v>
      </c>
      <c r="G3" s="251"/>
      <c r="H3" s="251"/>
      <c r="I3" s="401"/>
      <c r="J3" s="433"/>
    </row>
    <row r="4" spans="1:10" s="252" customFormat="1" ht="36.75" thickBot="1">
      <c r="A4" s="432"/>
      <c r="B4" s="156" t="s">
        <v>52</v>
      </c>
      <c r="C4" s="157" t="s">
        <v>434</v>
      </c>
      <c r="D4" s="157" t="s">
        <v>446</v>
      </c>
      <c r="E4" s="370" t="s">
        <v>460</v>
      </c>
      <c r="F4" s="156" t="s">
        <v>52</v>
      </c>
      <c r="G4" s="157" t="s">
        <v>434</v>
      </c>
      <c r="H4" s="157" t="s">
        <v>446</v>
      </c>
      <c r="I4" s="405" t="s">
        <v>463</v>
      </c>
      <c r="J4" s="433"/>
    </row>
    <row r="5" spans="1:10" s="252" customFormat="1" ht="13.5" thickBot="1">
      <c r="A5" s="253" t="s">
        <v>426</v>
      </c>
      <c r="B5" s="254" t="s">
        <v>427</v>
      </c>
      <c r="C5" s="255" t="s">
        <v>428</v>
      </c>
      <c r="D5" s="255" t="s">
        <v>429</v>
      </c>
      <c r="E5" s="371" t="s">
        <v>430</v>
      </c>
      <c r="F5" s="254" t="s">
        <v>431</v>
      </c>
      <c r="G5" s="256" t="s">
        <v>447</v>
      </c>
      <c r="H5" s="256" t="s">
        <v>461</v>
      </c>
      <c r="I5" s="253" t="s">
        <v>462</v>
      </c>
      <c r="J5" s="433"/>
    </row>
    <row r="6" spans="1:10" ht="12.75" customHeight="1">
      <c r="A6" s="258" t="s">
        <v>9</v>
      </c>
      <c r="B6" s="259" t="s">
        <v>389</v>
      </c>
      <c r="C6" s="236"/>
      <c r="D6" s="372">
        <v>1910</v>
      </c>
      <c r="E6" s="372">
        <v>1910</v>
      </c>
      <c r="F6" s="259" t="s">
        <v>185</v>
      </c>
      <c r="G6" s="242">
        <v>2000</v>
      </c>
      <c r="H6" s="381">
        <v>5957</v>
      </c>
      <c r="I6" s="402">
        <v>3882</v>
      </c>
      <c r="J6" s="433"/>
    </row>
    <row r="7" spans="1:10" ht="12.75">
      <c r="A7" s="260" t="s">
        <v>10</v>
      </c>
      <c r="B7" s="261" t="s">
        <v>390</v>
      </c>
      <c r="C7" s="237"/>
      <c r="D7" s="373"/>
      <c r="E7" s="373"/>
      <c r="F7" s="261" t="s">
        <v>395</v>
      </c>
      <c r="G7" s="243"/>
      <c r="H7" s="243"/>
      <c r="I7" s="403"/>
      <c r="J7" s="433"/>
    </row>
    <row r="8" spans="1:10" ht="12.75" customHeight="1">
      <c r="A8" s="260" t="s">
        <v>11</v>
      </c>
      <c r="B8" s="261" t="s">
        <v>3</v>
      </c>
      <c r="C8" s="237"/>
      <c r="D8" s="373"/>
      <c r="E8" s="373"/>
      <c r="F8" s="261" t="s">
        <v>148</v>
      </c>
      <c r="G8" s="243"/>
      <c r="H8" s="243">
        <v>16542</v>
      </c>
      <c r="I8" s="403">
        <v>11252</v>
      </c>
      <c r="J8" s="433"/>
    </row>
    <row r="9" spans="1:10" ht="12.75" customHeight="1">
      <c r="A9" s="260" t="s">
        <v>12</v>
      </c>
      <c r="B9" s="261" t="s">
        <v>391</v>
      </c>
      <c r="C9" s="237"/>
      <c r="D9" s="373">
        <v>11515</v>
      </c>
      <c r="E9" s="373">
        <v>4000</v>
      </c>
      <c r="F9" s="261" t="s">
        <v>396</v>
      </c>
      <c r="G9" s="243"/>
      <c r="H9" s="243"/>
      <c r="I9" s="403"/>
      <c r="J9" s="433"/>
    </row>
    <row r="10" spans="1:10" ht="12.75" customHeight="1">
      <c r="A10" s="260" t="s">
        <v>13</v>
      </c>
      <c r="B10" s="261" t="s">
        <v>392</v>
      </c>
      <c r="C10" s="237"/>
      <c r="D10" s="373"/>
      <c r="E10" s="373"/>
      <c r="F10" s="261" t="s">
        <v>188</v>
      </c>
      <c r="G10" s="243"/>
      <c r="H10" s="243"/>
      <c r="I10" s="403">
        <v>6327</v>
      </c>
      <c r="J10" s="433"/>
    </row>
    <row r="11" spans="1:10" ht="12.75" customHeight="1">
      <c r="A11" s="260" t="s">
        <v>14</v>
      </c>
      <c r="B11" s="261" t="s">
        <v>393</v>
      </c>
      <c r="C11" s="238">
        <v>11515</v>
      </c>
      <c r="D11" s="238"/>
      <c r="E11" s="243"/>
      <c r="F11" s="36"/>
      <c r="G11" s="243"/>
      <c r="H11" s="243"/>
      <c r="I11" s="403"/>
      <c r="J11" s="433"/>
    </row>
    <row r="12" spans="1:10" ht="12.75" customHeight="1">
      <c r="A12" s="260" t="s">
        <v>15</v>
      </c>
      <c r="B12" s="36"/>
      <c r="C12" s="237"/>
      <c r="D12" s="400"/>
      <c r="E12" s="243"/>
      <c r="F12" s="36"/>
      <c r="G12" s="243"/>
      <c r="H12" s="243"/>
      <c r="I12" s="403"/>
      <c r="J12" s="433"/>
    </row>
    <row r="13" spans="1:10" ht="12.75" customHeight="1">
      <c r="A13" s="260" t="s">
        <v>16</v>
      </c>
      <c r="B13" s="36"/>
      <c r="C13" s="237"/>
      <c r="D13" s="400"/>
      <c r="E13" s="243"/>
      <c r="F13" s="36"/>
      <c r="G13" s="243"/>
      <c r="H13" s="243"/>
      <c r="I13" s="403"/>
      <c r="J13" s="433"/>
    </row>
    <row r="14" spans="1:10" ht="12.75" customHeight="1">
      <c r="A14" s="260" t="s">
        <v>17</v>
      </c>
      <c r="B14" s="36"/>
      <c r="C14" s="238"/>
      <c r="D14" s="238"/>
      <c r="E14" s="243"/>
      <c r="F14" s="36"/>
      <c r="G14" s="243"/>
      <c r="H14" s="243"/>
      <c r="I14" s="403"/>
      <c r="J14" s="433"/>
    </row>
    <row r="15" spans="1:10" ht="12.75">
      <c r="A15" s="260" t="s">
        <v>18</v>
      </c>
      <c r="B15" s="36"/>
      <c r="C15" s="238"/>
      <c r="D15" s="238"/>
      <c r="E15" s="243"/>
      <c r="F15" s="36"/>
      <c r="G15" s="243"/>
      <c r="H15" s="243"/>
      <c r="I15" s="403"/>
      <c r="J15" s="433"/>
    </row>
    <row r="16" spans="1:10" ht="12.75" customHeight="1" thickBot="1">
      <c r="A16" s="303" t="s">
        <v>19</v>
      </c>
      <c r="B16" s="333"/>
      <c r="C16" s="305"/>
      <c r="D16" s="409"/>
      <c r="E16" s="388"/>
      <c r="F16" s="304" t="s">
        <v>40</v>
      </c>
      <c r="G16" s="287">
        <v>9515</v>
      </c>
      <c r="H16" s="382">
        <v>2811</v>
      </c>
      <c r="I16" s="404">
        <v>571</v>
      </c>
      <c r="J16" s="433"/>
    </row>
    <row r="17" spans="1:10" ht="15.75" customHeight="1" thickBot="1">
      <c r="A17" s="263" t="s">
        <v>20</v>
      </c>
      <c r="B17" s="102" t="s">
        <v>409</v>
      </c>
      <c r="C17" s="240">
        <f>+C6+C8+C9+C11+C12+C13+C14+C15+C16</f>
        <v>11515</v>
      </c>
      <c r="D17" s="375">
        <v>13425</v>
      </c>
      <c r="E17" s="375">
        <v>5910</v>
      </c>
      <c r="F17" s="102" t="s">
        <v>410</v>
      </c>
      <c r="G17" s="245">
        <f>+G6+G8+G10+G11+G12+G13+G14+G15+G16</f>
        <v>11515</v>
      </c>
      <c r="H17" s="389">
        <f>SUM(H6:H16)</f>
        <v>25310</v>
      </c>
      <c r="I17" s="389">
        <v>22032</v>
      </c>
      <c r="J17" s="433"/>
    </row>
    <row r="18" spans="1:10" ht="12.75" customHeight="1">
      <c r="A18" s="258" t="s">
        <v>21</v>
      </c>
      <c r="B18" s="272" t="s">
        <v>206</v>
      </c>
      <c r="C18" s="279">
        <f>+C19+C20+C21+C22+C23</f>
        <v>0</v>
      </c>
      <c r="D18" s="386">
        <v>11885</v>
      </c>
      <c r="E18" s="386">
        <v>16122</v>
      </c>
      <c r="F18" s="266" t="s">
        <v>152</v>
      </c>
      <c r="G18" s="61"/>
      <c r="H18" s="383"/>
      <c r="I18" s="408"/>
      <c r="J18" s="433"/>
    </row>
    <row r="19" spans="1:10" ht="12.75" customHeight="1">
      <c r="A19" s="260" t="s">
        <v>22</v>
      </c>
      <c r="B19" s="273" t="s">
        <v>195</v>
      </c>
      <c r="C19" s="62"/>
      <c r="D19" s="377">
        <v>11885</v>
      </c>
      <c r="E19" s="377">
        <v>16122</v>
      </c>
      <c r="F19" s="266" t="s">
        <v>155</v>
      </c>
      <c r="G19" s="63"/>
      <c r="H19" s="63"/>
      <c r="I19" s="406"/>
      <c r="J19" s="433"/>
    </row>
    <row r="20" spans="1:10" ht="12.75" customHeight="1">
      <c r="A20" s="258" t="s">
        <v>23</v>
      </c>
      <c r="B20" s="273" t="s">
        <v>196</v>
      </c>
      <c r="C20" s="62"/>
      <c r="D20" s="377"/>
      <c r="E20" s="377"/>
      <c r="F20" s="266" t="s">
        <v>126</v>
      </c>
      <c r="G20" s="63"/>
      <c r="H20" s="63"/>
      <c r="I20" s="406"/>
      <c r="J20" s="433"/>
    </row>
    <row r="21" spans="1:10" ht="12.75" customHeight="1">
      <c r="A21" s="260" t="s">
        <v>24</v>
      </c>
      <c r="B21" s="273" t="s">
        <v>197</v>
      </c>
      <c r="C21" s="62"/>
      <c r="D21" s="377"/>
      <c r="E21" s="377"/>
      <c r="F21" s="266" t="s">
        <v>127</v>
      </c>
      <c r="G21" s="63"/>
      <c r="H21" s="63"/>
      <c r="I21" s="406"/>
      <c r="J21" s="433"/>
    </row>
    <row r="22" spans="1:10" ht="12.75" customHeight="1">
      <c r="A22" s="258" t="s">
        <v>25</v>
      </c>
      <c r="B22" s="273" t="s">
        <v>198</v>
      </c>
      <c r="C22" s="62"/>
      <c r="D22" s="378"/>
      <c r="E22" s="378"/>
      <c r="F22" s="265" t="s">
        <v>192</v>
      </c>
      <c r="G22" s="63"/>
      <c r="H22" s="63"/>
      <c r="I22" s="406"/>
      <c r="J22" s="433"/>
    </row>
    <row r="23" spans="1:10" ht="12.75" customHeight="1">
      <c r="A23" s="260" t="s">
        <v>26</v>
      </c>
      <c r="B23" s="274" t="s">
        <v>199</v>
      </c>
      <c r="C23" s="62"/>
      <c r="D23" s="377"/>
      <c r="E23" s="377"/>
      <c r="F23" s="266" t="s">
        <v>156</v>
      </c>
      <c r="G23" s="63"/>
      <c r="H23" s="63"/>
      <c r="I23" s="406"/>
      <c r="J23" s="433"/>
    </row>
    <row r="24" spans="1:10" ht="12.75" customHeight="1">
      <c r="A24" s="258" t="s">
        <v>27</v>
      </c>
      <c r="B24" s="275" t="s">
        <v>200</v>
      </c>
      <c r="C24" s="268">
        <f>+C25+C26+C27+C28+C29</f>
        <v>0</v>
      </c>
      <c r="D24" s="386"/>
      <c r="E24" s="386"/>
      <c r="F24" s="276" t="s">
        <v>154</v>
      </c>
      <c r="G24" s="63"/>
      <c r="H24" s="63"/>
      <c r="I24" s="406"/>
      <c r="J24" s="433"/>
    </row>
    <row r="25" spans="1:10" ht="12.75" customHeight="1">
      <c r="A25" s="260" t="s">
        <v>28</v>
      </c>
      <c r="B25" s="274" t="s">
        <v>201</v>
      </c>
      <c r="C25" s="62"/>
      <c r="D25" s="387"/>
      <c r="E25" s="387"/>
      <c r="F25" s="276" t="s">
        <v>397</v>
      </c>
      <c r="G25" s="63"/>
      <c r="H25" s="63"/>
      <c r="I25" s="406"/>
      <c r="J25" s="433"/>
    </row>
    <row r="26" spans="1:10" ht="12.75" customHeight="1">
      <c r="A26" s="258" t="s">
        <v>29</v>
      </c>
      <c r="B26" s="274" t="s">
        <v>202</v>
      </c>
      <c r="C26" s="62"/>
      <c r="D26" s="387"/>
      <c r="E26" s="387"/>
      <c r="F26" s="271"/>
      <c r="G26" s="63"/>
      <c r="H26" s="63"/>
      <c r="I26" s="406"/>
      <c r="J26" s="433"/>
    </row>
    <row r="27" spans="1:10" ht="12.75" customHeight="1">
      <c r="A27" s="260" t="s">
        <v>30</v>
      </c>
      <c r="B27" s="273" t="s">
        <v>203</v>
      </c>
      <c r="C27" s="62"/>
      <c r="D27" s="387"/>
      <c r="E27" s="387"/>
      <c r="F27" s="100"/>
      <c r="G27" s="63"/>
      <c r="H27" s="63"/>
      <c r="I27" s="406"/>
      <c r="J27" s="433"/>
    </row>
    <row r="28" spans="1:10" ht="12.75" customHeight="1">
      <c r="A28" s="258" t="s">
        <v>31</v>
      </c>
      <c r="B28" s="277" t="s">
        <v>204</v>
      </c>
      <c r="C28" s="62"/>
      <c r="D28" s="377"/>
      <c r="E28" s="377"/>
      <c r="F28" s="36"/>
      <c r="G28" s="63"/>
      <c r="H28" s="63"/>
      <c r="I28" s="406"/>
      <c r="J28" s="433"/>
    </row>
    <row r="29" spans="1:10" ht="12.75" customHeight="1" thickBot="1">
      <c r="A29" s="260" t="s">
        <v>32</v>
      </c>
      <c r="B29" s="278" t="s">
        <v>205</v>
      </c>
      <c r="C29" s="62"/>
      <c r="D29" s="387"/>
      <c r="E29" s="387"/>
      <c r="F29" s="100"/>
      <c r="G29" s="63"/>
      <c r="H29" s="384"/>
      <c r="I29" s="407"/>
      <c r="J29" s="433"/>
    </row>
    <row r="30" spans="1:10" ht="21.75" customHeight="1" thickBot="1">
      <c r="A30" s="263" t="s">
        <v>33</v>
      </c>
      <c r="B30" s="102" t="s">
        <v>394</v>
      </c>
      <c r="C30" s="240">
        <f>+C18+C24</f>
        <v>0</v>
      </c>
      <c r="D30" s="375">
        <v>11885</v>
      </c>
      <c r="E30" s="375">
        <v>16122</v>
      </c>
      <c r="F30" s="102" t="s">
        <v>398</v>
      </c>
      <c r="G30" s="245">
        <f>SUM(G18:G29)</f>
        <v>0</v>
      </c>
      <c r="H30" s="245"/>
      <c r="I30" s="389"/>
      <c r="J30" s="433"/>
    </row>
    <row r="31" spans="1:10" ht="13.5" thickBot="1">
      <c r="A31" s="263" t="s">
        <v>34</v>
      </c>
      <c r="B31" s="269" t="s">
        <v>399</v>
      </c>
      <c r="C31" s="270">
        <f>+C17+C30</f>
        <v>11515</v>
      </c>
      <c r="D31" s="380">
        <f>SUM(D17+D30)</f>
        <v>25310</v>
      </c>
      <c r="E31" s="385">
        <v>22032</v>
      </c>
      <c r="F31" s="269" t="s">
        <v>400</v>
      </c>
      <c r="G31" s="270">
        <f>+G17+G30</f>
        <v>11515</v>
      </c>
      <c r="H31" s="390">
        <v>25310</v>
      </c>
      <c r="I31" s="385">
        <v>22032</v>
      </c>
      <c r="J31" s="433"/>
    </row>
    <row r="32" spans="1:10" ht="13.5" thickBot="1">
      <c r="A32" s="263" t="s">
        <v>35</v>
      </c>
      <c r="B32" s="269" t="s">
        <v>130</v>
      </c>
      <c r="C32" s="270" t="str">
        <f>IF(C17-G17&lt;0,G17-C17,"-")</f>
        <v>-</v>
      </c>
      <c r="D32" s="270" t="s">
        <v>465</v>
      </c>
      <c r="E32" s="380" t="s">
        <v>465</v>
      </c>
      <c r="F32" s="269" t="s">
        <v>131</v>
      </c>
      <c r="G32" s="270" t="str">
        <f>IF(C17-G17&gt;0,C17-G17,"-")</f>
        <v>-</v>
      </c>
      <c r="H32" s="270" t="s">
        <v>465</v>
      </c>
      <c r="I32" s="385" t="s">
        <v>465</v>
      </c>
      <c r="J32" s="433"/>
    </row>
    <row r="33" spans="1:10" ht="13.5" thickBot="1">
      <c r="A33" s="263" t="s">
        <v>36</v>
      </c>
      <c r="B33" s="269" t="s">
        <v>193</v>
      </c>
      <c r="C33" s="270" t="str">
        <f>IF(C17+C18-G31&lt;0,G31-(C17+C18),"-")</f>
        <v>-</v>
      </c>
      <c r="D33" s="270" t="s">
        <v>465</v>
      </c>
      <c r="E33" s="380" t="s">
        <v>465</v>
      </c>
      <c r="F33" s="269" t="s">
        <v>194</v>
      </c>
      <c r="G33" s="270" t="str">
        <f>IF(C17+C18-G31&gt;0,C17+C18-G31,"-")</f>
        <v>-</v>
      </c>
      <c r="H33" s="270" t="s">
        <v>465</v>
      </c>
      <c r="I33" s="385" t="s">
        <v>465</v>
      </c>
      <c r="J33" s="433"/>
    </row>
  </sheetData>
  <sheetProtection/>
  <mergeCells count="3">
    <mergeCell ref="A3:A4"/>
    <mergeCell ref="J1:J33"/>
    <mergeCell ref="G2:I2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A1" sqref="A1:F1"/>
    </sheetView>
  </sheetViews>
  <sheetFormatPr defaultColWidth="9.00390625" defaultRowHeight="12.75"/>
  <cols>
    <col min="1" max="1" width="5.625" style="108" customWidth="1"/>
    <col min="2" max="2" width="35.625" style="108" customWidth="1"/>
    <col min="3" max="6" width="14.00390625" style="108" customWidth="1"/>
    <col min="7" max="16384" width="9.375" style="108" customWidth="1"/>
  </cols>
  <sheetData>
    <row r="1" spans="1:6" ht="33" customHeight="1">
      <c r="A1" s="436" t="s">
        <v>442</v>
      </c>
      <c r="B1" s="436"/>
      <c r="C1" s="436"/>
      <c r="D1" s="436"/>
      <c r="E1" s="436"/>
      <c r="F1" s="436"/>
    </row>
    <row r="2" spans="1:7" ht="15.75" customHeight="1" thickBot="1">
      <c r="A2" s="109"/>
      <c r="B2" s="109"/>
      <c r="C2" s="437"/>
      <c r="D2" s="437"/>
      <c r="E2" s="444" t="s">
        <v>44</v>
      </c>
      <c r="F2" s="444"/>
      <c r="G2" s="116"/>
    </row>
    <row r="3" spans="1:6" ht="63" customHeight="1">
      <c r="A3" s="440" t="s">
        <v>7</v>
      </c>
      <c r="B3" s="442" t="s">
        <v>159</v>
      </c>
      <c r="C3" s="442" t="s">
        <v>213</v>
      </c>
      <c r="D3" s="442"/>
      <c r="E3" s="442"/>
      <c r="F3" s="438" t="s">
        <v>209</v>
      </c>
    </row>
    <row r="4" spans="1:6" ht="15.75" thickBot="1">
      <c r="A4" s="441"/>
      <c r="B4" s="443"/>
      <c r="C4" s="111" t="s">
        <v>207</v>
      </c>
      <c r="D4" s="111" t="s">
        <v>208</v>
      </c>
      <c r="E4" s="111" t="s">
        <v>401</v>
      </c>
      <c r="F4" s="439"/>
    </row>
    <row r="5" spans="1:6" ht="15.75" thickBot="1">
      <c r="A5" s="113" t="s">
        <v>426</v>
      </c>
      <c r="B5" s="114" t="s">
        <v>427</v>
      </c>
      <c r="C5" s="114" t="s">
        <v>428</v>
      </c>
      <c r="D5" s="114" t="s">
        <v>429</v>
      </c>
      <c r="E5" s="114" t="s">
        <v>430</v>
      </c>
      <c r="F5" s="115" t="s">
        <v>431</v>
      </c>
    </row>
    <row r="6" spans="1:6" ht="15">
      <c r="A6" s="112" t="s">
        <v>9</v>
      </c>
      <c r="B6" s="133"/>
      <c r="C6" s="134"/>
      <c r="D6" s="134"/>
      <c r="E6" s="134"/>
      <c r="F6" s="119">
        <f>SUM(C6:E6)</f>
        <v>0</v>
      </c>
    </row>
    <row r="7" spans="1:6" ht="15">
      <c r="A7" s="110" t="s">
        <v>10</v>
      </c>
      <c r="B7" s="135"/>
      <c r="C7" s="136"/>
      <c r="D7" s="136"/>
      <c r="E7" s="136"/>
      <c r="F7" s="120">
        <f>SUM(C7:E7)</f>
        <v>0</v>
      </c>
    </row>
    <row r="8" spans="1:6" ht="15">
      <c r="A8" s="110" t="s">
        <v>11</v>
      </c>
      <c r="B8" s="135"/>
      <c r="C8" s="136"/>
      <c r="D8" s="136"/>
      <c r="E8" s="136"/>
      <c r="F8" s="120">
        <f>SUM(C8:E8)</f>
        <v>0</v>
      </c>
    </row>
    <row r="9" spans="1:6" ht="15">
      <c r="A9" s="110" t="s">
        <v>12</v>
      </c>
      <c r="B9" s="135"/>
      <c r="C9" s="136"/>
      <c r="D9" s="136"/>
      <c r="E9" s="136"/>
      <c r="F9" s="120">
        <f>SUM(C9:E9)</f>
        <v>0</v>
      </c>
    </row>
    <row r="10" spans="1:6" ht="15.75" thickBot="1">
      <c r="A10" s="117" t="s">
        <v>13</v>
      </c>
      <c r="B10" s="137"/>
      <c r="C10" s="138"/>
      <c r="D10" s="138"/>
      <c r="E10" s="138"/>
      <c r="F10" s="120">
        <f>SUM(C10:E10)</f>
        <v>0</v>
      </c>
    </row>
    <row r="11" spans="1:6" s="352" customFormat="1" ht="15" thickBot="1">
      <c r="A11" s="349" t="s">
        <v>14</v>
      </c>
      <c r="B11" s="118" t="s">
        <v>161</v>
      </c>
      <c r="C11" s="350">
        <f>SUM(C6:C10)</f>
        <v>0</v>
      </c>
      <c r="D11" s="350">
        <f>SUM(D6:D10)</f>
        <v>0</v>
      </c>
      <c r="E11" s="350">
        <f>SUM(E6:E10)</f>
        <v>0</v>
      </c>
      <c r="F11" s="351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1/2016. (I.6.)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zoomScaleSheetLayoutView="100" workbookViewId="0" topLeftCell="A1">
      <selection activeCell="B5" sqref="B5"/>
    </sheetView>
  </sheetViews>
  <sheetFormatPr defaultColWidth="9.00390625" defaultRowHeight="12.75"/>
  <cols>
    <col min="1" max="1" width="5.625" style="108" customWidth="1"/>
    <col min="2" max="2" width="68.625" style="108" customWidth="1"/>
    <col min="3" max="3" width="19.50390625" style="108" customWidth="1"/>
    <col min="4" max="16384" width="9.375" style="108" customWidth="1"/>
  </cols>
  <sheetData>
    <row r="1" spans="1:3" ht="33" customHeight="1">
      <c r="A1" s="436" t="s">
        <v>443</v>
      </c>
      <c r="B1" s="436"/>
      <c r="C1" s="436"/>
    </row>
    <row r="2" spans="1:4" ht="15.75" customHeight="1" thickBot="1">
      <c r="A2" s="109"/>
      <c r="B2" s="109"/>
      <c r="C2" s="121" t="s">
        <v>44</v>
      </c>
      <c r="D2" s="116"/>
    </row>
    <row r="3" spans="1:3" ht="26.25" customHeight="1" thickBot="1">
      <c r="A3" s="139" t="s">
        <v>7</v>
      </c>
      <c r="B3" s="140" t="s">
        <v>157</v>
      </c>
      <c r="C3" s="141" t="s">
        <v>434</v>
      </c>
    </row>
    <row r="4" spans="1:3" ht="15.75" thickBot="1">
      <c r="A4" s="142" t="s">
        <v>426</v>
      </c>
      <c r="B4" s="143" t="s">
        <v>427</v>
      </c>
      <c r="C4" s="144" t="s">
        <v>428</v>
      </c>
    </row>
    <row r="5" spans="1:3" ht="15">
      <c r="A5" s="145" t="s">
        <v>9</v>
      </c>
      <c r="B5" s="283" t="s">
        <v>47</v>
      </c>
      <c r="C5" s="280"/>
    </row>
    <row r="6" spans="1:3" ht="24.75">
      <c r="A6" s="146" t="s">
        <v>10</v>
      </c>
      <c r="B6" s="294" t="s">
        <v>210</v>
      </c>
      <c r="C6" s="281"/>
    </row>
    <row r="7" spans="1:3" ht="15">
      <c r="A7" s="146" t="s">
        <v>11</v>
      </c>
      <c r="B7" s="295" t="s">
        <v>425</v>
      </c>
      <c r="C7" s="281"/>
    </row>
    <row r="8" spans="1:3" ht="24.75">
      <c r="A8" s="146" t="s">
        <v>12</v>
      </c>
      <c r="B8" s="295" t="s">
        <v>212</v>
      </c>
      <c r="C8" s="281"/>
    </row>
    <row r="9" spans="1:3" ht="15">
      <c r="A9" s="147" t="s">
        <v>13</v>
      </c>
      <c r="B9" s="295" t="s">
        <v>211</v>
      </c>
      <c r="C9" s="282"/>
    </row>
    <row r="10" spans="1:3" ht="15.75" thickBot="1">
      <c r="A10" s="146" t="s">
        <v>14</v>
      </c>
      <c r="B10" s="296" t="s">
        <v>158</v>
      </c>
      <c r="C10" s="281"/>
    </row>
    <row r="11" spans="1:3" ht="15.75" thickBot="1">
      <c r="A11" s="445" t="s">
        <v>162</v>
      </c>
      <c r="B11" s="446"/>
      <c r="C11" s="148">
        <f>SUM(C5:C10)</f>
        <v>0</v>
      </c>
    </row>
    <row r="12" spans="1:3" ht="23.25" customHeight="1">
      <c r="A12" s="447" t="s">
        <v>182</v>
      </c>
      <c r="B12" s="447"/>
      <c r="C12" s="447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1/2016. (I.6.)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D1">
      <selection activeCell="G6" sqref="G6"/>
    </sheetView>
  </sheetViews>
  <sheetFormatPr defaultColWidth="9.00390625" defaultRowHeight="12.75"/>
  <cols>
    <col min="1" max="1" width="5.625" style="108" customWidth="1"/>
    <col min="2" max="2" width="66.875" style="108" customWidth="1"/>
    <col min="3" max="3" width="27.00390625" style="108" customWidth="1"/>
    <col min="4" max="16384" width="9.375" style="108" customWidth="1"/>
  </cols>
  <sheetData>
    <row r="1" spans="1:3" ht="33" customHeight="1">
      <c r="A1" s="436" t="s">
        <v>481</v>
      </c>
      <c r="B1" s="436"/>
      <c r="C1" s="436"/>
    </row>
    <row r="2" spans="1:4" ht="15.75" customHeight="1" thickBot="1">
      <c r="A2" s="109"/>
      <c r="B2" s="109"/>
      <c r="C2" s="121" t="s">
        <v>44</v>
      </c>
      <c r="D2" s="116"/>
    </row>
    <row r="3" spans="1:3" ht="26.25" customHeight="1" thickBot="1">
      <c r="A3" s="139" t="s">
        <v>7</v>
      </c>
      <c r="B3" s="140" t="s">
        <v>163</v>
      </c>
      <c r="C3" s="141" t="s">
        <v>180</v>
      </c>
    </row>
    <row r="4" spans="1:3" ht="15.75" thickBot="1">
      <c r="A4" s="142" t="s">
        <v>426</v>
      </c>
      <c r="B4" s="143" t="s">
        <v>427</v>
      </c>
      <c r="C4" s="144" t="s">
        <v>428</v>
      </c>
    </row>
    <row r="5" spans="1:3" ht="15">
      <c r="A5" s="145" t="s">
        <v>9</v>
      </c>
      <c r="B5" s="152"/>
      <c r="C5" s="149"/>
    </row>
    <row r="6" spans="1:3" ht="15">
      <c r="A6" s="146" t="s">
        <v>10</v>
      </c>
      <c r="B6" s="153"/>
      <c r="C6" s="150"/>
    </row>
    <row r="7" spans="1:3" ht="15.75" thickBot="1">
      <c r="A7" s="147" t="s">
        <v>11</v>
      </c>
      <c r="B7" s="154"/>
      <c r="C7" s="151"/>
    </row>
    <row r="8" spans="1:3" s="352" customFormat="1" ht="17.25" customHeight="1" thickBot="1">
      <c r="A8" s="353" t="s">
        <v>12</v>
      </c>
      <c r="B8" s="103" t="s">
        <v>164</v>
      </c>
      <c r="C8" s="148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1/2016. (I.6.)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C1">
      <selection activeCell="A1" sqref="A1:F1"/>
    </sheetView>
  </sheetViews>
  <sheetFormatPr defaultColWidth="9.00390625" defaultRowHeight="12.75"/>
  <cols>
    <col min="1" max="1" width="47.125" style="34" customWidth="1"/>
    <col min="2" max="2" width="15.625" style="33" customWidth="1"/>
    <col min="3" max="3" width="16.375" style="33" customWidth="1"/>
    <col min="4" max="4" width="18.00390625" style="33" customWidth="1"/>
    <col min="5" max="5" width="16.625" style="33" customWidth="1"/>
    <col min="6" max="6" width="18.875" style="45" customWidth="1"/>
    <col min="7" max="8" width="12.875" style="33" customWidth="1"/>
    <col min="9" max="9" width="13.875" style="33" customWidth="1"/>
    <col min="10" max="16384" width="9.375" style="33" customWidth="1"/>
  </cols>
  <sheetData>
    <row r="1" spans="1:6" ht="25.5" customHeight="1">
      <c r="A1" s="448" t="s">
        <v>0</v>
      </c>
      <c r="B1" s="448"/>
      <c r="C1" s="448"/>
      <c r="D1" s="448"/>
      <c r="E1" s="448"/>
      <c r="F1" s="448"/>
    </row>
    <row r="2" spans="1:6" ht="22.5" customHeight="1" thickBot="1">
      <c r="A2" s="155"/>
      <c r="B2" s="45"/>
      <c r="C2" s="45"/>
      <c r="D2" s="45"/>
      <c r="E2" s="45"/>
      <c r="F2" s="40" t="s">
        <v>51</v>
      </c>
    </row>
    <row r="3" spans="1:6" s="35" customFormat="1" ht="44.25" customHeight="1" thickBot="1">
      <c r="A3" s="156" t="s">
        <v>55</v>
      </c>
      <c r="B3" s="157" t="s">
        <v>56</v>
      </c>
      <c r="C3" s="157" t="s">
        <v>57</v>
      </c>
      <c r="D3" s="157" t="s">
        <v>435</v>
      </c>
      <c r="E3" s="157" t="s">
        <v>434</v>
      </c>
      <c r="F3" s="41" t="s">
        <v>436</v>
      </c>
    </row>
    <row r="4" spans="1:6" s="45" customFormat="1" ht="12" customHeight="1" thickBot="1">
      <c r="A4" s="42" t="s">
        <v>426</v>
      </c>
      <c r="B4" s="43" t="s">
        <v>427</v>
      </c>
      <c r="C4" s="43" t="s">
        <v>428</v>
      </c>
      <c r="D4" s="43" t="s">
        <v>429</v>
      </c>
      <c r="E4" s="43" t="s">
        <v>430</v>
      </c>
      <c r="F4" s="44" t="s">
        <v>432</v>
      </c>
    </row>
    <row r="5" spans="1:6" ht="15.75" customHeight="1">
      <c r="A5" s="354" t="s">
        <v>437</v>
      </c>
      <c r="B5" s="24">
        <v>2000</v>
      </c>
      <c r="C5" s="356" t="s">
        <v>438</v>
      </c>
      <c r="D5" s="24"/>
      <c r="E5" s="24">
        <v>2000</v>
      </c>
      <c r="F5" s="46">
        <f aca="true" t="shared" si="0" ref="F5:F23">B5-D5-E5</f>
        <v>0</v>
      </c>
    </row>
    <row r="6" spans="1:6" ht="15.75" customHeight="1">
      <c r="A6" s="354" t="s">
        <v>448</v>
      </c>
      <c r="B6" s="24">
        <v>84</v>
      </c>
      <c r="C6" s="356" t="s">
        <v>438</v>
      </c>
      <c r="D6" s="24"/>
      <c r="E6" s="24">
        <v>84</v>
      </c>
      <c r="F6" s="46">
        <f t="shared" si="0"/>
        <v>0</v>
      </c>
    </row>
    <row r="7" spans="1:6" ht="15.75" customHeight="1">
      <c r="A7" s="354" t="s">
        <v>449</v>
      </c>
      <c r="B7" s="24">
        <v>146</v>
      </c>
      <c r="C7" s="356" t="s">
        <v>438</v>
      </c>
      <c r="D7" s="24"/>
      <c r="E7" s="24">
        <v>146</v>
      </c>
      <c r="F7" s="46">
        <f t="shared" si="0"/>
        <v>0</v>
      </c>
    </row>
    <row r="8" spans="1:6" ht="15.75" customHeight="1">
      <c r="A8" s="355" t="s">
        <v>450</v>
      </c>
      <c r="B8" s="24">
        <v>100</v>
      </c>
      <c r="C8" s="356" t="s">
        <v>438</v>
      </c>
      <c r="D8" s="24"/>
      <c r="E8" s="24">
        <v>100</v>
      </c>
      <c r="F8" s="46">
        <f t="shared" si="0"/>
        <v>0</v>
      </c>
    </row>
    <row r="9" spans="1:6" ht="22.5">
      <c r="A9" s="354" t="s">
        <v>451</v>
      </c>
      <c r="B9" s="24">
        <v>1210</v>
      </c>
      <c r="C9" s="356" t="s">
        <v>438</v>
      </c>
      <c r="D9" s="24"/>
      <c r="E9" s="24">
        <v>1210</v>
      </c>
      <c r="F9" s="46">
        <f t="shared" si="0"/>
        <v>0</v>
      </c>
    </row>
    <row r="10" spans="1:6" ht="15.75" customHeight="1">
      <c r="A10" s="355" t="s">
        <v>452</v>
      </c>
      <c r="B10" s="24">
        <v>700</v>
      </c>
      <c r="C10" s="356" t="s">
        <v>438</v>
      </c>
      <c r="D10" s="24"/>
      <c r="E10" s="24">
        <v>700</v>
      </c>
      <c r="F10" s="46">
        <f t="shared" si="0"/>
        <v>0</v>
      </c>
    </row>
    <row r="11" spans="1:6" ht="22.5">
      <c r="A11" s="354" t="s">
        <v>453</v>
      </c>
      <c r="B11" s="24">
        <v>1717</v>
      </c>
      <c r="C11" s="356" t="s">
        <v>438</v>
      </c>
      <c r="D11" s="24"/>
      <c r="E11" s="24">
        <v>1717</v>
      </c>
      <c r="F11" s="46">
        <f t="shared" si="0"/>
        <v>0</v>
      </c>
    </row>
    <row r="12" spans="1:6" ht="15.75" customHeight="1">
      <c r="A12" s="354" t="s">
        <v>473</v>
      </c>
      <c r="B12" s="24">
        <v>-2203</v>
      </c>
      <c r="C12" s="356" t="s">
        <v>438</v>
      </c>
      <c r="D12" s="24"/>
      <c r="E12" s="24">
        <v>-2203</v>
      </c>
      <c r="F12" s="46">
        <f t="shared" si="0"/>
        <v>0</v>
      </c>
    </row>
    <row r="13" spans="1:6" ht="15.75" customHeight="1">
      <c r="A13" s="354" t="s">
        <v>474</v>
      </c>
      <c r="B13" s="24">
        <v>13</v>
      </c>
      <c r="C13" s="356" t="s">
        <v>438</v>
      </c>
      <c r="D13" s="24"/>
      <c r="E13" s="24">
        <v>13</v>
      </c>
      <c r="F13" s="46">
        <f t="shared" si="0"/>
        <v>0</v>
      </c>
    </row>
    <row r="14" spans="1:6" ht="15.75" customHeight="1">
      <c r="A14" s="354" t="s">
        <v>475</v>
      </c>
      <c r="B14" s="24">
        <v>29</v>
      </c>
      <c r="C14" s="356" t="s">
        <v>438</v>
      </c>
      <c r="D14" s="24"/>
      <c r="E14" s="24">
        <v>29</v>
      </c>
      <c r="F14" s="46">
        <f t="shared" si="0"/>
        <v>0</v>
      </c>
    </row>
    <row r="15" spans="1:6" ht="15.75" customHeight="1">
      <c r="A15" s="354" t="s">
        <v>476</v>
      </c>
      <c r="B15" s="24">
        <v>27</v>
      </c>
      <c r="C15" s="356" t="s">
        <v>438</v>
      </c>
      <c r="D15" s="24"/>
      <c r="E15" s="24">
        <v>27</v>
      </c>
      <c r="F15" s="46">
        <f t="shared" si="0"/>
        <v>0</v>
      </c>
    </row>
    <row r="16" spans="1:6" ht="15.75" customHeight="1">
      <c r="A16" s="354" t="s">
        <v>477</v>
      </c>
      <c r="B16" s="24">
        <v>14</v>
      </c>
      <c r="C16" s="356" t="s">
        <v>438</v>
      </c>
      <c r="D16" s="24"/>
      <c r="E16" s="24">
        <v>14</v>
      </c>
      <c r="F16" s="46">
        <f t="shared" si="0"/>
        <v>0</v>
      </c>
    </row>
    <row r="17" spans="1:6" ht="22.5">
      <c r="A17" s="354" t="s">
        <v>478</v>
      </c>
      <c r="B17" s="24">
        <v>45</v>
      </c>
      <c r="C17" s="356" t="s">
        <v>438</v>
      </c>
      <c r="D17" s="24"/>
      <c r="E17" s="24">
        <v>45</v>
      </c>
      <c r="F17" s="46">
        <f t="shared" si="0"/>
        <v>0</v>
      </c>
    </row>
    <row r="18" spans="1:6" ht="15.75" customHeight="1">
      <c r="A18" s="354"/>
      <c r="B18" s="24"/>
      <c r="C18" s="356"/>
      <c r="D18" s="24"/>
      <c r="E18" s="24"/>
      <c r="F18" s="46">
        <f t="shared" si="0"/>
        <v>0</v>
      </c>
    </row>
    <row r="19" spans="1:6" ht="15.75" customHeight="1">
      <c r="A19" s="354"/>
      <c r="B19" s="24"/>
      <c r="C19" s="356"/>
      <c r="D19" s="24"/>
      <c r="E19" s="24"/>
      <c r="F19" s="46">
        <f t="shared" si="0"/>
        <v>0</v>
      </c>
    </row>
    <row r="20" spans="1:6" ht="15.75" customHeight="1">
      <c r="A20" s="354"/>
      <c r="B20" s="24"/>
      <c r="C20" s="356"/>
      <c r="D20" s="24"/>
      <c r="E20" s="24"/>
      <c r="F20" s="46">
        <f t="shared" si="0"/>
        <v>0</v>
      </c>
    </row>
    <row r="21" spans="1:6" ht="15.75" customHeight="1">
      <c r="A21" s="354"/>
      <c r="B21" s="24"/>
      <c r="C21" s="356"/>
      <c r="D21" s="24"/>
      <c r="E21" s="24"/>
      <c r="F21" s="46">
        <f t="shared" si="0"/>
        <v>0</v>
      </c>
    </row>
    <row r="22" spans="1:6" ht="15.75" customHeight="1">
      <c r="A22" s="354"/>
      <c r="B22" s="24"/>
      <c r="C22" s="356"/>
      <c r="D22" s="24"/>
      <c r="E22" s="24"/>
      <c r="F22" s="46">
        <f t="shared" si="0"/>
        <v>0</v>
      </c>
    </row>
    <row r="23" spans="1:6" ht="15.75" customHeight="1" thickBot="1">
      <c r="A23" s="47"/>
      <c r="B23" s="25"/>
      <c r="C23" s="357"/>
      <c r="D23" s="25"/>
      <c r="E23" s="25"/>
      <c r="F23" s="48">
        <f t="shared" si="0"/>
        <v>0</v>
      </c>
    </row>
    <row r="24" spans="1:6" s="51" customFormat="1" ht="18" customHeight="1" thickBot="1">
      <c r="A24" s="158" t="s">
        <v>54</v>
      </c>
      <c r="B24" s="49">
        <f>SUM(B5:B23)</f>
        <v>3882</v>
      </c>
      <c r="C24" s="97"/>
      <c r="D24" s="49">
        <f>SUM(D5:D23)</f>
        <v>0</v>
      </c>
      <c r="E24" s="49">
        <f>SUM(E5:E23)</f>
        <v>3882</v>
      </c>
      <c r="F24" s="50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az 1/2016. (I.6.)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D1">
      <selection activeCell="E13" sqref="E13"/>
    </sheetView>
  </sheetViews>
  <sheetFormatPr defaultColWidth="9.00390625" defaultRowHeight="12.75"/>
  <cols>
    <col min="1" max="1" width="60.625" style="34" customWidth="1"/>
    <col min="2" max="2" width="15.625" style="33" customWidth="1"/>
    <col min="3" max="3" width="16.375" style="33" customWidth="1"/>
    <col min="4" max="4" width="18.00390625" style="33" customWidth="1"/>
    <col min="5" max="5" width="16.625" style="33" customWidth="1"/>
    <col min="6" max="6" width="18.875" style="33" customWidth="1"/>
    <col min="7" max="8" width="12.875" style="33" customWidth="1"/>
    <col min="9" max="9" width="13.875" style="33" customWidth="1"/>
    <col min="10" max="16384" width="9.375" style="33" customWidth="1"/>
  </cols>
  <sheetData>
    <row r="1" spans="1:6" ht="24.75" customHeight="1">
      <c r="A1" s="448" t="s">
        <v>1</v>
      </c>
      <c r="B1" s="448"/>
      <c r="C1" s="448"/>
      <c r="D1" s="448"/>
      <c r="E1" s="448"/>
      <c r="F1" s="448"/>
    </row>
    <row r="2" spans="1:6" ht="23.25" customHeight="1" thickBot="1">
      <c r="A2" s="155"/>
      <c r="B2" s="45"/>
      <c r="C2" s="45"/>
      <c r="D2" s="45"/>
      <c r="E2" s="45"/>
      <c r="F2" s="40" t="s">
        <v>51</v>
      </c>
    </row>
    <row r="3" spans="1:6" s="35" customFormat="1" ht="48.75" customHeight="1" thickBot="1">
      <c r="A3" s="156" t="s">
        <v>58</v>
      </c>
      <c r="B3" s="157" t="s">
        <v>56</v>
      </c>
      <c r="C3" s="157" t="s">
        <v>57</v>
      </c>
      <c r="D3" s="157" t="s">
        <v>402</v>
      </c>
      <c r="E3" s="157" t="s">
        <v>214</v>
      </c>
      <c r="F3" s="41" t="s">
        <v>433</v>
      </c>
    </row>
    <row r="4" spans="1:6" s="45" customFormat="1" ht="15" customHeight="1" thickBot="1">
      <c r="A4" s="42" t="s">
        <v>426</v>
      </c>
      <c r="B4" s="43" t="s">
        <v>427</v>
      </c>
      <c r="C4" s="43" t="s">
        <v>428</v>
      </c>
      <c r="D4" s="43" t="s">
        <v>429</v>
      </c>
      <c r="E4" s="43" t="s">
        <v>430</v>
      </c>
      <c r="F4" s="44" t="s">
        <v>431</v>
      </c>
    </row>
    <row r="5" spans="1:6" ht="15.75" customHeight="1">
      <c r="A5" s="52" t="s">
        <v>454</v>
      </c>
      <c r="B5" s="53">
        <v>9925</v>
      </c>
      <c r="C5" s="358" t="s">
        <v>438</v>
      </c>
      <c r="D5" s="53"/>
      <c r="E5" s="53">
        <v>9925</v>
      </c>
      <c r="F5" s="54">
        <f aca="true" t="shared" si="0" ref="F5:F23">B5-D5-E5</f>
        <v>0</v>
      </c>
    </row>
    <row r="6" spans="1:6" ht="24">
      <c r="A6" s="52" t="s">
        <v>455</v>
      </c>
      <c r="B6" s="53">
        <v>6617</v>
      </c>
      <c r="C6" s="358" t="s">
        <v>438</v>
      </c>
      <c r="D6" s="53"/>
      <c r="E6" s="53">
        <v>6617</v>
      </c>
      <c r="F6" s="54">
        <f t="shared" si="0"/>
        <v>0</v>
      </c>
    </row>
    <row r="7" spans="1:6" ht="15.75" customHeight="1">
      <c r="A7" s="52" t="s">
        <v>473</v>
      </c>
      <c r="B7" s="53">
        <v>-5365</v>
      </c>
      <c r="C7" s="358" t="s">
        <v>438</v>
      </c>
      <c r="D7" s="53"/>
      <c r="E7" s="53">
        <v>-5365</v>
      </c>
      <c r="F7" s="54">
        <f t="shared" si="0"/>
        <v>0</v>
      </c>
    </row>
    <row r="8" spans="1:6" ht="15.75" customHeight="1">
      <c r="A8" s="52" t="s">
        <v>479</v>
      </c>
      <c r="B8" s="53">
        <v>36</v>
      </c>
      <c r="C8" s="358" t="s">
        <v>438</v>
      </c>
      <c r="D8" s="53"/>
      <c r="E8" s="53">
        <v>36</v>
      </c>
      <c r="F8" s="54">
        <f t="shared" si="0"/>
        <v>0</v>
      </c>
    </row>
    <row r="9" spans="1:6" ht="15.75" customHeight="1">
      <c r="A9" s="52" t="s">
        <v>480</v>
      </c>
      <c r="B9" s="53">
        <v>39</v>
      </c>
      <c r="C9" s="358" t="s">
        <v>438</v>
      </c>
      <c r="D9" s="53"/>
      <c r="E9" s="53">
        <v>39</v>
      </c>
      <c r="F9" s="54">
        <f t="shared" si="0"/>
        <v>0</v>
      </c>
    </row>
    <row r="10" spans="1:6" ht="15.75" customHeight="1">
      <c r="A10" s="52"/>
      <c r="B10" s="53"/>
      <c r="C10" s="358"/>
      <c r="D10" s="53"/>
      <c r="E10" s="53"/>
      <c r="F10" s="54">
        <f t="shared" si="0"/>
        <v>0</v>
      </c>
    </row>
    <row r="11" spans="1:6" ht="15.75" customHeight="1">
      <c r="A11" s="52"/>
      <c r="B11" s="53"/>
      <c r="C11" s="358"/>
      <c r="D11" s="53"/>
      <c r="E11" s="53"/>
      <c r="F11" s="54">
        <f t="shared" si="0"/>
        <v>0</v>
      </c>
    </row>
    <row r="12" spans="1:6" ht="15.75" customHeight="1">
      <c r="A12" s="52"/>
      <c r="B12" s="53"/>
      <c r="C12" s="358"/>
      <c r="D12" s="53"/>
      <c r="E12" s="53"/>
      <c r="F12" s="54">
        <f t="shared" si="0"/>
        <v>0</v>
      </c>
    </row>
    <row r="13" spans="1:6" ht="15.75" customHeight="1">
      <c r="A13" s="52"/>
      <c r="B13" s="53"/>
      <c r="C13" s="358"/>
      <c r="D13" s="53"/>
      <c r="E13" s="53"/>
      <c r="F13" s="54">
        <f t="shared" si="0"/>
        <v>0</v>
      </c>
    </row>
    <row r="14" spans="1:6" ht="15.75" customHeight="1">
      <c r="A14" s="52"/>
      <c r="B14" s="53"/>
      <c r="C14" s="358"/>
      <c r="D14" s="53"/>
      <c r="E14" s="53"/>
      <c r="F14" s="54">
        <f t="shared" si="0"/>
        <v>0</v>
      </c>
    </row>
    <row r="15" spans="1:6" ht="15.75" customHeight="1">
      <c r="A15" s="52"/>
      <c r="B15" s="53"/>
      <c r="C15" s="358"/>
      <c r="D15" s="53"/>
      <c r="E15" s="53"/>
      <c r="F15" s="54">
        <f t="shared" si="0"/>
        <v>0</v>
      </c>
    </row>
    <row r="16" spans="1:6" ht="15.75" customHeight="1">
      <c r="A16" s="52"/>
      <c r="B16" s="53"/>
      <c r="C16" s="358"/>
      <c r="D16" s="53"/>
      <c r="E16" s="53"/>
      <c r="F16" s="54">
        <f t="shared" si="0"/>
        <v>0</v>
      </c>
    </row>
    <row r="17" spans="1:6" ht="15.75" customHeight="1">
      <c r="A17" s="52"/>
      <c r="B17" s="53"/>
      <c r="C17" s="358"/>
      <c r="D17" s="53"/>
      <c r="E17" s="53"/>
      <c r="F17" s="54">
        <f t="shared" si="0"/>
        <v>0</v>
      </c>
    </row>
    <row r="18" spans="1:6" ht="15.75" customHeight="1">
      <c r="A18" s="52"/>
      <c r="B18" s="53"/>
      <c r="C18" s="358"/>
      <c r="D18" s="53"/>
      <c r="E18" s="53"/>
      <c r="F18" s="54">
        <f t="shared" si="0"/>
        <v>0</v>
      </c>
    </row>
    <row r="19" spans="1:6" ht="15.75" customHeight="1">
      <c r="A19" s="52"/>
      <c r="B19" s="53"/>
      <c r="C19" s="358"/>
      <c r="D19" s="53"/>
      <c r="E19" s="53"/>
      <c r="F19" s="54">
        <f t="shared" si="0"/>
        <v>0</v>
      </c>
    </row>
    <row r="20" spans="1:6" ht="15.75" customHeight="1">
      <c r="A20" s="52"/>
      <c r="B20" s="53"/>
      <c r="C20" s="358"/>
      <c r="D20" s="53"/>
      <c r="E20" s="53"/>
      <c r="F20" s="54">
        <f t="shared" si="0"/>
        <v>0</v>
      </c>
    </row>
    <row r="21" spans="1:6" ht="15.75" customHeight="1">
      <c r="A21" s="52"/>
      <c r="B21" s="53"/>
      <c r="C21" s="358"/>
      <c r="D21" s="53"/>
      <c r="E21" s="53"/>
      <c r="F21" s="54">
        <f t="shared" si="0"/>
        <v>0</v>
      </c>
    </row>
    <row r="22" spans="1:6" ht="15.75" customHeight="1">
      <c r="A22" s="52"/>
      <c r="B22" s="53"/>
      <c r="C22" s="358"/>
      <c r="D22" s="53"/>
      <c r="E22" s="53"/>
      <c r="F22" s="54">
        <f t="shared" si="0"/>
        <v>0</v>
      </c>
    </row>
    <row r="23" spans="1:6" ht="15.75" customHeight="1" thickBot="1">
      <c r="A23" s="55"/>
      <c r="B23" s="56"/>
      <c r="C23" s="359"/>
      <c r="D23" s="56"/>
      <c r="E23" s="56"/>
      <c r="F23" s="57">
        <f t="shared" si="0"/>
        <v>0</v>
      </c>
    </row>
    <row r="24" spans="1:6" s="51" customFormat="1" ht="18" customHeight="1" thickBot="1">
      <c r="A24" s="158" t="s">
        <v>54</v>
      </c>
      <c r="B24" s="159">
        <f>SUM(B5:B23)</f>
        <v>11252</v>
      </c>
      <c r="C24" s="98"/>
      <c r="D24" s="159">
        <f>SUM(D5:D23)</f>
        <v>0</v>
      </c>
      <c r="E24" s="159">
        <f>SUM(E5:E23)</f>
        <v>11252</v>
      </c>
      <c r="F24" s="5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1/2016. (I.6.)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x</cp:lastModifiedBy>
  <cp:lastPrinted>2016-01-06T19:50:35Z</cp:lastPrinted>
  <dcterms:created xsi:type="dcterms:W3CDTF">1999-10-30T10:30:45Z</dcterms:created>
  <dcterms:modified xsi:type="dcterms:W3CDTF">2016-01-06T19:58:19Z</dcterms:modified>
  <cp:category/>
  <cp:version/>
  <cp:contentType/>
  <cp:contentStatus/>
</cp:coreProperties>
</file>