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6mell_zársz_2015" sheetId="2" r:id="rId1"/>
    <sheet name="6amell_zársz_2015" sheetId="1" r:id="rId2"/>
  </sheets>
  <calcPr calcId="152511"/>
</workbook>
</file>

<file path=xl/calcChain.xml><?xml version="1.0" encoding="utf-8"?>
<calcChain xmlns="http://schemas.openxmlformats.org/spreadsheetml/2006/main">
  <c r="F35" i="2" l="1"/>
  <c r="F27" i="2"/>
  <c r="F28" i="2"/>
  <c r="F30" i="2"/>
  <c r="F32" i="2"/>
  <c r="F33" i="2"/>
  <c r="F34" i="2"/>
  <c r="F26" i="2"/>
  <c r="F13" i="2"/>
  <c r="F14" i="2"/>
  <c r="F15" i="2"/>
  <c r="F16" i="2"/>
  <c r="F17" i="2"/>
  <c r="F19" i="2"/>
  <c r="F21" i="2"/>
  <c r="F22" i="2"/>
  <c r="F23" i="2"/>
  <c r="F12" i="2"/>
  <c r="I13" i="1"/>
  <c r="I14" i="1"/>
  <c r="I17" i="1"/>
  <c r="I18" i="1"/>
  <c r="I19" i="1"/>
  <c r="I22" i="1"/>
  <c r="I28" i="1"/>
  <c r="I33" i="1"/>
  <c r="I34" i="1"/>
  <c r="I42" i="1"/>
  <c r="I43" i="1"/>
  <c r="I44" i="1"/>
  <c r="I47" i="1"/>
  <c r="I54" i="1"/>
  <c r="I58" i="1"/>
  <c r="I59" i="1"/>
  <c r="I60" i="1"/>
  <c r="I62" i="1"/>
  <c r="I64" i="1"/>
  <c r="I65" i="1"/>
  <c r="I68" i="1"/>
  <c r="I69" i="1"/>
  <c r="I70" i="1"/>
  <c r="I77" i="1"/>
  <c r="I79" i="1"/>
  <c r="I12" i="1"/>
  <c r="H68" i="1"/>
  <c r="H69" i="1"/>
  <c r="H70" i="1"/>
  <c r="H71" i="1"/>
  <c r="H77" i="1"/>
  <c r="H79" i="1"/>
  <c r="H43" i="1"/>
  <c r="H42" i="1"/>
  <c r="H44" i="1"/>
  <c r="H45" i="1"/>
  <c r="H47" i="1"/>
  <c r="H48" i="1"/>
  <c r="H65" i="1"/>
  <c r="H64" i="1"/>
  <c r="H28" i="1"/>
  <c r="H14" i="1"/>
  <c r="H34" i="1"/>
  <c r="Q69" i="1"/>
  <c r="Q70" i="1"/>
  <c r="Q72" i="1"/>
  <c r="Q75" i="1"/>
  <c r="Q77" i="1"/>
  <c r="Q78" i="1"/>
  <c r="Q79" i="1"/>
  <c r="Q68" i="1"/>
  <c r="H54" i="1" l="1"/>
  <c r="Q43" i="1"/>
  <c r="Q44" i="1"/>
  <c r="Q47" i="1"/>
  <c r="Q50" i="1"/>
  <c r="Q52" i="1"/>
  <c r="Q53" i="1"/>
  <c r="Q54" i="1"/>
  <c r="Q42" i="1"/>
  <c r="P42" i="1"/>
  <c r="P34" i="1"/>
  <c r="P53" i="1"/>
  <c r="Q18" i="1"/>
  <c r="Q19" i="1"/>
  <c r="Q22" i="1"/>
  <c r="Q25" i="1"/>
  <c r="Q27" i="1"/>
  <c r="Q28" i="1"/>
  <c r="Q17" i="1"/>
  <c r="Q39" i="1"/>
  <c r="Q37" i="1"/>
  <c r="P39" i="1"/>
  <c r="P13" i="1"/>
  <c r="N79" i="1" l="1"/>
  <c r="N54" i="1"/>
  <c r="N39" i="1"/>
  <c r="N28" i="1"/>
  <c r="F79" i="1"/>
  <c r="F65" i="1"/>
  <c r="F64" i="1"/>
  <c r="F54" i="1"/>
  <c r="F28" i="1"/>
  <c r="F14" i="1"/>
  <c r="C35" i="2"/>
  <c r="C34" i="2"/>
  <c r="C33" i="2"/>
  <c r="C30" i="2"/>
  <c r="C23" i="2"/>
  <c r="C16" i="2"/>
  <c r="C12" i="2"/>
  <c r="E30" i="2" l="1"/>
  <c r="E34" i="2" s="1"/>
  <c r="E35" i="2" s="1"/>
  <c r="E12" i="2"/>
  <c r="E16" i="2"/>
  <c r="E23" i="2"/>
  <c r="P28" i="1"/>
  <c r="P43" i="1"/>
  <c r="P69" i="1" s="1"/>
  <c r="P44" i="1"/>
  <c r="P47" i="1"/>
  <c r="P48" i="1"/>
  <c r="P50" i="1"/>
  <c r="P52" i="1"/>
  <c r="P65" i="1"/>
  <c r="P68" i="1"/>
  <c r="P70" i="1"/>
  <c r="P72" i="1"/>
  <c r="P75" i="1"/>
  <c r="P77" i="1"/>
  <c r="P78" i="1"/>
  <c r="P54" i="1" l="1"/>
  <c r="P79" i="1" s="1"/>
  <c r="D33" i="2"/>
  <c r="D34" i="2" s="1"/>
  <c r="D35" i="2" s="1"/>
  <c r="D30" i="2"/>
  <c r="D16" i="2"/>
  <c r="D23" i="2" s="1"/>
  <c r="D12" i="2"/>
  <c r="G77" i="1"/>
  <c r="O65" i="1"/>
  <c r="G64" i="1"/>
  <c r="G65" i="1" s="1"/>
  <c r="O53" i="1"/>
  <c r="O78" i="1" s="1"/>
  <c r="O52" i="1"/>
  <c r="O77" i="1" s="1"/>
  <c r="O50" i="1"/>
  <c r="O75" i="1" s="1"/>
  <c r="O48" i="1"/>
  <c r="G48" i="1"/>
  <c r="O47" i="1"/>
  <c r="O72" i="1" s="1"/>
  <c r="G47" i="1"/>
  <c r="G45" i="1"/>
  <c r="G71" i="1" s="1"/>
  <c r="O44" i="1"/>
  <c r="O70" i="1" s="1"/>
  <c r="G44" i="1"/>
  <c r="G70" i="1" s="1"/>
  <c r="O43" i="1"/>
  <c r="O69" i="1" s="1"/>
  <c r="G43" i="1"/>
  <c r="G69" i="1" s="1"/>
  <c r="O42" i="1"/>
  <c r="O68" i="1" s="1"/>
  <c r="G42" i="1"/>
  <c r="G68" i="1" s="1"/>
  <c r="O39" i="1"/>
  <c r="G34" i="1"/>
  <c r="O28" i="1"/>
  <c r="G28" i="1"/>
  <c r="G14" i="1"/>
  <c r="O54" i="1" l="1"/>
  <c r="O79" i="1" s="1"/>
  <c r="G79" i="1"/>
  <c r="G54" i="1"/>
</calcChain>
</file>

<file path=xl/sharedStrings.xml><?xml version="1.0" encoding="utf-8"?>
<sst xmlns="http://schemas.openxmlformats.org/spreadsheetml/2006/main" count="243" uniqueCount="95">
  <si>
    <t>6/a. számú melléklet</t>
  </si>
  <si>
    <t>KÖNNYÜ LÁSZLÓ VÁROSI KÖNYVTÁR ÉS HELYTÖRTÉNETI GYŰJTEMÉNY 2015. ÉVI KÖLTSÉGVETÉSI BEVÉTELEI ÉS KIADÁSAI</t>
  </si>
  <si>
    <t>ELŐIRÁNYZAT-CSOPORTOK ÉS KIEMELT ELŐIRÁNYZATOK SZERINTI BONTÁSBAN FELADATOKÉNT ÉS ÖSSZESEN</t>
  </si>
  <si>
    <t>ezer Ft-ban</t>
  </si>
  <si>
    <t>Kormányzati funkció</t>
  </si>
  <si>
    <t>Előirányzat-csoport;kiemelt előirányzat megnevezése</t>
  </si>
  <si>
    <t>KÖTELEZŐ FELADATOK KIADÁSAI:</t>
  </si>
  <si>
    <t>KÖTELEZŐ FELADATOK BEVÉTELEI:</t>
  </si>
  <si>
    <t>1.</t>
  </si>
  <si>
    <t>082043 Könyvtári állomány feltárása, megőrzése, védelme</t>
  </si>
  <si>
    <t>1. Működési költségvetés kiadásai:</t>
  </si>
  <si>
    <t>1.1</t>
  </si>
  <si>
    <t>Személyi juttatás</t>
  </si>
  <si>
    <t>1.2</t>
  </si>
  <si>
    <t>Munkaadót terhelő járulékok és szoc.hozzájárulási adó</t>
  </si>
  <si>
    <t>Kormányzati funkció kiadása összesen:</t>
  </si>
  <si>
    <t>2.</t>
  </si>
  <si>
    <t>082044 Könyvtári szolgáltatások</t>
  </si>
  <si>
    <t>4.</t>
  </si>
  <si>
    <t>Működési bevételek</t>
  </si>
  <si>
    <t>4.1.</t>
  </si>
  <si>
    <t>Szolgáltatások ellenértéke</t>
  </si>
  <si>
    <t>4.3.</t>
  </si>
  <si>
    <t>Közvetített szolgáltatások</t>
  </si>
  <si>
    <t>1.3</t>
  </si>
  <si>
    <t>Dologi kiadások</t>
  </si>
  <si>
    <t>4.11.</t>
  </si>
  <si>
    <t>Egyéb működési bevételek</t>
  </si>
  <si>
    <t>1.16</t>
  </si>
  <si>
    <t>Tartalék</t>
  </si>
  <si>
    <t>2. Felhalmozási költségvetés kiadásai</t>
  </si>
  <si>
    <t>1.2.</t>
  </si>
  <si>
    <t>Működési célú támogatás ÁH-on belülről</t>
  </si>
  <si>
    <t>2.1</t>
  </si>
  <si>
    <t>Beruházások</t>
  </si>
  <si>
    <t>1.2.5.</t>
  </si>
  <si>
    <t>Egyéb működési célú támogatások bevételei ÁH-on belülről</t>
  </si>
  <si>
    <t>Ebből: EU-s forrásból megvalósuló projektek kiadásai</t>
  </si>
  <si>
    <t>Ebből: EU támogatás</t>
  </si>
  <si>
    <t>6.</t>
  </si>
  <si>
    <t>Működési célú átvett pénzeszközök:</t>
  </si>
  <si>
    <t>6.3.</t>
  </si>
  <si>
    <t>Egyéb működési célú átvett pénzeszközök</t>
  </si>
  <si>
    <t>8. Finanszírozási bevételek</t>
  </si>
  <si>
    <t>8.1.8</t>
  </si>
  <si>
    <t>Előző évi költségvetési maradvány igénybevétele</t>
  </si>
  <si>
    <t>Kormányzati funkció bevétele összesen:</t>
  </si>
  <si>
    <t>3.</t>
  </si>
  <si>
    <t>082042 Könyvtári állomány gyarapítása, nyilvántartása</t>
  </si>
  <si>
    <t>018030 Támogatási célú finanszírozási műveletek</t>
  </si>
  <si>
    <t>8.1.</t>
  </si>
  <si>
    <t>Irányítószervi (önkormányzati) támogatás</t>
  </si>
  <si>
    <t>Intézmény kötelező feladatainak kiadásai összesen:</t>
  </si>
  <si>
    <t>Intézmény kötelező feladatainak bevételei összesen:</t>
  </si>
  <si>
    <t>Intézmény kiadásai összesen:</t>
  </si>
  <si>
    <t>Intézmény bevételei összesen:</t>
  </si>
  <si>
    <t>ÖNKÉNT VÁLLALT FELADATOK KIADÁSAI:</t>
  </si>
  <si>
    <t>ÖNKÉNT VÁLLALT FELADATOK BEVÉTELEI:</t>
  </si>
  <si>
    <t>082061 Múzeumi gyűjteményi tevékenység</t>
  </si>
  <si>
    <t>Intézmény önkéntvállalt kiadásai összesen:</t>
  </si>
  <si>
    <t>Intézmény önkéntvállalt bevételei összesen:</t>
  </si>
  <si>
    <t>Intézmény kiadásai mindösszesen:</t>
  </si>
  <si>
    <t>Intézmény bevételei mindösszesen:</t>
  </si>
  <si>
    <t>1. Működési költségvetés kiadásai</t>
  </si>
  <si>
    <t>Személyi juttatások</t>
  </si>
  <si>
    <t xml:space="preserve">   Felhalmozási költségvetés kiadásai </t>
  </si>
  <si>
    <t>2.1.</t>
  </si>
  <si>
    <t xml:space="preserve">Beruházások </t>
  </si>
  <si>
    <t>Kiadások mindösszesen:</t>
  </si>
  <si>
    <t>Bevételek mindösszesen:</t>
  </si>
  <si>
    <t>6. számú melléklet</t>
  </si>
  <si>
    <t>KÖNNYÜ LÁSZLÓ VÁROSI KÖNYVTÁR ÉS HELYTÖRTÉNETI GYŰJTEMÉNY 2015. ÉVI KÖLTSÉGVETÉSE ELŐIRÁNYZATCSOPORTOK ÉS KIEMELT ELŐIRÁNYZATOK SZERINTI BONTÁSBAN</t>
  </si>
  <si>
    <t>Ezer forintban</t>
  </si>
  <si>
    <t>Költségvetési szerv megnevezése</t>
  </si>
  <si>
    <t>Könnyü László Városi Könyvtár és Helytörténeti Gyűjtemény</t>
  </si>
  <si>
    <t>Száma</t>
  </si>
  <si>
    <t>Előirányzat-csoport, kiemelt előirányzat megnevezése</t>
  </si>
  <si>
    <t>Bevételek</t>
  </si>
  <si>
    <t>I. Működési költségvetés bevételei</t>
  </si>
  <si>
    <t>4. Működési bevételek</t>
  </si>
  <si>
    <t>4.1..</t>
  </si>
  <si>
    <t>6. Működési célú átvett pénzeszközök</t>
  </si>
  <si>
    <t>Önkormányzat bevételei mindösszesen:</t>
  </si>
  <si>
    <t>Kiadások</t>
  </si>
  <si>
    <t xml:space="preserve">Dologi kiadások </t>
  </si>
  <si>
    <t xml:space="preserve"> Működési költségvetés kiadásai összesen:</t>
  </si>
  <si>
    <t>2. Felhalmozási költségvetés kiadásai:</t>
  </si>
  <si>
    <t>Felhalmozási költségvetés kiadásai összesen:</t>
  </si>
  <si>
    <t>Költségvetési kiadások összesen:</t>
  </si>
  <si>
    <t>Önkormányzat kiadásai mindösszesen:</t>
  </si>
  <si>
    <t>2015. évi eredeti előirányzat</t>
  </si>
  <si>
    <t>2015. évi módosított előirányzat</t>
  </si>
  <si>
    <t>2015. évi teljesítés</t>
  </si>
  <si>
    <t>Teljesítés %-a</t>
  </si>
  <si>
    <t>013350 Az önkormányzati vagyonnal való gazdálkodással kapcs.fela.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</si>
</sst>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 CE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8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Alignment="1" applyProtection="1">
      <alignment horizontal="right"/>
    </xf>
    <xf numFmtId="0" fontId="3" fillId="0" borderId="42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0" borderId="5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3" fontId="5" fillId="0" borderId="26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/>
    <xf numFmtId="0" fontId="4" fillId="0" borderId="4" xfId="0" applyFont="1" applyBorder="1"/>
    <xf numFmtId="0" fontId="4" fillId="0" borderId="3" xfId="0" applyFont="1" applyBorder="1"/>
    <xf numFmtId="0" fontId="6" fillId="0" borderId="0" xfId="0" applyFont="1" applyFill="1" applyAlignment="1" applyProtection="1">
      <alignment vertical="center" wrapText="1"/>
    </xf>
    <xf numFmtId="0" fontId="7" fillId="0" borderId="22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3" fontId="5" fillId="0" borderId="13" xfId="1" applyNumberFormat="1" applyFont="1" applyBorder="1" applyAlignment="1">
      <alignment horizontal="right"/>
    </xf>
    <xf numFmtId="3" fontId="5" fillId="0" borderId="16" xfId="1" applyNumberFormat="1" applyFont="1" applyFill="1" applyBorder="1"/>
    <xf numFmtId="3" fontId="5" fillId="0" borderId="13" xfId="1" applyNumberFormat="1" applyFont="1" applyFill="1" applyBorder="1"/>
    <xf numFmtId="164" fontId="8" fillId="0" borderId="21" xfId="1" applyNumberFormat="1" applyFont="1" applyFill="1" applyBorder="1"/>
    <xf numFmtId="49" fontId="8" fillId="0" borderId="12" xfId="1" applyNumberFormat="1" applyFont="1" applyBorder="1" applyAlignment="1">
      <alignment horizontal="right"/>
    </xf>
    <xf numFmtId="0" fontId="8" fillId="0" borderId="15" xfId="1" applyFont="1" applyBorder="1" applyAlignment="1">
      <alignment horizontal="left"/>
    </xf>
    <xf numFmtId="3" fontId="8" fillId="0" borderId="13" xfId="1" applyNumberFormat="1" applyFont="1" applyBorder="1" applyAlignment="1">
      <alignment horizontal="right"/>
    </xf>
    <xf numFmtId="3" fontId="8" fillId="0" borderId="16" xfId="1" applyNumberFormat="1" applyFont="1" applyFill="1" applyBorder="1"/>
    <xf numFmtId="3" fontId="8" fillId="0" borderId="13" xfId="1" applyNumberFormat="1" applyFont="1" applyFill="1" applyBorder="1"/>
    <xf numFmtId="0" fontId="8" fillId="0" borderId="15" xfId="1" applyFont="1" applyBorder="1"/>
    <xf numFmtId="0" fontId="7" fillId="0" borderId="15" xfId="1" applyFont="1" applyBorder="1" applyAlignment="1">
      <alignment horizontal="left"/>
    </xf>
    <xf numFmtId="49" fontId="7" fillId="0" borderId="22" xfId="1" applyNumberFormat="1" applyFont="1" applyBorder="1" applyAlignment="1">
      <alignment horizontal="left"/>
    </xf>
    <xf numFmtId="49" fontId="7" fillId="0" borderId="16" xfId="1" applyNumberFormat="1" applyFont="1" applyBorder="1" applyAlignment="1">
      <alignment horizontal="left"/>
    </xf>
    <xf numFmtId="3" fontId="7" fillId="0" borderId="13" xfId="1" applyNumberFormat="1" applyFont="1" applyBorder="1" applyAlignment="1">
      <alignment horizontal="right"/>
    </xf>
    <xf numFmtId="49" fontId="8" fillId="0" borderId="22" xfId="1" applyNumberFormat="1" applyFont="1" applyFill="1" applyBorder="1" applyAlignment="1">
      <alignment horizontal="right"/>
    </xf>
    <xf numFmtId="0" fontId="8" fillId="0" borderId="15" xfId="1" applyFont="1" applyFill="1" applyBorder="1" applyAlignment="1">
      <alignment horizontal="left"/>
    </xf>
    <xf numFmtId="3" fontId="8" fillId="0" borderId="13" xfId="1" applyNumberFormat="1" applyFont="1" applyFill="1" applyBorder="1" applyAlignment="1">
      <alignment horizontal="right"/>
    </xf>
    <xf numFmtId="49" fontId="5" fillId="0" borderId="22" xfId="1" applyNumberFormat="1" applyFont="1" applyFill="1" applyBorder="1" applyAlignment="1">
      <alignment horizontal="left"/>
    </xf>
    <xf numFmtId="49" fontId="5" fillId="0" borderId="16" xfId="1" applyNumberFormat="1" applyFont="1" applyFill="1" applyBorder="1" applyAlignment="1">
      <alignment horizontal="left"/>
    </xf>
    <xf numFmtId="3" fontId="5" fillId="0" borderId="13" xfId="1" applyNumberFormat="1" applyFont="1" applyFill="1" applyBorder="1" applyAlignment="1">
      <alignment horizontal="right"/>
    </xf>
    <xf numFmtId="49" fontId="8" fillId="0" borderId="43" xfId="1" applyNumberFormat="1" applyFont="1" applyFill="1" applyBorder="1" applyAlignment="1">
      <alignment horizontal="right"/>
    </xf>
    <xf numFmtId="0" fontId="8" fillId="0" borderId="44" xfId="1" applyFont="1" applyBorder="1"/>
    <xf numFmtId="3" fontId="5" fillId="0" borderId="17" xfId="1" applyNumberFormat="1" applyFont="1" applyBorder="1" applyAlignment="1">
      <alignment horizontal="right"/>
    </xf>
    <xf numFmtId="3" fontId="5" fillId="0" borderId="44" xfId="1" applyNumberFormat="1" applyFont="1" applyFill="1" applyBorder="1"/>
    <xf numFmtId="3" fontId="5" fillId="0" borderId="17" xfId="1" applyNumberFormat="1" applyFont="1" applyFill="1" applyBorder="1"/>
    <xf numFmtId="49" fontId="8" fillId="0" borderId="39" xfId="1" applyNumberFormat="1" applyFont="1" applyFill="1" applyBorder="1" applyAlignment="1">
      <alignment horizontal="right"/>
    </xf>
    <xf numFmtId="0" fontId="8" fillId="0" borderId="45" xfId="1" applyFont="1" applyBorder="1"/>
    <xf numFmtId="3" fontId="8" fillId="0" borderId="39" xfId="1" applyNumberFormat="1" applyFont="1" applyBorder="1" applyAlignment="1">
      <alignment horizontal="right"/>
    </xf>
    <xf numFmtId="3" fontId="5" fillId="0" borderId="45" xfId="1" applyNumberFormat="1" applyFont="1" applyFill="1" applyBorder="1"/>
    <xf numFmtId="3" fontId="5" fillId="0" borderId="39" xfId="1" applyNumberFormat="1" applyFont="1" applyFill="1" applyBorder="1"/>
    <xf numFmtId="164" fontId="8" fillId="0" borderId="39" xfId="1" applyNumberFormat="1" applyFont="1" applyFill="1" applyBorder="1"/>
    <xf numFmtId="0" fontId="5" fillId="0" borderId="46" xfId="1" applyFont="1" applyFill="1" applyBorder="1" applyAlignment="1">
      <alignment horizontal="left"/>
    </xf>
    <xf numFmtId="0" fontId="5" fillId="0" borderId="47" xfId="1" applyFont="1" applyFill="1" applyBorder="1" applyAlignment="1">
      <alignment horizontal="left"/>
    </xf>
    <xf numFmtId="3" fontId="5" fillId="0" borderId="24" xfId="1" applyNumberFormat="1" applyFont="1" applyFill="1" applyBorder="1" applyAlignment="1">
      <alignment horizontal="right"/>
    </xf>
    <xf numFmtId="3" fontId="5" fillId="0" borderId="41" xfId="1" applyNumberFormat="1" applyFont="1" applyFill="1" applyBorder="1"/>
    <xf numFmtId="3" fontId="5" fillId="0" borderId="24" xfId="1" applyNumberFormat="1" applyFont="1" applyFill="1" applyBorder="1"/>
    <xf numFmtId="164" fontId="8" fillId="0" borderId="8" xfId="1" applyNumberFormat="1" applyFont="1" applyFill="1" applyBorder="1"/>
    <xf numFmtId="0" fontId="7" fillId="0" borderId="6" xfId="1" applyFont="1" applyBorder="1" applyAlignment="1"/>
    <xf numFmtId="0" fontId="7" fillId="0" borderId="7" xfId="1" applyFont="1" applyBorder="1" applyAlignment="1"/>
    <xf numFmtId="3" fontId="7" fillId="0" borderId="9" xfId="1" applyNumberFormat="1" applyFont="1" applyBorder="1" applyAlignment="1">
      <alignment horizontal="right"/>
    </xf>
    <xf numFmtId="0" fontId="7" fillId="0" borderId="38" xfId="1" applyFont="1" applyBorder="1" applyAlignment="1"/>
    <xf numFmtId="0" fontId="6" fillId="0" borderId="3" xfId="0" applyFont="1" applyFill="1" applyBorder="1" applyAlignment="1" applyProtection="1">
      <alignment vertical="center" wrapText="1"/>
    </xf>
    <xf numFmtId="0" fontId="8" fillId="0" borderId="15" xfId="1" applyFont="1" applyBorder="1" applyAlignment="1"/>
    <xf numFmtId="3" fontId="8" fillId="0" borderId="21" xfId="1" applyNumberFormat="1" applyFont="1" applyFill="1" applyBorder="1"/>
    <xf numFmtId="3" fontId="8" fillId="6" borderId="21" xfId="1" applyNumberFormat="1" applyFont="1" applyFill="1" applyBorder="1"/>
    <xf numFmtId="49" fontId="8" fillId="0" borderId="23" xfId="1" applyNumberFormat="1" applyFont="1" applyBorder="1" applyAlignment="1">
      <alignment horizontal="right"/>
    </xf>
    <xf numFmtId="0" fontId="7" fillId="0" borderId="22" xfId="1" applyFont="1" applyBorder="1" applyAlignment="1"/>
    <xf numFmtId="3" fontId="5" fillId="0" borderId="21" xfId="1" applyNumberFormat="1" applyFont="1" applyFill="1" applyBorder="1"/>
    <xf numFmtId="0" fontId="7" fillId="0" borderId="12" xfId="1" applyFont="1" applyBorder="1" applyAlignment="1">
      <alignment horizontal="left"/>
    </xf>
    <xf numFmtId="0" fontId="8" fillId="0" borderId="0" xfId="0" applyFont="1" applyFill="1" applyBorder="1" applyAlignment="1" applyProtection="1">
      <alignment vertical="center" wrapText="1"/>
    </xf>
    <xf numFmtId="3" fontId="8" fillId="0" borderId="26" xfId="0" applyNumberFormat="1" applyFont="1" applyFill="1" applyBorder="1" applyAlignment="1" applyProtection="1">
      <alignment horizontal="right" vertical="center" wrapText="1"/>
    </xf>
    <xf numFmtId="0" fontId="8" fillId="0" borderId="30" xfId="0" applyFont="1" applyFill="1" applyBorder="1" applyAlignment="1">
      <alignment vertical="center" wrapText="1"/>
    </xf>
    <xf numFmtId="49" fontId="8" fillId="0" borderId="48" xfId="1" applyNumberFormat="1" applyFont="1" applyBorder="1" applyAlignment="1">
      <alignment horizontal="right"/>
    </xf>
    <xf numFmtId="0" fontId="5" fillId="0" borderId="49" xfId="1" applyFont="1" applyBorder="1" applyAlignment="1">
      <alignment horizontal="left"/>
    </xf>
    <xf numFmtId="3" fontId="5" fillId="0" borderId="39" xfId="1" applyNumberFormat="1" applyFont="1" applyBorder="1" applyAlignment="1">
      <alignment horizontal="right"/>
    </xf>
    <xf numFmtId="3" fontId="5" fillId="0" borderId="54" xfId="1" applyNumberFormat="1" applyFont="1" applyFill="1" applyBorder="1"/>
    <xf numFmtId="0" fontId="5" fillId="0" borderId="42" xfId="1" applyFont="1" applyBorder="1" applyAlignment="1"/>
    <xf numFmtId="49" fontId="8" fillId="0" borderId="32" xfId="1" applyNumberFormat="1" applyFont="1" applyBorder="1" applyAlignment="1">
      <alignment horizontal="right"/>
    </xf>
    <xf numFmtId="3" fontId="5" fillId="0" borderId="19" xfId="1" applyNumberFormat="1" applyFont="1" applyBorder="1" applyAlignment="1">
      <alignment horizontal="right"/>
    </xf>
    <xf numFmtId="3" fontId="5" fillId="0" borderId="34" xfId="1" applyNumberFormat="1" applyFont="1" applyBorder="1" applyAlignment="1">
      <alignment horizontal="right"/>
    </xf>
    <xf numFmtId="0" fontId="5" fillId="0" borderId="31" xfId="1" applyFont="1" applyFill="1" applyBorder="1" applyAlignment="1">
      <alignment horizontal="left"/>
    </xf>
    <xf numFmtId="0" fontId="8" fillId="0" borderId="33" xfId="0" applyFont="1" applyFill="1" applyBorder="1" applyAlignment="1" applyProtection="1">
      <alignment vertical="center" wrapText="1"/>
    </xf>
    <xf numFmtId="3" fontId="5" fillId="0" borderId="19" xfId="0" applyNumberFormat="1" applyFont="1" applyFill="1" applyBorder="1" applyAlignment="1" applyProtection="1">
      <alignment horizontal="right" vertical="center" wrapText="1"/>
    </xf>
    <xf numFmtId="3" fontId="5" fillId="0" borderId="34" xfId="0" applyNumberFormat="1" applyFont="1" applyFill="1" applyBorder="1" applyAlignment="1">
      <alignment vertical="center" wrapText="1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59" xfId="0" applyFont="1" applyFill="1" applyBorder="1" applyAlignment="1" applyProtection="1">
      <alignment horizontal="center" vertical="center"/>
    </xf>
    <xf numFmtId="0" fontId="8" fillId="0" borderId="0" xfId="1" applyFont="1" applyFill="1"/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0" applyFont="1"/>
    <xf numFmtId="3" fontId="5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/>
    </xf>
    <xf numFmtId="3" fontId="5" fillId="0" borderId="0" xfId="1" applyNumberFormat="1" applyFont="1" applyAlignment="1">
      <alignment horizontal="center" vertical="center"/>
    </xf>
    <xf numFmtId="3" fontId="5" fillId="0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0" fontId="8" fillId="0" borderId="1" xfId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8" fillId="0" borderId="4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8" fillId="0" borderId="30" xfId="1" applyFont="1" applyBorder="1" applyAlignment="1">
      <alignment horizontal="left"/>
    </xf>
    <xf numFmtId="0" fontId="8" fillId="0" borderId="29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left"/>
    </xf>
    <xf numFmtId="0" fontId="8" fillId="0" borderId="12" xfId="0" applyFont="1" applyBorder="1"/>
    <xf numFmtId="0" fontId="7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7" borderId="16" xfId="0" applyFont="1" applyFill="1" applyBorder="1" applyAlignment="1">
      <alignment vertical="center"/>
    </xf>
    <xf numFmtId="0" fontId="8" fillId="0" borderId="13" xfId="0" applyFont="1" applyFill="1" applyBorder="1"/>
    <xf numFmtId="0" fontId="8" fillId="0" borderId="16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7" borderId="17" xfId="0" applyFont="1" applyFill="1" applyBorder="1" applyAlignment="1">
      <alignment vertical="center"/>
    </xf>
    <xf numFmtId="0" fontId="8" fillId="0" borderId="14" xfId="0" applyFont="1" applyFill="1" applyBorder="1"/>
    <xf numFmtId="0" fontId="8" fillId="0" borderId="50" xfId="1" applyFont="1" applyFill="1" applyBorder="1" applyAlignment="1">
      <alignment horizontal="center"/>
    </xf>
    <xf numFmtId="3" fontId="8" fillId="0" borderId="9" xfId="1" applyNumberFormat="1" applyFont="1" applyFill="1" applyBorder="1"/>
    <xf numFmtId="3" fontId="8" fillId="0" borderId="10" xfId="1" applyNumberFormat="1" applyFont="1" applyFill="1" applyBorder="1"/>
    <xf numFmtId="0" fontId="5" fillId="2" borderId="15" xfId="1" applyFont="1" applyFill="1" applyBorder="1" applyAlignment="1">
      <alignment horizontal="left"/>
    </xf>
    <xf numFmtId="0" fontId="5" fillId="2" borderId="16" xfId="1" applyFont="1" applyFill="1" applyBorder="1" applyAlignment="1">
      <alignment horizontal="left"/>
    </xf>
    <xf numFmtId="3" fontId="8" fillId="0" borderId="11" xfId="1" applyNumberFormat="1" applyFont="1" applyFill="1" applyBorder="1"/>
    <xf numFmtId="0" fontId="7" fillId="0" borderId="12" xfId="1" applyFont="1" applyFill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0" fontId="7" fillId="7" borderId="13" xfId="1" applyFont="1" applyFill="1" applyBorder="1" applyAlignment="1">
      <alignment horizontal="left"/>
    </xf>
    <xf numFmtId="0" fontId="7" fillId="0" borderId="13" xfId="1" applyFont="1" applyFill="1" applyBorder="1" applyAlignment="1"/>
    <xf numFmtId="0" fontId="5" fillId="0" borderId="13" xfId="1" applyFont="1" applyBorder="1" applyAlignment="1">
      <alignment horizontal="right"/>
    </xf>
    <xf numFmtId="0" fontId="7" fillId="0" borderId="15" xfId="1" applyFont="1" applyBorder="1" applyAlignment="1">
      <alignment horizontal="left"/>
    </xf>
    <xf numFmtId="3" fontId="5" fillId="7" borderId="13" xfId="1" applyNumberFormat="1" applyFont="1" applyFill="1" applyBorder="1" applyAlignment="1">
      <alignment horizontal="right"/>
    </xf>
    <xf numFmtId="3" fontId="8" fillId="0" borderId="14" xfId="1" applyNumberFormat="1" applyFont="1" applyFill="1" applyBorder="1"/>
    <xf numFmtId="0" fontId="8" fillId="0" borderId="12" xfId="1" applyFont="1" applyFill="1" applyBorder="1" applyAlignment="1">
      <alignment horizontal="center"/>
    </xf>
    <xf numFmtId="49" fontId="8" fillId="0" borderId="13" xfId="1" applyNumberFormat="1" applyFont="1" applyBorder="1" applyAlignment="1">
      <alignment horizontal="right"/>
    </xf>
    <xf numFmtId="0" fontId="8" fillId="0" borderId="15" xfId="1" applyFont="1" applyBorder="1" applyAlignment="1">
      <alignment horizontal="left"/>
    </xf>
    <xf numFmtId="0" fontId="8" fillId="0" borderId="16" xfId="1" applyFont="1" applyBorder="1" applyAlignment="1">
      <alignment horizontal="left"/>
    </xf>
    <xf numFmtId="3" fontId="8" fillId="7" borderId="13" xfId="1" applyNumberFormat="1" applyFont="1" applyFill="1" applyBorder="1" applyAlignment="1">
      <alignment horizontal="right"/>
    </xf>
    <xf numFmtId="164" fontId="8" fillId="0" borderId="13" xfId="1" applyNumberFormat="1" applyFont="1" applyFill="1" applyBorder="1"/>
    <xf numFmtId="0" fontId="8" fillId="0" borderId="16" xfId="1" applyFont="1" applyBorder="1"/>
    <xf numFmtId="3" fontId="8" fillId="7" borderId="39" xfId="1" applyNumberFormat="1" applyFont="1" applyFill="1" applyBorder="1" applyAlignment="1">
      <alignment horizontal="right"/>
    </xf>
    <xf numFmtId="3" fontId="8" fillId="0" borderId="27" xfId="1" applyNumberFormat="1" applyFont="1" applyFill="1" applyBorder="1"/>
    <xf numFmtId="0" fontId="8" fillId="0" borderId="13" xfId="1" applyFont="1" applyBorder="1"/>
    <xf numFmtId="3" fontId="8" fillId="0" borderId="39" xfId="1" applyNumberFormat="1" applyFont="1" applyFill="1" applyBorder="1"/>
    <xf numFmtId="0" fontId="8" fillId="0" borderId="13" xfId="1" applyFont="1" applyBorder="1" applyAlignment="1">
      <alignment horizontal="right"/>
    </xf>
    <xf numFmtId="3" fontId="8" fillId="0" borderId="25" xfId="1" applyNumberFormat="1" applyFont="1" applyFill="1" applyBorder="1"/>
    <xf numFmtId="3" fontId="5" fillId="0" borderId="25" xfId="1" applyNumberFormat="1" applyFont="1" applyFill="1" applyBorder="1"/>
    <xf numFmtId="0" fontId="8" fillId="0" borderId="15" xfId="1" applyFont="1" applyBorder="1" applyAlignment="1">
      <alignment horizontal="right"/>
    </xf>
    <xf numFmtId="0" fontId="8" fillId="0" borderId="16" xfId="1" applyFont="1" applyBorder="1" applyAlignment="1">
      <alignment horizontal="left"/>
    </xf>
    <xf numFmtId="3" fontId="5" fillId="7" borderId="24" xfId="1" applyNumberFormat="1" applyFont="1" applyFill="1" applyBorder="1" applyAlignment="1">
      <alignment horizontal="right"/>
    </xf>
    <xf numFmtId="3" fontId="8" fillId="7" borderId="36" xfId="1" applyNumberFormat="1" applyFont="1" applyFill="1" applyBorder="1" applyAlignment="1">
      <alignment horizontal="right"/>
    </xf>
    <xf numFmtId="3" fontId="8" fillId="0" borderId="56" xfId="1" applyNumberFormat="1" applyFont="1" applyFill="1" applyBorder="1"/>
    <xf numFmtId="3" fontId="5" fillId="7" borderId="9" xfId="1" applyNumberFormat="1" applyFont="1" applyFill="1" applyBorder="1" applyAlignment="1">
      <alignment horizontal="right"/>
    </xf>
    <xf numFmtId="164" fontId="8" fillId="0" borderId="9" xfId="1" applyNumberFormat="1" applyFont="1" applyFill="1" applyBorder="1"/>
    <xf numFmtId="3" fontId="7" fillId="7" borderId="13" xfId="1" applyNumberFormat="1" applyFont="1" applyFill="1" applyBorder="1" applyAlignment="1">
      <alignment horizontal="right"/>
    </xf>
    <xf numFmtId="164" fontId="8" fillId="0" borderId="14" xfId="1" applyNumberFormat="1" applyFont="1" applyFill="1" applyBorder="1"/>
    <xf numFmtId="0" fontId="8" fillId="0" borderId="22" xfId="1" applyFont="1" applyFill="1" applyBorder="1" applyAlignment="1">
      <alignment horizontal="center"/>
    </xf>
    <xf numFmtId="49" fontId="8" fillId="0" borderId="13" xfId="1" applyNumberFormat="1" applyFont="1" applyFill="1" applyBorder="1" applyAlignment="1">
      <alignment horizontal="right"/>
    </xf>
    <xf numFmtId="0" fontId="8" fillId="0" borderId="16" xfId="1" applyFont="1" applyFill="1" applyBorder="1" applyAlignment="1">
      <alignment horizontal="left"/>
    </xf>
    <xf numFmtId="0" fontId="7" fillId="0" borderId="12" xfId="1" applyFont="1" applyBorder="1" applyAlignment="1"/>
    <xf numFmtId="0" fontId="7" fillId="0" borderId="13" xfId="1" applyFont="1" applyBorder="1" applyAlignment="1"/>
    <xf numFmtId="0" fontId="7" fillId="0" borderId="15" xfId="1" applyFont="1" applyBorder="1" applyAlignment="1"/>
    <xf numFmtId="0" fontId="7" fillId="0" borderId="16" xfId="1" applyFont="1" applyBorder="1" applyAlignment="1"/>
    <xf numFmtId="0" fontId="8" fillId="0" borderId="13" xfId="1" applyFont="1" applyFill="1" applyBorder="1" applyAlignment="1">
      <alignment horizontal="left"/>
    </xf>
    <xf numFmtId="0" fontId="7" fillId="0" borderId="22" xfId="1" applyFont="1" applyFill="1" applyBorder="1" applyAlignment="1"/>
    <xf numFmtId="3" fontId="8" fillId="7" borderId="17" xfId="1" applyNumberFormat="1" applyFont="1" applyFill="1" applyBorder="1" applyAlignment="1">
      <alignment horizontal="right"/>
    </xf>
    <xf numFmtId="3" fontId="8" fillId="0" borderId="18" xfId="1" applyNumberFormat="1" applyFont="1" applyFill="1" applyBorder="1"/>
    <xf numFmtId="0" fontId="7" fillId="0" borderId="13" xfId="1" applyFont="1" applyFill="1" applyBorder="1" applyAlignment="1">
      <alignment horizontal="right"/>
    </xf>
    <xf numFmtId="0" fontId="8" fillId="0" borderId="15" xfId="1" applyFont="1" applyFill="1" applyBorder="1" applyAlignment="1">
      <alignment horizontal="left"/>
    </xf>
    <xf numFmtId="0" fontId="8" fillId="0" borderId="16" xfId="1" applyFont="1" applyFill="1" applyBorder="1" applyAlignment="1">
      <alignment horizontal="left"/>
    </xf>
    <xf numFmtId="49" fontId="5" fillId="0" borderId="12" xfId="1" applyNumberFormat="1" applyFont="1" applyBorder="1" applyAlignment="1">
      <alignment horizontal="right"/>
    </xf>
    <xf numFmtId="0" fontId="5" fillId="0" borderId="15" xfId="1" applyFont="1" applyFill="1" applyBorder="1" applyAlignment="1">
      <alignment horizontal="left" wrapText="1"/>
    </xf>
    <xf numFmtId="0" fontId="5" fillId="0" borderId="16" xfId="1" applyFont="1" applyFill="1" applyBorder="1" applyAlignment="1">
      <alignment horizontal="left" wrapText="1"/>
    </xf>
    <xf numFmtId="3" fontId="5" fillId="7" borderId="17" xfId="1" applyNumberFormat="1" applyFont="1" applyFill="1" applyBorder="1" applyAlignment="1">
      <alignment horizontal="right" wrapText="1"/>
    </xf>
    <xf numFmtId="0" fontId="8" fillId="0" borderId="16" xfId="1" applyFont="1" applyFill="1" applyBorder="1"/>
    <xf numFmtId="3" fontId="8" fillId="0" borderId="15" xfId="1" applyNumberFormat="1" applyFont="1" applyFill="1" applyBorder="1"/>
    <xf numFmtId="49" fontId="5" fillId="0" borderId="15" xfId="1" applyNumberFormat="1" applyFont="1" applyFill="1" applyBorder="1" applyAlignment="1">
      <alignment horizontal="left"/>
    </xf>
    <xf numFmtId="3" fontId="8" fillId="7" borderId="24" xfId="1" applyNumberFormat="1" applyFont="1" applyFill="1" applyBorder="1" applyAlignment="1">
      <alignment horizontal="right"/>
    </xf>
    <xf numFmtId="3" fontId="8" fillId="0" borderId="24" xfId="1" applyNumberFormat="1" applyFont="1" applyFill="1" applyBorder="1"/>
    <xf numFmtId="164" fontId="8" fillId="0" borderId="58" xfId="1" applyNumberFormat="1" applyFont="1" applyFill="1" applyBorder="1"/>
    <xf numFmtId="3" fontId="5" fillId="0" borderId="20" xfId="1" applyNumberFormat="1" applyFont="1" applyFill="1" applyBorder="1"/>
    <xf numFmtId="0" fontId="5" fillId="3" borderId="15" xfId="1" applyFont="1" applyFill="1" applyBorder="1" applyAlignment="1">
      <alignment horizontal="left"/>
    </xf>
    <xf numFmtId="0" fontId="5" fillId="3" borderId="16" xfId="1" applyFont="1" applyFill="1" applyBorder="1" applyAlignment="1">
      <alignment horizontal="left"/>
    </xf>
    <xf numFmtId="3" fontId="5" fillId="0" borderId="9" xfId="1" applyNumberFormat="1" applyFont="1" applyFill="1" applyBorder="1"/>
    <xf numFmtId="3" fontId="5" fillId="0" borderId="10" xfId="1" applyNumberFormat="1" applyFont="1" applyFill="1" applyBorder="1"/>
    <xf numFmtId="3" fontId="8" fillId="7" borderId="26" xfId="1" applyNumberFormat="1" applyFont="1" applyFill="1" applyBorder="1" applyAlignment="1">
      <alignment horizontal="right"/>
    </xf>
    <xf numFmtId="3" fontId="5" fillId="0" borderId="15" xfId="1" applyNumberFormat="1" applyFont="1" applyFill="1" applyBorder="1"/>
    <xf numFmtId="3" fontId="5" fillId="0" borderId="26" xfId="1" applyNumberFormat="1" applyFont="1" applyFill="1" applyBorder="1"/>
    <xf numFmtId="3" fontId="8" fillId="0" borderId="29" xfId="1" applyNumberFormat="1" applyFont="1" applyFill="1" applyBorder="1"/>
    <xf numFmtId="3" fontId="8" fillId="0" borderId="47" xfId="1" applyNumberFormat="1" applyFont="1" applyFill="1" applyBorder="1"/>
    <xf numFmtId="3" fontId="5" fillId="0" borderId="57" xfId="1" applyNumberFormat="1" applyFont="1" applyFill="1" applyBorder="1"/>
    <xf numFmtId="3" fontId="8" fillId="0" borderId="57" xfId="1" applyNumberFormat="1" applyFont="1" applyFill="1" applyBorder="1"/>
    <xf numFmtId="3" fontId="5" fillId="0" borderId="47" xfId="1" applyNumberFormat="1" applyFont="1" applyFill="1" applyBorder="1"/>
    <xf numFmtId="49" fontId="8" fillId="0" borderId="15" xfId="1" applyNumberFormat="1" applyFont="1" applyFill="1" applyBorder="1" applyAlignment="1">
      <alignment horizontal="right"/>
    </xf>
    <xf numFmtId="3" fontId="5" fillId="7" borderId="26" xfId="1" applyNumberFormat="1" applyFont="1" applyFill="1" applyBorder="1" applyAlignment="1">
      <alignment horizontal="right"/>
    </xf>
    <xf numFmtId="3" fontId="8" fillId="0" borderId="26" xfId="1" applyNumberFormat="1" applyFont="1" applyFill="1" applyBorder="1"/>
    <xf numFmtId="0" fontId="5" fillId="0" borderId="13" xfId="1" applyFont="1" applyFill="1" applyBorder="1" applyAlignment="1">
      <alignment horizontal="left"/>
    </xf>
    <xf numFmtId="0" fontId="5" fillId="0" borderId="16" xfId="1" applyFont="1" applyFill="1" applyBorder="1" applyAlignment="1">
      <alignment horizontal="left"/>
    </xf>
    <xf numFmtId="3" fontId="5" fillId="7" borderId="17" xfId="1" applyNumberFormat="1" applyFont="1" applyFill="1" applyBorder="1" applyAlignment="1">
      <alignment horizontal="right"/>
    </xf>
    <xf numFmtId="0" fontId="8" fillId="0" borderId="0" xfId="0" applyFont="1" applyFill="1"/>
    <xf numFmtId="3" fontId="8" fillId="0" borderId="17" xfId="1" applyNumberFormat="1" applyFont="1" applyFill="1" applyBorder="1"/>
    <xf numFmtId="3" fontId="8" fillId="0" borderId="19" xfId="1" applyNumberFormat="1" applyFont="1" applyFill="1" applyBorder="1"/>
    <xf numFmtId="0" fontId="8" fillId="0" borderId="13" xfId="1" applyFont="1" applyFill="1" applyBorder="1" applyAlignment="1">
      <alignment horizontal="right"/>
    </xf>
    <xf numFmtId="3" fontId="5" fillId="7" borderId="39" xfId="1" applyNumberFormat="1" applyFont="1" applyFill="1" applyBorder="1" applyAlignment="1">
      <alignment horizontal="right"/>
    </xf>
    <xf numFmtId="3" fontId="5" fillId="0" borderId="27" xfId="1" applyNumberFormat="1" applyFont="1" applyFill="1" applyBorder="1"/>
    <xf numFmtId="0" fontId="7" fillId="2" borderId="12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left"/>
    </xf>
    <xf numFmtId="0" fontId="7" fillId="2" borderId="15" xfId="1" applyFont="1" applyFill="1" applyBorder="1" applyAlignment="1">
      <alignment horizontal="left"/>
    </xf>
    <xf numFmtId="3" fontId="7" fillId="7" borderId="9" xfId="1" applyNumberFormat="1" applyFont="1" applyFill="1" applyBorder="1" applyAlignment="1">
      <alignment horizontal="right"/>
    </xf>
    <xf numFmtId="0" fontId="7" fillId="2" borderId="13" xfId="1" applyFont="1" applyFill="1" applyBorder="1" applyAlignment="1">
      <alignment horizontal="left"/>
    </xf>
    <xf numFmtId="0" fontId="7" fillId="2" borderId="15" xfId="1" applyFont="1" applyFill="1" applyBorder="1" applyAlignment="1">
      <alignment horizontal="left"/>
    </xf>
    <xf numFmtId="0" fontId="8" fillId="0" borderId="11" xfId="1" applyFont="1" applyFill="1" applyBorder="1"/>
    <xf numFmtId="0" fontId="8" fillId="0" borderId="14" xfId="1" applyFont="1" applyFill="1" applyBorder="1"/>
    <xf numFmtId="0" fontId="8" fillId="0" borderId="12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3" fontId="5" fillId="7" borderId="13" xfId="1" applyNumberFormat="1" applyFont="1" applyFill="1" applyBorder="1" applyAlignment="1">
      <alignment horizontal="right" wrapText="1"/>
    </xf>
    <xf numFmtId="16" fontId="8" fillId="0" borderId="13" xfId="1" applyNumberFormat="1" applyFont="1" applyBorder="1" applyAlignment="1">
      <alignment horizontal="right"/>
    </xf>
    <xf numFmtId="0" fontId="8" fillId="0" borderId="28" xfId="1" applyFont="1" applyBorder="1" applyAlignment="1">
      <alignment horizontal="center"/>
    </xf>
    <xf numFmtId="16" fontId="8" fillId="0" borderId="29" xfId="1" applyNumberFormat="1" applyFont="1" applyBorder="1" applyAlignment="1">
      <alignment horizontal="right"/>
    </xf>
    <xf numFmtId="0" fontId="5" fillId="0" borderId="31" xfId="1" applyFont="1" applyBorder="1" applyAlignment="1">
      <alignment horizontal="left"/>
    </xf>
    <xf numFmtId="0" fontId="8" fillId="0" borderId="32" xfId="1" applyFont="1" applyBorder="1" applyAlignment="1"/>
    <xf numFmtId="0" fontId="8" fillId="0" borderId="33" xfId="1" applyFont="1" applyBorder="1" applyAlignment="1"/>
    <xf numFmtId="3" fontId="5" fillId="7" borderId="19" xfId="1" applyNumberFormat="1" applyFont="1" applyFill="1" applyBorder="1" applyAlignment="1">
      <alignment horizontal="right"/>
    </xf>
    <xf numFmtId="3" fontId="5" fillId="0" borderId="19" xfId="1" applyNumberFormat="1" applyFont="1" applyFill="1" applyBorder="1"/>
    <xf numFmtId="0" fontId="5" fillId="0" borderId="19" xfId="1" applyFont="1" applyBorder="1" applyAlignment="1">
      <alignment horizontal="left"/>
    </xf>
    <xf numFmtId="0" fontId="5" fillId="0" borderId="32" xfId="1" applyFont="1" applyBorder="1" applyAlignment="1">
      <alignment horizontal="left"/>
    </xf>
    <xf numFmtId="164" fontId="8" fillId="0" borderId="53" xfId="1" applyNumberFormat="1" applyFont="1" applyFill="1" applyBorder="1"/>
    <xf numFmtId="0" fontId="8" fillId="0" borderId="35" xfId="1" applyFont="1" applyBorder="1"/>
    <xf numFmtId="0" fontId="7" fillId="0" borderId="36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3" fontId="8" fillId="7" borderId="9" xfId="0" applyNumberFormat="1" applyFont="1" applyFill="1" applyBorder="1" applyAlignment="1">
      <alignment horizontal="right" vertical="center"/>
    </xf>
    <xf numFmtId="0" fontId="8" fillId="0" borderId="9" xfId="1" applyFont="1" applyFill="1" applyBorder="1"/>
    <xf numFmtId="0" fontId="8" fillId="0" borderId="8" xfId="1" applyFont="1" applyFill="1" applyBorder="1"/>
    <xf numFmtId="0" fontId="7" fillId="0" borderId="38" xfId="0" applyFont="1" applyBorder="1" applyAlignment="1">
      <alignment vertical="center"/>
    </xf>
    <xf numFmtId="0" fontId="8" fillId="0" borderId="36" xfId="1" applyFont="1" applyBorder="1"/>
    <xf numFmtId="0" fontId="8" fillId="0" borderId="37" xfId="1" applyFont="1" applyBorder="1"/>
    <xf numFmtId="3" fontId="8" fillId="7" borderId="9" xfId="1" applyNumberFormat="1" applyFont="1" applyFill="1" applyBorder="1" applyAlignment="1">
      <alignment horizontal="right"/>
    </xf>
    <xf numFmtId="0" fontId="5" fillId="4" borderId="15" xfId="1" applyFont="1" applyFill="1" applyBorder="1" applyAlignment="1">
      <alignment horizontal="left"/>
    </xf>
    <xf numFmtId="0" fontId="5" fillId="4" borderId="16" xfId="1" applyFont="1" applyFill="1" applyBorder="1" applyAlignment="1">
      <alignment horizontal="left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5" fillId="0" borderId="13" xfId="1" applyFont="1" applyFill="1" applyBorder="1" applyAlignment="1">
      <alignment horizontal="right"/>
    </xf>
    <xf numFmtId="0" fontId="5" fillId="0" borderId="15" xfId="1" applyFont="1" applyFill="1" applyBorder="1" applyAlignment="1">
      <alignment horizontal="left"/>
    </xf>
    <xf numFmtId="0" fontId="5" fillId="0" borderId="16" xfId="1" applyFont="1" applyFill="1" applyBorder="1" applyAlignment="1">
      <alignment horizontal="left"/>
    </xf>
    <xf numFmtId="0" fontId="8" fillId="0" borderId="18" xfId="1" applyFont="1" applyFill="1" applyBorder="1"/>
    <xf numFmtId="0" fontId="8" fillId="0" borderId="13" xfId="1" applyFont="1" applyFill="1" applyBorder="1"/>
    <xf numFmtId="0" fontId="8" fillId="0" borderId="15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5" fillId="0" borderId="22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3" fontId="5" fillId="0" borderId="55" xfId="1" applyNumberFormat="1" applyFont="1" applyFill="1" applyBorder="1"/>
    <xf numFmtId="0" fontId="5" fillId="0" borderId="21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7" fillId="5" borderId="12" xfId="1" applyFont="1" applyFill="1" applyBorder="1" applyAlignment="1">
      <alignment horizontal="left"/>
    </xf>
    <xf numFmtId="0" fontId="7" fillId="5" borderId="13" xfId="1" applyFont="1" applyFill="1" applyBorder="1" applyAlignment="1">
      <alignment horizontal="left"/>
    </xf>
    <xf numFmtId="0" fontId="7" fillId="5" borderId="15" xfId="1" applyFont="1" applyFill="1" applyBorder="1" applyAlignment="1">
      <alignment horizontal="left"/>
    </xf>
    <xf numFmtId="0" fontId="7" fillId="5" borderId="16" xfId="1" applyFont="1" applyFill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164" fontId="8" fillId="7" borderId="14" xfId="1" applyNumberFormat="1" applyFont="1" applyFill="1" applyBorder="1"/>
    <xf numFmtId="0" fontId="5" fillId="0" borderId="13" xfId="2" applyFont="1" applyFill="1" applyBorder="1" applyAlignment="1" applyProtection="1">
      <alignment horizontal="left" vertical="center" wrapText="1" indent="1"/>
    </xf>
    <xf numFmtId="0" fontId="5" fillId="0" borderId="15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horizontal="left" vertical="center" wrapText="1"/>
    </xf>
    <xf numFmtId="3" fontId="5" fillId="7" borderId="17" xfId="2" applyNumberFormat="1" applyFont="1" applyFill="1" applyBorder="1" applyAlignment="1" applyProtection="1">
      <alignment horizontal="right" vertical="center" wrapText="1"/>
    </xf>
    <xf numFmtId="49" fontId="8" fillId="0" borderId="39" xfId="2" applyNumberFormat="1" applyFont="1" applyFill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vertical="center" wrapText="1"/>
    </xf>
    <xf numFmtId="0" fontId="8" fillId="0" borderId="16" xfId="2" applyFont="1" applyFill="1" applyBorder="1" applyAlignment="1" applyProtection="1">
      <alignment horizontal="left" vertical="center" wrapText="1"/>
    </xf>
    <xf numFmtId="0" fontId="8" fillId="0" borderId="40" xfId="1" applyFont="1" applyBorder="1" applyAlignment="1">
      <alignment horizontal="center"/>
    </xf>
    <xf numFmtId="49" fontId="8" fillId="0" borderId="41" xfId="2" applyNumberFormat="1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>
      <alignment horizontal="left"/>
    </xf>
    <xf numFmtId="164" fontId="8" fillId="7" borderId="58" xfId="1" applyNumberFormat="1" applyFont="1" applyFill="1" applyBorder="1"/>
    <xf numFmtId="0" fontId="5" fillId="0" borderId="42" xfId="1" applyFont="1" applyBorder="1" applyAlignment="1">
      <alignment horizontal="left"/>
    </xf>
    <xf numFmtId="0" fontId="5" fillId="0" borderId="33" xfId="1" applyFont="1" applyBorder="1" applyAlignment="1">
      <alignment horizontal="left"/>
    </xf>
    <xf numFmtId="0" fontId="5" fillId="0" borderId="34" xfId="1" applyFont="1" applyBorder="1" applyAlignment="1">
      <alignment horizontal="left"/>
    </xf>
    <xf numFmtId="0" fontId="5" fillId="3" borderId="10" xfId="1" applyFont="1" applyFill="1" applyBorder="1" applyAlignment="1"/>
    <xf numFmtId="0" fontId="5" fillId="3" borderId="7" xfId="1" applyFont="1" applyFill="1" applyBorder="1" applyAlignment="1"/>
    <xf numFmtId="0" fontId="5" fillId="3" borderId="13" xfId="1" applyFont="1" applyFill="1" applyBorder="1" applyAlignment="1">
      <alignment horizontal="left"/>
    </xf>
    <xf numFmtId="0" fontId="5" fillId="3" borderId="15" xfId="1" applyFont="1" applyFill="1" applyBorder="1" applyAlignment="1"/>
    <xf numFmtId="0" fontId="5" fillId="3" borderId="16" xfId="1" applyFont="1" applyFill="1" applyBorder="1" applyAlignment="1"/>
    <xf numFmtId="0" fontId="5" fillId="3" borderId="9" xfId="1" applyFont="1" applyFill="1" applyBorder="1" applyAlignment="1">
      <alignment horizontal="left"/>
    </xf>
    <xf numFmtId="3" fontId="5" fillId="3" borderId="9" xfId="1" applyNumberFormat="1" applyFont="1" applyFill="1" applyBorder="1" applyAlignment="1">
      <alignment horizontal="right"/>
    </xf>
  </cellXfs>
  <cellStyles count="3">
    <cellStyle name="Normál" xfId="0" builtinId="0"/>
    <cellStyle name="Normál_KVRENMUNKA" xfId="2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4" zoomScaleNormal="100" workbookViewId="0">
      <selection activeCell="A11" sqref="A11:F35"/>
    </sheetView>
  </sheetViews>
  <sheetFormatPr defaultRowHeight="15" x14ac:dyDescent="0.25"/>
  <cols>
    <col min="1" max="1" width="11.85546875" style="3" customWidth="1"/>
    <col min="2" max="2" width="62.140625" style="4" customWidth="1"/>
    <col min="3" max="3" width="11.5703125" style="4" customWidth="1"/>
    <col min="4" max="4" width="11.28515625" style="4" customWidth="1"/>
    <col min="5" max="5" width="10.28515625" style="4" customWidth="1"/>
    <col min="6" max="6" width="10.140625" style="4" customWidth="1"/>
    <col min="7" max="255" width="9.140625" style="4"/>
    <col min="256" max="256" width="11.85546875" style="4" customWidth="1"/>
    <col min="257" max="257" width="62.140625" style="4" customWidth="1"/>
    <col min="258" max="258" width="4" style="4" customWidth="1"/>
    <col min="259" max="259" width="5.42578125" style="4" customWidth="1"/>
    <col min="260" max="260" width="11.28515625" style="4" customWidth="1"/>
    <col min="261" max="511" width="9.140625" style="4"/>
    <col min="512" max="512" width="11.85546875" style="4" customWidth="1"/>
    <col min="513" max="513" width="62.140625" style="4" customWidth="1"/>
    <col min="514" max="514" width="4" style="4" customWidth="1"/>
    <col min="515" max="515" width="5.42578125" style="4" customWidth="1"/>
    <col min="516" max="516" width="11.28515625" style="4" customWidth="1"/>
    <col min="517" max="767" width="9.140625" style="4"/>
    <col min="768" max="768" width="11.85546875" style="4" customWidth="1"/>
    <col min="769" max="769" width="62.140625" style="4" customWidth="1"/>
    <col min="770" max="770" width="4" style="4" customWidth="1"/>
    <col min="771" max="771" width="5.42578125" style="4" customWidth="1"/>
    <col min="772" max="772" width="11.28515625" style="4" customWidth="1"/>
    <col min="773" max="1023" width="9.140625" style="4"/>
    <col min="1024" max="1024" width="11.85546875" style="4" customWidth="1"/>
    <col min="1025" max="1025" width="62.140625" style="4" customWidth="1"/>
    <col min="1026" max="1026" width="4" style="4" customWidth="1"/>
    <col min="1027" max="1027" width="5.42578125" style="4" customWidth="1"/>
    <col min="1028" max="1028" width="11.28515625" style="4" customWidth="1"/>
    <col min="1029" max="1279" width="9.140625" style="4"/>
    <col min="1280" max="1280" width="11.85546875" style="4" customWidth="1"/>
    <col min="1281" max="1281" width="62.140625" style="4" customWidth="1"/>
    <col min="1282" max="1282" width="4" style="4" customWidth="1"/>
    <col min="1283" max="1283" width="5.42578125" style="4" customWidth="1"/>
    <col min="1284" max="1284" width="11.28515625" style="4" customWidth="1"/>
    <col min="1285" max="1535" width="9.140625" style="4"/>
    <col min="1536" max="1536" width="11.85546875" style="4" customWidth="1"/>
    <col min="1537" max="1537" width="62.140625" style="4" customWidth="1"/>
    <col min="1538" max="1538" width="4" style="4" customWidth="1"/>
    <col min="1539" max="1539" width="5.42578125" style="4" customWidth="1"/>
    <col min="1540" max="1540" width="11.28515625" style="4" customWidth="1"/>
    <col min="1541" max="1791" width="9.140625" style="4"/>
    <col min="1792" max="1792" width="11.85546875" style="4" customWidth="1"/>
    <col min="1793" max="1793" width="62.140625" style="4" customWidth="1"/>
    <col min="1794" max="1794" width="4" style="4" customWidth="1"/>
    <col min="1795" max="1795" width="5.42578125" style="4" customWidth="1"/>
    <col min="1796" max="1796" width="11.28515625" style="4" customWidth="1"/>
    <col min="1797" max="2047" width="9.140625" style="4"/>
    <col min="2048" max="2048" width="11.85546875" style="4" customWidth="1"/>
    <col min="2049" max="2049" width="62.140625" style="4" customWidth="1"/>
    <col min="2050" max="2050" width="4" style="4" customWidth="1"/>
    <col min="2051" max="2051" width="5.42578125" style="4" customWidth="1"/>
    <col min="2052" max="2052" width="11.28515625" style="4" customWidth="1"/>
    <col min="2053" max="2303" width="9.140625" style="4"/>
    <col min="2304" max="2304" width="11.85546875" style="4" customWidth="1"/>
    <col min="2305" max="2305" width="62.140625" style="4" customWidth="1"/>
    <col min="2306" max="2306" width="4" style="4" customWidth="1"/>
    <col min="2307" max="2307" width="5.42578125" style="4" customWidth="1"/>
    <col min="2308" max="2308" width="11.28515625" style="4" customWidth="1"/>
    <col min="2309" max="2559" width="9.140625" style="4"/>
    <col min="2560" max="2560" width="11.85546875" style="4" customWidth="1"/>
    <col min="2561" max="2561" width="62.140625" style="4" customWidth="1"/>
    <col min="2562" max="2562" width="4" style="4" customWidth="1"/>
    <col min="2563" max="2563" width="5.42578125" style="4" customWidth="1"/>
    <col min="2564" max="2564" width="11.28515625" style="4" customWidth="1"/>
    <col min="2565" max="2815" width="9.140625" style="4"/>
    <col min="2816" max="2816" width="11.85546875" style="4" customWidth="1"/>
    <col min="2817" max="2817" width="62.140625" style="4" customWidth="1"/>
    <col min="2818" max="2818" width="4" style="4" customWidth="1"/>
    <col min="2819" max="2819" width="5.42578125" style="4" customWidth="1"/>
    <col min="2820" max="2820" width="11.28515625" style="4" customWidth="1"/>
    <col min="2821" max="3071" width="9.140625" style="4"/>
    <col min="3072" max="3072" width="11.85546875" style="4" customWidth="1"/>
    <col min="3073" max="3073" width="62.140625" style="4" customWidth="1"/>
    <col min="3074" max="3074" width="4" style="4" customWidth="1"/>
    <col min="3075" max="3075" width="5.42578125" style="4" customWidth="1"/>
    <col min="3076" max="3076" width="11.28515625" style="4" customWidth="1"/>
    <col min="3077" max="3327" width="9.140625" style="4"/>
    <col min="3328" max="3328" width="11.85546875" style="4" customWidth="1"/>
    <col min="3329" max="3329" width="62.140625" style="4" customWidth="1"/>
    <col min="3330" max="3330" width="4" style="4" customWidth="1"/>
    <col min="3331" max="3331" width="5.42578125" style="4" customWidth="1"/>
    <col min="3332" max="3332" width="11.28515625" style="4" customWidth="1"/>
    <col min="3333" max="3583" width="9.140625" style="4"/>
    <col min="3584" max="3584" width="11.85546875" style="4" customWidth="1"/>
    <col min="3585" max="3585" width="62.140625" style="4" customWidth="1"/>
    <col min="3586" max="3586" width="4" style="4" customWidth="1"/>
    <col min="3587" max="3587" width="5.42578125" style="4" customWidth="1"/>
    <col min="3588" max="3588" width="11.28515625" style="4" customWidth="1"/>
    <col min="3589" max="3839" width="9.140625" style="4"/>
    <col min="3840" max="3840" width="11.85546875" style="4" customWidth="1"/>
    <col min="3841" max="3841" width="62.140625" style="4" customWidth="1"/>
    <col min="3842" max="3842" width="4" style="4" customWidth="1"/>
    <col min="3843" max="3843" width="5.42578125" style="4" customWidth="1"/>
    <col min="3844" max="3844" width="11.28515625" style="4" customWidth="1"/>
    <col min="3845" max="4095" width="9.140625" style="4"/>
    <col min="4096" max="4096" width="11.85546875" style="4" customWidth="1"/>
    <col min="4097" max="4097" width="62.140625" style="4" customWidth="1"/>
    <col min="4098" max="4098" width="4" style="4" customWidth="1"/>
    <col min="4099" max="4099" width="5.42578125" style="4" customWidth="1"/>
    <col min="4100" max="4100" width="11.28515625" style="4" customWidth="1"/>
    <col min="4101" max="4351" width="9.140625" style="4"/>
    <col min="4352" max="4352" width="11.85546875" style="4" customWidth="1"/>
    <col min="4353" max="4353" width="62.140625" style="4" customWidth="1"/>
    <col min="4354" max="4354" width="4" style="4" customWidth="1"/>
    <col min="4355" max="4355" width="5.42578125" style="4" customWidth="1"/>
    <col min="4356" max="4356" width="11.28515625" style="4" customWidth="1"/>
    <col min="4357" max="4607" width="9.140625" style="4"/>
    <col min="4608" max="4608" width="11.85546875" style="4" customWidth="1"/>
    <col min="4609" max="4609" width="62.140625" style="4" customWidth="1"/>
    <col min="4610" max="4610" width="4" style="4" customWidth="1"/>
    <col min="4611" max="4611" width="5.42578125" style="4" customWidth="1"/>
    <col min="4612" max="4612" width="11.28515625" style="4" customWidth="1"/>
    <col min="4613" max="4863" width="9.140625" style="4"/>
    <col min="4864" max="4864" width="11.85546875" style="4" customWidth="1"/>
    <col min="4865" max="4865" width="62.140625" style="4" customWidth="1"/>
    <col min="4866" max="4866" width="4" style="4" customWidth="1"/>
    <col min="4867" max="4867" width="5.42578125" style="4" customWidth="1"/>
    <col min="4868" max="4868" width="11.28515625" style="4" customWidth="1"/>
    <col min="4869" max="5119" width="9.140625" style="4"/>
    <col min="5120" max="5120" width="11.85546875" style="4" customWidth="1"/>
    <col min="5121" max="5121" width="62.140625" style="4" customWidth="1"/>
    <col min="5122" max="5122" width="4" style="4" customWidth="1"/>
    <col min="5123" max="5123" width="5.42578125" style="4" customWidth="1"/>
    <col min="5124" max="5124" width="11.28515625" style="4" customWidth="1"/>
    <col min="5125" max="5375" width="9.140625" style="4"/>
    <col min="5376" max="5376" width="11.85546875" style="4" customWidth="1"/>
    <col min="5377" max="5377" width="62.140625" style="4" customWidth="1"/>
    <col min="5378" max="5378" width="4" style="4" customWidth="1"/>
    <col min="5379" max="5379" width="5.42578125" style="4" customWidth="1"/>
    <col min="5380" max="5380" width="11.28515625" style="4" customWidth="1"/>
    <col min="5381" max="5631" width="9.140625" style="4"/>
    <col min="5632" max="5632" width="11.85546875" style="4" customWidth="1"/>
    <col min="5633" max="5633" width="62.140625" style="4" customWidth="1"/>
    <col min="5634" max="5634" width="4" style="4" customWidth="1"/>
    <col min="5635" max="5635" width="5.42578125" style="4" customWidth="1"/>
    <col min="5636" max="5636" width="11.28515625" style="4" customWidth="1"/>
    <col min="5637" max="5887" width="9.140625" style="4"/>
    <col min="5888" max="5888" width="11.85546875" style="4" customWidth="1"/>
    <col min="5889" max="5889" width="62.140625" style="4" customWidth="1"/>
    <col min="5890" max="5890" width="4" style="4" customWidth="1"/>
    <col min="5891" max="5891" width="5.42578125" style="4" customWidth="1"/>
    <col min="5892" max="5892" width="11.28515625" style="4" customWidth="1"/>
    <col min="5893" max="6143" width="9.140625" style="4"/>
    <col min="6144" max="6144" width="11.85546875" style="4" customWidth="1"/>
    <col min="6145" max="6145" width="62.140625" style="4" customWidth="1"/>
    <col min="6146" max="6146" width="4" style="4" customWidth="1"/>
    <col min="6147" max="6147" width="5.42578125" style="4" customWidth="1"/>
    <col min="6148" max="6148" width="11.28515625" style="4" customWidth="1"/>
    <col min="6149" max="6399" width="9.140625" style="4"/>
    <col min="6400" max="6400" width="11.85546875" style="4" customWidth="1"/>
    <col min="6401" max="6401" width="62.140625" style="4" customWidth="1"/>
    <col min="6402" max="6402" width="4" style="4" customWidth="1"/>
    <col min="6403" max="6403" width="5.42578125" style="4" customWidth="1"/>
    <col min="6404" max="6404" width="11.28515625" style="4" customWidth="1"/>
    <col min="6405" max="6655" width="9.140625" style="4"/>
    <col min="6656" max="6656" width="11.85546875" style="4" customWidth="1"/>
    <col min="6657" max="6657" width="62.140625" style="4" customWidth="1"/>
    <col min="6658" max="6658" width="4" style="4" customWidth="1"/>
    <col min="6659" max="6659" width="5.42578125" style="4" customWidth="1"/>
    <col min="6660" max="6660" width="11.28515625" style="4" customWidth="1"/>
    <col min="6661" max="6911" width="9.140625" style="4"/>
    <col min="6912" max="6912" width="11.85546875" style="4" customWidth="1"/>
    <col min="6913" max="6913" width="62.140625" style="4" customWidth="1"/>
    <col min="6914" max="6914" width="4" style="4" customWidth="1"/>
    <col min="6915" max="6915" width="5.42578125" style="4" customWidth="1"/>
    <col min="6916" max="6916" width="11.28515625" style="4" customWidth="1"/>
    <col min="6917" max="7167" width="9.140625" style="4"/>
    <col min="7168" max="7168" width="11.85546875" style="4" customWidth="1"/>
    <col min="7169" max="7169" width="62.140625" style="4" customWidth="1"/>
    <col min="7170" max="7170" width="4" style="4" customWidth="1"/>
    <col min="7171" max="7171" width="5.42578125" style="4" customWidth="1"/>
    <col min="7172" max="7172" width="11.28515625" style="4" customWidth="1"/>
    <col min="7173" max="7423" width="9.140625" style="4"/>
    <col min="7424" max="7424" width="11.85546875" style="4" customWidth="1"/>
    <col min="7425" max="7425" width="62.140625" style="4" customWidth="1"/>
    <col min="7426" max="7426" width="4" style="4" customWidth="1"/>
    <col min="7427" max="7427" width="5.42578125" style="4" customWidth="1"/>
    <col min="7428" max="7428" width="11.28515625" style="4" customWidth="1"/>
    <col min="7429" max="7679" width="9.140625" style="4"/>
    <col min="7680" max="7680" width="11.85546875" style="4" customWidth="1"/>
    <col min="7681" max="7681" width="62.140625" style="4" customWidth="1"/>
    <col min="7682" max="7682" width="4" style="4" customWidth="1"/>
    <col min="7683" max="7683" width="5.42578125" style="4" customWidth="1"/>
    <col min="7684" max="7684" width="11.28515625" style="4" customWidth="1"/>
    <col min="7685" max="7935" width="9.140625" style="4"/>
    <col min="7936" max="7936" width="11.85546875" style="4" customWidth="1"/>
    <col min="7937" max="7937" width="62.140625" style="4" customWidth="1"/>
    <col min="7938" max="7938" width="4" style="4" customWidth="1"/>
    <col min="7939" max="7939" width="5.42578125" style="4" customWidth="1"/>
    <col min="7940" max="7940" width="11.28515625" style="4" customWidth="1"/>
    <col min="7941" max="8191" width="9.140625" style="4"/>
    <col min="8192" max="8192" width="11.85546875" style="4" customWidth="1"/>
    <col min="8193" max="8193" width="62.140625" style="4" customWidth="1"/>
    <col min="8194" max="8194" width="4" style="4" customWidth="1"/>
    <col min="8195" max="8195" width="5.42578125" style="4" customWidth="1"/>
    <col min="8196" max="8196" width="11.28515625" style="4" customWidth="1"/>
    <col min="8197" max="8447" width="9.140625" style="4"/>
    <col min="8448" max="8448" width="11.85546875" style="4" customWidth="1"/>
    <col min="8449" max="8449" width="62.140625" style="4" customWidth="1"/>
    <col min="8450" max="8450" width="4" style="4" customWidth="1"/>
    <col min="8451" max="8451" width="5.42578125" style="4" customWidth="1"/>
    <col min="8452" max="8452" width="11.28515625" style="4" customWidth="1"/>
    <col min="8453" max="8703" width="9.140625" style="4"/>
    <col min="8704" max="8704" width="11.85546875" style="4" customWidth="1"/>
    <col min="8705" max="8705" width="62.140625" style="4" customWidth="1"/>
    <col min="8706" max="8706" width="4" style="4" customWidth="1"/>
    <col min="8707" max="8707" width="5.42578125" style="4" customWidth="1"/>
    <col min="8708" max="8708" width="11.28515625" style="4" customWidth="1"/>
    <col min="8709" max="8959" width="9.140625" style="4"/>
    <col min="8960" max="8960" width="11.85546875" style="4" customWidth="1"/>
    <col min="8961" max="8961" width="62.140625" style="4" customWidth="1"/>
    <col min="8962" max="8962" width="4" style="4" customWidth="1"/>
    <col min="8963" max="8963" width="5.42578125" style="4" customWidth="1"/>
    <col min="8964" max="8964" width="11.28515625" style="4" customWidth="1"/>
    <col min="8965" max="9215" width="9.140625" style="4"/>
    <col min="9216" max="9216" width="11.85546875" style="4" customWidth="1"/>
    <col min="9217" max="9217" width="62.140625" style="4" customWidth="1"/>
    <col min="9218" max="9218" width="4" style="4" customWidth="1"/>
    <col min="9219" max="9219" width="5.42578125" style="4" customWidth="1"/>
    <col min="9220" max="9220" width="11.28515625" style="4" customWidth="1"/>
    <col min="9221" max="9471" width="9.140625" style="4"/>
    <col min="9472" max="9472" width="11.85546875" style="4" customWidth="1"/>
    <col min="9473" max="9473" width="62.140625" style="4" customWidth="1"/>
    <col min="9474" max="9474" width="4" style="4" customWidth="1"/>
    <col min="9475" max="9475" width="5.42578125" style="4" customWidth="1"/>
    <col min="9476" max="9476" width="11.28515625" style="4" customWidth="1"/>
    <col min="9477" max="9727" width="9.140625" style="4"/>
    <col min="9728" max="9728" width="11.85546875" style="4" customWidth="1"/>
    <col min="9729" max="9729" width="62.140625" style="4" customWidth="1"/>
    <col min="9730" max="9730" width="4" style="4" customWidth="1"/>
    <col min="9731" max="9731" width="5.42578125" style="4" customWidth="1"/>
    <col min="9732" max="9732" width="11.28515625" style="4" customWidth="1"/>
    <col min="9733" max="9983" width="9.140625" style="4"/>
    <col min="9984" max="9984" width="11.85546875" style="4" customWidth="1"/>
    <col min="9985" max="9985" width="62.140625" style="4" customWidth="1"/>
    <col min="9986" max="9986" width="4" style="4" customWidth="1"/>
    <col min="9987" max="9987" width="5.42578125" style="4" customWidth="1"/>
    <col min="9988" max="9988" width="11.28515625" style="4" customWidth="1"/>
    <col min="9989" max="10239" width="9.140625" style="4"/>
    <col min="10240" max="10240" width="11.85546875" style="4" customWidth="1"/>
    <col min="10241" max="10241" width="62.140625" style="4" customWidth="1"/>
    <col min="10242" max="10242" width="4" style="4" customWidth="1"/>
    <col min="10243" max="10243" width="5.42578125" style="4" customWidth="1"/>
    <col min="10244" max="10244" width="11.28515625" style="4" customWidth="1"/>
    <col min="10245" max="10495" width="9.140625" style="4"/>
    <col min="10496" max="10496" width="11.85546875" style="4" customWidth="1"/>
    <col min="10497" max="10497" width="62.140625" style="4" customWidth="1"/>
    <col min="10498" max="10498" width="4" style="4" customWidth="1"/>
    <col min="10499" max="10499" width="5.42578125" style="4" customWidth="1"/>
    <col min="10500" max="10500" width="11.28515625" style="4" customWidth="1"/>
    <col min="10501" max="10751" width="9.140625" style="4"/>
    <col min="10752" max="10752" width="11.85546875" style="4" customWidth="1"/>
    <col min="10753" max="10753" width="62.140625" style="4" customWidth="1"/>
    <col min="10754" max="10754" width="4" style="4" customWidth="1"/>
    <col min="10755" max="10755" width="5.42578125" style="4" customWidth="1"/>
    <col min="10756" max="10756" width="11.28515625" style="4" customWidth="1"/>
    <col min="10757" max="11007" width="9.140625" style="4"/>
    <col min="11008" max="11008" width="11.85546875" style="4" customWidth="1"/>
    <col min="11009" max="11009" width="62.140625" style="4" customWidth="1"/>
    <col min="11010" max="11010" width="4" style="4" customWidth="1"/>
    <col min="11011" max="11011" width="5.42578125" style="4" customWidth="1"/>
    <col min="11012" max="11012" width="11.28515625" style="4" customWidth="1"/>
    <col min="11013" max="11263" width="9.140625" style="4"/>
    <col min="11264" max="11264" width="11.85546875" style="4" customWidth="1"/>
    <col min="11265" max="11265" width="62.140625" style="4" customWidth="1"/>
    <col min="11266" max="11266" width="4" style="4" customWidth="1"/>
    <col min="11267" max="11267" width="5.42578125" style="4" customWidth="1"/>
    <col min="11268" max="11268" width="11.28515625" style="4" customWidth="1"/>
    <col min="11269" max="11519" width="9.140625" style="4"/>
    <col min="11520" max="11520" width="11.85546875" style="4" customWidth="1"/>
    <col min="11521" max="11521" width="62.140625" style="4" customWidth="1"/>
    <col min="11522" max="11522" width="4" style="4" customWidth="1"/>
    <col min="11523" max="11523" width="5.42578125" style="4" customWidth="1"/>
    <col min="11524" max="11524" width="11.28515625" style="4" customWidth="1"/>
    <col min="11525" max="11775" width="9.140625" style="4"/>
    <col min="11776" max="11776" width="11.85546875" style="4" customWidth="1"/>
    <col min="11777" max="11777" width="62.140625" style="4" customWidth="1"/>
    <col min="11778" max="11778" width="4" style="4" customWidth="1"/>
    <col min="11779" max="11779" width="5.42578125" style="4" customWidth="1"/>
    <col min="11780" max="11780" width="11.28515625" style="4" customWidth="1"/>
    <col min="11781" max="12031" width="9.140625" style="4"/>
    <col min="12032" max="12032" width="11.85546875" style="4" customWidth="1"/>
    <col min="12033" max="12033" width="62.140625" style="4" customWidth="1"/>
    <col min="12034" max="12034" width="4" style="4" customWidth="1"/>
    <col min="12035" max="12035" width="5.42578125" style="4" customWidth="1"/>
    <col min="12036" max="12036" width="11.28515625" style="4" customWidth="1"/>
    <col min="12037" max="12287" width="9.140625" style="4"/>
    <col min="12288" max="12288" width="11.85546875" style="4" customWidth="1"/>
    <col min="12289" max="12289" width="62.140625" style="4" customWidth="1"/>
    <col min="12290" max="12290" width="4" style="4" customWidth="1"/>
    <col min="12291" max="12291" width="5.42578125" style="4" customWidth="1"/>
    <col min="12292" max="12292" width="11.28515625" style="4" customWidth="1"/>
    <col min="12293" max="12543" width="9.140625" style="4"/>
    <col min="12544" max="12544" width="11.85546875" style="4" customWidth="1"/>
    <col min="12545" max="12545" width="62.140625" style="4" customWidth="1"/>
    <col min="12546" max="12546" width="4" style="4" customWidth="1"/>
    <col min="12547" max="12547" width="5.42578125" style="4" customWidth="1"/>
    <col min="12548" max="12548" width="11.28515625" style="4" customWidth="1"/>
    <col min="12549" max="12799" width="9.140625" style="4"/>
    <col min="12800" max="12800" width="11.85546875" style="4" customWidth="1"/>
    <col min="12801" max="12801" width="62.140625" style="4" customWidth="1"/>
    <col min="12802" max="12802" width="4" style="4" customWidth="1"/>
    <col min="12803" max="12803" width="5.42578125" style="4" customWidth="1"/>
    <col min="12804" max="12804" width="11.28515625" style="4" customWidth="1"/>
    <col min="12805" max="13055" width="9.140625" style="4"/>
    <col min="13056" max="13056" width="11.85546875" style="4" customWidth="1"/>
    <col min="13057" max="13057" width="62.140625" style="4" customWidth="1"/>
    <col min="13058" max="13058" width="4" style="4" customWidth="1"/>
    <col min="13059" max="13059" width="5.42578125" style="4" customWidth="1"/>
    <col min="13060" max="13060" width="11.28515625" style="4" customWidth="1"/>
    <col min="13061" max="13311" width="9.140625" style="4"/>
    <col min="13312" max="13312" width="11.85546875" style="4" customWidth="1"/>
    <col min="13313" max="13313" width="62.140625" style="4" customWidth="1"/>
    <col min="13314" max="13314" width="4" style="4" customWidth="1"/>
    <col min="13315" max="13315" width="5.42578125" style="4" customWidth="1"/>
    <col min="13316" max="13316" width="11.28515625" style="4" customWidth="1"/>
    <col min="13317" max="13567" width="9.140625" style="4"/>
    <col min="13568" max="13568" width="11.85546875" style="4" customWidth="1"/>
    <col min="13569" max="13569" width="62.140625" style="4" customWidth="1"/>
    <col min="13570" max="13570" width="4" style="4" customWidth="1"/>
    <col min="13571" max="13571" width="5.42578125" style="4" customWidth="1"/>
    <col min="13572" max="13572" width="11.28515625" style="4" customWidth="1"/>
    <col min="13573" max="13823" width="9.140625" style="4"/>
    <col min="13824" max="13824" width="11.85546875" style="4" customWidth="1"/>
    <col min="13825" max="13825" width="62.140625" style="4" customWidth="1"/>
    <col min="13826" max="13826" width="4" style="4" customWidth="1"/>
    <col min="13827" max="13827" width="5.42578125" style="4" customWidth="1"/>
    <col min="13828" max="13828" width="11.28515625" style="4" customWidth="1"/>
    <col min="13829" max="14079" width="9.140625" style="4"/>
    <col min="14080" max="14080" width="11.85546875" style="4" customWidth="1"/>
    <col min="14081" max="14081" width="62.140625" style="4" customWidth="1"/>
    <col min="14082" max="14082" width="4" style="4" customWidth="1"/>
    <col min="14083" max="14083" width="5.42578125" style="4" customWidth="1"/>
    <col min="14084" max="14084" width="11.28515625" style="4" customWidth="1"/>
    <col min="14085" max="14335" width="9.140625" style="4"/>
    <col min="14336" max="14336" width="11.85546875" style="4" customWidth="1"/>
    <col min="14337" max="14337" width="62.140625" style="4" customWidth="1"/>
    <col min="14338" max="14338" width="4" style="4" customWidth="1"/>
    <col min="14339" max="14339" width="5.42578125" style="4" customWidth="1"/>
    <col min="14340" max="14340" width="11.28515625" style="4" customWidth="1"/>
    <col min="14341" max="14591" width="9.140625" style="4"/>
    <col min="14592" max="14592" width="11.85546875" style="4" customWidth="1"/>
    <col min="14593" max="14593" width="62.140625" style="4" customWidth="1"/>
    <col min="14594" max="14594" width="4" style="4" customWidth="1"/>
    <col min="14595" max="14595" width="5.42578125" style="4" customWidth="1"/>
    <col min="14596" max="14596" width="11.28515625" style="4" customWidth="1"/>
    <col min="14597" max="14847" width="9.140625" style="4"/>
    <col min="14848" max="14848" width="11.85546875" style="4" customWidth="1"/>
    <col min="14849" max="14849" width="62.140625" style="4" customWidth="1"/>
    <col min="14850" max="14850" width="4" style="4" customWidth="1"/>
    <col min="14851" max="14851" width="5.42578125" style="4" customWidth="1"/>
    <col min="14852" max="14852" width="11.28515625" style="4" customWidth="1"/>
    <col min="14853" max="15103" width="9.140625" style="4"/>
    <col min="15104" max="15104" width="11.85546875" style="4" customWidth="1"/>
    <col min="15105" max="15105" width="62.140625" style="4" customWidth="1"/>
    <col min="15106" max="15106" width="4" style="4" customWidth="1"/>
    <col min="15107" max="15107" width="5.42578125" style="4" customWidth="1"/>
    <col min="15108" max="15108" width="11.28515625" style="4" customWidth="1"/>
    <col min="15109" max="15359" width="9.140625" style="4"/>
    <col min="15360" max="15360" width="11.85546875" style="4" customWidth="1"/>
    <col min="15361" max="15361" width="62.140625" style="4" customWidth="1"/>
    <col min="15362" max="15362" width="4" style="4" customWidth="1"/>
    <col min="15363" max="15363" width="5.42578125" style="4" customWidth="1"/>
    <col min="15364" max="15364" width="11.28515625" style="4" customWidth="1"/>
    <col min="15365" max="15615" width="9.140625" style="4"/>
    <col min="15616" max="15616" width="11.85546875" style="4" customWidth="1"/>
    <col min="15617" max="15617" width="62.140625" style="4" customWidth="1"/>
    <col min="15618" max="15618" width="4" style="4" customWidth="1"/>
    <col min="15619" max="15619" width="5.42578125" style="4" customWidth="1"/>
    <col min="15620" max="15620" width="11.28515625" style="4" customWidth="1"/>
    <col min="15621" max="15871" width="9.140625" style="4"/>
    <col min="15872" max="15872" width="11.85546875" style="4" customWidth="1"/>
    <col min="15873" max="15873" width="62.140625" style="4" customWidth="1"/>
    <col min="15874" max="15874" width="4" style="4" customWidth="1"/>
    <col min="15875" max="15875" width="5.42578125" style="4" customWidth="1"/>
    <col min="15876" max="15876" width="11.28515625" style="4" customWidth="1"/>
    <col min="15877" max="16127" width="9.140625" style="4"/>
    <col min="16128" max="16128" width="11.85546875" style="4" customWidth="1"/>
    <col min="16129" max="16129" width="62.140625" style="4" customWidth="1"/>
    <col min="16130" max="16130" width="4" style="4" customWidth="1"/>
    <col min="16131" max="16131" width="5.42578125" style="4" customWidth="1"/>
    <col min="16132" max="16132" width="11.28515625" style="4" customWidth="1"/>
    <col min="16133" max="16384" width="9.140625" style="4"/>
  </cols>
  <sheetData>
    <row r="1" spans="1:6" ht="20.25" customHeight="1" x14ac:dyDescent="0.25">
      <c r="C1" s="5" t="s">
        <v>70</v>
      </c>
      <c r="D1" s="5"/>
    </row>
    <row r="3" spans="1:6" ht="42.75" customHeight="1" x14ac:dyDescent="0.25">
      <c r="A3" s="6" t="s">
        <v>71</v>
      </c>
      <c r="B3" s="6"/>
      <c r="C3" s="7"/>
    </row>
    <row r="5" spans="1:6" ht="16.5" thickBot="1" x14ac:dyDescent="0.3">
      <c r="D5" s="8" t="s">
        <v>72</v>
      </c>
    </row>
    <row r="6" spans="1:6" s="1" customFormat="1" ht="54.75" customHeight="1" thickBot="1" x14ac:dyDescent="0.3">
      <c r="A6" s="9" t="s">
        <v>73</v>
      </c>
      <c r="B6" s="100" t="s">
        <v>74</v>
      </c>
      <c r="C6" s="101"/>
      <c r="D6" s="101"/>
      <c r="E6" s="101"/>
      <c r="F6" s="102"/>
    </row>
    <row r="7" spans="1:6" ht="26.25" customHeight="1" x14ac:dyDescent="0.25">
      <c r="A7" s="10" t="s">
        <v>75</v>
      </c>
      <c r="B7" s="97" t="s">
        <v>76</v>
      </c>
      <c r="C7" s="98" t="s">
        <v>90</v>
      </c>
      <c r="D7" s="98" t="s">
        <v>91</v>
      </c>
      <c r="E7" s="99" t="s">
        <v>92</v>
      </c>
      <c r="F7" s="99" t="s">
        <v>93</v>
      </c>
    </row>
    <row r="8" spans="1:6" ht="21" customHeight="1" thickBot="1" x14ac:dyDescent="0.3">
      <c r="A8" s="13"/>
      <c r="B8" s="14"/>
      <c r="C8" s="15"/>
      <c r="D8" s="15"/>
      <c r="E8" s="16"/>
      <c r="F8" s="16"/>
    </row>
    <row r="9" spans="1:6" s="2" customFormat="1" ht="12.95" customHeight="1" thickBot="1" x14ac:dyDescent="0.3">
      <c r="A9" s="17">
        <v>1</v>
      </c>
      <c r="B9" s="17">
        <v>2</v>
      </c>
      <c r="C9" s="18">
        <v>3</v>
      </c>
      <c r="D9" s="19">
        <v>4</v>
      </c>
      <c r="E9" s="20">
        <v>5</v>
      </c>
      <c r="F9" s="20">
        <v>6</v>
      </c>
    </row>
    <row r="10" spans="1:6" s="2" customFormat="1" ht="15.95" customHeight="1" thickBot="1" x14ac:dyDescent="0.3">
      <c r="A10" s="21" t="s">
        <v>77</v>
      </c>
      <c r="B10" s="22"/>
      <c r="C10" s="22"/>
      <c r="D10" s="22"/>
      <c r="E10" s="22"/>
      <c r="F10" s="23"/>
    </row>
    <row r="11" spans="1:6" s="30" customFormat="1" ht="15" customHeight="1" x14ac:dyDescent="0.2">
      <c r="A11" s="24" t="s">
        <v>78</v>
      </c>
      <c r="B11" s="25"/>
      <c r="C11" s="26"/>
      <c r="D11" s="27"/>
      <c r="E11" s="28"/>
      <c r="F11" s="29"/>
    </row>
    <row r="12" spans="1:6" s="30" customFormat="1" ht="15" customHeight="1" x14ac:dyDescent="0.25">
      <c r="A12" s="31" t="s">
        <v>79</v>
      </c>
      <c r="B12" s="32"/>
      <c r="C12" s="33">
        <f>SUM(C13:C15)</f>
        <v>1671</v>
      </c>
      <c r="D12" s="34">
        <f>SUM(D13:D15)</f>
        <v>1671</v>
      </c>
      <c r="E12" s="35">
        <f t="shared" ref="E12" si="0">SUM(E13:E15)</f>
        <v>644</v>
      </c>
      <c r="F12" s="36">
        <f>E12/D12*100</f>
        <v>38.539796529024535</v>
      </c>
    </row>
    <row r="13" spans="1:6" s="30" customFormat="1" ht="15" customHeight="1" x14ac:dyDescent="0.25">
      <c r="A13" s="37" t="s">
        <v>80</v>
      </c>
      <c r="B13" s="38" t="s">
        <v>21</v>
      </c>
      <c r="C13" s="39">
        <v>1519</v>
      </c>
      <c r="D13" s="40">
        <v>1519</v>
      </c>
      <c r="E13" s="41">
        <v>515</v>
      </c>
      <c r="F13" s="36">
        <f t="shared" ref="F13:F23" si="1">E13/D13*100</f>
        <v>33.903884134298877</v>
      </c>
    </row>
    <row r="14" spans="1:6" s="30" customFormat="1" ht="15" customHeight="1" x14ac:dyDescent="0.25">
      <c r="A14" s="37" t="s">
        <v>22</v>
      </c>
      <c r="B14" s="38" t="s">
        <v>23</v>
      </c>
      <c r="C14" s="39">
        <v>132</v>
      </c>
      <c r="D14" s="40">
        <v>132</v>
      </c>
      <c r="E14" s="41">
        <v>121</v>
      </c>
      <c r="F14" s="36">
        <f t="shared" si="1"/>
        <v>91.666666666666657</v>
      </c>
    </row>
    <row r="15" spans="1:6" s="30" customFormat="1" ht="15" customHeight="1" x14ac:dyDescent="0.25">
      <c r="A15" s="37" t="s">
        <v>26</v>
      </c>
      <c r="B15" s="42" t="s">
        <v>27</v>
      </c>
      <c r="C15" s="39">
        <v>20</v>
      </c>
      <c r="D15" s="40">
        <v>20</v>
      </c>
      <c r="E15" s="41">
        <v>8</v>
      </c>
      <c r="F15" s="36">
        <f t="shared" si="1"/>
        <v>40</v>
      </c>
    </row>
    <row r="16" spans="1:6" s="30" customFormat="1" ht="15" customHeight="1" x14ac:dyDescent="0.25">
      <c r="A16" s="37" t="s">
        <v>31</v>
      </c>
      <c r="B16" s="43" t="s">
        <v>32</v>
      </c>
      <c r="C16" s="33">
        <f>SUM(C17:C18)</f>
        <v>400</v>
      </c>
      <c r="D16" s="34">
        <f>SUM(D17)</f>
        <v>1150</v>
      </c>
      <c r="E16" s="35">
        <f t="shared" ref="E16" si="2">SUM(E17)</f>
        <v>804</v>
      </c>
      <c r="F16" s="36">
        <f t="shared" si="1"/>
        <v>69.913043478260875</v>
      </c>
    </row>
    <row r="17" spans="1:6" s="30" customFormat="1" ht="15" customHeight="1" x14ac:dyDescent="0.25">
      <c r="A17" s="37" t="s">
        <v>35</v>
      </c>
      <c r="B17" s="42" t="s">
        <v>36</v>
      </c>
      <c r="C17" s="39">
        <v>400</v>
      </c>
      <c r="D17" s="40">
        <v>1150</v>
      </c>
      <c r="E17" s="41">
        <v>804</v>
      </c>
      <c r="F17" s="36">
        <f t="shared" si="1"/>
        <v>69.913043478260875</v>
      </c>
    </row>
    <row r="18" spans="1:6" s="30" customFormat="1" ht="15" customHeight="1" x14ac:dyDescent="0.25">
      <c r="A18" s="44" t="s">
        <v>81</v>
      </c>
      <c r="B18" s="45"/>
      <c r="C18" s="46"/>
      <c r="D18" s="40"/>
      <c r="E18" s="41"/>
      <c r="F18" s="36"/>
    </row>
    <row r="19" spans="1:6" s="30" customFormat="1" ht="15" customHeight="1" x14ac:dyDescent="0.25">
      <c r="A19" s="47" t="s">
        <v>41</v>
      </c>
      <c r="B19" s="48" t="s">
        <v>42</v>
      </c>
      <c r="C19" s="49"/>
      <c r="D19" s="40">
        <v>533</v>
      </c>
      <c r="E19" s="41">
        <v>583</v>
      </c>
      <c r="F19" s="36">
        <f t="shared" si="1"/>
        <v>109.38086303939963</v>
      </c>
    </row>
    <row r="20" spans="1:6" s="30" customFormat="1" ht="15" customHeight="1" x14ac:dyDescent="0.25">
      <c r="A20" s="50" t="s">
        <v>43</v>
      </c>
      <c r="B20" s="51"/>
      <c r="C20" s="52"/>
      <c r="D20" s="40"/>
      <c r="E20" s="41"/>
      <c r="F20" s="36"/>
    </row>
    <row r="21" spans="1:6" s="30" customFormat="1" ht="15" customHeight="1" x14ac:dyDescent="0.25">
      <c r="A21" s="53" t="s">
        <v>50</v>
      </c>
      <c r="B21" s="54" t="s">
        <v>51</v>
      </c>
      <c r="C21" s="55">
        <v>30961</v>
      </c>
      <c r="D21" s="56">
        <v>30520</v>
      </c>
      <c r="E21" s="57">
        <v>26185</v>
      </c>
      <c r="F21" s="36">
        <f t="shared" si="1"/>
        <v>85.796199213630402</v>
      </c>
    </row>
    <row r="22" spans="1:6" s="30" customFormat="1" ht="15" customHeight="1" thickBot="1" x14ac:dyDescent="0.3">
      <c r="A22" s="58" t="s">
        <v>44</v>
      </c>
      <c r="B22" s="59" t="s">
        <v>45</v>
      </c>
      <c r="C22" s="60"/>
      <c r="D22" s="61">
        <v>1377</v>
      </c>
      <c r="E22" s="62">
        <v>1377</v>
      </c>
      <c r="F22" s="63">
        <f t="shared" si="1"/>
        <v>100</v>
      </c>
    </row>
    <row r="23" spans="1:6" s="30" customFormat="1" ht="15" customHeight="1" thickBot="1" x14ac:dyDescent="0.3">
      <c r="A23" s="64" t="s">
        <v>82</v>
      </c>
      <c r="B23" s="65"/>
      <c r="C23" s="66">
        <f>SUM(C21,C16,C12)</f>
        <v>33032</v>
      </c>
      <c r="D23" s="67">
        <f>SUM(D21,D16,D12,D22,D19)</f>
        <v>35251</v>
      </c>
      <c r="E23" s="68">
        <f t="shared" ref="E23" si="3">SUM(E21,E16,E12,E22,E19)</f>
        <v>29593</v>
      </c>
      <c r="F23" s="69">
        <f t="shared" si="1"/>
        <v>83.949391506623925</v>
      </c>
    </row>
    <row r="24" spans="1:6" s="30" customFormat="1" ht="15" customHeight="1" thickBot="1" x14ac:dyDescent="0.3">
      <c r="A24" s="21" t="s">
        <v>83</v>
      </c>
      <c r="B24" s="22"/>
      <c r="C24" s="22"/>
      <c r="D24" s="22"/>
      <c r="E24" s="22"/>
      <c r="F24" s="23"/>
    </row>
    <row r="25" spans="1:6" s="30" customFormat="1" ht="15" customHeight="1" x14ac:dyDescent="0.25">
      <c r="A25" s="70" t="s">
        <v>10</v>
      </c>
      <c r="B25" s="71"/>
      <c r="C25" s="72"/>
      <c r="D25" s="73"/>
      <c r="E25" s="74"/>
      <c r="F25" s="74"/>
    </row>
    <row r="26" spans="1:6" s="30" customFormat="1" ht="15" customHeight="1" x14ac:dyDescent="0.25">
      <c r="A26" s="37" t="s">
        <v>11</v>
      </c>
      <c r="B26" s="75" t="s">
        <v>64</v>
      </c>
      <c r="C26" s="39">
        <v>17346</v>
      </c>
      <c r="D26" s="76">
        <v>17259</v>
      </c>
      <c r="E26" s="76">
        <v>16906</v>
      </c>
      <c r="F26" s="36">
        <f>E26/D26*100</f>
        <v>97.954690306506748</v>
      </c>
    </row>
    <row r="27" spans="1:6" s="30" customFormat="1" ht="15" customHeight="1" x14ac:dyDescent="0.25">
      <c r="A27" s="37" t="s">
        <v>13</v>
      </c>
      <c r="B27" s="42" t="s">
        <v>14</v>
      </c>
      <c r="C27" s="39">
        <v>4678</v>
      </c>
      <c r="D27" s="76">
        <v>4643</v>
      </c>
      <c r="E27" s="76">
        <v>4549</v>
      </c>
      <c r="F27" s="36">
        <f t="shared" ref="F27:F35" si="4">E27/D27*100</f>
        <v>97.975446909325868</v>
      </c>
    </row>
    <row r="28" spans="1:6" s="30" customFormat="1" ht="15" customHeight="1" x14ac:dyDescent="0.25">
      <c r="A28" s="37" t="s">
        <v>24</v>
      </c>
      <c r="B28" s="75" t="s">
        <v>84</v>
      </c>
      <c r="C28" s="39">
        <v>10449</v>
      </c>
      <c r="D28" s="77">
        <v>12790</v>
      </c>
      <c r="E28" s="77">
        <v>6745</v>
      </c>
      <c r="F28" s="36">
        <f t="shared" si="4"/>
        <v>52.736512900703673</v>
      </c>
    </row>
    <row r="29" spans="1:6" s="30" customFormat="1" ht="15" customHeight="1" x14ac:dyDescent="0.25">
      <c r="A29" s="78" t="s">
        <v>28</v>
      </c>
      <c r="B29" s="38" t="s">
        <v>29</v>
      </c>
      <c r="C29" s="39"/>
      <c r="D29" s="77">
        <v>0</v>
      </c>
      <c r="E29" s="77"/>
      <c r="F29" s="36"/>
    </row>
    <row r="30" spans="1:6" s="30" customFormat="1" ht="15" customHeight="1" x14ac:dyDescent="0.25">
      <c r="A30" s="37"/>
      <c r="B30" s="79" t="s">
        <v>85</v>
      </c>
      <c r="C30" s="33">
        <f>SUM(C26:C29)</f>
        <v>32473</v>
      </c>
      <c r="D30" s="80">
        <f>SUM(D26:D29)</f>
        <v>34692</v>
      </c>
      <c r="E30" s="80">
        <f t="shared" ref="E30" si="5">SUM(E26:E29)</f>
        <v>28200</v>
      </c>
      <c r="F30" s="36">
        <f t="shared" si="4"/>
        <v>81.286751988931158</v>
      </c>
    </row>
    <row r="31" spans="1:6" s="30" customFormat="1" ht="15" customHeight="1" x14ac:dyDescent="0.25">
      <c r="A31" s="81" t="s">
        <v>86</v>
      </c>
      <c r="B31" s="82"/>
      <c r="C31" s="83"/>
      <c r="D31" s="84"/>
      <c r="E31" s="84"/>
      <c r="F31" s="36"/>
    </row>
    <row r="32" spans="1:6" s="30" customFormat="1" ht="15" customHeight="1" x14ac:dyDescent="0.25">
      <c r="A32" s="37" t="s">
        <v>33</v>
      </c>
      <c r="B32" s="75" t="s">
        <v>34</v>
      </c>
      <c r="C32" s="39">
        <v>559</v>
      </c>
      <c r="D32" s="76">
        <v>559</v>
      </c>
      <c r="E32" s="76"/>
      <c r="F32" s="36">
        <f t="shared" si="4"/>
        <v>0</v>
      </c>
    </row>
    <row r="33" spans="1:6" s="30" customFormat="1" ht="15" customHeight="1" thickBot="1" x14ac:dyDescent="0.3">
      <c r="A33" s="85"/>
      <c r="B33" s="86" t="s">
        <v>87</v>
      </c>
      <c r="C33" s="87">
        <f>SUM(C32)</f>
        <v>559</v>
      </c>
      <c r="D33" s="88">
        <f>SUM(D32)</f>
        <v>559</v>
      </c>
      <c r="E33" s="88"/>
      <c r="F33" s="63">
        <f t="shared" si="4"/>
        <v>0</v>
      </c>
    </row>
    <row r="34" spans="1:6" s="30" customFormat="1" ht="15" customHeight="1" thickBot="1" x14ac:dyDescent="0.3">
      <c r="A34" s="89" t="s">
        <v>88</v>
      </c>
      <c r="B34" s="90"/>
      <c r="C34" s="91">
        <f>SUM(C33,C30)</f>
        <v>33032</v>
      </c>
      <c r="D34" s="92">
        <f>SUM(D33,D30)</f>
        <v>35251</v>
      </c>
      <c r="E34" s="92">
        <f t="shared" ref="E34" si="6">SUM(E33,E30)</f>
        <v>28200</v>
      </c>
      <c r="F34" s="63">
        <f t="shared" si="4"/>
        <v>79.997730560835151</v>
      </c>
    </row>
    <row r="35" spans="1:6" s="30" customFormat="1" ht="15" customHeight="1" thickBot="1" x14ac:dyDescent="0.3">
      <c r="A35" s="93" t="s">
        <v>89</v>
      </c>
      <c r="B35" s="94"/>
      <c r="C35" s="95">
        <f>SUM(C34)</f>
        <v>33032</v>
      </c>
      <c r="D35" s="96">
        <f>SUM(D34)</f>
        <v>35251</v>
      </c>
      <c r="E35" s="96">
        <f t="shared" ref="E35" si="7">SUM(E34)</f>
        <v>28200</v>
      </c>
      <c r="F35" s="63">
        <f t="shared" si="4"/>
        <v>79.997730560835151</v>
      </c>
    </row>
  </sheetData>
  <mergeCells count="15">
    <mergeCell ref="A24:F24"/>
    <mergeCell ref="A11:B11"/>
    <mergeCell ref="A12:B12"/>
    <mergeCell ref="A18:B18"/>
    <mergeCell ref="A20:B20"/>
    <mergeCell ref="B7:B8"/>
    <mergeCell ref="A7:A8"/>
    <mergeCell ref="A10:F10"/>
    <mergeCell ref="C1:D1"/>
    <mergeCell ref="F7:F8"/>
    <mergeCell ref="E7:E8"/>
    <mergeCell ref="D7:D8"/>
    <mergeCell ref="C7:C8"/>
    <mergeCell ref="B6:F6"/>
    <mergeCell ref="A3:B3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topLeftCell="A67" zoomScaleNormal="100" workbookViewId="0">
      <selection activeCell="A56" sqref="A56"/>
    </sheetView>
  </sheetViews>
  <sheetFormatPr defaultRowHeight="15.75" x14ac:dyDescent="0.25"/>
  <cols>
    <col min="1" max="2" width="5.42578125" style="106" customWidth="1"/>
    <col min="3" max="4" width="9.140625" style="106"/>
    <col min="5" max="5" width="28.140625" style="106" customWidth="1"/>
    <col min="6" max="6" width="11.85546875" style="106" customWidth="1"/>
    <col min="7" max="7" width="12.140625" style="220" customWidth="1"/>
    <col min="8" max="8" width="9.85546875" style="220" customWidth="1"/>
    <col min="9" max="9" width="10" style="220" customWidth="1"/>
    <col min="10" max="12" width="9.140625" style="106"/>
    <col min="13" max="13" width="31.85546875" style="106" customWidth="1"/>
    <col min="14" max="14" width="12.140625" style="106" customWidth="1"/>
    <col min="15" max="15" width="11.28515625" style="220" customWidth="1"/>
    <col min="16" max="16" width="9.28515625" style="106" customWidth="1"/>
    <col min="17" max="17" width="10.42578125" style="106" customWidth="1"/>
    <col min="18" max="260" width="9.140625" style="106"/>
    <col min="261" max="262" width="5.42578125" style="106" customWidth="1"/>
    <col min="263" max="264" width="9.140625" style="106"/>
    <col min="265" max="265" width="28.140625" style="106" customWidth="1"/>
    <col min="266" max="269" width="9.140625" style="106"/>
    <col min="270" max="270" width="31.85546875" style="106" customWidth="1"/>
    <col min="271" max="516" width="9.140625" style="106"/>
    <col min="517" max="518" width="5.42578125" style="106" customWidth="1"/>
    <col min="519" max="520" width="9.140625" style="106"/>
    <col min="521" max="521" width="28.140625" style="106" customWidth="1"/>
    <col min="522" max="525" width="9.140625" style="106"/>
    <col min="526" max="526" width="31.85546875" style="106" customWidth="1"/>
    <col min="527" max="772" width="9.140625" style="106"/>
    <col min="773" max="774" width="5.42578125" style="106" customWidth="1"/>
    <col min="775" max="776" width="9.140625" style="106"/>
    <col min="777" max="777" width="28.140625" style="106" customWidth="1"/>
    <col min="778" max="781" width="9.140625" style="106"/>
    <col min="782" max="782" width="31.85546875" style="106" customWidth="1"/>
    <col min="783" max="1028" width="9.140625" style="106"/>
    <col min="1029" max="1030" width="5.42578125" style="106" customWidth="1"/>
    <col min="1031" max="1032" width="9.140625" style="106"/>
    <col min="1033" max="1033" width="28.140625" style="106" customWidth="1"/>
    <col min="1034" max="1037" width="9.140625" style="106"/>
    <col min="1038" max="1038" width="31.85546875" style="106" customWidth="1"/>
    <col min="1039" max="1284" width="9.140625" style="106"/>
    <col min="1285" max="1286" width="5.42578125" style="106" customWidth="1"/>
    <col min="1287" max="1288" width="9.140625" style="106"/>
    <col min="1289" max="1289" width="28.140625" style="106" customWidth="1"/>
    <col min="1290" max="1293" width="9.140625" style="106"/>
    <col min="1294" max="1294" width="31.85546875" style="106" customWidth="1"/>
    <col min="1295" max="1540" width="9.140625" style="106"/>
    <col min="1541" max="1542" width="5.42578125" style="106" customWidth="1"/>
    <col min="1543" max="1544" width="9.140625" style="106"/>
    <col min="1545" max="1545" width="28.140625" style="106" customWidth="1"/>
    <col min="1546" max="1549" width="9.140625" style="106"/>
    <col min="1550" max="1550" width="31.85546875" style="106" customWidth="1"/>
    <col min="1551" max="1796" width="9.140625" style="106"/>
    <col min="1797" max="1798" width="5.42578125" style="106" customWidth="1"/>
    <col min="1799" max="1800" width="9.140625" style="106"/>
    <col min="1801" max="1801" width="28.140625" style="106" customWidth="1"/>
    <col min="1802" max="1805" width="9.140625" style="106"/>
    <col min="1806" max="1806" width="31.85546875" style="106" customWidth="1"/>
    <col min="1807" max="2052" width="9.140625" style="106"/>
    <col min="2053" max="2054" width="5.42578125" style="106" customWidth="1"/>
    <col min="2055" max="2056" width="9.140625" style="106"/>
    <col min="2057" max="2057" width="28.140625" style="106" customWidth="1"/>
    <col min="2058" max="2061" width="9.140625" style="106"/>
    <col min="2062" max="2062" width="31.85546875" style="106" customWidth="1"/>
    <col min="2063" max="2308" width="9.140625" style="106"/>
    <col min="2309" max="2310" width="5.42578125" style="106" customWidth="1"/>
    <col min="2311" max="2312" width="9.140625" style="106"/>
    <col min="2313" max="2313" width="28.140625" style="106" customWidth="1"/>
    <col min="2314" max="2317" width="9.140625" style="106"/>
    <col min="2318" max="2318" width="31.85546875" style="106" customWidth="1"/>
    <col min="2319" max="2564" width="9.140625" style="106"/>
    <col min="2565" max="2566" width="5.42578125" style="106" customWidth="1"/>
    <col min="2567" max="2568" width="9.140625" style="106"/>
    <col min="2569" max="2569" width="28.140625" style="106" customWidth="1"/>
    <col min="2570" max="2573" width="9.140625" style="106"/>
    <col min="2574" max="2574" width="31.85546875" style="106" customWidth="1"/>
    <col min="2575" max="2820" width="9.140625" style="106"/>
    <col min="2821" max="2822" width="5.42578125" style="106" customWidth="1"/>
    <col min="2823" max="2824" width="9.140625" style="106"/>
    <col min="2825" max="2825" width="28.140625" style="106" customWidth="1"/>
    <col min="2826" max="2829" width="9.140625" style="106"/>
    <col min="2830" max="2830" width="31.85546875" style="106" customWidth="1"/>
    <col min="2831" max="3076" width="9.140625" style="106"/>
    <col min="3077" max="3078" width="5.42578125" style="106" customWidth="1"/>
    <col min="3079" max="3080" width="9.140625" style="106"/>
    <col min="3081" max="3081" width="28.140625" style="106" customWidth="1"/>
    <col min="3082" max="3085" width="9.140625" style="106"/>
    <col min="3086" max="3086" width="31.85546875" style="106" customWidth="1"/>
    <col min="3087" max="3332" width="9.140625" style="106"/>
    <col min="3333" max="3334" width="5.42578125" style="106" customWidth="1"/>
    <col min="3335" max="3336" width="9.140625" style="106"/>
    <col min="3337" max="3337" width="28.140625" style="106" customWidth="1"/>
    <col min="3338" max="3341" width="9.140625" style="106"/>
    <col min="3342" max="3342" width="31.85546875" style="106" customWidth="1"/>
    <col min="3343" max="3588" width="9.140625" style="106"/>
    <col min="3589" max="3590" width="5.42578125" style="106" customWidth="1"/>
    <col min="3591" max="3592" width="9.140625" style="106"/>
    <col min="3593" max="3593" width="28.140625" style="106" customWidth="1"/>
    <col min="3594" max="3597" width="9.140625" style="106"/>
    <col min="3598" max="3598" width="31.85546875" style="106" customWidth="1"/>
    <col min="3599" max="3844" width="9.140625" style="106"/>
    <col min="3845" max="3846" width="5.42578125" style="106" customWidth="1"/>
    <col min="3847" max="3848" width="9.140625" style="106"/>
    <col min="3849" max="3849" width="28.140625" style="106" customWidth="1"/>
    <col min="3850" max="3853" width="9.140625" style="106"/>
    <col min="3854" max="3854" width="31.85546875" style="106" customWidth="1"/>
    <col min="3855" max="4100" width="9.140625" style="106"/>
    <col min="4101" max="4102" width="5.42578125" style="106" customWidth="1"/>
    <col min="4103" max="4104" width="9.140625" style="106"/>
    <col min="4105" max="4105" width="28.140625" style="106" customWidth="1"/>
    <col min="4106" max="4109" width="9.140625" style="106"/>
    <col min="4110" max="4110" width="31.85546875" style="106" customWidth="1"/>
    <col min="4111" max="4356" width="9.140625" style="106"/>
    <col min="4357" max="4358" width="5.42578125" style="106" customWidth="1"/>
    <col min="4359" max="4360" width="9.140625" style="106"/>
    <col min="4361" max="4361" width="28.140625" style="106" customWidth="1"/>
    <col min="4362" max="4365" width="9.140625" style="106"/>
    <col min="4366" max="4366" width="31.85546875" style="106" customWidth="1"/>
    <col min="4367" max="4612" width="9.140625" style="106"/>
    <col min="4613" max="4614" width="5.42578125" style="106" customWidth="1"/>
    <col min="4615" max="4616" width="9.140625" style="106"/>
    <col min="4617" max="4617" width="28.140625" style="106" customWidth="1"/>
    <col min="4618" max="4621" width="9.140625" style="106"/>
    <col min="4622" max="4622" width="31.85546875" style="106" customWidth="1"/>
    <col min="4623" max="4868" width="9.140625" style="106"/>
    <col min="4869" max="4870" width="5.42578125" style="106" customWidth="1"/>
    <col min="4871" max="4872" width="9.140625" style="106"/>
    <col min="4873" max="4873" width="28.140625" style="106" customWidth="1"/>
    <col min="4874" max="4877" width="9.140625" style="106"/>
    <col min="4878" max="4878" width="31.85546875" style="106" customWidth="1"/>
    <col min="4879" max="5124" width="9.140625" style="106"/>
    <col min="5125" max="5126" width="5.42578125" style="106" customWidth="1"/>
    <col min="5127" max="5128" width="9.140625" style="106"/>
    <col min="5129" max="5129" width="28.140625" style="106" customWidth="1"/>
    <col min="5130" max="5133" width="9.140625" style="106"/>
    <col min="5134" max="5134" width="31.85546875" style="106" customWidth="1"/>
    <col min="5135" max="5380" width="9.140625" style="106"/>
    <col min="5381" max="5382" width="5.42578125" style="106" customWidth="1"/>
    <col min="5383" max="5384" width="9.140625" style="106"/>
    <col min="5385" max="5385" width="28.140625" style="106" customWidth="1"/>
    <col min="5386" max="5389" width="9.140625" style="106"/>
    <col min="5390" max="5390" width="31.85546875" style="106" customWidth="1"/>
    <col min="5391" max="5636" width="9.140625" style="106"/>
    <col min="5637" max="5638" width="5.42578125" style="106" customWidth="1"/>
    <col min="5639" max="5640" width="9.140625" style="106"/>
    <col min="5641" max="5641" width="28.140625" style="106" customWidth="1"/>
    <col min="5642" max="5645" width="9.140625" style="106"/>
    <col min="5646" max="5646" width="31.85546875" style="106" customWidth="1"/>
    <col min="5647" max="5892" width="9.140625" style="106"/>
    <col min="5893" max="5894" width="5.42578125" style="106" customWidth="1"/>
    <col min="5895" max="5896" width="9.140625" style="106"/>
    <col min="5897" max="5897" width="28.140625" style="106" customWidth="1"/>
    <col min="5898" max="5901" width="9.140625" style="106"/>
    <col min="5902" max="5902" width="31.85546875" style="106" customWidth="1"/>
    <col min="5903" max="6148" width="9.140625" style="106"/>
    <col min="6149" max="6150" width="5.42578125" style="106" customWidth="1"/>
    <col min="6151" max="6152" width="9.140625" style="106"/>
    <col min="6153" max="6153" width="28.140625" style="106" customWidth="1"/>
    <col min="6154" max="6157" width="9.140625" style="106"/>
    <col min="6158" max="6158" width="31.85546875" style="106" customWidth="1"/>
    <col min="6159" max="6404" width="9.140625" style="106"/>
    <col min="6405" max="6406" width="5.42578125" style="106" customWidth="1"/>
    <col min="6407" max="6408" width="9.140625" style="106"/>
    <col min="6409" max="6409" width="28.140625" style="106" customWidth="1"/>
    <col min="6410" max="6413" width="9.140625" style="106"/>
    <col min="6414" max="6414" width="31.85546875" style="106" customWidth="1"/>
    <col min="6415" max="6660" width="9.140625" style="106"/>
    <col min="6661" max="6662" width="5.42578125" style="106" customWidth="1"/>
    <col min="6663" max="6664" width="9.140625" style="106"/>
    <col min="6665" max="6665" width="28.140625" style="106" customWidth="1"/>
    <col min="6666" max="6669" width="9.140625" style="106"/>
    <col min="6670" max="6670" width="31.85546875" style="106" customWidth="1"/>
    <col min="6671" max="6916" width="9.140625" style="106"/>
    <col min="6917" max="6918" width="5.42578125" style="106" customWidth="1"/>
    <col min="6919" max="6920" width="9.140625" style="106"/>
    <col min="6921" max="6921" width="28.140625" style="106" customWidth="1"/>
    <col min="6922" max="6925" width="9.140625" style="106"/>
    <col min="6926" max="6926" width="31.85546875" style="106" customWidth="1"/>
    <col min="6927" max="7172" width="9.140625" style="106"/>
    <col min="7173" max="7174" width="5.42578125" style="106" customWidth="1"/>
    <col min="7175" max="7176" width="9.140625" style="106"/>
    <col min="7177" max="7177" width="28.140625" style="106" customWidth="1"/>
    <col min="7178" max="7181" width="9.140625" style="106"/>
    <col min="7182" max="7182" width="31.85546875" style="106" customWidth="1"/>
    <col min="7183" max="7428" width="9.140625" style="106"/>
    <col min="7429" max="7430" width="5.42578125" style="106" customWidth="1"/>
    <col min="7431" max="7432" width="9.140625" style="106"/>
    <col min="7433" max="7433" width="28.140625" style="106" customWidth="1"/>
    <col min="7434" max="7437" width="9.140625" style="106"/>
    <col min="7438" max="7438" width="31.85546875" style="106" customWidth="1"/>
    <col min="7439" max="7684" width="9.140625" style="106"/>
    <col min="7685" max="7686" width="5.42578125" style="106" customWidth="1"/>
    <col min="7687" max="7688" width="9.140625" style="106"/>
    <col min="7689" max="7689" width="28.140625" style="106" customWidth="1"/>
    <col min="7690" max="7693" width="9.140625" style="106"/>
    <col min="7694" max="7694" width="31.85546875" style="106" customWidth="1"/>
    <col min="7695" max="7940" width="9.140625" style="106"/>
    <col min="7941" max="7942" width="5.42578125" style="106" customWidth="1"/>
    <col min="7943" max="7944" width="9.140625" style="106"/>
    <col min="7945" max="7945" width="28.140625" style="106" customWidth="1"/>
    <col min="7946" max="7949" width="9.140625" style="106"/>
    <col min="7950" max="7950" width="31.85546875" style="106" customWidth="1"/>
    <col min="7951" max="8196" width="9.140625" style="106"/>
    <col min="8197" max="8198" width="5.42578125" style="106" customWidth="1"/>
    <col min="8199" max="8200" width="9.140625" style="106"/>
    <col min="8201" max="8201" width="28.140625" style="106" customWidth="1"/>
    <col min="8202" max="8205" width="9.140625" style="106"/>
    <col min="8206" max="8206" width="31.85546875" style="106" customWidth="1"/>
    <col min="8207" max="8452" width="9.140625" style="106"/>
    <col min="8453" max="8454" width="5.42578125" style="106" customWidth="1"/>
    <col min="8455" max="8456" width="9.140625" style="106"/>
    <col min="8457" max="8457" width="28.140625" style="106" customWidth="1"/>
    <col min="8458" max="8461" width="9.140625" style="106"/>
    <col min="8462" max="8462" width="31.85546875" style="106" customWidth="1"/>
    <col min="8463" max="8708" width="9.140625" style="106"/>
    <col min="8709" max="8710" width="5.42578125" style="106" customWidth="1"/>
    <col min="8711" max="8712" width="9.140625" style="106"/>
    <col min="8713" max="8713" width="28.140625" style="106" customWidth="1"/>
    <col min="8714" max="8717" width="9.140625" style="106"/>
    <col min="8718" max="8718" width="31.85546875" style="106" customWidth="1"/>
    <col min="8719" max="8964" width="9.140625" style="106"/>
    <col min="8965" max="8966" width="5.42578125" style="106" customWidth="1"/>
    <col min="8967" max="8968" width="9.140625" style="106"/>
    <col min="8969" max="8969" width="28.140625" style="106" customWidth="1"/>
    <col min="8970" max="8973" width="9.140625" style="106"/>
    <col min="8974" max="8974" width="31.85546875" style="106" customWidth="1"/>
    <col min="8975" max="9220" width="9.140625" style="106"/>
    <col min="9221" max="9222" width="5.42578125" style="106" customWidth="1"/>
    <col min="9223" max="9224" width="9.140625" style="106"/>
    <col min="9225" max="9225" width="28.140625" style="106" customWidth="1"/>
    <col min="9226" max="9229" width="9.140625" style="106"/>
    <col min="9230" max="9230" width="31.85546875" style="106" customWidth="1"/>
    <col min="9231" max="9476" width="9.140625" style="106"/>
    <col min="9477" max="9478" width="5.42578125" style="106" customWidth="1"/>
    <col min="9479" max="9480" width="9.140625" style="106"/>
    <col min="9481" max="9481" width="28.140625" style="106" customWidth="1"/>
    <col min="9482" max="9485" width="9.140625" style="106"/>
    <col min="9486" max="9486" width="31.85546875" style="106" customWidth="1"/>
    <col min="9487" max="9732" width="9.140625" style="106"/>
    <col min="9733" max="9734" width="5.42578125" style="106" customWidth="1"/>
    <col min="9735" max="9736" width="9.140625" style="106"/>
    <col min="9737" max="9737" width="28.140625" style="106" customWidth="1"/>
    <col min="9738" max="9741" width="9.140625" style="106"/>
    <col min="9742" max="9742" width="31.85546875" style="106" customWidth="1"/>
    <col min="9743" max="9988" width="9.140625" style="106"/>
    <col min="9989" max="9990" width="5.42578125" style="106" customWidth="1"/>
    <col min="9991" max="9992" width="9.140625" style="106"/>
    <col min="9993" max="9993" width="28.140625" style="106" customWidth="1"/>
    <col min="9994" max="9997" width="9.140625" style="106"/>
    <col min="9998" max="9998" width="31.85546875" style="106" customWidth="1"/>
    <col min="9999" max="10244" width="9.140625" style="106"/>
    <col min="10245" max="10246" width="5.42578125" style="106" customWidth="1"/>
    <col min="10247" max="10248" width="9.140625" style="106"/>
    <col min="10249" max="10249" width="28.140625" style="106" customWidth="1"/>
    <col min="10250" max="10253" width="9.140625" style="106"/>
    <col min="10254" max="10254" width="31.85546875" style="106" customWidth="1"/>
    <col min="10255" max="10500" width="9.140625" style="106"/>
    <col min="10501" max="10502" width="5.42578125" style="106" customWidth="1"/>
    <col min="10503" max="10504" width="9.140625" style="106"/>
    <col min="10505" max="10505" width="28.140625" style="106" customWidth="1"/>
    <col min="10506" max="10509" width="9.140625" style="106"/>
    <col min="10510" max="10510" width="31.85546875" style="106" customWidth="1"/>
    <col min="10511" max="10756" width="9.140625" style="106"/>
    <col min="10757" max="10758" width="5.42578125" style="106" customWidth="1"/>
    <col min="10759" max="10760" width="9.140625" style="106"/>
    <col min="10761" max="10761" width="28.140625" style="106" customWidth="1"/>
    <col min="10762" max="10765" width="9.140625" style="106"/>
    <col min="10766" max="10766" width="31.85546875" style="106" customWidth="1"/>
    <col min="10767" max="11012" width="9.140625" style="106"/>
    <col min="11013" max="11014" width="5.42578125" style="106" customWidth="1"/>
    <col min="11015" max="11016" width="9.140625" style="106"/>
    <col min="11017" max="11017" width="28.140625" style="106" customWidth="1"/>
    <col min="11018" max="11021" width="9.140625" style="106"/>
    <col min="11022" max="11022" width="31.85546875" style="106" customWidth="1"/>
    <col min="11023" max="11268" width="9.140625" style="106"/>
    <col min="11269" max="11270" width="5.42578125" style="106" customWidth="1"/>
    <col min="11271" max="11272" width="9.140625" style="106"/>
    <col min="11273" max="11273" width="28.140625" style="106" customWidth="1"/>
    <col min="11274" max="11277" width="9.140625" style="106"/>
    <col min="11278" max="11278" width="31.85546875" style="106" customWidth="1"/>
    <col min="11279" max="11524" width="9.140625" style="106"/>
    <col min="11525" max="11526" width="5.42578125" style="106" customWidth="1"/>
    <col min="11527" max="11528" width="9.140625" style="106"/>
    <col min="11529" max="11529" width="28.140625" style="106" customWidth="1"/>
    <col min="11530" max="11533" width="9.140625" style="106"/>
    <col min="11534" max="11534" width="31.85546875" style="106" customWidth="1"/>
    <col min="11535" max="11780" width="9.140625" style="106"/>
    <col min="11781" max="11782" width="5.42578125" style="106" customWidth="1"/>
    <col min="11783" max="11784" width="9.140625" style="106"/>
    <col min="11785" max="11785" width="28.140625" style="106" customWidth="1"/>
    <col min="11786" max="11789" width="9.140625" style="106"/>
    <col min="11790" max="11790" width="31.85546875" style="106" customWidth="1"/>
    <col min="11791" max="12036" width="9.140625" style="106"/>
    <col min="12037" max="12038" width="5.42578125" style="106" customWidth="1"/>
    <col min="12039" max="12040" width="9.140625" style="106"/>
    <col min="12041" max="12041" width="28.140625" style="106" customWidth="1"/>
    <col min="12042" max="12045" width="9.140625" style="106"/>
    <col min="12046" max="12046" width="31.85546875" style="106" customWidth="1"/>
    <col min="12047" max="12292" width="9.140625" style="106"/>
    <col min="12293" max="12294" width="5.42578125" style="106" customWidth="1"/>
    <col min="12295" max="12296" width="9.140625" style="106"/>
    <col min="12297" max="12297" width="28.140625" style="106" customWidth="1"/>
    <col min="12298" max="12301" width="9.140625" style="106"/>
    <col min="12302" max="12302" width="31.85546875" style="106" customWidth="1"/>
    <col min="12303" max="12548" width="9.140625" style="106"/>
    <col min="12549" max="12550" width="5.42578125" style="106" customWidth="1"/>
    <col min="12551" max="12552" width="9.140625" style="106"/>
    <col min="12553" max="12553" width="28.140625" style="106" customWidth="1"/>
    <col min="12554" max="12557" width="9.140625" style="106"/>
    <col min="12558" max="12558" width="31.85546875" style="106" customWidth="1"/>
    <col min="12559" max="12804" width="9.140625" style="106"/>
    <col min="12805" max="12806" width="5.42578125" style="106" customWidth="1"/>
    <col min="12807" max="12808" width="9.140625" style="106"/>
    <col min="12809" max="12809" width="28.140625" style="106" customWidth="1"/>
    <col min="12810" max="12813" width="9.140625" style="106"/>
    <col min="12814" max="12814" width="31.85546875" style="106" customWidth="1"/>
    <col min="12815" max="13060" width="9.140625" style="106"/>
    <col min="13061" max="13062" width="5.42578125" style="106" customWidth="1"/>
    <col min="13063" max="13064" width="9.140625" style="106"/>
    <col min="13065" max="13065" width="28.140625" style="106" customWidth="1"/>
    <col min="13066" max="13069" width="9.140625" style="106"/>
    <col min="13070" max="13070" width="31.85546875" style="106" customWidth="1"/>
    <col min="13071" max="13316" width="9.140625" style="106"/>
    <col min="13317" max="13318" width="5.42578125" style="106" customWidth="1"/>
    <col min="13319" max="13320" width="9.140625" style="106"/>
    <col min="13321" max="13321" width="28.140625" style="106" customWidth="1"/>
    <col min="13322" max="13325" width="9.140625" style="106"/>
    <col min="13326" max="13326" width="31.85546875" style="106" customWidth="1"/>
    <col min="13327" max="13572" width="9.140625" style="106"/>
    <col min="13573" max="13574" width="5.42578125" style="106" customWidth="1"/>
    <col min="13575" max="13576" width="9.140625" style="106"/>
    <col min="13577" max="13577" width="28.140625" style="106" customWidth="1"/>
    <col min="13578" max="13581" width="9.140625" style="106"/>
    <col min="13582" max="13582" width="31.85546875" style="106" customWidth="1"/>
    <col min="13583" max="13828" width="9.140625" style="106"/>
    <col min="13829" max="13830" width="5.42578125" style="106" customWidth="1"/>
    <col min="13831" max="13832" width="9.140625" style="106"/>
    <col min="13833" max="13833" width="28.140625" style="106" customWidth="1"/>
    <col min="13834" max="13837" width="9.140625" style="106"/>
    <col min="13838" max="13838" width="31.85546875" style="106" customWidth="1"/>
    <col min="13839" max="14084" width="9.140625" style="106"/>
    <col min="14085" max="14086" width="5.42578125" style="106" customWidth="1"/>
    <col min="14087" max="14088" width="9.140625" style="106"/>
    <col min="14089" max="14089" width="28.140625" style="106" customWidth="1"/>
    <col min="14090" max="14093" width="9.140625" style="106"/>
    <col min="14094" max="14094" width="31.85546875" style="106" customWidth="1"/>
    <col min="14095" max="14340" width="9.140625" style="106"/>
    <col min="14341" max="14342" width="5.42578125" style="106" customWidth="1"/>
    <col min="14343" max="14344" width="9.140625" style="106"/>
    <col min="14345" max="14345" width="28.140625" style="106" customWidth="1"/>
    <col min="14346" max="14349" width="9.140625" style="106"/>
    <col min="14350" max="14350" width="31.85546875" style="106" customWidth="1"/>
    <col min="14351" max="14596" width="9.140625" style="106"/>
    <col min="14597" max="14598" width="5.42578125" style="106" customWidth="1"/>
    <col min="14599" max="14600" width="9.140625" style="106"/>
    <col min="14601" max="14601" width="28.140625" style="106" customWidth="1"/>
    <col min="14602" max="14605" width="9.140625" style="106"/>
    <col min="14606" max="14606" width="31.85546875" style="106" customWidth="1"/>
    <col min="14607" max="14852" width="9.140625" style="106"/>
    <col min="14853" max="14854" width="5.42578125" style="106" customWidth="1"/>
    <col min="14855" max="14856" width="9.140625" style="106"/>
    <col min="14857" max="14857" width="28.140625" style="106" customWidth="1"/>
    <col min="14858" max="14861" width="9.140625" style="106"/>
    <col min="14862" max="14862" width="31.85546875" style="106" customWidth="1"/>
    <col min="14863" max="15108" width="9.140625" style="106"/>
    <col min="15109" max="15110" width="5.42578125" style="106" customWidth="1"/>
    <col min="15111" max="15112" width="9.140625" style="106"/>
    <col min="15113" max="15113" width="28.140625" style="106" customWidth="1"/>
    <col min="15114" max="15117" width="9.140625" style="106"/>
    <col min="15118" max="15118" width="31.85546875" style="106" customWidth="1"/>
    <col min="15119" max="15364" width="9.140625" style="106"/>
    <col min="15365" max="15366" width="5.42578125" style="106" customWidth="1"/>
    <col min="15367" max="15368" width="9.140625" style="106"/>
    <col min="15369" max="15369" width="28.140625" style="106" customWidth="1"/>
    <col min="15370" max="15373" width="9.140625" style="106"/>
    <col min="15374" max="15374" width="31.85546875" style="106" customWidth="1"/>
    <col min="15375" max="15620" width="9.140625" style="106"/>
    <col min="15621" max="15622" width="5.42578125" style="106" customWidth="1"/>
    <col min="15623" max="15624" width="9.140625" style="106"/>
    <col min="15625" max="15625" width="28.140625" style="106" customWidth="1"/>
    <col min="15626" max="15629" width="9.140625" style="106"/>
    <col min="15630" max="15630" width="31.85546875" style="106" customWidth="1"/>
    <col min="15631" max="15876" width="9.140625" style="106"/>
    <col min="15877" max="15878" width="5.42578125" style="106" customWidth="1"/>
    <col min="15879" max="15880" width="9.140625" style="106"/>
    <col min="15881" max="15881" width="28.140625" style="106" customWidth="1"/>
    <col min="15882" max="15885" width="9.140625" style="106"/>
    <col min="15886" max="15886" width="31.85546875" style="106" customWidth="1"/>
    <col min="15887" max="16132" width="9.140625" style="106"/>
    <col min="16133" max="16134" width="5.42578125" style="106" customWidth="1"/>
    <col min="16135" max="16136" width="9.140625" style="106"/>
    <col min="16137" max="16137" width="28.140625" style="106" customWidth="1"/>
    <col min="16138" max="16141" width="9.140625" style="106"/>
    <col min="16142" max="16142" width="31.85546875" style="106" customWidth="1"/>
    <col min="16143" max="16384" width="9.140625" style="106"/>
  </cols>
  <sheetData>
    <row r="1" spans="1:17" x14ac:dyDescent="0.25">
      <c r="A1" s="103"/>
      <c r="B1" s="104"/>
      <c r="C1" s="104"/>
      <c r="D1" s="104"/>
      <c r="E1" s="104"/>
      <c r="F1" s="104"/>
      <c r="G1" s="103"/>
      <c r="H1" s="103"/>
      <c r="I1" s="103"/>
      <c r="J1" s="104"/>
      <c r="K1" s="104"/>
      <c r="L1" s="104"/>
      <c r="M1" s="105" t="s">
        <v>0</v>
      </c>
      <c r="N1" s="105"/>
      <c r="O1" s="105"/>
      <c r="P1" s="104"/>
    </row>
    <row r="2" spans="1:17" ht="12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4"/>
    </row>
    <row r="3" spans="1:17" ht="18" customHeight="1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4"/>
    </row>
    <row r="4" spans="1:17" x14ac:dyDescent="0.25">
      <c r="A4" s="108"/>
      <c r="B4" s="109"/>
      <c r="C4" s="109"/>
      <c r="D4" s="109"/>
      <c r="E4" s="109"/>
      <c r="F4" s="109"/>
      <c r="G4" s="110"/>
      <c r="H4" s="110"/>
      <c r="I4" s="110"/>
      <c r="J4" s="109"/>
      <c r="K4" s="109"/>
      <c r="L4" s="109"/>
      <c r="M4" s="109"/>
      <c r="N4" s="109"/>
      <c r="O4" s="110"/>
      <c r="P4" s="104"/>
    </row>
    <row r="5" spans="1:17" ht="16.5" thickBot="1" x14ac:dyDescent="0.3">
      <c r="A5" s="108"/>
      <c r="B5" s="111"/>
      <c r="C5" s="112"/>
      <c r="D5" s="112"/>
      <c r="E5" s="113"/>
      <c r="F5" s="113"/>
      <c r="G5" s="114" t="s">
        <v>3</v>
      </c>
      <c r="H5" s="114"/>
      <c r="I5" s="114"/>
      <c r="J5" s="111"/>
      <c r="K5" s="112"/>
      <c r="L5" s="112"/>
      <c r="M5" s="113"/>
      <c r="N5" s="113"/>
      <c r="O5" s="114" t="s">
        <v>3</v>
      </c>
      <c r="P5" s="104"/>
    </row>
    <row r="6" spans="1:17" ht="12" customHeight="1" x14ac:dyDescent="0.25">
      <c r="A6" s="115" t="s">
        <v>4</v>
      </c>
      <c r="B6" s="116"/>
      <c r="C6" s="116"/>
      <c r="D6" s="116"/>
      <c r="E6" s="117"/>
      <c r="F6" s="11" t="s">
        <v>90</v>
      </c>
      <c r="G6" s="11" t="s">
        <v>91</v>
      </c>
      <c r="H6" s="12" t="s">
        <v>92</v>
      </c>
      <c r="I6" s="12" t="s">
        <v>93</v>
      </c>
      <c r="J6" s="118" t="s">
        <v>4</v>
      </c>
      <c r="K6" s="116"/>
      <c r="L6" s="116"/>
      <c r="M6" s="117"/>
      <c r="N6" s="11" t="s">
        <v>90</v>
      </c>
      <c r="O6" s="11" t="s">
        <v>91</v>
      </c>
      <c r="P6" s="12" t="s">
        <v>92</v>
      </c>
      <c r="Q6" s="12" t="s">
        <v>93</v>
      </c>
    </row>
    <row r="7" spans="1:17" ht="12.75" customHeight="1" x14ac:dyDescent="0.25">
      <c r="A7" s="119"/>
      <c r="B7" s="120"/>
      <c r="C7" s="120"/>
      <c r="D7" s="120"/>
      <c r="E7" s="121"/>
      <c r="F7" s="98"/>
      <c r="G7" s="98"/>
      <c r="H7" s="99"/>
      <c r="I7" s="99"/>
      <c r="J7" s="122"/>
      <c r="K7" s="120"/>
      <c r="L7" s="120"/>
      <c r="M7" s="121"/>
      <c r="N7" s="98"/>
      <c r="O7" s="98"/>
      <c r="P7" s="99"/>
      <c r="Q7" s="99"/>
    </row>
    <row r="8" spans="1:17" ht="30" customHeight="1" x14ac:dyDescent="0.25">
      <c r="A8" s="123" t="s">
        <v>5</v>
      </c>
      <c r="B8" s="124"/>
      <c r="C8" s="124"/>
      <c r="D8" s="124"/>
      <c r="E8" s="125"/>
      <c r="F8" s="126"/>
      <c r="G8" s="126"/>
      <c r="H8" s="127"/>
      <c r="I8" s="127"/>
      <c r="J8" s="128" t="s">
        <v>5</v>
      </c>
      <c r="K8" s="124"/>
      <c r="L8" s="124"/>
      <c r="M8" s="125"/>
      <c r="N8" s="126"/>
      <c r="O8" s="126"/>
      <c r="P8" s="127"/>
      <c r="Q8" s="127"/>
    </row>
    <row r="9" spans="1:17" ht="27.75" customHeight="1" x14ac:dyDescent="0.25">
      <c r="A9" s="129"/>
      <c r="B9" s="130" t="s">
        <v>6</v>
      </c>
      <c r="C9" s="131"/>
      <c r="D9" s="131"/>
      <c r="E9" s="131"/>
      <c r="F9" s="132"/>
      <c r="G9" s="133"/>
      <c r="H9" s="134"/>
      <c r="I9" s="134"/>
      <c r="J9" s="135" t="s">
        <v>7</v>
      </c>
      <c r="K9" s="136"/>
      <c r="L9" s="136"/>
      <c r="M9" s="136"/>
      <c r="N9" s="137"/>
      <c r="O9" s="138"/>
      <c r="P9" s="138"/>
      <c r="Q9" s="138"/>
    </row>
    <row r="10" spans="1:17" ht="12.75" customHeight="1" x14ac:dyDescent="0.25">
      <c r="A10" s="139" t="s">
        <v>8</v>
      </c>
      <c r="B10" s="301" t="s">
        <v>9</v>
      </c>
      <c r="C10" s="302"/>
      <c r="D10" s="302"/>
      <c r="E10" s="302"/>
      <c r="F10" s="303"/>
      <c r="G10" s="140"/>
      <c r="H10" s="141"/>
      <c r="I10" s="141"/>
      <c r="J10" s="304" t="s">
        <v>94</v>
      </c>
      <c r="K10" s="305"/>
      <c r="L10" s="305"/>
      <c r="M10" s="305"/>
      <c r="N10" s="306"/>
      <c r="O10" s="144"/>
      <c r="P10" s="144"/>
      <c r="Q10" s="144"/>
    </row>
    <row r="11" spans="1:17" x14ac:dyDescent="0.25">
      <c r="A11" s="145"/>
      <c r="B11" s="146" t="s">
        <v>10</v>
      </c>
      <c r="C11" s="43"/>
      <c r="D11" s="147"/>
      <c r="E11" s="147"/>
      <c r="F11" s="148"/>
      <c r="G11" s="149"/>
      <c r="H11" s="149"/>
      <c r="I11" s="149"/>
      <c r="J11" s="150" t="s">
        <v>18</v>
      </c>
      <c r="K11" s="151" t="s">
        <v>19</v>
      </c>
      <c r="L11" s="32"/>
      <c r="M11" s="32"/>
      <c r="N11" s="152"/>
      <c r="O11" s="153"/>
      <c r="P11" s="153"/>
      <c r="Q11" s="153"/>
    </row>
    <row r="12" spans="1:17" ht="16.5" thickBot="1" x14ac:dyDescent="0.3">
      <c r="A12" s="154"/>
      <c r="B12" s="155" t="s">
        <v>11</v>
      </c>
      <c r="C12" s="156" t="s">
        <v>12</v>
      </c>
      <c r="D12" s="157"/>
      <c r="E12" s="157"/>
      <c r="F12" s="158">
        <v>2773</v>
      </c>
      <c r="G12" s="41">
        <v>2912</v>
      </c>
      <c r="H12" s="41">
        <v>2912</v>
      </c>
      <c r="I12" s="159">
        <f>H12/G12*100</f>
        <v>100</v>
      </c>
      <c r="J12" s="155" t="s">
        <v>20</v>
      </c>
      <c r="K12" s="38" t="s">
        <v>21</v>
      </c>
      <c r="L12" s="160"/>
      <c r="M12" s="160"/>
      <c r="N12" s="161"/>
      <c r="O12" s="162"/>
      <c r="P12" s="162">
        <v>204</v>
      </c>
      <c r="Q12" s="162"/>
    </row>
    <row r="13" spans="1:17" ht="16.5" thickBot="1" x14ac:dyDescent="0.3">
      <c r="A13" s="154"/>
      <c r="B13" s="155" t="s">
        <v>13</v>
      </c>
      <c r="C13" s="163" t="s">
        <v>14</v>
      </c>
      <c r="D13" s="163"/>
      <c r="E13" s="42"/>
      <c r="F13" s="161">
        <v>749</v>
      </c>
      <c r="G13" s="164">
        <v>786</v>
      </c>
      <c r="H13" s="164">
        <v>786</v>
      </c>
      <c r="I13" s="63">
        <f t="shared" ref="I13:I70" si="0">H13/G13*100</f>
        <v>100</v>
      </c>
      <c r="J13" s="165"/>
      <c r="K13" s="156" t="s">
        <v>46</v>
      </c>
      <c r="L13" s="157"/>
      <c r="M13" s="157"/>
      <c r="N13" s="161"/>
      <c r="O13" s="166"/>
      <c r="P13" s="167">
        <f>SUM(P12)</f>
        <v>204</v>
      </c>
      <c r="Q13" s="166"/>
    </row>
    <row r="14" spans="1:17" ht="16.5" thickBot="1" x14ac:dyDescent="0.3">
      <c r="A14" s="154"/>
      <c r="B14" s="168"/>
      <c r="C14" s="160" t="s">
        <v>15</v>
      </c>
      <c r="D14" s="169"/>
      <c r="E14" s="169"/>
      <c r="F14" s="170">
        <f>SUM(F12:F13)</f>
        <v>3522</v>
      </c>
      <c r="G14" s="68">
        <f>SUM(G12:G13)</f>
        <v>3698</v>
      </c>
      <c r="H14" s="68">
        <f>SUM(H12:H13)</f>
        <v>3698</v>
      </c>
      <c r="I14" s="63">
        <f t="shared" si="0"/>
        <v>100</v>
      </c>
      <c r="J14" s="165"/>
      <c r="K14" s="42"/>
      <c r="L14" s="160"/>
      <c r="M14" s="160"/>
      <c r="N14" s="171"/>
      <c r="O14" s="172"/>
      <c r="P14" s="172"/>
      <c r="Q14" s="172"/>
    </row>
    <row r="15" spans="1:17" x14ac:dyDescent="0.25">
      <c r="A15" s="154" t="s">
        <v>16</v>
      </c>
      <c r="B15" s="142" t="s">
        <v>17</v>
      </c>
      <c r="C15" s="143"/>
      <c r="D15" s="143"/>
      <c r="E15" s="143"/>
      <c r="F15" s="173"/>
      <c r="G15" s="140"/>
      <c r="H15" s="141"/>
      <c r="I15" s="174"/>
      <c r="J15" s="142" t="s">
        <v>17</v>
      </c>
      <c r="K15" s="143"/>
      <c r="L15" s="143"/>
      <c r="M15" s="143"/>
      <c r="N15" s="173"/>
      <c r="O15" s="144"/>
      <c r="P15" s="144"/>
      <c r="Q15" s="144"/>
    </row>
    <row r="16" spans="1:17" x14ac:dyDescent="0.25">
      <c r="A16" s="145"/>
      <c r="B16" s="146" t="s">
        <v>10</v>
      </c>
      <c r="C16" s="43"/>
      <c r="D16" s="147"/>
      <c r="E16" s="147"/>
      <c r="F16" s="175"/>
      <c r="G16" s="149"/>
      <c r="H16" s="149"/>
      <c r="I16" s="159"/>
      <c r="J16" s="150" t="s">
        <v>18</v>
      </c>
      <c r="K16" s="151" t="s">
        <v>19</v>
      </c>
      <c r="L16" s="32"/>
      <c r="M16" s="32"/>
      <c r="N16" s="175"/>
      <c r="O16" s="153"/>
      <c r="P16" s="153"/>
      <c r="Q16" s="153"/>
    </row>
    <row r="17" spans="1:17" x14ac:dyDescent="0.25">
      <c r="A17" s="154"/>
      <c r="B17" s="155" t="s">
        <v>11</v>
      </c>
      <c r="C17" s="156" t="s">
        <v>12</v>
      </c>
      <c r="D17" s="157"/>
      <c r="E17" s="157"/>
      <c r="F17" s="158">
        <v>11718</v>
      </c>
      <c r="G17" s="41">
        <v>11345</v>
      </c>
      <c r="H17" s="41">
        <v>11141</v>
      </c>
      <c r="I17" s="159">
        <f t="shared" si="0"/>
        <v>98.201851035698553</v>
      </c>
      <c r="J17" s="155" t="s">
        <v>20</v>
      </c>
      <c r="K17" s="38" t="s">
        <v>21</v>
      </c>
      <c r="L17" s="169"/>
      <c r="M17" s="169"/>
      <c r="N17" s="158">
        <v>1519</v>
      </c>
      <c r="O17" s="153">
        <v>1519</v>
      </c>
      <c r="P17" s="153">
        <v>292</v>
      </c>
      <c r="Q17" s="176">
        <f>P17/O17*100</f>
        <v>19.223173140223832</v>
      </c>
    </row>
    <row r="18" spans="1:17" x14ac:dyDescent="0.25">
      <c r="A18" s="154"/>
      <c r="B18" s="155" t="s">
        <v>13</v>
      </c>
      <c r="C18" s="163" t="s">
        <v>14</v>
      </c>
      <c r="D18" s="163"/>
      <c r="E18" s="42"/>
      <c r="F18" s="158">
        <v>3159</v>
      </c>
      <c r="G18" s="41">
        <v>3047</v>
      </c>
      <c r="H18" s="41">
        <v>2995</v>
      </c>
      <c r="I18" s="159">
        <f t="shared" si="0"/>
        <v>98.293403347554971</v>
      </c>
      <c r="J18" s="155" t="s">
        <v>22</v>
      </c>
      <c r="K18" s="42" t="s">
        <v>23</v>
      </c>
      <c r="L18" s="160"/>
      <c r="M18" s="160"/>
      <c r="N18" s="158">
        <v>132</v>
      </c>
      <c r="O18" s="153">
        <v>132</v>
      </c>
      <c r="P18" s="153">
        <v>121</v>
      </c>
      <c r="Q18" s="176">
        <f t="shared" ref="Q18:Q28" si="1">P18/O18*100</f>
        <v>91.666666666666657</v>
      </c>
    </row>
    <row r="19" spans="1:17" x14ac:dyDescent="0.25">
      <c r="A19" s="177"/>
      <c r="B19" s="178" t="s">
        <v>24</v>
      </c>
      <c r="C19" s="48" t="s">
        <v>25</v>
      </c>
      <c r="D19" s="179"/>
      <c r="E19" s="179"/>
      <c r="F19" s="158">
        <v>9268</v>
      </c>
      <c r="G19" s="41">
        <v>9531</v>
      </c>
      <c r="H19" s="41">
        <v>4797</v>
      </c>
      <c r="I19" s="159">
        <f t="shared" si="0"/>
        <v>50.330500472143534</v>
      </c>
      <c r="J19" s="155" t="s">
        <v>26</v>
      </c>
      <c r="K19" s="42" t="s">
        <v>27</v>
      </c>
      <c r="L19" s="160"/>
      <c r="M19" s="160"/>
      <c r="N19" s="158">
        <v>20</v>
      </c>
      <c r="O19" s="153">
        <v>20</v>
      </c>
      <c r="P19" s="153">
        <v>8</v>
      </c>
      <c r="Q19" s="176">
        <f t="shared" si="1"/>
        <v>40</v>
      </c>
    </row>
    <row r="20" spans="1:17" x14ac:dyDescent="0.25">
      <c r="A20" s="177"/>
      <c r="B20" s="78" t="s">
        <v>28</v>
      </c>
      <c r="C20" s="38" t="s">
        <v>29</v>
      </c>
      <c r="D20" s="179"/>
      <c r="E20" s="179"/>
      <c r="F20" s="158"/>
      <c r="G20" s="41">
        <v>0</v>
      </c>
      <c r="H20" s="41"/>
      <c r="I20" s="159"/>
      <c r="J20" s="155"/>
      <c r="K20" s="42"/>
      <c r="L20" s="160"/>
      <c r="M20" s="160"/>
      <c r="N20" s="158"/>
      <c r="O20" s="153"/>
      <c r="P20" s="153"/>
      <c r="Q20" s="176"/>
    </row>
    <row r="21" spans="1:17" x14ac:dyDescent="0.25">
      <c r="A21" s="177"/>
      <c r="B21" s="180" t="s">
        <v>30</v>
      </c>
      <c r="C21" s="181"/>
      <c r="D21" s="182"/>
      <c r="E21" s="183"/>
      <c r="F21" s="175"/>
      <c r="G21" s="184"/>
      <c r="H21" s="184"/>
      <c r="I21" s="159"/>
      <c r="J21" s="155" t="s">
        <v>31</v>
      </c>
      <c r="K21" s="151" t="s">
        <v>32</v>
      </c>
      <c r="L21" s="32"/>
      <c r="M21" s="32"/>
      <c r="N21" s="175"/>
      <c r="O21" s="153"/>
      <c r="P21" s="153"/>
      <c r="Q21" s="176"/>
    </row>
    <row r="22" spans="1:17" x14ac:dyDescent="0.25">
      <c r="A22" s="185"/>
      <c r="B22" s="155" t="s">
        <v>33</v>
      </c>
      <c r="C22" s="38" t="s">
        <v>34</v>
      </c>
      <c r="D22" s="169"/>
      <c r="E22" s="169"/>
      <c r="F22" s="158">
        <v>495</v>
      </c>
      <c r="G22" s="41">
        <v>495</v>
      </c>
      <c r="H22" s="41"/>
      <c r="I22" s="159">
        <f t="shared" si="0"/>
        <v>0</v>
      </c>
      <c r="J22" s="155" t="s">
        <v>35</v>
      </c>
      <c r="K22" s="42" t="s">
        <v>36</v>
      </c>
      <c r="L22" s="160"/>
      <c r="M22" s="160"/>
      <c r="N22" s="186">
        <v>400</v>
      </c>
      <c r="O22" s="187">
        <v>1150</v>
      </c>
      <c r="P22" s="187">
        <v>804</v>
      </c>
      <c r="Q22" s="176">
        <f t="shared" si="1"/>
        <v>69.913043478260875</v>
      </c>
    </row>
    <row r="23" spans="1:17" x14ac:dyDescent="0.25">
      <c r="A23" s="154"/>
      <c r="B23" s="165"/>
      <c r="C23" s="38" t="s">
        <v>37</v>
      </c>
      <c r="D23" s="169"/>
      <c r="E23" s="169"/>
      <c r="F23" s="158"/>
      <c r="G23" s="41">
        <v>0</v>
      </c>
      <c r="H23" s="41"/>
      <c r="I23" s="159"/>
      <c r="J23" s="188"/>
      <c r="K23" s="189" t="s">
        <v>38</v>
      </c>
      <c r="L23" s="190"/>
      <c r="M23" s="190"/>
      <c r="N23" s="186"/>
      <c r="O23" s="187"/>
      <c r="P23" s="187"/>
      <c r="Q23" s="176"/>
    </row>
    <row r="24" spans="1:17" x14ac:dyDescent="0.25">
      <c r="A24" s="177"/>
      <c r="B24" s="165"/>
      <c r="C24" s="38"/>
      <c r="D24" s="169"/>
      <c r="E24" s="169"/>
      <c r="F24" s="158"/>
      <c r="G24" s="41"/>
      <c r="H24" s="76"/>
      <c r="I24" s="159"/>
      <c r="J24" s="191" t="s">
        <v>39</v>
      </c>
      <c r="K24" s="192" t="s">
        <v>40</v>
      </c>
      <c r="L24" s="193"/>
      <c r="M24" s="193"/>
      <c r="N24" s="194"/>
      <c r="O24" s="187"/>
      <c r="P24" s="187"/>
      <c r="Q24" s="176"/>
    </row>
    <row r="25" spans="1:17" x14ac:dyDescent="0.25">
      <c r="A25" s="177"/>
      <c r="B25" s="165"/>
      <c r="C25" s="38"/>
      <c r="D25" s="169"/>
      <c r="E25" s="169"/>
      <c r="F25" s="158"/>
      <c r="G25" s="41"/>
      <c r="H25" s="40"/>
      <c r="I25" s="159"/>
      <c r="J25" s="47" t="s">
        <v>41</v>
      </c>
      <c r="K25" s="48" t="s">
        <v>42</v>
      </c>
      <c r="L25" s="195"/>
      <c r="M25" s="195"/>
      <c r="N25" s="186"/>
      <c r="O25" s="187">
        <v>533</v>
      </c>
      <c r="P25" s="187">
        <v>583</v>
      </c>
      <c r="Q25" s="176">
        <f t="shared" si="1"/>
        <v>109.38086303939963</v>
      </c>
    </row>
    <row r="26" spans="1:17" x14ac:dyDescent="0.25">
      <c r="A26" s="177"/>
      <c r="B26" s="165"/>
      <c r="C26" s="38"/>
      <c r="D26" s="169"/>
      <c r="E26" s="169"/>
      <c r="F26" s="158"/>
      <c r="G26" s="41"/>
      <c r="H26" s="196"/>
      <c r="I26" s="159"/>
      <c r="J26" s="197" t="s">
        <v>43</v>
      </c>
      <c r="K26" s="51"/>
      <c r="L26" s="51"/>
      <c r="M26" s="51"/>
      <c r="N26" s="152"/>
      <c r="O26" s="153"/>
      <c r="P26" s="153"/>
      <c r="Q26" s="176"/>
    </row>
    <row r="27" spans="1:17" ht="16.5" thickBot="1" x14ac:dyDescent="0.3">
      <c r="A27" s="177"/>
      <c r="B27" s="165"/>
      <c r="C27" s="169"/>
      <c r="D27" s="169"/>
      <c r="E27" s="169"/>
      <c r="F27" s="198"/>
      <c r="G27" s="199"/>
      <c r="H27" s="199"/>
      <c r="I27" s="63"/>
      <c r="J27" s="178" t="s">
        <v>44</v>
      </c>
      <c r="K27" s="160" t="s">
        <v>45</v>
      </c>
      <c r="L27" s="169"/>
      <c r="M27" s="169"/>
      <c r="N27" s="198"/>
      <c r="O27" s="166">
        <v>1377</v>
      </c>
      <c r="P27" s="166"/>
      <c r="Q27" s="200">
        <f t="shared" si="1"/>
        <v>0</v>
      </c>
    </row>
    <row r="28" spans="1:17" ht="16.5" thickBot="1" x14ac:dyDescent="0.3">
      <c r="A28" s="177"/>
      <c r="B28" s="165"/>
      <c r="C28" s="160" t="s">
        <v>15</v>
      </c>
      <c r="D28" s="169"/>
      <c r="E28" s="169"/>
      <c r="F28" s="170">
        <f>SUM(F17:F27)</f>
        <v>24640</v>
      </c>
      <c r="G28" s="68">
        <f>SUM(G17:G27)</f>
        <v>24418</v>
      </c>
      <c r="H28" s="68">
        <f>SUM(H17:H27)</f>
        <v>18933</v>
      </c>
      <c r="I28" s="63">
        <f t="shared" si="0"/>
        <v>77.537062822507991</v>
      </c>
      <c r="J28" s="178"/>
      <c r="K28" s="156" t="s">
        <v>46</v>
      </c>
      <c r="L28" s="157"/>
      <c r="M28" s="157"/>
      <c r="N28" s="170">
        <f>SUM(N17:N27)</f>
        <v>2071</v>
      </c>
      <c r="O28" s="201">
        <f>SUM(O17:O27)</f>
        <v>4731</v>
      </c>
      <c r="P28" s="201">
        <f t="shared" ref="P28" si="2">SUM(P17:P27)</f>
        <v>1808</v>
      </c>
      <c r="Q28" s="200">
        <f t="shared" si="1"/>
        <v>38.216021982667513</v>
      </c>
    </row>
    <row r="29" spans="1:17" x14ac:dyDescent="0.25">
      <c r="A29" s="177" t="s">
        <v>47</v>
      </c>
      <c r="B29" s="304" t="s">
        <v>48</v>
      </c>
      <c r="C29" s="305"/>
      <c r="D29" s="305"/>
      <c r="E29" s="305"/>
      <c r="F29" s="307"/>
      <c r="G29" s="204"/>
      <c r="H29" s="205"/>
      <c r="I29" s="174"/>
      <c r="J29" s="202" t="s">
        <v>48</v>
      </c>
      <c r="K29" s="203"/>
      <c r="L29" s="203"/>
      <c r="M29" s="203"/>
      <c r="N29" s="206"/>
      <c r="O29" s="167"/>
      <c r="P29" s="167"/>
      <c r="Q29" s="167"/>
    </row>
    <row r="30" spans="1:17" x14ac:dyDescent="0.25">
      <c r="A30" s="177"/>
      <c r="B30" s="146" t="s">
        <v>10</v>
      </c>
      <c r="C30" s="160"/>
      <c r="D30" s="169"/>
      <c r="E30" s="169"/>
      <c r="F30" s="158"/>
      <c r="G30" s="35"/>
      <c r="H30" s="207"/>
      <c r="I30" s="159"/>
      <c r="J30" s="150" t="s">
        <v>18</v>
      </c>
      <c r="K30" s="151" t="s">
        <v>19</v>
      </c>
      <c r="L30" s="32"/>
      <c r="M30" s="32"/>
      <c r="N30" s="206"/>
      <c r="O30" s="167"/>
      <c r="P30" s="167"/>
      <c r="Q30" s="167"/>
    </row>
    <row r="31" spans="1:17" x14ac:dyDescent="0.25">
      <c r="A31" s="177"/>
      <c r="B31" s="155" t="s">
        <v>11</v>
      </c>
      <c r="C31" s="156" t="s">
        <v>12</v>
      </c>
      <c r="D31" s="157"/>
      <c r="E31" s="157"/>
      <c r="F31" s="206"/>
      <c r="G31" s="208"/>
      <c r="H31" s="209">
        <v>12</v>
      </c>
      <c r="I31" s="159"/>
      <c r="J31" s="150"/>
      <c r="K31" s="43"/>
      <c r="L31" s="147"/>
      <c r="M31" s="147"/>
      <c r="N31" s="206"/>
      <c r="O31" s="167"/>
      <c r="P31" s="167"/>
      <c r="Q31" s="167"/>
    </row>
    <row r="32" spans="1:17" x14ac:dyDescent="0.25">
      <c r="A32" s="177"/>
      <c r="B32" s="155" t="s">
        <v>13</v>
      </c>
      <c r="C32" s="163" t="s">
        <v>14</v>
      </c>
      <c r="D32" s="163"/>
      <c r="E32" s="42"/>
      <c r="F32" s="206"/>
      <c r="G32" s="208"/>
      <c r="H32" s="209">
        <v>3</v>
      </c>
      <c r="I32" s="159"/>
      <c r="J32" s="150"/>
      <c r="K32" s="43"/>
      <c r="L32" s="147"/>
      <c r="M32" s="147"/>
      <c r="N32" s="206"/>
      <c r="O32" s="167"/>
      <c r="P32" s="167"/>
      <c r="Q32" s="167"/>
    </row>
    <row r="33" spans="1:17" ht="16.5" thickBot="1" x14ac:dyDescent="0.3">
      <c r="A33" s="177"/>
      <c r="B33" s="178" t="s">
        <v>24</v>
      </c>
      <c r="C33" s="48" t="s">
        <v>25</v>
      </c>
      <c r="D33" s="169"/>
      <c r="E33" s="169"/>
      <c r="F33" s="198"/>
      <c r="G33" s="199">
        <v>2078</v>
      </c>
      <c r="H33" s="210">
        <v>1420</v>
      </c>
      <c r="I33" s="63">
        <f t="shared" si="0"/>
        <v>68.334937439846016</v>
      </c>
      <c r="J33" s="155" t="s">
        <v>20</v>
      </c>
      <c r="K33" s="38" t="s">
        <v>21</v>
      </c>
      <c r="L33" s="169"/>
      <c r="M33" s="169"/>
      <c r="N33" s="198"/>
      <c r="O33" s="211"/>
      <c r="P33" s="212">
        <v>19</v>
      </c>
      <c r="Q33" s="211"/>
    </row>
    <row r="34" spans="1:17" ht="16.5" thickBot="1" x14ac:dyDescent="0.3">
      <c r="A34" s="177"/>
      <c r="B34" s="168"/>
      <c r="C34" s="160" t="s">
        <v>15</v>
      </c>
      <c r="D34" s="169"/>
      <c r="E34" s="169"/>
      <c r="F34" s="198"/>
      <c r="G34" s="68">
        <f>SUM(G33)</f>
        <v>2078</v>
      </c>
      <c r="H34" s="213">
        <f>SUM(H31:H33)</f>
        <v>1435</v>
      </c>
      <c r="I34" s="63">
        <f t="shared" si="0"/>
        <v>69.056785370548596</v>
      </c>
      <c r="J34" s="214"/>
      <c r="K34" s="156" t="s">
        <v>46</v>
      </c>
      <c r="L34" s="157"/>
      <c r="M34" s="157"/>
      <c r="N34" s="198"/>
      <c r="O34" s="211"/>
      <c r="P34" s="211">
        <f>SUM(P33)</f>
        <v>19</v>
      </c>
      <c r="Q34" s="211"/>
    </row>
    <row r="35" spans="1:17" x14ac:dyDescent="0.25">
      <c r="A35" s="154" t="s">
        <v>18</v>
      </c>
      <c r="B35" s="142" t="s">
        <v>49</v>
      </c>
      <c r="C35" s="143"/>
      <c r="D35" s="143"/>
      <c r="E35" s="143"/>
      <c r="F35" s="215"/>
      <c r="G35" s="216"/>
      <c r="H35" s="209"/>
      <c r="I35" s="174"/>
      <c r="J35" s="142" t="s">
        <v>49</v>
      </c>
      <c r="K35" s="143"/>
      <c r="L35" s="143"/>
      <c r="M35" s="143"/>
      <c r="N35" s="173"/>
      <c r="O35" s="144"/>
      <c r="P35" s="144"/>
      <c r="Q35" s="144"/>
    </row>
    <row r="36" spans="1:17" s="220" customFormat="1" x14ac:dyDescent="0.25">
      <c r="A36" s="154"/>
      <c r="B36" s="217"/>
      <c r="C36" s="218"/>
      <c r="D36" s="218"/>
      <c r="E36" s="218"/>
      <c r="F36" s="152"/>
      <c r="G36" s="41"/>
      <c r="H36" s="196"/>
      <c r="I36" s="159"/>
      <c r="J36" s="197" t="s">
        <v>43</v>
      </c>
      <c r="K36" s="51"/>
      <c r="L36" s="51"/>
      <c r="M36" s="51"/>
      <c r="N36" s="219"/>
      <c r="O36" s="187"/>
      <c r="P36" s="187"/>
      <c r="Q36" s="187"/>
    </row>
    <row r="37" spans="1:17" x14ac:dyDescent="0.25">
      <c r="A37" s="154"/>
      <c r="B37" s="168"/>
      <c r="C37" s="42"/>
      <c r="D37" s="169"/>
      <c r="E37" s="169"/>
      <c r="F37" s="186"/>
      <c r="G37" s="221"/>
      <c r="H37" s="221"/>
      <c r="I37" s="159"/>
      <c r="J37" s="178" t="s">
        <v>50</v>
      </c>
      <c r="K37" s="160" t="s">
        <v>51</v>
      </c>
      <c r="L37" s="169"/>
      <c r="M37" s="169"/>
      <c r="N37" s="158">
        <v>30961</v>
      </c>
      <c r="O37" s="153">
        <v>30520</v>
      </c>
      <c r="P37" s="153">
        <v>26185</v>
      </c>
      <c r="Q37" s="176">
        <f>P37/O37*100</f>
        <v>85.796199213630402</v>
      </c>
    </row>
    <row r="38" spans="1:17" ht="16.5" thickBot="1" x14ac:dyDescent="0.3">
      <c r="A38" s="154"/>
      <c r="B38" s="168"/>
      <c r="C38" s="42"/>
      <c r="D38" s="169"/>
      <c r="E38" s="169"/>
      <c r="F38" s="206"/>
      <c r="G38" s="216"/>
      <c r="H38" s="216"/>
      <c r="I38" s="159"/>
      <c r="J38" s="178" t="s">
        <v>44</v>
      </c>
      <c r="K38" s="160" t="s">
        <v>45</v>
      </c>
      <c r="L38" s="169"/>
      <c r="M38" s="169"/>
      <c r="N38" s="198"/>
      <c r="O38" s="212"/>
      <c r="P38" s="212">
        <v>1377</v>
      </c>
      <c r="Q38" s="200"/>
    </row>
    <row r="39" spans="1:17" ht="16.5" thickBot="1" x14ac:dyDescent="0.3">
      <c r="A39" s="154"/>
      <c r="B39" s="165"/>
      <c r="C39" s="42"/>
      <c r="D39" s="169"/>
      <c r="E39" s="169"/>
      <c r="F39" s="206"/>
      <c r="G39" s="222"/>
      <c r="H39" s="216"/>
      <c r="I39" s="159"/>
      <c r="J39" s="223"/>
      <c r="K39" s="156" t="s">
        <v>46</v>
      </c>
      <c r="L39" s="157"/>
      <c r="M39" s="157"/>
      <c r="N39" s="224">
        <f>SUM(N37)</f>
        <v>30961</v>
      </c>
      <c r="O39" s="225">
        <f>SUM(O37)</f>
        <v>30520</v>
      </c>
      <c r="P39" s="225">
        <f>SUM(P37:P38)</f>
        <v>27562</v>
      </c>
      <c r="Q39" s="200">
        <f t="shared" ref="Q39" si="3">P39/O39*100</f>
        <v>90.307994757536036</v>
      </c>
    </row>
    <row r="40" spans="1:17" x14ac:dyDescent="0.25">
      <c r="A40" s="226" t="s">
        <v>52</v>
      </c>
      <c r="B40" s="227"/>
      <c r="C40" s="227"/>
      <c r="D40" s="227"/>
      <c r="E40" s="228"/>
      <c r="F40" s="229"/>
      <c r="G40" s="140"/>
      <c r="H40" s="140"/>
      <c r="I40" s="159"/>
      <c r="J40" s="230" t="s">
        <v>53</v>
      </c>
      <c r="K40" s="230"/>
      <c r="L40" s="230"/>
      <c r="M40" s="231"/>
      <c r="N40" s="229"/>
      <c r="O40" s="232"/>
      <c r="P40" s="232"/>
      <c r="Q40" s="232"/>
    </row>
    <row r="41" spans="1:17" ht="12.75" customHeight="1" x14ac:dyDescent="0.25">
      <c r="A41" s="79" t="s">
        <v>10</v>
      </c>
      <c r="B41" s="183"/>
      <c r="C41" s="183"/>
      <c r="D41" s="183"/>
      <c r="E41" s="183"/>
      <c r="F41" s="175"/>
      <c r="G41" s="41"/>
      <c r="H41" s="41"/>
      <c r="I41" s="159"/>
      <c r="J41" s="150" t="s">
        <v>18</v>
      </c>
      <c r="K41" s="151" t="s">
        <v>19</v>
      </c>
      <c r="L41" s="32"/>
      <c r="M41" s="32"/>
      <c r="N41" s="175"/>
      <c r="O41" s="233"/>
      <c r="P41" s="233"/>
      <c r="Q41" s="233"/>
    </row>
    <row r="42" spans="1:17" x14ac:dyDescent="0.25">
      <c r="A42" s="234"/>
      <c r="B42" s="155" t="s">
        <v>11</v>
      </c>
      <c r="C42" s="156" t="s">
        <v>12</v>
      </c>
      <c r="D42" s="157"/>
      <c r="E42" s="157"/>
      <c r="F42" s="158">
        <v>14491</v>
      </c>
      <c r="G42" s="41">
        <f>SUM(G17,G12)</f>
        <v>14257</v>
      </c>
      <c r="H42" s="41">
        <f>SUM(H17,H12,H31)</f>
        <v>14065</v>
      </c>
      <c r="I42" s="159">
        <f t="shared" si="0"/>
        <v>98.653293119169533</v>
      </c>
      <c r="J42" s="155" t="s">
        <v>20</v>
      </c>
      <c r="K42" s="38" t="s">
        <v>21</v>
      </c>
      <c r="L42" s="169"/>
      <c r="M42" s="169"/>
      <c r="N42" s="158">
        <v>1519</v>
      </c>
      <c r="O42" s="153">
        <f>SUM(O17)</f>
        <v>1519</v>
      </c>
      <c r="P42" s="153">
        <f>SUM(P17+P12+P33)</f>
        <v>515</v>
      </c>
      <c r="Q42" s="176">
        <f>P42/O42*100</f>
        <v>33.903884134298877</v>
      </c>
    </row>
    <row r="43" spans="1:17" x14ac:dyDescent="0.25">
      <c r="A43" s="234"/>
      <c r="B43" s="155" t="s">
        <v>13</v>
      </c>
      <c r="C43" s="163" t="s">
        <v>14</v>
      </c>
      <c r="D43" s="163"/>
      <c r="E43" s="42"/>
      <c r="F43" s="158">
        <v>3908</v>
      </c>
      <c r="G43" s="41">
        <f>SUM(G18,G13)</f>
        <v>3833</v>
      </c>
      <c r="H43" s="41">
        <f>SUM(H18,H13,H32)</f>
        <v>3784</v>
      </c>
      <c r="I43" s="159">
        <f t="shared" si="0"/>
        <v>98.721627967649368</v>
      </c>
      <c r="J43" s="155" t="s">
        <v>22</v>
      </c>
      <c r="K43" s="42" t="s">
        <v>23</v>
      </c>
      <c r="L43" s="160"/>
      <c r="M43" s="160"/>
      <c r="N43" s="158">
        <v>132</v>
      </c>
      <c r="O43" s="153">
        <f>SUM(O18)</f>
        <v>132</v>
      </c>
      <c r="P43" s="153">
        <f t="shared" ref="P43" si="4">SUM(P18)</f>
        <v>121</v>
      </c>
      <c r="Q43" s="176">
        <f t="shared" ref="Q43:Q54" si="5">P43/O43*100</f>
        <v>91.666666666666657</v>
      </c>
    </row>
    <row r="44" spans="1:17" x14ac:dyDescent="0.25">
      <c r="A44" s="234"/>
      <c r="B44" s="178" t="s">
        <v>24</v>
      </c>
      <c r="C44" s="48" t="s">
        <v>25</v>
      </c>
      <c r="D44" s="179"/>
      <c r="E44" s="179"/>
      <c r="F44" s="158">
        <v>9268</v>
      </c>
      <c r="G44" s="41">
        <f>SUM(G19+G33)</f>
        <v>11609</v>
      </c>
      <c r="H44" s="41">
        <f>SUM(H19+H33)</f>
        <v>6217</v>
      </c>
      <c r="I44" s="159">
        <f t="shared" si="0"/>
        <v>53.553277629425445</v>
      </c>
      <c r="J44" s="155" t="s">
        <v>26</v>
      </c>
      <c r="K44" s="42" t="s">
        <v>27</v>
      </c>
      <c r="L44" s="160"/>
      <c r="M44" s="160"/>
      <c r="N44" s="158">
        <v>20</v>
      </c>
      <c r="O44" s="153">
        <f>SUM(O19)</f>
        <v>20</v>
      </c>
      <c r="P44" s="153">
        <f t="shared" ref="P44" si="6">SUM(P19)</f>
        <v>8</v>
      </c>
      <c r="Q44" s="176">
        <f t="shared" si="5"/>
        <v>40</v>
      </c>
    </row>
    <row r="45" spans="1:17" x14ac:dyDescent="0.25">
      <c r="A45" s="235"/>
      <c r="B45" s="78" t="s">
        <v>28</v>
      </c>
      <c r="C45" s="38" t="s">
        <v>29</v>
      </c>
      <c r="D45" s="179"/>
      <c r="E45" s="179"/>
      <c r="F45" s="158"/>
      <c r="G45" s="41">
        <f>SUM(G20)</f>
        <v>0</v>
      </c>
      <c r="H45" s="41">
        <f>SUM(H20)</f>
        <v>0</v>
      </c>
      <c r="I45" s="159"/>
      <c r="J45" s="155"/>
      <c r="K45" s="42"/>
      <c r="L45" s="160"/>
      <c r="M45" s="160"/>
      <c r="N45" s="158"/>
      <c r="O45" s="153"/>
      <c r="P45" s="153"/>
      <c r="Q45" s="176"/>
    </row>
    <row r="46" spans="1:17" x14ac:dyDescent="0.25">
      <c r="A46" s="31" t="s">
        <v>30</v>
      </c>
      <c r="B46" s="32"/>
      <c r="C46" s="32"/>
      <c r="D46" s="32"/>
      <c r="E46" s="32"/>
      <c r="F46" s="175"/>
      <c r="G46" s="41"/>
      <c r="H46" s="41"/>
      <c r="I46" s="159"/>
      <c r="J46" s="155" t="s">
        <v>31</v>
      </c>
      <c r="K46" s="151" t="s">
        <v>32</v>
      </c>
      <c r="L46" s="32"/>
      <c r="M46" s="32"/>
      <c r="N46" s="175"/>
      <c r="O46" s="153"/>
      <c r="P46" s="153"/>
      <c r="Q46" s="176"/>
    </row>
    <row r="47" spans="1:17" x14ac:dyDescent="0.25">
      <c r="A47" s="234"/>
      <c r="B47" s="155" t="s">
        <v>33</v>
      </c>
      <c r="C47" s="38" t="s">
        <v>34</v>
      </c>
      <c r="D47" s="169"/>
      <c r="E47" s="169"/>
      <c r="F47" s="158">
        <v>495</v>
      </c>
      <c r="G47" s="41">
        <f>SUM(G22)</f>
        <v>495</v>
      </c>
      <c r="H47" s="41">
        <f>SUM(H22)</f>
        <v>0</v>
      </c>
      <c r="I47" s="159">
        <f t="shared" si="0"/>
        <v>0</v>
      </c>
      <c r="J47" s="155" t="s">
        <v>35</v>
      </c>
      <c r="K47" s="42" t="s">
        <v>36</v>
      </c>
      <c r="L47" s="160"/>
      <c r="M47" s="160"/>
      <c r="N47" s="158">
        <v>400</v>
      </c>
      <c r="O47" s="153">
        <f>O22</f>
        <v>1150</v>
      </c>
      <c r="P47" s="153">
        <f t="shared" ref="P47" si="7">P22</f>
        <v>804</v>
      </c>
      <c r="Q47" s="176">
        <f t="shared" si="5"/>
        <v>69.913043478260875</v>
      </c>
    </row>
    <row r="48" spans="1:17" x14ac:dyDescent="0.25">
      <c r="A48" s="234"/>
      <c r="B48" s="165"/>
      <c r="C48" s="38" t="s">
        <v>37</v>
      </c>
      <c r="D48" s="169"/>
      <c r="E48" s="169"/>
      <c r="F48" s="158"/>
      <c r="G48" s="41">
        <f>G26</f>
        <v>0</v>
      </c>
      <c r="H48" s="41">
        <f>H26</f>
        <v>0</v>
      </c>
      <c r="I48" s="159"/>
      <c r="J48" s="188"/>
      <c r="K48" s="189" t="s">
        <v>38</v>
      </c>
      <c r="L48" s="190"/>
      <c r="M48" s="190"/>
      <c r="N48" s="158"/>
      <c r="O48" s="153">
        <f>O23</f>
        <v>0</v>
      </c>
      <c r="P48" s="153">
        <f t="shared" ref="P48" si="8">P23</f>
        <v>0</v>
      </c>
      <c r="Q48" s="176"/>
    </row>
    <row r="49" spans="1:17" x14ac:dyDescent="0.25">
      <c r="A49" s="234"/>
      <c r="B49" s="165"/>
      <c r="C49" s="38"/>
      <c r="D49" s="169"/>
      <c r="E49" s="169"/>
      <c r="F49" s="158"/>
      <c r="G49" s="41"/>
      <c r="H49" s="41"/>
      <c r="I49" s="159"/>
      <c r="J49" s="191" t="s">
        <v>39</v>
      </c>
      <c r="K49" s="192" t="s">
        <v>40</v>
      </c>
      <c r="L49" s="193"/>
      <c r="M49" s="193"/>
      <c r="N49" s="236"/>
      <c r="O49" s="153"/>
      <c r="P49" s="153"/>
      <c r="Q49" s="176"/>
    </row>
    <row r="50" spans="1:17" x14ac:dyDescent="0.25">
      <c r="A50" s="234"/>
      <c r="B50" s="165"/>
      <c r="C50" s="38"/>
      <c r="D50" s="169"/>
      <c r="E50" s="169"/>
      <c r="F50" s="158"/>
      <c r="G50" s="41"/>
      <c r="H50" s="41"/>
      <c r="I50" s="159"/>
      <c r="J50" s="47" t="s">
        <v>41</v>
      </c>
      <c r="K50" s="48" t="s">
        <v>42</v>
      </c>
      <c r="L50" s="195"/>
      <c r="M50" s="195"/>
      <c r="N50" s="158"/>
      <c r="O50" s="153">
        <f>SUM(O25)</f>
        <v>533</v>
      </c>
      <c r="P50" s="153">
        <f t="shared" ref="P50" si="9">SUM(P25)</f>
        <v>583</v>
      </c>
      <c r="Q50" s="176">
        <f t="shared" si="5"/>
        <v>109.38086303939963</v>
      </c>
    </row>
    <row r="51" spans="1:17" x14ac:dyDescent="0.25">
      <c r="A51" s="234"/>
      <c r="B51" s="237"/>
      <c r="C51" s="38"/>
      <c r="D51" s="169"/>
      <c r="E51" s="169"/>
      <c r="F51" s="158"/>
      <c r="G51" s="41"/>
      <c r="H51" s="41"/>
      <c r="I51" s="159"/>
      <c r="J51" s="197" t="s">
        <v>43</v>
      </c>
      <c r="K51" s="51"/>
      <c r="L51" s="51"/>
      <c r="M51" s="51"/>
      <c r="N51" s="152"/>
      <c r="O51" s="153"/>
      <c r="P51" s="153"/>
      <c r="Q51" s="176"/>
    </row>
    <row r="52" spans="1:17" x14ac:dyDescent="0.25">
      <c r="A52" s="234"/>
      <c r="B52" s="237"/>
      <c r="C52" s="38"/>
      <c r="D52" s="169"/>
      <c r="E52" s="169"/>
      <c r="F52" s="158"/>
      <c r="G52" s="41"/>
      <c r="H52" s="41"/>
      <c r="I52" s="159"/>
      <c r="J52" s="178" t="s">
        <v>50</v>
      </c>
      <c r="K52" s="160" t="s">
        <v>51</v>
      </c>
      <c r="L52" s="169"/>
      <c r="M52" s="169"/>
      <c r="N52" s="158">
        <v>30961</v>
      </c>
      <c r="O52" s="153">
        <f>SUM(O37)</f>
        <v>30520</v>
      </c>
      <c r="P52" s="153">
        <f t="shared" ref="P52" si="10">SUM(P37)</f>
        <v>26185</v>
      </c>
      <c r="Q52" s="176">
        <f t="shared" si="5"/>
        <v>85.796199213630402</v>
      </c>
    </row>
    <row r="53" spans="1:17" ht="16.5" thickBot="1" x14ac:dyDescent="0.3">
      <c r="A53" s="238"/>
      <c r="B53" s="239"/>
      <c r="C53" s="120"/>
      <c r="D53" s="120"/>
      <c r="E53" s="120"/>
      <c r="F53" s="206"/>
      <c r="G53" s="216"/>
      <c r="H53" s="216"/>
      <c r="I53" s="63"/>
      <c r="J53" s="178" t="s">
        <v>44</v>
      </c>
      <c r="K53" s="160" t="s">
        <v>45</v>
      </c>
      <c r="L53" s="120"/>
      <c r="M53" s="120"/>
      <c r="N53" s="206"/>
      <c r="O53" s="166">
        <f>SUM(O27)</f>
        <v>1377</v>
      </c>
      <c r="P53" s="166">
        <f>SUM(P38)</f>
        <v>1377</v>
      </c>
      <c r="Q53" s="200">
        <f t="shared" si="5"/>
        <v>100</v>
      </c>
    </row>
    <row r="54" spans="1:17" ht="16.5" thickBot="1" x14ac:dyDescent="0.3">
      <c r="A54" s="240" t="s">
        <v>54</v>
      </c>
      <c r="B54" s="241"/>
      <c r="C54" s="242"/>
      <c r="D54" s="242"/>
      <c r="E54" s="242"/>
      <c r="F54" s="243">
        <f>SUM(F42:F53)</f>
        <v>28162</v>
      </c>
      <c r="G54" s="244">
        <f>SUM(G42:G52)</f>
        <v>30194</v>
      </c>
      <c r="H54" s="244">
        <f>SUM(H42:H52)</f>
        <v>24066</v>
      </c>
      <c r="I54" s="63">
        <f t="shared" si="0"/>
        <v>79.704577068291712</v>
      </c>
      <c r="J54" s="245" t="s">
        <v>55</v>
      </c>
      <c r="K54" s="245"/>
      <c r="L54" s="245"/>
      <c r="M54" s="246"/>
      <c r="N54" s="243">
        <f>SUM(N42:N53)</f>
        <v>33032</v>
      </c>
      <c r="O54" s="201">
        <f>SUM(O53,O52,O47,O44,O43,O42,O50)</f>
        <v>35251</v>
      </c>
      <c r="P54" s="201">
        <f t="shared" ref="P54" si="11">SUM(P53,P52,P47,P44,P43,P42,P50)</f>
        <v>29593</v>
      </c>
      <c r="Q54" s="247">
        <f t="shared" si="5"/>
        <v>83.949391506623925</v>
      </c>
    </row>
    <row r="55" spans="1:17" x14ac:dyDescent="0.25">
      <c r="A55" s="248"/>
      <c r="B55" s="249" t="s">
        <v>56</v>
      </c>
      <c r="C55" s="250"/>
      <c r="D55" s="250"/>
      <c r="E55" s="251"/>
      <c r="F55" s="252"/>
      <c r="G55" s="253"/>
      <c r="H55" s="254"/>
      <c r="I55" s="174"/>
      <c r="J55" s="255" t="s">
        <v>57</v>
      </c>
      <c r="K55" s="256"/>
      <c r="L55" s="256"/>
      <c r="M55" s="257"/>
      <c r="N55" s="258"/>
      <c r="O55" s="232"/>
      <c r="P55" s="232"/>
      <c r="Q55" s="232"/>
    </row>
    <row r="56" spans="1:17" ht="15" customHeight="1" x14ac:dyDescent="0.25">
      <c r="A56" s="177" t="s">
        <v>47</v>
      </c>
      <c r="B56" s="259" t="s">
        <v>58</v>
      </c>
      <c r="C56" s="260"/>
      <c r="D56" s="260"/>
      <c r="E56" s="260"/>
      <c r="F56" s="173"/>
      <c r="G56" s="140"/>
      <c r="H56" s="141"/>
      <c r="I56" s="159"/>
      <c r="J56" s="259" t="s">
        <v>58</v>
      </c>
      <c r="K56" s="260"/>
      <c r="L56" s="260"/>
      <c r="M56" s="260"/>
      <c r="N56" s="215"/>
      <c r="O56" s="166"/>
      <c r="P56" s="166"/>
      <c r="Q56" s="166"/>
    </row>
    <row r="57" spans="1:17" x14ac:dyDescent="0.25">
      <c r="A57" s="177"/>
      <c r="B57" s="146" t="s">
        <v>10</v>
      </c>
      <c r="C57" s="43"/>
      <c r="D57" s="147"/>
      <c r="E57" s="147"/>
      <c r="F57" s="175"/>
      <c r="G57" s="41"/>
      <c r="H57" s="41"/>
      <c r="I57" s="159"/>
      <c r="J57" s="165"/>
      <c r="K57" s="261"/>
      <c r="L57" s="262"/>
      <c r="M57" s="262"/>
      <c r="N57" s="158"/>
      <c r="O57" s="153"/>
      <c r="P57" s="153"/>
      <c r="Q57" s="153"/>
    </row>
    <row r="58" spans="1:17" x14ac:dyDescent="0.25">
      <c r="A58" s="177"/>
      <c r="B58" s="155" t="s">
        <v>11</v>
      </c>
      <c r="C58" s="156" t="s">
        <v>12</v>
      </c>
      <c r="D58" s="157"/>
      <c r="E58" s="157"/>
      <c r="F58" s="186">
        <v>2855</v>
      </c>
      <c r="G58" s="221">
        <v>3002</v>
      </c>
      <c r="H58" s="221">
        <v>2841</v>
      </c>
      <c r="I58" s="159">
        <f t="shared" si="0"/>
        <v>94.636908727514992</v>
      </c>
      <c r="J58" s="163"/>
      <c r="K58" s="261"/>
      <c r="L58" s="262"/>
      <c r="M58" s="262"/>
      <c r="N58" s="258"/>
      <c r="O58" s="232"/>
      <c r="P58" s="232"/>
      <c r="Q58" s="232"/>
    </row>
    <row r="59" spans="1:17" x14ac:dyDescent="0.25">
      <c r="A59" s="177"/>
      <c r="B59" s="155" t="s">
        <v>13</v>
      </c>
      <c r="C59" s="163" t="s">
        <v>14</v>
      </c>
      <c r="D59" s="163"/>
      <c r="E59" s="42"/>
      <c r="F59" s="158">
        <v>770</v>
      </c>
      <c r="G59" s="41">
        <v>810</v>
      </c>
      <c r="H59" s="41">
        <v>765</v>
      </c>
      <c r="I59" s="159">
        <f t="shared" si="0"/>
        <v>94.444444444444443</v>
      </c>
      <c r="J59" s="263"/>
      <c r="K59" s="264"/>
      <c r="L59" s="265"/>
      <c r="M59" s="265"/>
      <c r="N59" s="219"/>
      <c r="O59" s="266"/>
      <c r="P59" s="266"/>
      <c r="Q59" s="266"/>
    </row>
    <row r="60" spans="1:17" x14ac:dyDescent="0.25">
      <c r="A60" s="177"/>
      <c r="B60" s="178" t="s">
        <v>24</v>
      </c>
      <c r="C60" s="48" t="s">
        <v>25</v>
      </c>
      <c r="D60" s="179"/>
      <c r="E60" s="179"/>
      <c r="F60" s="206">
        <v>1181</v>
      </c>
      <c r="G60" s="216">
        <v>1181</v>
      </c>
      <c r="H60" s="216">
        <v>528</v>
      </c>
      <c r="I60" s="159">
        <f t="shared" si="0"/>
        <v>44.707874682472479</v>
      </c>
      <c r="J60" s="267"/>
      <c r="K60" s="268"/>
      <c r="L60" s="269"/>
      <c r="M60" s="269"/>
      <c r="N60" s="158"/>
      <c r="O60" s="153"/>
      <c r="P60" s="153"/>
      <c r="Q60" s="153"/>
    </row>
    <row r="61" spans="1:17" x14ac:dyDescent="0.25">
      <c r="A61" s="31" t="s">
        <v>30</v>
      </c>
      <c r="B61" s="32"/>
      <c r="C61" s="32"/>
      <c r="D61" s="32"/>
      <c r="E61" s="32"/>
      <c r="F61" s="175"/>
      <c r="G61" s="41"/>
      <c r="H61" s="41"/>
      <c r="I61" s="159"/>
      <c r="J61" s="267"/>
      <c r="K61" s="270"/>
      <c r="L61" s="271"/>
      <c r="M61" s="271"/>
      <c r="N61" s="158"/>
      <c r="O61" s="153"/>
      <c r="P61" s="153"/>
      <c r="Q61" s="153"/>
    </row>
    <row r="62" spans="1:17" x14ac:dyDescent="0.25">
      <c r="A62" s="234"/>
      <c r="B62" s="155" t="s">
        <v>33</v>
      </c>
      <c r="C62" s="38" t="s">
        <v>34</v>
      </c>
      <c r="D62" s="169"/>
      <c r="E62" s="169"/>
      <c r="F62" s="158">
        <v>64</v>
      </c>
      <c r="G62" s="41">
        <v>64</v>
      </c>
      <c r="H62" s="41"/>
      <c r="I62" s="159">
        <f t="shared" si="0"/>
        <v>0</v>
      </c>
      <c r="J62" s="267"/>
      <c r="K62" s="270"/>
      <c r="L62" s="271"/>
      <c r="M62" s="271"/>
      <c r="N62" s="158"/>
      <c r="O62" s="153"/>
      <c r="P62" s="153"/>
      <c r="Q62" s="153"/>
    </row>
    <row r="63" spans="1:17" ht="16.5" thickBot="1" x14ac:dyDescent="0.3">
      <c r="A63" s="234"/>
      <c r="B63" s="165"/>
      <c r="C63" s="38" t="s">
        <v>37</v>
      </c>
      <c r="D63" s="169"/>
      <c r="E63" s="169"/>
      <c r="F63" s="198"/>
      <c r="G63" s="199"/>
      <c r="H63" s="199"/>
      <c r="I63" s="63"/>
      <c r="J63" s="267"/>
      <c r="K63" s="270"/>
      <c r="L63" s="271"/>
      <c r="M63" s="271"/>
      <c r="N63" s="206"/>
      <c r="O63" s="166"/>
      <c r="P63" s="166"/>
      <c r="Q63" s="166"/>
    </row>
    <row r="64" spans="1:17" ht="16.5" thickBot="1" x14ac:dyDescent="0.3">
      <c r="A64" s="154"/>
      <c r="B64" s="165"/>
      <c r="C64" s="160" t="s">
        <v>15</v>
      </c>
      <c r="D64" s="169"/>
      <c r="E64" s="169"/>
      <c r="F64" s="170">
        <f>SUM(F58:F63)</f>
        <v>4870</v>
      </c>
      <c r="G64" s="68">
        <f>SUM(G58:G63)</f>
        <v>5057</v>
      </c>
      <c r="H64" s="68">
        <f>SUM(H58:H63)</f>
        <v>4134</v>
      </c>
      <c r="I64" s="63">
        <f t="shared" si="0"/>
        <v>81.748071979434442</v>
      </c>
      <c r="J64" s="165"/>
      <c r="K64" s="42"/>
      <c r="L64" s="160"/>
      <c r="M64" s="160"/>
      <c r="N64" s="161"/>
      <c r="O64" s="153"/>
      <c r="P64" s="153"/>
      <c r="Q64" s="153"/>
    </row>
    <row r="65" spans="1:17" ht="16.5" thickBot="1" x14ac:dyDescent="0.3">
      <c r="A65" s="272" t="s">
        <v>59</v>
      </c>
      <c r="B65" s="273"/>
      <c r="C65" s="273"/>
      <c r="D65" s="273"/>
      <c r="E65" s="273"/>
      <c r="F65" s="170">
        <f>SUM(F64)</f>
        <v>4870</v>
      </c>
      <c r="G65" s="68">
        <f>SUM(G64)</f>
        <v>5057</v>
      </c>
      <c r="H65" s="274">
        <f>SUM(H64)</f>
        <v>4134</v>
      </c>
      <c r="I65" s="63">
        <f t="shared" si="0"/>
        <v>81.748071979434442</v>
      </c>
      <c r="J65" s="275" t="s">
        <v>60</v>
      </c>
      <c r="K65" s="276"/>
      <c r="L65" s="276"/>
      <c r="M65" s="277"/>
      <c r="N65" s="224"/>
      <c r="O65" s="201">
        <f>SUM(O64)</f>
        <v>0</v>
      </c>
      <c r="P65" s="201">
        <f t="shared" ref="P65" si="12">SUM(P64)</f>
        <v>0</v>
      </c>
      <c r="Q65" s="201"/>
    </row>
    <row r="66" spans="1:17" x14ac:dyDescent="0.25">
      <c r="A66" s="278" t="s">
        <v>61</v>
      </c>
      <c r="B66" s="279"/>
      <c r="C66" s="279"/>
      <c r="D66" s="279"/>
      <c r="E66" s="280"/>
      <c r="F66" s="229"/>
      <c r="G66" s="140"/>
      <c r="H66" s="141"/>
      <c r="I66" s="174"/>
      <c r="J66" s="280" t="s">
        <v>62</v>
      </c>
      <c r="K66" s="281"/>
      <c r="L66" s="281"/>
      <c r="M66" s="281"/>
      <c r="N66" s="229"/>
      <c r="O66" s="232"/>
      <c r="P66" s="232"/>
      <c r="Q66" s="232"/>
    </row>
    <row r="67" spans="1:17" x14ac:dyDescent="0.25">
      <c r="A67" s="282" t="s">
        <v>63</v>
      </c>
      <c r="B67" s="283"/>
      <c r="C67" s="283"/>
      <c r="D67" s="283"/>
      <c r="E67" s="151"/>
      <c r="F67" s="175"/>
      <c r="G67" s="41"/>
      <c r="H67" s="41"/>
      <c r="I67" s="159"/>
      <c r="J67" s="150" t="s">
        <v>18</v>
      </c>
      <c r="K67" s="151" t="s">
        <v>19</v>
      </c>
      <c r="L67" s="32"/>
      <c r="M67" s="32"/>
      <c r="N67" s="175"/>
      <c r="O67" s="233"/>
      <c r="P67" s="233"/>
      <c r="Q67" s="233"/>
    </row>
    <row r="68" spans="1:17" x14ac:dyDescent="0.25">
      <c r="A68" s="234"/>
      <c r="B68" s="155" t="s">
        <v>11</v>
      </c>
      <c r="C68" s="284" t="s">
        <v>64</v>
      </c>
      <c r="D68" s="284"/>
      <c r="E68" s="156"/>
      <c r="F68" s="158">
        <v>17346</v>
      </c>
      <c r="G68" s="41">
        <f t="shared" ref="G68:H70" si="13">SUM(G58,G42)</f>
        <v>17259</v>
      </c>
      <c r="H68" s="41">
        <f t="shared" si="13"/>
        <v>16906</v>
      </c>
      <c r="I68" s="159">
        <f t="shared" si="0"/>
        <v>97.954690306506748</v>
      </c>
      <c r="J68" s="155" t="s">
        <v>20</v>
      </c>
      <c r="K68" s="38" t="s">
        <v>21</v>
      </c>
      <c r="L68" s="169"/>
      <c r="M68" s="169"/>
      <c r="N68" s="158">
        <v>1519</v>
      </c>
      <c r="O68" s="153">
        <f>SUM(O42)</f>
        <v>1519</v>
      </c>
      <c r="P68" s="153">
        <f t="shared" ref="P68" si="14">SUM(P42)</f>
        <v>515</v>
      </c>
      <c r="Q68" s="285">
        <f>P68/O68*100</f>
        <v>33.903884134298877</v>
      </c>
    </row>
    <row r="69" spans="1:17" x14ac:dyDescent="0.25">
      <c r="A69" s="234"/>
      <c r="B69" s="155" t="s">
        <v>13</v>
      </c>
      <c r="C69" s="156" t="s">
        <v>14</v>
      </c>
      <c r="D69" s="157"/>
      <c r="E69" s="157"/>
      <c r="F69" s="158">
        <v>4678</v>
      </c>
      <c r="G69" s="41">
        <f t="shared" si="13"/>
        <v>4643</v>
      </c>
      <c r="H69" s="41">
        <f t="shared" si="13"/>
        <v>4549</v>
      </c>
      <c r="I69" s="159">
        <f t="shared" si="0"/>
        <v>97.975446909325868</v>
      </c>
      <c r="J69" s="155" t="s">
        <v>22</v>
      </c>
      <c r="K69" s="42" t="s">
        <v>23</v>
      </c>
      <c r="L69" s="160"/>
      <c r="M69" s="160"/>
      <c r="N69" s="158">
        <v>132</v>
      </c>
      <c r="O69" s="153">
        <f>SUM(O43)</f>
        <v>132</v>
      </c>
      <c r="P69" s="153">
        <f t="shared" ref="P69" si="15">SUM(P43)</f>
        <v>121</v>
      </c>
      <c r="Q69" s="285">
        <f t="shared" ref="Q69:Q79" si="16">P69/O69*100</f>
        <v>91.666666666666657</v>
      </c>
    </row>
    <row r="70" spans="1:17" x14ac:dyDescent="0.25">
      <c r="A70" s="234"/>
      <c r="B70" s="78" t="s">
        <v>24</v>
      </c>
      <c r="C70" s="156" t="s">
        <v>25</v>
      </c>
      <c r="D70" s="157"/>
      <c r="E70" s="157"/>
      <c r="F70" s="158">
        <v>10449</v>
      </c>
      <c r="G70" s="41">
        <f t="shared" si="13"/>
        <v>12790</v>
      </c>
      <c r="H70" s="41">
        <f t="shared" si="13"/>
        <v>6745</v>
      </c>
      <c r="I70" s="159">
        <f t="shared" si="0"/>
        <v>52.736512900703673</v>
      </c>
      <c r="J70" s="155" t="s">
        <v>26</v>
      </c>
      <c r="K70" s="42" t="s">
        <v>27</v>
      </c>
      <c r="L70" s="160"/>
      <c r="M70" s="160"/>
      <c r="N70" s="158">
        <v>20</v>
      </c>
      <c r="O70" s="153">
        <f>SUM(O44)</f>
        <v>20</v>
      </c>
      <c r="P70" s="153">
        <f t="shared" ref="P70" si="17">SUM(P44)</f>
        <v>8</v>
      </c>
      <c r="Q70" s="285">
        <f t="shared" si="16"/>
        <v>40</v>
      </c>
    </row>
    <row r="71" spans="1:17" x14ac:dyDescent="0.25">
      <c r="A71" s="235"/>
      <c r="B71" s="78" t="s">
        <v>28</v>
      </c>
      <c r="C71" s="38" t="s">
        <v>29</v>
      </c>
      <c r="D71" s="169"/>
      <c r="E71" s="169"/>
      <c r="F71" s="186"/>
      <c r="G71" s="221">
        <f>SUM(G45)</f>
        <v>0</v>
      </c>
      <c r="H71" s="221">
        <f>SUM(H45)</f>
        <v>0</v>
      </c>
      <c r="I71" s="159"/>
      <c r="J71" s="155" t="s">
        <v>31</v>
      </c>
      <c r="K71" s="151" t="s">
        <v>32</v>
      </c>
      <c r="L71" s="32"/>
      <c r="M71" s="32"/>
      <c r="N71" s="175"/>
      <c r="O71" s="153"/>
      <c r="P71" s="153"/>
      <c r="Q71" s="285"/>
    </row>
    <row r="72" spans="1:17" x14ac:dyDescent="0.25">
      <c r="A72" s="235"/>
      <c r="B72" s="78"/>
      <c r="C72" s="38"/>
      <c r="D72" s="169"/>
      <c r="E72" s="169"/>
      <c r="F72" s="186"/>
      <c r="G72" s="221"/>
      <c r="H72" s="221"/>
      <c r="I72" s="159"/>
      <c r="J72" s="155" t="s">
        <v>35</v>
      </c>
      <c r="K72" s="42" t="s">
        <v>36</v>
      </c>
      <c r="L72" s="160"/>
      <c r="M72" s="160"/>
      <c r="N72" s="158">
        <v>400</v>
      </c>
      <c r="O72" s="153">
        <f>SUM(O47)</f>
        <v>1150</v>
      </c>
      <c r="P72" s="153">
        <f t="shared" ref="P72" si="18">SUM(P47)</f>
        <v>804</v>
      </c>
      <c r="Q72" s="285">
        <f t="shared" si="16"/>
        <v>69.913043478260875</v>
      </c>
    </row>
    <row r="73" spans="1:17" x14ac:dyDescent="0.25">
      <c r="A73" s="235"/>
      <c r="B73" s="78"/>
      <c r="C73" s="38"/>
      <c r="D73" s="169"/>
      <c r="E73" s="169"/>
      <c r="F73" s="186"/>
      <c r="G73" s="221"/>
      <c r="H73" s="221"/>
      <c r="I73" s="159"/>
      <c r="J73" s="188"/>
      <c r="K73" s="189" t="s">
        <v>38</v>
      </c>
      <c r="L73" s="190"/>
      <c r="M73" s="190"/>
      <c r="N73" s="158"/>
      <c r="O73" s="153"/>
      <c r="P73" s="153"/>
      <c r="Q73" s="285"/>
    </row>
    <row r="74" spans="1:17" x14ac:dyDescent="0.25">
      <c r="A74" s="235"/>
      <c r="B74" s="78"/>
      <c r="C74" s="38"/>
      <c r="D74" s="169"/>
      <c r="E74" s="169"/>
      <c r="F74" s="186"/>
      <c r="G74" s="221"/>
      <c r="H74" s="221"/>
      <c r="I74" s="159"/>
      <c r="J74" s="191" t="s">
        <v>39</v>
      </c>
      <c r="K74" s="192" t="s">
        <v>40</v>
      </c>
      <c r="L74" s="193"/>
      <c r="M74" s="193"/>
      <c r="N74" s="236"/>
      <c r="O74" s="153"/>
      <c r="P74" s="153"/>
      <c r="Q74" s="285"/>
    </row>
    <row r="75" spans="1:17" x14ac:dyDescent="0.25">
      <c r="A75" s="235"/>
      <c r="B75" s="78"/>
      <c r="C75" s="38"/>
      <c r="D75" s="169"/>
      <c r="E75" s="169"/>
      <c r="F75" s="186"/>
      <c r="G75" s="221"/>
      <c r="H75" s="221"/>
      <c r="I75" s="159"/>
      <c r="J75" s="47" t="s">
        <v>41</v>
      </c>
      <c r="K75" s="48" t="s">
        <v>42</v>
      </c>
      <c r="L75" s="195"/>
      <c r="M75" s="195"/>
      <c r="N75" s="158"/>
      <c r="O75" s="153">
        <f>SUM(O50)</f>
        <v>533</v>
      </c>
      <c r="P75" s="153">
        <f t="shared" ref="P75" si="19">SUM(P50)</f>
        <v>583</v>
      </c>
      <c r="Q75" s="285">
        <f t="shared" si="16"/>
        <v>109.38086303939963</v>
      </c>
    </row>
    <row r="76" spans="1:17" x14ac:dyDescent="0.25">
      <c r="A76" s="235"/>
      <c r="B76" s="286" t="s">
        <v>16</v>
      </c>
      <c r="C76" s="287" t="s">
        <v>65</v>
      </c>
      <c r="D76" s="288"/>
      <c r="E76" s="288"/>
      <c r="F76" s="289"/>
      <c r="G76" s="221"/>
      <c r="H76" s="221"/>
      <c r="I76" s="159"/>
      <c r="J76" s="197" t="s">
        <v>43</v>
      </c>
      <c r="K76" s="51"/>
      <c r="L76" s="51"/>
      <c r="M76" s="51"/>
      <c r="N76" s="152"/>
      <c r="O76" s="153"/>
      <c r="P76" s="153"/>
      <c r="Q76" s="285"/>
    </row>
    <row r="77" spans="1:17" ht="32.25" thickBot="1" x14ac:dyDescent="0.3">
      <c r="A77" s="235"/>
      <c r="B77" s="290" t="s">
        <v>66</v>
      </c>
      <c r="C77" s="291" t="s">
        <v>67</v>
      </c>
      <c r="D77" s="292"/>
      <c r="E77" s="179"/>
      <c r="F77" s="158">
        <v>559</v>
      </c>
      <c r="G77" s="41">
        <f>SUM(G62,G22)</f>
        <v>559</v>
      </c>
      <c r="H77" s="41">
        <f>SUM(H62,H22)</f>
        <v>0</v>
      </c>
      <c r="I77" s="159">
        <f t="shared" ref="I77:I79" si="20">H77/G77*100</f>
        <v>0</v>
      </c>
      <c r="J77" s="178" t="s">
        <v>50</v>
      </c>
      <c r="K77" s="160" t="s">
        <v>51</v>
      </c>
      <c r="L77" s="169"/>
      <c r="M77" s="169"/>
      <c r="N77" s="158">
        <v>30961</v>
      </c>
      <c r="O77" s="153">
        <f>SUM(O52)</f>
        <v>30520</v>
      </c>
      <c r="P77" s="153">
        <f t="shared" ref="P77" si="21">SUM(P52)</f>
        <v>26185</v>
      </c>
      <c r="Q77" s="285">
        <f t="shared" si="16"/>
        <v>85.796199213630402</v>
      </c>
    </row>
    <row r="78" spans="1:17" ht="16.5" thickBot="1" x14ac:dyDescent="0.3">
      <c r="A78" s="293"/>
      <c r="B78" s="294"/>
      <c r="C78" s="295"/>
      <c r="D78" s="295"/>
      <c r="E78" s="296"/>
      <c r="F78" s="206"/>
      <c r="G78" s="216"/>
      <c r="H78" s="216"/>
      <c r="I78" s="63"/>
      <c r="J78" s="178" t="s">
        <v>44</v>
      </c>
      <c r="K78" s="160" t="s">
        <v>45</v>
      </c>
      <c r="L78" s="120"/>
      <c r="M78" s="120"/>
      <c r="N78" s="206"/>
      <c r="O78" s="166">
        <f>SUM(O53)</f>
        <v>1377</v>
      </c>
      <c r="P78" s="166">
        <f t="shared" ref="P78" si="22">SUM(P53)</f>
        <v>1377</v>
      </c>
      <c r="Q78" s="297">
        <f t="shared" si="16"/>
        <v>100</v>
      </c>
    </row>
    <row r="79" spans="1:17" ht="16.5" thickBot="1" x14ac:dyDescent="0.3">
      <c r="A79" s="298" t="s">
        <v>68</v>
      </c>
      <c r="B79" s="299"/>
      <c r="C79" s="299"/>
      <c r="D79" s="299"/>
      <c r="E79" s="299"/>
      <c r="F79" s="243">
        <f>SUM(F68:F78)</f>
        <v>33032</v>
      </c>
      <c r="G79" s="244">
        <f>SUM(G68:G77)</f>
        <v>35251</v>
      </c>
      <c r="H79" s="244">
        <f>SUM(H68:H77)</f>
        <v>28200</v>
      </c>
      <c r="I79" s="63">
        <f t="shared" si="20"/>
        <v>79.997730560835151</v>
      </c>
      <c r="J79" s="300" t="s">
        <v>69</v>
      </c>
      <c r="K79" s="245"/>
      <c r="L79" s="245"/>
      <c r="M79" s="246"/>
      <c r="N79" s="243">
        <f>SUM(N68:N78)</f>
        <v>33032</v>
      </c>
      <c r="O79" s="201">
        <f>O54+O65</f>
        <v>35251</v>
      </c>
      <c r="P79" s="201">
        <f t="shared" ref="P79" si="23">P54+P65</f>
        <v>29593</v>
      </c>
      <c r="Q79" s="297">
        <f t="shared" si="16"/>
        <v>83.949391506623925</v>
      </c>
    </row>
  </sheetData>
  <mergeCells count="67">
    <mergeCell ref="A8:E8"/>
    <mergeCell ref="J8:M8"/>
    <mergeCell ref="M1:O1"/>
    <mergeCell ref="A2:O2"/>
    <mergeCell ref="A3:O3"/>
    <mergeCell ref="A6:E6"/>
    <mergeCell ref="J6:M6"/>
    <mergeCell ref="F6:F8"/>
    <mergeCell ref="I6:I8"/>
    <mergeCell ref="H6:H8"/>
    <mergeCell ref="G6:G8"/>
    <mergeCell ref="N6:N8"/>
    <mergeCell ref="O6:O8"/>
    <mergeCell ref="C12:E12"/>
    <mergeCell ref="K13:M13"/>
    <mergeCell ref="B15:E15"/>
    <mergeCell ref="J15:M15"/>
    <mergeCell ref="K11:M11"/>
    <mergeCell ref="K34:M34"/>
    <mergeCell ref="C31:E31"/>
    <mergeCell ref="K16:M16"/>
    <mergeCell ref="C17:E17"/>
    <mergeCell ref="K21:M21"/>
    <mergeCell ref="K23:M23"/>
    <mergeCell ref="K24:M24"/>
    <mergeCell ref="J26:M26"/>
    <mergeCell ref="A65:E65"/>
    <mergeCell ref="J65:M65"/>
    <mergeCell ref="K48:M48"/>
    <mergeCell ref="K28:M28"/>
    <mergeCell ref="B35:E35"/>
    <mergeCell ref="J35:M35"/>
    <mergeCell ref="J36:M36"/>
    <mergeCell ref="K39:M39"/>
    <mergeCell ref="A40:E40"/>
    <mergeCell ref="K41:M41"/>
    <mergeCell ref="C42:E42"/>
    <mergeCell ref="A46:E46"/>
    <mergeCell ref="K46:M46"/>
    <mergeCell ref="J29:M29"/>
    <mergeCell ref="K30:M30"/>
    <mergeCell ref="C58:E58"/>
    <mergeCell ref="K58:M58"/>
    <mergeCell ref="K59:M59"/>
    <mergeCell ref="K60:M60"/>
    <mergeCell ref="A61:E61"/>
    <mergeCell ref="J66:M66"/>
    <mergeCell ref="K49:M49"/>
    <mergeCell ref="J51:M51"/>
    <mergeCell ref="J54:M54"/>
    <mergeCell ref="K57:M57"/>
    <mergeCell ref="P6:P8"/>
    <mergeCell ref="Q6:Q8"/>
    <mergeCell ref="A79:E79"/>
    <mergeCell ref="J79:M79"/>
    <mergeCell ref="A67:E67"/>
    <mergeCell ref="K67:M67"/>
    <mergeCell ref="C68:E68"/>
    <mergeCell ref="C69:E69"/>
    <mergeCell ref="C70:E70"/>
    <mergeCell ref="K71:M71"/>
    <mergeCell ref="K73:M73"/>
    <mergeCell ref="K74:M74"/>
    <mergeCell ref="C76:E76"/>
    <mergeCell ref="J76:M76"/>
    <mergeCell ref="C77:D77"/>
    <mergeCell ref="A66:E66"/>
  </mergeCells>
  <pageMargins left="0.70866141732283472" right="0.70866141732283472" top="0.74803149606299213" bottom="0.74803149606299213" header="0.31496062992125984" footer="0.31496062992125984"/>
  <pageSetup paperSize="8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6mell_zársz_2015</vt:lpstr>
      <vt:lpstr>6amell_zársz_2015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2016-05-11T06:49:52Z</dcterms:modified>
</cp:coreProperties>
</file>