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mell.'!$A$1:$C$159</definedName>
  </definedNames>
  <calcPr calcId="145621"/>
</workbook>
</file>

<file path=xl/calcChain.xml><?xml version="1.0" encoding="utf-8"?>
<calcChain xmlns="http://schemas.openxmlformats.org/spreadsheetml/2006/main">
  <c r="D159" i="1" l="1"/>
  <c r="F159" i="1" s="1"/>
  <c r="D158" i="1"/>
  <c r="E158" i="1" s="1"/>
  <c r="D157" i="1"/>
  <c r="F157" i="1" s="1"/>
  <c r="D156" i="1"/>
  <c r="D155" i="1"/>
  <c r="D154" i="1"/>
  <c r="E154" i="1" s="1"/>
  <c r="E153" i="1"/>
  <c r="D153" i="1"/>
  <c r="F153" i="1" s="1"/>
  <c r="D152" i="1"/>
  <c r="E152" i="1" s="1"/>
  <c r="E151" i="1"/>
  <c r="D151" i="1"/>
  <c r="F151" i="1" s="1"/>
  <c r="D150" i="1"/>
  <c r="E150" i="1" s="1"/>
  <c r="E149" i="1"/>
  <c r="D149" i="1"/>
  <c r="F149" i="1" s="1"/>
  <c r="D148" i="1"/>
  <c r="E148" i="1" s="1"/>
  <c r="D147" i="1"/>
  <c r="C147" i="1"/>
  <c r="F147" i="1" s="1"/>
  <c r="E146" i="1"/>
  <c r="D146" i="1"/>
  <c r="F146" i="1" s="1"/>
  <c r="D145" i="1"/>
  <c r="E145" i="1" s="1"/>
  <c r="D144" i="1"/>
  <c r="F144" i="1" s="1"/>
  <c r="E143" i="1"/>
  <c r="D143" i="1"/>
  <c r="F143" i="1" s="1"/>
  <c r="D142" i="1"/>
  <c r="C142" i="1"/>
  <c r="F142" i="1" s="1"/>
  <c r="D141" i="1"/>
  <c r="F141" i="1" s="1"/>
  <c r="E140" i="1"/>
  <c r="D140" i="1"/>
  <c r="F140" i="1" s="1"/>
  <c r="D139" i="1"/>
  <c r="F139" i="1" s="1"/>
  <c r="E138" i="1"/>
  <c r="D138" i="1"/>
  <c r="F138" i="1" s="1"/>
  <c r="D137" i="1"/>
  <c r="F137" i="1" s="1"/>
  <c r="E136" i="1"/>
  <c r="D136" i="1"/>
  <c r="F136" i="1" s="1"/>
  <c r="D135" i="1"/>
  <c r="C135" i="1"/>
  <c r="F135" i="1" s="1"/>
  <c r="D134" i="1"/>
  <c r="F134" i="1" s="1"/>
  <c r="D133" i="1"/>
  <c r="E133" i="1" s="1"/>
  <c r="D132" i="1"/>
  <c r="F132" i="1" s="1"/>
  <c r="D131" i="1"/>
  <c r="C131" i="1"/>
  <c r="C155" i="1" s="1"/>
  <c r="D130" i="1"/>
  <c r="D129" i="1"/>
  <c r="E129" i="1" s="1"/>
  <c r="D128" i="1"/>
  <c r="F128" i="1" s="1"/>
  <c r="D127" i="1"/>
  <c r="E127" i="1" s="1"/>
  <c r="D126" i="1"/>
  <c r="F126" i="1" s="1"/>
  <c r="D125" i="1"/>
  <c r="E125" i="1" s="1"/>
  <c r="D124" i="1"/>
  <c r="F124" i="1" s="1"/>
  <c r="D123" i="1"/>
  <c r="E123" i="1" s="1"/>
  <c r="D122" i="1"/>
  <c r="F122" i="1" s="1"/>
  <c r="D121" i="1"/>
  <c r="C121" i="1"/>
  <c r="E121" i="1" s="1"/>
  <c r="D120" i="1"/>
  <c r="C120" i="1"/>
  <c r="E120" i="1" s="1"/>
  <c r="E119" i="1"/>
  <c r="D119" i="1"/>
  <c r="F119" i="1" s="1"/>
  <c r="D118" i="1"/>
  <c r="F118" i="1" s="1"/>
  <c r="E117" i="1"/>
  <c r="D117" i="1"/>
  <c r="F117" i="1" s="1"/>
  <c r="D116" i="1"/>
  <c r="C116" i="1"/>
  <c r="F116" i="1" s="1"/>
  <c r="D115" i="1"/>
  <c r="F115" i="1" s="1"/>
  <c r="C115" i="1"/>
  <c r="E115" i="1" s="1"/>
  <c r="D114" i="1"/>
  <c r="F114" i="1" s="1"/>
  <c r="D113" i="1"/>
  <c r="C113" i="1"/>
  <c r="E113" i="1" s="1"/>
  <c r="D112" i="1"/>
  <c r="E112" i="1" s="1"/>
  <c r="E111" i="1"/>
  <c r="D111" i="1"/>
  <c r="F111" i="1" s="1"/>
  <c r="D110" i="1"/>
  <c r="E110" i="1" s="1"/>
  <c r="E109" i="1"/>
  <c r="D109" i="1"/>
  <c r="F109" i="1" s="1"/>
  <c r="D108" i="1"/>
  <c r="E108" i="1" s="1"/>
  <c r="E107" i="1"/>
  <c r="D107" i="1"/>
  <c r="F107" i="1" s="1"/>
  <c r="D106" i="1"/>
  <c r="E106" i="1" s="1"/>
  <c r="E105" i="1"/>
  <c r="D105" i="1"/>
  <c r="F105" i="1" s="1"/>
  <c r="D104" i="1"/>
  <c r="E104" i="1" s="1"/>
  <c r="E103" i="1"/>
  <c r="D103" i="1"/>
  <c r="F103" i="1" s="1"/>
  <c r="D102" i="1"/>
  <c r="E102" i="1" s="1"/>
  <c r="E101" i="1"/>
  <c r="D101" i="1"/>
  <c r="F101" i="1" s="1"/>
  <c r="D100" i="1"/>
  <c r="C100" i="1"/>
  <c r="E100" i="1" s="1"/>
  <c r="D99" i="1"/>
  <c r="E99" i="1" s="1"/>
  <c r="D98" i="1"/>
  <c r="C98" i="1"/>
  <c r="F98" i="1" s="1"/>
  <c r="D97" i="1"/>
  <c r="F97" i="1" s="1"/>
  <c r="D96" i="1"/>
  <c r="E96" i="1" s="1"/>
  <c r="D95" i="1"/>
  <c r="C95" i="1"/>
  <c r="C130" i="1" s="1"/>
  <c r="D94" i="1"/>
  <c r="F94" i="1" s="1"/>
  <c r="D93" i="1"/>
  <c r="F93" i="1" s="1"/>
  <c r="D92" i="1"/>
  <c r="D91" i="1"/>
  <c r="E90" i="1"/>
  <c r="D90" i="1"/>
  <c r="F90" i="1" s="1"/>
  <c r="D89" i="1"/>
  <c r="E89" i="1" s="1"/>
  <c r="E88" i="1"/>
  <c r="D88" i="1"/>
  <c r="F88" i="1" s="1"/>
  <c r="D87" i="1"/>
  <c r="E87" i="1" s="1"/>
  <c r="E86" i="1"/>
  <c r="D86" i="1"/>
  <c r="F86" i="1" s="1"/>
  <c r="D85" i="1"/>
  <c r="E85" i="1" s="1"/>
  <c r="D84" i="1"/>
  <c r="C84" i="1"/>
  <c r="F84" i="1" s="1"/>
  <c r="E83" i="1"/>
  <c r="D83" i="1"/>
  <c r="F83" i="1" s="1"/>
  <c r="D82" i="1"/>
  <c r="E82" i="1" s="1"/>
  <c r="E81" i="1"/>
  <c r="D81" i="1"/>
  <c r="F81" i="1" s="1"/>
  <c r="D80" i="1"/>
  <c r="F80" i="1" s="1"/>
  <c r="C80" i="1"/>
  <c r="E80" i="1" s="1"/>
  <c r="D79" i="1"/>
  <c r="E79" i="1" s="1"/>
  <c r="E78" i="1"/>
  <c r="D78" i="1"/>
  <c r="F78" i="1" s="1"/>
  <c r="D77" i="1"/>
  <c r="F77" i="1" s="1"/>
  <c r="C77" i="1"/>
  <c r="E77" i="1" s="1"/>
  <c r="D76" i="1"/>
  <c r="E76" i="1" s="1"/>
  <c r="E75" i="1"/>
  <c r="D75" i="1"/>
  <c r="F75" i="1" s="1"/>
  <c r="D74" i="1"/>
  <c r="E73" i="1"/>
  <c r="D73" i="1"/>
  <c r="F73" i="1" s="1"/>
  <c r="D72" i="1"/>
  <c r="C72" i="1"/>
  <c r="D71" i="1"/>
  <c r="E71" i="1" s="1"/>
  <c r="D70" i="1"/>
  <c r="F70" i="1" s="1"/>
  <c r="D69" i="1"/>
  <c r="C69" i="1"/>
  <c r="E69" i="1" s="1"/>
  <c r="D68" i="1"/>
  <c r="C68" i="1"/>
  <c r="C91" i="1" s="1"/>
  <c r="D67" i="1"/>
  <c r="E66" i="1"/>
  <c r="D66" i="1"/>
  <c r="F66" i="1" s="1"/>
  <c r="D65" i="1"/>
  <c r="F65" i="1" s="1"/>
  <c r="E64" i="1"/>
  <c r="D64" i="1"/>
  <c r="F64" i="1" s="1"/>
  <c r="D63" i="1"/>
  <c r="F63" i="1" s="1"/>
  <c r="D62" i="1"/>
  <c r="C62" i="1"/>
  <c r="E62" i="1" s="1"/>
  <c r="E61" i="1"/>
  <c r="D61" i="1"/>
  <c r="F61" i="1" s="1"/>
  <c r="D60" i="1"/>
  <c r="F60" i="1" s="1"/>
  <c r="E59" i="1"/>
  <c r="D59" i="1"/>
  <c r="F59" i="1" s="1"/>
  <c r="D58" i="1"/>
  <c r="F58" i="1" s="1"/>
  <c r="D57" i="1"/>
  <c r="C57" i="1"/>
  <c r="E57" i="1" s="1"/>
  <c r="E56" i="1"/>
  <c r="D56" i="1"/>
  <c r="F56" i="1" s="1"/>
  <c r="D55" i="1"/>
  <c r="F55" i="1" s="1"/>
  <c r="E54" i="1"/>
  <c r="D54" i="1"/>
  <c r="F54" i="1" s="1"/>
  <c r="D53" i="1"/>
  <c r="F53" i="1" s="1"/>
  <c r="E52" i="1"/>
  <c r="D52" i="1"/>
  <c r="F52" i="1" s="1"/>
  <c r="D51" i="1"/>
  <c r="C51" i="1"/>
  <c r="F51" i="1" s="1"/>
  <c r="D50" i="1"/>
  <c r="C50" i="1"/>
  <c r="F50" i="1" s="1"/>
  <c r="D49" i="1"/>
  <c r="F49" i="1" s="1"/>
  <c r="E48" i="1"/>
  <c r="D48" i="1"/>
  <c r="F48" i="1" s="1"/>
  <c r="D47" i="1"/>
  <c r="F47" i="1" s="1"/>
  <c r="E46" i="1"/>
  <c r="D46" i="1"/>
  <c r="F46" i="1" s="1"/>
  <c r="D45" i="1"/>
  <c r="F45" i="1" s="1"/>
  <c r="E44" i="1"/>
  <c r="D44" i="1"/>
  <c r="F44" i="1" s="1"/>
  <c r="D43" i="1"/>
  <c r="F43" i="1" s="1"/>
  <c r="D42" i="1"/>
  <c r="E42" i="1" s="1"/>
  <c r="D41" i="1"/>
  <c r="F41" i="1" s="1"/>
  <c r="D40" i="1"/>
  <c r="E40" i="1" s="1"/>
  <c r="D39" i="1"/>
  <c r="C39" i="1"/>
  <c r="F39" i="1" s="1"/>
  <c r="D38" i="1"/>
  <c r="F38" i="1" s="1"/>
  <c r="D37" i="1"/>
  <c r="E37" i="1" s="1"/>
  <c r="D36" i="1"/>
  <c r="F36" i="1" s="1"/>
  <c r="D35" i="1"/>
  <c r="E35" i="1" s="1"/>
  <c r="D34" i="1"/>
  <c r="F34" i="1" s="1"/>
  <c r="D33" i="1"/>
  <c r="C33" i="1"/>
  <c r="E33" i="1" s="1"/>
  <c r="D32" i="1"/>
  <c r="C32" i="1"/>
  <c r="E32" i="1" s="1"/>
  <c r="D31" i="1"/>
  <c r="C31" i="1"/>
  <c r="E31" i="1" s="1"/>
  <c r="D30" i="1"/>
  <c r="E30" i="1" s="1"/>
  <c r="D29" i="1"/>
  <c r="F29" i="1" s="1"/>
  <c r="D28" i="1"/>
  <c r="E28" i="1" s="1"/>
  <c r="D27" i="1"/>
  <c r="F27" i="1" s="1"/>
  <c r="D26" i="1"/>
  <c r="E26" i="1" s="1"/>
  <c r="D25" i="1"/>
  <c r="C25" i="1"/>
  <c r="F25" i="1" s="1"/>
  <c r="D24" i="1"/>
  <c r="C24" i="1"/>
  <c r="F24" i="1" s="1"/>
  <c r="D23" i="1"/>
  <c r="F23" i="1" s="1"/>
  <c r="E22" i="1"/>
  <c r="D22" i="1"/>
  <c r="F22" i="1" s="1"/>
  <c r="D21" i="1"/>
  <c r="F21" i="1" s="1"/>
  <c r="E20" i="1"/>
  <c r="D20" i="1"/>
  <c r="F20" i="1" s="1"/>
  <c r="D19" i="1"/>
  <c r="F19" i="1" s="1"/>
  <c r="D18" i="1"/>
  <c r="C18" i="1"/>
  <c r="E18" i="1" s="1"/>
  <c r="E17" i="1"/>
  <c r="D17" i="1"/>
  <c r="F17" i="1" s="1"/>
  <c r="D16" i="1"/>
  <c r="F16" i="1" s="1"/>
  <c r="C16" i="1"/>
  <c r="E16" i="1" s="1"/>
  <c r="D15" i="1"/>
  <c r="F15" i="1" s="1"/>
  <c r="E14" i="1"/>
  <c r="D14" i="1"/>
  <c r="F14" i="1" s="1"/>
  <c r="D13" i="1"/>
  <c r="F13" i="1" s="1"/>
  <c r="D12" i="1"/>
  <c r="C12" i="1"/>
  <c r="E12" i="1" s="1"/>
  <c r="E11" i="1"/>
  <c r="D11" i="1"/>
  <c r="F11" i="1" s="1"/>
  <c r="D10" i="1"/>
  <c r="F10" i="1" s="1"/>
  <c r="D9" i="1"/>
  <c r="C9" i="1"/>
  <c r="C67" i="1" s="1"/>
  <c r="A1" i="1"/>
  <c r="C92" i="1" l="1"/>
  <c r="E67" i="1"/>
  <c r="F67" i="1"/>
  <c r="F9" i="1"/>
  <c r="E10" i="1"/>
  <c r="F12" i="1"/>
  <c r="E13" i="1"/>
  <c r="E15" i="1"/>
  <c r="F18" i="1"/>
  <c r="E19" i="1"/>
  <c r="E21" i="1"/>
  <c r="E23" i="1"/>
  <c r="E24" i="1"/>
  <c r="E25" i="1"/>
  <c r="F26" i="1"/>
  <c r="E27" i="1"/>
  <c r="F28" i="1"/>
  <c r="E29" i="1"/>
  <c r="F30" i="1"/>
  <c r="F31" i="1"/>
  <c r="F32" i="1"/>
  <c r="F33" i="1"/>
  <c r="E34" i="1"/>
  <c r="F35" i="1"/>
  <c r="E36" i="1"/>
  <c r="F37" i="1"/>
  <c r="E38" i="1"/>
  <c r="E39" i="1"/>
  <c r="F40" i="1"/>
  <c r="E41" i="1"/>
  <c r="F42" i="1"/>
  <c r="E43" i="1"/>
  <c r="E45" i="1"/>
  <c r="E47" i="1"/>
  <c r="E49" i="1"/>
  <c r="E50" i="1"/>
  <c r="E51" i="1"/>
  <c r="E53" i="1"/>
  <c r="E55" i="1"/>
  <c r="F57" i="1"/>
  <c r="E58" i="1"/>
  <c r="E60" i="1"/>
  <c r="F62" i="1"/>
  <c r="E63" i="1"/>
  <c r="E65" i="1"/>
  <c r="F68" i="1"/>
  <c r="F69" i="1"/>
  <c r="E70" i="1"/>
  <c r="F71" i="1"/>
  <c r="E74" i="1"/>
  <c r="F74" i="1"/>
  <c r="E9" i="1"/>
  <c r="F91" i="1"/>
  <c r="E91" i="1"/>
  <c r="E68" i="1"/>
  <c r="E72" i="1"/>
  <c r="F72" i="1"/>
  <c r="C156" i="1"/>
  <c r="E130" i="1"/>
  <c r="F130" i="1"/>
  <c r="E155" i="1"/>
  <c r="F155" i="1"/>
  <c r="F76" i="1"/>
  <c r="F79" i="1"/>
  <c r="F82" i="1"/>
  <c r="E84" i="1"/>
  <c r="F85" i="1"/>
  <c r="F87" i="1"/>
  <c r="F89" i="1"/>
  <c r="E95" i="1"/>
  <c r="F96" i="1"/>
  <c r="E97" i="1"/>
  <c r="E98" i="1"/>
  <c r="F99" i="1"/>
  <c r="F100" i="1"/>
  <c r="F102" i="1"/>
  <c r="F104" i="1"/>
  <c r="F106" i="1"/>
  <c r="F108" i="1"/>
  <c r="F110" i="1"/>
  <c r="F112" i="1"/>
  <c r="F113" i="1"/>
  <c r="E114" i="1"/>
  <c r="E116" i="1"/>
  <c r="E118" i="1"/>
  <c r="F120" i="1"/>
  <c r="F121" i="1"/>
  <c r="E122" i="1"/>
  <c r="F123" i="1"/>
  <c r="E124" i="1"/>
  <c r="F125" i="1"/>
  <c r="E126" i="1"/>
  <c r="F127" i="1"/>
  <c r="E128" i="1"/>
  <c r="F129" i="1"/>
  <c r="F131" i="1"/>
  <c r="E132" i="1"/>
  <c r="F133" i="1"/>
  <c r="E134" i="1"/>
  <c r="E135" i="1"/>
  <c r="E137" i="1"/>
  <c r="E139" i="1"/>
  <c r="E141" i="1"/>
  <c r="E142" i="1"/>
  <c r="E144" i="1"/>
  <c r="F145" i="1"/>
  <c r="E147" i="1"/>
  <c r="F148" i="1"/>
  <c r="F150" i="1"/>
  <c r="F152" i="1"/>
  <c r="F154" i="1"/>
  <c r="E157" i="1"/>
  <c r="F158" i="1"/>
  <c r="E159" i="1"/>
  <c r="F95" i="1"/>
  <c r="E131" i="1"/>
  <c r="E156" i="1" l="1"/>
  <c r="F156" i="1"/>
  <c r="F92" i="1"/>
  <c r="E92" i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<sst xmlns="http://schemas.openxmlformats.org/spreadsheetml/2006/main" count="309" uniqueCount="271">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</sst>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1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0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0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left" vertical="center"/>
    </xf>
    <xf numFmtId="0" fontId="11" fillId="0" borderId="41" xfId="0" applyFont="1" applyFill="1" applyBorder="1" applyAlignment="1" applyProtection="1">
      <alignment horizontal="left" vertical="center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C9">
            <v>1274570612</v>
          </cell>
        </row>
        <row r="10">
          <cell r="C10">
            <v>295696597</v>
          </cell>
        </row>
        <row r="11">
          <cell r="C11">
            <v>254023920</v>
          </cell>
        </row>
        <row r="12">
          <cell r="C12">
            <v>449582556</v>
          </cell>
        </row>
        <row r="13">
          <cell r="C13">
            <v>323323762</v>
          </cell>
        </row>
        <row r="14">
          <cell r="C14">
            <v>126258794</v>
          </cell>
        </row>
        <row r="15">
          <cell r="C15">
            <v>40888120</v>
          </cell>
        </row>
        <row r="16">
          <cell r="C16">
            <v>234379419</v>
          </cell>
        </row>
        <row r="18">
          <cell r="C18">
            <v>124208366</v>
          </cell>
        </row>
        <row r="23">
          <cell r="C23">
            <v>124208366</v>
          </cell>
        </row>
        <row r="24">
          <cell r="C24">
            <v>48288366</v>
          </cell>
        </row>
        <row r="25">
          <cell r="C25">
            <v>27379073</v>
          </cell>
        </row>
        <row r="30">
          <cell r="C30">
            <v>27379073</v>
          </cell>
        </row>
        <row r="31">
          <cell r="C31">
            <v>27379073</v>
          </cell>
        </row>
        <row r="32">
          <cell r="C32">
            <v>398600000</v>
          </cell>
        </row>
        <row r="33">
          <cell r="C33">
            <v>385080000</v>
          </cell>
        </row>
        <row r="34">
          <cell r="C34">
            <v>88280000</v>
          </cell>
        </row>
        <row r="35">
          <cell r="C35">
            <v>296800000</v>
          </cell>
        </row>
        <row r="38">
          <cell r="C38">
            <v>13520000</v>
          </cell>
        </row>
        <row r="39">
          <cell r="C39">
            <v>39795765</v>
          </cell>
        </row>
        <row r="41">
          <cell r="C41">
            <v>15786984</v>
          </cell>
        </row>
        <row r="42">
          <cell r="C42">
            <v>9686744</v>
          </cell>
        </row>
        <row r="43">
          <cell r="C43">
            <v>3743473</v>
          </cell>
        </row>
        <row r="45">
          <cell r="C45">
            <v>8159787</v>
          </cell>
        </row>
        <row r="49">
          <cell r="C49">
            <v>1000000</v>
          </cell>
        </row>
        <row r="50">
          <cell r="C50">
            <v>1418777</v>
          </cell>
        </row>
        <row r="51">
          <cell r="C51">
            <v>63000000</v>
          </cell>
        </row>
        <row r="53">
          <cell r="C53">
            <v>63000000</v>
          </cell>
        </row>
        <row r="57">
          <cell r="C57">
            <v>1000000</v>
          </cell>
        </row>
        <row r="60">
          <cell r="C60">
            <v>1000000</v>
          </cell>
        </row>
        <row r="62">
          <cell r="C62">
            <v>0</v>
          </cell>
        </row>
        <row r="67">
          <cell r="C67">
            <v>1928553816</v>
          </cell>
        </row>
        <row r="68">
          <cell r="C68">
            <v>868562529</v>
          </cell>
        </row>
        <row r="69">
          <cell r="C69">
            <v>18562529</v>
          </cell>
        </row>
        <row r="70">
          <cell r="C70">
            <v>850000000</v>
          </cell>
        </row>
        <row r="72">
          <cell r="C72">
            <v>0</v>
          </cell>
        </row>
        <row r="77">
          <cell r="C77">
            <v>847491815</v>
          </cell>
        </row>
        <row r="78">
          <cell r="C78">
            <v>847491815</v>
          </cell>
        </row>
        <row r="80">
          <cell r="C80">
            <v>48966750</v>
          </cell>
        </row>
        <row r="81">
          <cell r="C81">
            <v>48966750</v>
          </cell>
        </row>
        <row r="84">
          <cell r="C84">
            <v>0</v>
          </cell>
        </row>
        <row r="91">
          <cell r="C91">
            <v>1765021094</v>
          </cell>
        </row>
        <row r="92">
          <cell r="C92">
            <v>3693574910</v>
          </cell>
        </row>
        <row r="95">
          <cell r="C95">
            <v>732080221</v>
          </cell>
        </row>
        <row r="96">
          <cell r="C96">
            <v>44363489</v>
          </cell>
        </row>
        <row r="97">
          <cell r="C97">
            <v>6548579</v>
          </cell>
        </row>
        <row r="98">
          <cell r="C98">
            <v>317354304</v>
          </cell>
        </row>
        <row r="99">
          <cell r="C99">
            <v>56500000</v>
          </cell>
        </row>
        <row r="100">
          <cell r="C100">
            <v>190934698</v>
          </cell>
        </row>
        <row r="101">
          <cell r="C101">
            <v>140000</v>
          </cell>
        </row>
        <row r="103">
          <cell r="C103">
            <v>24566831</v>
          </cell>
        </row>
        <row r="107">
          <cell r="C107">
            <v>636000</v>
          </cell>
        </row>
        <row r="112">
          <cell r="C112">
            <v>165591867</v>
          </cell>
        </row>
        <row r="113">
          <cell r="C113">
            <v>116379151</v>
          </cell>
        </row>
        <row r="114">
          <cell r="C114">
            <v>10000000</v>
          </cell>
        </row>
        <row r="115">
          <cell r="C115">
            <v>106379151</v>
          </cell>
        </row>
        <row r="116">
          <cell r="C116">
            <v>801416744</v>
          </cell>
        </row>
        <row r="117">
          <cell r="C117">
            <v>438159730</v>
          </cell>
        </row>
        <row r="118">
          <cell r="C118">
            <v>401925076</v>
          </cell>
        </row>
        <row r="119">
          <cell r="C119">
            <v>357345208</v>
          </cell>
        </row>
        <row r="120">
          <cell r="C120">
            <v>290689778</v>
          </cell>
        </row>
        <row r="121">
          <cell r="C121">
            <v>5911806</v>
          </cell>
        </row>
        <row r="129">
          <cell r="C129">
            <v>5911806</v>
          </cell>
        </row>
        <row r="130">
          <cell r="C130">
            <v>1533496965</v>
          </cell>
        </row>
        <row r="131">
          <cell r="C131">
            <v>873325747</v>
          </cell>
        </row>
        <row r="132">
          <cell r="C132">
            <v>23325747</v>
          </cell>
        </row>
        <row r="133">
          <cell r="C133">
            <v>850000000</v>
          </cell>
        </row>
        <row r="135">
          <cell r="C135">
            <v>0</v>
          </cell>
        </row>
        <row r="142">
          <cell r="C142">
            <v>48966750</v>
          </cell>
        </row>
        <row r="144">
          <cell r="C144">
            <v>48966750</v>
          </cell>
        </row>
        <row r="147">
          <cell r="C147">
            <v>0</v>
          </cell>
        </row>
        <row r="155">
          <cell r="C155">
            <v>922292497</v>
          </cell>
        </row>
        <row r="156">
          <cell r="C156">
            <v>2455789462</v>
          </cell>
        </row>
        <row r="158">
          <cell r="C158">
            <v>5</v>
          </cell>
        </row>
      </sheetData>
      <sheetData sheetId="23">
        <row r="9">
          <cell r="C9">
            <v>312152317</v>
          </cell>
        </row>
        <row r="12">
          <cell r="C12">
            <v>312152317</v>
          </cell>
        </row>
        <row r="13">
          <cell r="C13">
            <v>312152317</v>
          </cell>
        </row>
        <row r="18">
          <cell r="C18">
            <v>131599793</v>
          </cell>
        </row>
        <row r="23">
          <cell r="C23">
            <v>131599793</v>
          </cell>
        </row>
        <row r="25">
          <cell r="C25">
            <v>100100000</v>
          </cell>
        </row>
        <row r="30">
          <cell r="C30">
            <v>100100000</v>
          </cell>
        </row>
        <row r="32">
          <cell r="C32">
            <v>0</v>
          </cell>
        </row>
        <row r="33">
          <cell r="C33">
            <v>0</v>
          </cell>
        </row>
        <row r="39">
          <cell r="C39">
            <v>26324300</v>
          </cell>
        </row>
        <row r="41">
          <cell r="C41">
            <v>550000</v>
          </cell>
        </row>
        <row r="45">
          <cell r="C45">
            <v>148500</v>
          </cell>
        </row>
        <row r="46">
          <cell r="C46">
            <v>25525800</v>
          </cell>
        </row>
        <row r="50">
          <cell r="C50">
            <v>100000</v>
          </cell>
        </row>
        <row r="51">
          <cell r="C51">
            <v>0</v>
          </cell>
        </row>
        <row r="57">
          <cell r="C57">
            <v>200000</v>
          </cell>
        </row>
        <row r="59">
          <cell r="C59">
            <v>200000</v>
          </cell>
        </row>
        <row r="62">
          <cell r="C62">
            <v>0</v>
          </cell>
        </row>
        <row r="67">
          <cell r="C67">
            <v>570376410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0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0</v>
          </cell>
        </row>
        <row r="92">
          <cell r="C92">
            <v>570376410</v>
          </cell>
        </row>
        <row r="95">
          <cell r="C95">
            <v>104611292</v>
          </cell>
        </row>
        <row r="96">
          <cell r="C96">
            <v>3533503</v>
          </cell>
        </row>
        <row r="97">
          <cell r="C97">
            <v>1615069</v>
          </cell>
        </row>
        <row r="98">
          <cell r="C98">
            <v>91462720</v>
          </cell>
        </row>
        <row r="100">
          <cell r="C100">
            <v>8000000</v>
          </cell>
        </row>
        <row r="112">
          <cell r="C112">
            <v>8000000</v>
          </cell>
        </row>
        <row r="116">
          <cell r="C116">
            <v>97836015</v>
          </cell>
        </row>
        <row r="117">
          <cell r="C117">
            <v>97836015</v>
          </cell>
        </row>
        <row r="130">
          <cell r="C130">
            <v>202447307</v>
          </cell>
        </row>
        <row r="131">
          <cell r="C131">
            <v>1668000</v>
          </cell>
        </row>
        <row r="132">
          <cell r="C132">
            <v>1668000</v>
          </cell>
        </row>
        <row r="135">
          <cell r="C135">
            <v>0</v>
          </cell>
        </row>
        <row r="142">
          <cell r="C142">
            <v>0</v>
          </cell>
        </row>
        <row r="147">
          <cell r="C147">
            <v>0</v>
          </cell>
        </row>
        <row r="155">
          <cell r="C155">
            <v>1668000</v>
          </cell>
        </row>
        <row r="156">
          <cell r="C156">
            <v>204115307</v>
          </cell>
        </row>
        <row r="158">
          <cell r="C158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59"/>
  <sheetViews>
    <sheetView tabSelected="1" zoomScale="115" zoomScaleNormal="115" zoomScaleSheetLayoutView="85" workbookViewId="0">
      <selection activeCell="B11" sqref="B11"/>
    </sheetView>
  </sheetViews>
  <sheetFormatPr defaultRowHeight="12.75" x14ac:dyDescent="0.2"/>
  <cols>
    <col min="1" max="1" width="19.5" style="107" customWidth="1"/>
    <col min="2" max="2" width="72" style="108" customWidth="1"/>
    <col min="3" max="3" width="25" style="109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CONCATENATE("9.1. melléklet"," ",[1]ALAPADATOK!A7," ",[1]ALAPADATOK!B7," ",[1]ALAPADATOK!C7," ",[1]ALAPADATOK!D7," ",[1]ALAPADATOK!E7," ",[1]ALAPADATOK!F7," ",[1]ALAPADATOK!G7," ",[1]ALAPADATOK!H7)</f>
        <v>9.1. melléklet a 2 / 2021. ( II.15.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+C10+C11+C12+C15+C16+C17</f>
        <v>1586722929</v>
      </c>
      <c r="D9" s="36">
        <f>'[1]9.1.1. sz. mell. '!C9+'[1]9.1.2. sz. mell.'!C9</f>
        <v>1586722929</v>
      </c>
      <c r="E9" s="36">
        <f t="shared" ref="E9:E73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v>295696597</v>
      </c>
      <c r="D10" s="36">
        <f>'[1]9.1.1. sz. mell. '!C10+'[1]9.1.2. sz. mell.'!C10</f>
        <v>295696597</v>
      </c>
      <c r="E10" s="40">
        <f t="shared" si="0"/>
        <v>0</v>
      </c>
      <c r="F10" s="28">
        <f t="shared" ref="F10:F74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v>254023920</v>
      </c>
      <c r="D11" s="36">
        <f>'[1]9.1.1. sz. mell. '!C11+'[1]9.1.2. sz. mell.'!C11</f>
        <v>254023920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4">
        <f>SUM(C13:C14)</f>
        <v>761734873</v>
      </c>
      <c r="D12" s="36">
        <f>'[1]9.1.1. sz. mell. '!C12+'[1]9.1.2. sz. mell.'!C12</f>
        <v>761734873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4">
        <v>635476079</v>
      </c>
      <c r="D13" s="36">
        <f>'[1]9.1.1. sz. mell. '!C13+'[1]9.1.2. sz. mell.'!C13</f>
        <v>635476079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4">
        <v>126258794</v>
      </c>
      <c r="D14" s="36">
        <f>'[1]9.1.1. sz. mell. '!C14+'[1]9.1.2. sz. mell.'!C14</f>
        <v>126258794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4">
        <v>40888120</v>
      </c>
      <c r="D15" s="36">
        <f>'[1]9.1.1. sz. mell. '!C15+'[1]9.1.2. sz. mell.'!C15</f>
        <v>40888120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4">
        <f>234271694+107725</f>
        <v>234379419</v>
      </c>
      <c r="D16" s="36">
        <f>'[1]9.1.1. sz. mell. '!C16+'[1]9.1.2. sz. mell.'!C16</f>
        <v>234379419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7" t="s">
        <v>29</v>
      </c>
      <c r="B17" s="48" t="s">
        <v>30</v>
      </c>
      <c r="C17" s="49"/>
      <c r="D17" s="36">
        <f>'[1]9.1.1. sz. mell. '!C17+'[1]9.1.2. sz. mell.'!C17</f>
        <v>0</v>
      </c>
      <c r="E17" s="50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1" t="s">
        <v>32</v>
      </c>
      <c r="C18" s="35">
        <f>+C19+C20+C21+C22+C23</f>
        <v>255808159</v>
      </c>
      <c r="D18" s="36">
        <f>'[1]9.1.1. sz. mell. '!C18+'[1]9.1.2. sz. mell.'!C18</f>
        <v>255808159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2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49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49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49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3">
        <v>255808159</v>
      </c>
      <c r="D23" s="36">
        <f>'[1]9.1.1. sz. mell. '!C23+'[1]9.1.2. sz. mell.'!C23</f>
        <v>255808159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7" t="s">
        <v>43</v>
      </c>
      <c r="B24" s="48" t="s">
        <v>44</v>
      </c>
      <c r="C24" s="54">
        <f>17520150+30768216</f>
        <v>48288366</v>
      </c>
      <c r="D24" s="36">
        <f>'[1]9.1.1. sz. mell. '!C24+'[1]9.1.2. sz. mell.'!C24</f>
        <v>48288366</v>
      </c>
      <c r="E24" s="50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127479073</v>
      </c>
      <c r="D25" s="36">
        <f>'[1]9.1.1. sz. mell. '!C25+'[1]9.1.2. sz. mell.'!C25</f>
        <v>127479073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5"/>
      <c r="D26" s="36">
        <f>'[1]9.1.1. sz. mell. '!C26+'[1]9.1.2. sz. mell.'!C26</f>
        <v>0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3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3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3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3">
        <v>127479073</v>
      </c>
      <c r="D30" s="36">
        <f>'[1]9.1.1. sz. mell. '!C30+'[1]9.1.2. sz. mell.'!C30</f>
        <v>127479073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7" t="s">
        <v>57</v>
      </c>
      <c r="B31" s="48" t="s">
        <v>58</v>
      </c>
      <c r="C31" s="54">
        <f>21590900+1499571+3482179+806423</f>
        <v>27379073</v>
      </c>
      <c r="D31" s="36">
        <f>'[1]9.1.1. sz. mell. '!C31+'[1]9.1.2. sz. mell.'!C31</f>
        <v>27379073</v>
      </c>
      <c r="E31" s="50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6">
        <f>+C33++C37+C38</f>
        <v>398600000</v>
      </c>
      <c r="D32" s="36">
        <f>'[1]9.1.1. sz. mell. '!C32+'[1]9.1.2. sz. mell.'!C32</f>
        <v>398600000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7">
        <f>SUM(C34:C35)</f>
        <v>385080000</v>
      </c>
      <c r="D33" s="36">
        <f>'[1]9.1.1. sz. mell. '!C33+'[1]9.1.2. sz. mell.'!C33</f>
        <v>385080000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49">
        <v>88280000</v>
      </c>
      <c r="D34" s="36">
        <f>'[1]9.1.1. sz. mell. '!C34+'[1]9.1.2. sz. mell.'!C34</f>
        <v>88280000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58" t="s">
        <v>66</v>
      </c>
      <c r="C35" s="49">
        <v>296800000</v>
      </c>
      <c r="D35" s="36">
        <f>'[1]9.1.1. sz. mell. '!C35+'[1]9.1.2. sz. mell.'!C35</f>
        <v>296800000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3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49"/>
      <c r="D37" s="36">
        <f>'[1]9.1.1. sz. mell. '!C37+'[1]9.1.2. sz. mell.'!C37</f>
        <v>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7" t="s">
        <v>71</v>
      </c>
      <c r="B38" s="48" t="s">
        <v>72</v>
      </c>
      <c r="C38" s="54">
        <v>13520000</v>
      </c>
      <c r="D38" s="36">
        <f>'[1]9.1.1. sz. mell. '!C38+'[1]9.1.2. sz. mell.'!C38</f>
        <v>13520000</v>
      </c>
      <c r="E38" s="50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33" t="s">
        <v>73</v>
      </c>
      <c r="B39" s="34" t="s">
        <v>74</v>
      </c>
      <c r="C39" s="35">
        <f>SUM(C40:C50)</f>
        <v>66120065</v>
      </c>
      <c r="D39" s="36">
        <f>'[1]9.1.1. sz. mell. '!C39+'[1]9.1.2. sz. mell.'!C39</f>
        <v>66120065</v>
      </c>
      <c r="E39" s="36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7" t="s">
        <v>75</v>
      </c>
      <c r="B40" s="38" t="s">
        <v>76</v>
      </c>
      <c r="C40" s="55"/>
      <c r="D40" s="36">
        <f>'[1]9.1.1. sz. mell. '!C40+'[1]9.1.2. sz. mell.'!C40</f>
        <v>0</v>
      </c>
      <c r="E40" s="40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42" t="s">
        <v>77</v>
      </c>
      <c r="B41" s="43" t="s">
        <v>78</v>
      </c>
      <c r="C41" s="53">
        <v>16336984</v>
      </c>
      <c r="D41" s="36">
        <f>'[1]9.1.1. sz. mell. '!C41+'[1]9.1.2. sz. mell.'!C41</f>
        <v>16336984</v>
      </c>
      <c r="E41" s="45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53">
        <v>9686744</v>
      </c>
      <c r="D42" s="36">
        <f>'[1]9.1.1. sz. mell. '!C42+'[1]9.1.2. sz. mell.'!C42</f>
        <v>9686744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53">
        <v>3743473</v>
      </c>
      <c r="D43" s="36">
        <f>'[1]9.1.1. sz. mell. '!C43+'[1]9.1.2. sz. mell.'!C43</f>
        <v>3743473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3"/>
      <c r="D44" s="36">
        <f>'[1]9.1.1. sz. mell. '!C44+'[1]9.1.2. sz. mell.'!C44</f>
        <v>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3">
        <v>8308287</v>
      </c>
      <c r="D45" s="36">
        <f>'[1]9.1.1. sz. mell. '!C45+'[1]9.1.2. sz. mell.'!C45</f>
        <v>8308287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53">
        <v>25525800</v>
      </c>
      <c r="D46" s="36">
        <f>'[1]9.1.1. sz. mell. '!C46+'[1]9.1.2. sz. mell.'!C46</f>
        <v>25525800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3"/>
      <c r="D47" s="36">
        <f>'[1]9.1.1. sz. mell. '!C47+'[1]9.1.2. sz. mell.'!C47</f>
        <v>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3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7" t="s">
        <v>93</v>
      </c>
      <c r="B49" s="48" t="s">
        <v>94</v>
      </c>
      <c r="C49" s="54">
        <v>1000000</v>
      </c>
      <c r="D49" s="36">
        <f>'[1]9.1.1. sz. mell. '!C49+'[1]9.1.2. sz. mell.'!C49</f>
        <v>1000000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7" t="s">
        <v>95</v>
      </c>
      <c r="B50" s="48" t="s">
        <v>96</v>
      </c>
      <c r="C50" s="54">
        <f>1514062+4715</f>
        <v>1518777</v>
      </c>
      <c r="D50" s="36">
        <f>'[1]9.1.1. sz. mell. '!C50+'[1]9.1.2. sz. mell.'!C50</f>
        <v>1518777</v>
      </c>
      <c r="E50" s="50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33" t="s">
        <v>97</v>
      </c>
      <c r="B51" s="34" t="s">
        <v>98</v>
      </c>
      <c r="C51" s="35">
        <f>SUM(C52:C56)</f>
        <v>63000000</v>
      </c>
      <c r="D51" s="36">
        <f>'[1]9.1.1. sz. mell. '!C51+'[1]9.1.2. sz. mell.'!C51</f>
        <v>63000000</v>
      </c>
      <c r="E51" s="36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7" t="s">
        <v>99</v>
      </c>
      <c r="B52" s="38" t="s">
        <v>100</v>
      </c>
      <c r="C52" s="55"/>
      <c r="D52" s="36">
        <f>'[1]9.1.1. sz. mell. '!C52+'[1]9.1.2. sz. mell.'!C52</f>
        <v>0</v>
      </c>
      <c r="E52" s="40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42" t="s">
        <v>101</v>
      </c>
      <c r="B53" s="43" t="s">
        <v>102</v>
      </c>
      <c r="C53" s="53">
        <v>63000000</v>
      </c>
      <c r="D53" s="36">
        <f>'[1]9.1.1. sz. mell. '!C53+'[1]9.1.2. sz. mell.'!C53</f>
        <v>63000000</v>
      </c>
      <c r="E53" s="45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3"/>
      <c r="D54" s="36">
        <f>'[1]9.1.1. sz. mell. '!C54+'[1]9.1.2. sz. mell.'!C54</f>
        <v>0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3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7" t="s">
        <v>107</v>
      </c>
      <c r="B56" s="48" t="s">
        <v>108</v>
      </c>
      <c r="C56" s="54"/>
      <c r="D56" s="36">
        <f>'[1]9.1.1. sz. mell. '!C56+'[1]9.1.2. sz. mell.'!C56</f>
        <v>0</v>
      </c>
      <c r="E56" s="50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33" t="s">
        <v>109</v>
      </c>
      <c r="B57" s="34" t="s">
        <v>110</v>
      </c>
      <c r="C57" s="35">
        <f>SUM(C58:C60)</f>
        <v>1200000</v>
      </c>
      <c r="D57" s="36">
        <f>'[1]9.1.1. sz. mell. '!C57+'[1]9.1.2. sz. mell.'!C57</f>
        <v>1200000</v>
      </c>
      <c r="E57" s="36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7" t="s">
        <v>111</v>
      </c>
      <c r="B58" s="38" t="s">
        <v>112</v>
      </c>
      <c r="C58" s="52"/>
      <c r="D58" s="36">
        <f>'[1]9.1.1. sz. mell. '!C58+'[1]9.1.2. sz. mell.'!C58</f>
        <v>0</v>
      </c>
      <c r="E58" s="40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42" t="s">
        <v>113</v>
      </c>
      <c r="B59" s="43" t="s">
        <v>114</v>
      </c>
      <c r="C59" s="53">
        <v>200000</v>
      </c>
      <c r="D59" s="36">
        <f>'[1]9.1.1. sz. mell. '!C59+'[1]9.1.2. sz. mell.'!C59</f>
        <v>200000</v>
      </c>
      <c r="E59" s="45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3">
        <v>1000000</v>
      </c>
      <c r="D60" s="36">
        <f>'[1]9.1.1. sz. mell. '!C60+'[1]9.1.2. sz. mell.'!C60</f>
        <v>1000000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7" t="s">
        <v>117</v>
      </c>
      <c r="B61" s="48" t="s">
        <v>118</v>
      </c>
      <c r="C61" s="59"/>
      <c r="D61" s="36">
        <f>'[1]9.1.1. sz. mell. '!C61+'[1]9.1.2. sz. mell.'!C61</f>
        <v>0</v>
      </c>
      <c r="E61" s="50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33" t="s">
        <v>119</v>
      </c>
      <c r="B62" s="51" t="s">
        <v>120</v>
      </c>
      <c r="C62" s="35">
        <f>SUM(C63:C65)</f>
        <v>0</v>
      </c>
      <c r="D62" s="36">
        <f>'[1]9.1.1. sz. mell. '!C62+'[1]9.1.2. sz. mell.'!C62</f>
        <v>0</v>
      </c>
      <c r="E62" s="36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7" t="s">
        <v>121</v>
      </c>
      <c r="B63" s="38" t="s">
        <v>122</v>
      </c>
      <c r="C63" s="53"/>
      <c r="D63" s="36">
        <f>'[1]9.1.1. sz. mell. '!C63+'[1]9.1.2. sz. mell.'!C63</f>
        <v>0</v>
      </c>
      <c r="E63" s="40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42" t="s">
        <v>123</v>
      </c>
      <c r="B64" s="43" t="s">
        <v>124</v>
      </c>
      <c r="C64" s="53"/>
      <c r="D64" s="36">
        <f>'[1]9.1.1. sz. mell. '!C64+'[1]9.1.2. sz. mell.'!C64</f>
        <v>0</v>
      </c>
      <c r="E64" s="45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3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7" t="s">
        <v>127</v>
      </c>
      <c r="B66" s="48" t="s">
        <v>128</v>
      </c>
      <c r="C66" s="53"/>
      <c r="D66" s="36">
        <f>'[1]9.1.1. sz. mell. '!C66+'[1]9.1.2. sz. mell.'!C66</f>
        <v>0</v>
      </c>
      <c r="E66" s="50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33" t="s">
        <v>129</v>
      </c>
      <c r="B67" s="34" t="s">
        <v>130</v>
      </c>
      <c r="C67" s="56">
        <f>+C9+C18+C25+C32+C39+C51+C57+C62</f>
        <v>2498930226</v>
      </c>
      <c r="D67" s="36">
        <f>'[1]9.1.1. sz. mell. '!C67+'[1]9.1.2. sz. mell.'!C67</f>
        <v>2498930226</v>
      </c>
      <c r="E67" s="36">
        <f t="shared" si="0"/>
        <v>0</v>
      </c>
      <c r="F67" s="28">
        <f t="shared" si="1"/>
        <v>0</v>
      </c>
    </row>
    <row r="68" spans="1:6" s="46" customFormat="1" ht="12" customHeight="1" thickBot="1" x14ac:dyDescent="0.2">
      <c r="A68" s="60" t="s">
        <v>131</v>
      </c>
      <c r="B68" s="51" t="s">
        <v>132</v>
      </c>
      <c r="C68" s="35">
        <f>SUM(C69:C71)</f>
        <v>868562529</v>
      </c>
      <c r="D68" s="36">
        <f>'[1]9.1.1. sz. mell. '!C68+'[1]9.1.2. sz. mell.'!C68</f>
        <v>868562529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5">
      <c r="A69" s="37" t="s">
        <v>133</v>
      </c>
      <c r="B69" s="38" t="s">
        <v>134</v>
      </c>
      <c r="C69" s="53">
        <f>11503705+7058824</f>
        <v>18562529</v>
      </c>
      <c r="D69" s="36">
        <f>'[1]9.1.1. sz. mell. '!C69+'[1]9.1.2. sz. mell.'!C69</f>
        <v>18562529</v>
      </c>
      <c r="E69" s="40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42" t="s">
        <v>135</v>
      </c>
      <c r="B70" s="43" t="s">
        <v>136</v>
      </c>
      <c r="C70" s="53">
        <v>850000000</v>
      </c>
      <c r="D70" s="36">
        <f>'[1]9.1.1. sz. mell. '!C70+'[1]9.1.2. sz. mell.'!C70</f>
        <v>850000000</v>
      </c>
      <c r="E70" s="45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7" t="s">
        <v>137</v>
      </c>
      <c r="B71" s="61" t="s">
        <v>138</v>
      </c>
      <c r="C71" s="53"/>
      <c r="D71" s="36">
        <f>'[1]9.1.1. sz. mell. '!C71+'[1]9.1.2. sz. mell.'!C71</f>
        <v>0</v>
      </c>
      <c r="E71" s="50">
        <f t="shared" si="0"/>
        <v>0</v>
      </c>
      <c r="F71" s="28">
        <f t="shared" si="1"/>
        <v>0</v>
      </c>
    </row>
    <row r="72" spans="1:6" s="46" customFormat="1" ht="12" customHeight="1" thickBot="1" x14ac:dyDescent="0.2">
      <c r="A72" s="60" t="s">
        <v>139</v>
      </c>
      <c r="B72" s="51" t="s">
        <v>140</v>
      </c>
      <c r="C72" s="35">
        <f>SUM(C73:C76)</f>
        <v>0</v>
      </c>
      <c r="D72" s="36">
        <f>'[1]9.1.1. sz. mell. '!C72+'[1]9.1.2. sz. mell.'!C72</f>
        <v>0</v>
      </c>
      <c r="E72" s="36">
        <f t="shared" si="0"/>
        <v>0</v>
      </c>
      <c r="F72" s="28">
        <f t="shared" si="1"/>
        <v>0</v>
      </c>
    </row>
    <row r="73" spans="1:6" s="46" customFormat="1" ht="12" customHeight="1" thickBot="1" x14ac:dyDescent="0.25">
      <c r="A73" s="37" t="s">
        <v>141</v>
      </c>
      <c r="B73" s="38" t="s">
        <v>142</v>
      </c>
      <c r="C73" s="53"/>
      <c r="D73" s="36">
        <f>'[1]9.1.1. sz. mell. '!C73+'[1]9.1.2. sz. mell.'!C73</f>
        <v>0</v>
      </c>
      <c r="E73" s="40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42" t="s">
        <v>143</v>
      </c>
      <c r="B74" s="43" t="s">
        <v>144</v>
      </c>
      <c r="C74" s="53"/>
      <c r="D74" s="36">
        <f>'[1]9.1.1. sz. mell. '!C74+'[1]9.1.2. sz. mell.'!C74</f>
        <v>0</v>
      </c>
      <c r="E74" s="45">
        <f t="shared" ref="E74:E92" si="2">C74-D74</f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3"/>
      <c r="D75" s="36">
        <f>'[1]9.1.1. sz. mell. '!C75+'[1]9.1.2. sz. mell.'!C75</f>
        <v>0</v>
      </c>
      <c r="E75" s="45">
        <f t="shared" si="2"/>
        <v>0</v>
      </c>
      <c r="F75" s="28">
        <f t="shared" ref="F75:F138" si="3">C75-D75</f>
        <v>0</v>
      </c>
    </row>
    <row r="76" spans="1:6" s="46" customFormat="1" ht="12" customHeight="1" thickBot="1" x14ac:dyDescent="0.25">
      <c r="A76" s="47" t="s">
        <v>147</v>
      </c>
      <c r="B76" s="48" t="s">
        <v>148</v>
      </c>
      <c r="C76" s="53"/>
      <c r="D76" s="36">
        <f>'[1]9.1.1. sz. mell. '!C76+'[1]9.1.2. sz. mell.'!C76</f>
        <v>0</v>
      </c>
      <c r="E76" s="50">
        <f t="shared" si="2"/>
        <v>0</v>
      </c>
      <c r="F76" s="28">
        <f t="shared" si="3"/>
        <v>0</v>
      </c>
    </row>
    <row r="77" spans="1:6" s="46" customFormat="1" ht="12" customHeight="1" thickBot="1" x14ac:dyDescent="0.2">
      <c r="A77" s="60" t="s">
        <v>149</v>
      </c>
      <c r="B77" s="51" t="s">
        <v>150</v>
      </c>
      <c r="C77" s="35">
        <f>SUM(C78:C79)</f>
        <v>847491815</v>
      </c>
      <c r="D77" s="36">
        <f>'[1]9.1.1. sz. mell. '!C77+'[1]9.1.2. sz. mell.'!C77</f>
        <v>847491815</v>
      </c>
      <c r="E77" s="36">
        <f t="shared" si="2"/>
        <v>0</v>
      </c>
      <c r="F77" s="28">
        <f t="shared" si="3"/>
        <v>0</v>
      </c>
    </row>
    <row r="78" spans="1:6" s="46" customFormat="1" ht="12" customHeight="1" thickBot="1" x14ac:dyDescent="0.25">
      <c r="A78" s="37" t="s">
        <v>151</v>
      </c>
      <c r="B78" s="38" t="s">
        <v>152</v>
      </c>
      <c r="C78" s="53">
        <v>847491815</v>
      </c>
      <c r="D78" s="36">
        <f>'[1]9.1.1. sz. mell. '!C78+'[1]9.1.2. sz. mell.'!C78</f>
        <v>847491815</v>
      </c>
      <c r="E78" s="40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47" t="s">
        <v>153</v>
      </c>
      <c r="B79" s="48" t="s">
        <v>154</v>
      </c>
      <c r="C79" s="53"/>
      <c r="D79" s="36">
        <f>'[1]9.1.1. sz. mell. '!C79+'[1]9.1.2. sz. mell.'!C79</f>
        <v>0</v>
      </c>
      <c r="E79" s="50">
        <f t="shared" si="2"/>
        <v>0</v>
      </c>
      <c r="F79" s="28">
        <f t="shared" si="3"/>
        <v>0</v>
      </c>
    </row>
    <row r="80" spans="1:6" s="41" customFormat="1" ht="12" customHeight="1" thickBot="1" x14ac:dyDescent="0.2">
      <c r="A80" s="60" t="s">
        <v>155</v>
      </c>
      <c r="B80" s="51" t="s">
        <v>156</v>
      </c>
      <c r="C80" s="35">
        <f>SUM(C81:C83)</f>
        <v>48966750</v>
      </c>
      <c r="D80" s="36">
        <f>'[1]9.1.1. sz. mell. '!C80+'[1]9.1.2. sz. mell.'!C80</f>
        <v>48966750</v>
      </c>
      <c r="E80" s="36">
        <f t="shared" si="2"/>
        <v>0</v>
      </c>
      <c r="F80" s="28">
        <f t="shared" si="3"/>
        <v>0</v>
      </c>
    </row>
    <row r="81" spans="1:6" s="46" customFormat="1" ht="12" customHeight="1" thickBot="1" x14ac:dyDescent="0.25">
      <c r="A81" s="37" t="s">
        <v>157</v>
      </c>
      <c r="B81" s="38" t="s">
        <v>158</v>
      </c>
      <c r="C81" s="53">
        <v>48966750</v>
      </c>
      <c r="D81" s="36">
        <f>'[1]9.1.1. sz. mell. '!C81+'[1]9.1.2. sz. mell.'!C81</f>
        <v>48966750</v>
      </c>
      <c r="E81" s="40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42" t="s">
        <v>159</v>
      </c>
      <c r="B82" s="43" t="s">
        <v>160</v>
      </c>
      <c r="C82" s="53"/>
      <c r="D82" s="36">
        <f>'[1]9.1.1. sz. mell. '!C82+'[1]9.1.2. sz. mell.'!C82</f>
        <v>0</v>
      </c>
      <c r="E82" s="45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7" t="s">
        <v>161</v>
      </c>
      <c r="B83" s="48" t="s">
        <v>162</v>
      </c>
      <c r="C83" s="53"/>
      <c r="D83" s="36">
        <f>'[1]9.1.1. sz. mell. '!C83+'[1]9.1.2. sz. mell.'!C83</f>
        <v>0</v>
      </c>
      <c r="E83" s="50">
        <f t="shared" si="2"/>
        <v>0</v>
      </c>
      <c r="F83" s="28">
        <f t="shared" si="3"/>
        <v>0</v>
      </c>
    </row>
    <row r="84" spans="1:6" s="46" customFormat="1" ht="12" customHeight="1" thickBot="1" x14ac:dyDescent="0.2">
      <c r="A84" s="60" t="s">
        <v>163</v>
      </c>
      <c r="B84" s="51" t="s">
        <v>164</v>
      </c>
      <c r="C84" s="35">
        <f>SUM(C85:C88)</f>
        <v>0</v>
      </c>
      <c r="D84" s="36">
        <f>'[1]9.1.1. sz. mell. '!C84+'[1]9.1.2. sz. mell.'!C84</f>
        <v>0</v>
      </c>
      <c r="E84" s="36">
        <f t="shared" si="2"/>
        <v>0</v>
      </c>
      <c r="F84" s="28">
        <f t="shared" si="3"/>
        <v>0</v>
      </c>
    </row>
    <row r="85" spans="1:6" s="46" customFormat="1" ht="12" customHeight="1" thickBot="1" x14ac:dyDescent="0.25">
      <c r="A85" s="62" t="s">
        <v>165</v>
      </c>
      <c r="B85" s="38" t="s">
        <v>166</v>
      </c>
      <c r="C85" s="53"/>
      <c r="D85" s="36">
        <f>'[1]9.1.1. sz. mell. '!C85+'[1]9.1.2. sz. mell.'!C85</f>
        <v>0</v>
      </c>
      <c r="E85" s="40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3" t="s">
        <v>167</v>
      </c>
      <c r="B86" s="43" t="s">
        <v>168</v>
      </c>
      <c r="C86" s="53"/>
      <c r="D86" s="36">
        <f>'[1]9.1.1. sz. mell. '!C86+'[1]9.1.2. sz. mell.'!C86</f>
        <v>0</v>
      </c>
      <c r="E86" s="45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3" t="s">
        <v>169</v>
      </c>
      <c r="B87" s="43" t="s">
        <v>170</v>
      </c>
      <c r="C87" s="53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1" customFormat="1" ht="12" customHeight="1" thickBot="1" x14ac:dyDescent="0.25">
      <c r="A88" s="64" t="s">
        <v>171</v>
      </c>
      <c r="B88" s="48" t="s">
        <v>172</v>
      </c>
      <c r="C88" s="53"/>
      <c r="D88" s="36">
        <f>'[1]9.1.1. sz. mell. '!C88+'[1]9.1.2. sz. mell.'!C88</f>
        <v>0</v>
      </c>
      <c r="E88" s="50">
        <f t="shared" si="2"/>
        <v>0</v>
      </c>
      <c r="F88" s="28">
        <f t="shared" si="3"/>
        <v>0</v>
      </c>
    </row>
    <row r="89" spans="1:6" s="41" customFormat="1" ht="12" customHeight="1" thickBot="1" x14ac:dyDescent="0.2">
      <c r="A89" s="60" t="s">
        <v>173</v>
      </c>
      <c r="B89" s="51" t="s">
        <v>174</v>
      </c>
      <c r="C89" s="65"/>
      <c r="D89" s="36">
        <f>'[1]9.1.1. sz. mell. '!C89+'[1]9.1.2. sz. mell.'!C89</f>
        <v>0</v>
      </c>
      <c r="E89" s="36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0" t="s">
        <v>175</v>
      </c>
      <c r="B90" s="51" t="s">
        <v>176</v>
      </c>
      <c r="C90" s="65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0" t="s">
        <v>177</v>
      </c>
      <c r="B91" s="66" t="s">
        <v>178</v>
      </c>
      <c r="C91" s="56">
        <f>+C68+C72+C77+C80+C84+C90+C89</f>
        <v>1765021094</v>
      </c>
      <c r="D91" s="36">
        <f>'[1]9.1.1. sz. mell. '!C91+'[1]9.1.2. sz. mell.'!C91</f>
        <v>1765021094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7" t="s">
        <v>179</v>
      </c>
      <c r="B92" s="68" t="s">
        <v>180</v>
      </c>
      <c r="C92" s="56">
        <f>+C67+C91</f>
        <v>4263951320</v>
      </c>
      <c r="D92" s="36">
        <f>'[1]9.1.1. sz. mell. '!C92+'[1]9.1.2. sz. mell.'!C92</f>
        <v>4263951320</v>
      </c>
      <c r="E92" s="36">
        <f t="shared" si="2"/>
        <v>0</v>
      </c>
      <c r="F92" s="28">
        <f t="shared" si="3"/>
        <v>0</v>
      </c>
    </row>
    <row r="93" spans="1:6" s="46" customFormat="1" ht="15" customHeight="1" thickBot="1" x14ac:dyDescent="0.25">
      <c r="A93" s="69"/>
      <c r="B93" s="70"/>
      <c r="C93" s="71"/>
      <c r="D93" s="36">
        <f>'[1]9.1.1. sz. mell. '!C93+'[1]9.1.2. sz. mell.'!C93</f>
        <v>0</v>
      </c>
      <c r="E93" s="2"/>
      <c r="F93" s="28">
        <f t="shared" si="3"/>
        <v>0</v>
      </c>
    </row>
    <row r="94" spans="1:6" s="29" customFormat="1" ht="16.5" customHeight="1" thickBot="1" x14ac:dyDescent="0.25">
      <c r="A94" s="72"/>
      <c r="B94" s="73" t="s">
        <v>181</v>
      </c>
      <c r="C94" s="74"/>
      <c r="D94" s="36">
        <f>'[1]9.1.1. sz. mell. '!C94+'[1]9.1.2. sz. mell.'!C94</f>
        <v>0</v>
      </c>
      <c r="E94" s="2"/>
      <c r="F94" s="28">
        <f t="shared" si="3"/>
        <v>0</v>
      </c>
    </row>
    <row r="95" spans="1:6" s="78" customFormat="1" ht="12" customHeight="1" thickBot="1" x14ac:dyDescent="0.25">
      <c r="A95" s="75" t="s">
        <v>13</v>
      </c>
      <c r="B95" s="76" t="s">
        <v>182</v>
      </c>
      <c r="C95" s="77">
        <f>+C96+C97+C98+C99+C100+C113</f>
        <v>836691513</v>
      </c>
      <c r="D95" s="36">
        <f>'[1]9.1.1. sz. mell. '!C95+'[1]9.1.2. sz. mell.'!C95</f>
        <v>836691513</v>
      </c>
      <c r="E95" s="36">
        <f t="shared" ref="E95:E158" si="4">C95-D95</f>
        <v>0</v>
      </c>
      <c r="F95" s="28">
        <f t="shared" si="3"/>
        <v>0</v>
      </c>
    </row>
    <row r="96" spans="1:6" ht="12" customHeight="1" thickBot="1" x14ac:dyDescent="0.25">
      <c r="A96" s="79" t="s">
        <v>15</v>
      </c>
      <c r="B96" s="80" t="s">
        <v>183</v>
      </c>
      <c r="C96" s="81">
        <v>47896992</v>
      </c>
      <c r="D96" s="36">
        <f>'[1]9.1.1. sz. mell. '!C96+'[1]9.1.2. sz. mell.'!C96</f>
        <v>47896992</v>
      </c>
      <c r="E96" s="40">
        <f t="shared" si="4"/>
        <v>0</v>
      </c>
      <c r="F96" s="28">
        <f t="shared" si="3"/>
        <v>0</v>
      </c>
    </row>
    <row r="97" spans="1:6" ht="12" customHeight="1" thickBot="1" x14ac:dyDescent="0.25">
      <c r="A97" s="42" t="s">
        <v>17</v>
      </c>
      <c r="B97" s="82" t="s">
        <v>184</v>
      </c>
      <c r="C97" s="53">
        <v>8163648</v>
      </c>
      <c r="D97" s="36">
        <f>'[1]9.1.1. sz. mell. '!C97+'[1]9.1.2. sz. mell.'!C97</f>
        <v>8163648</v>
      </c>
      <c r="E97" s="45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19</v>
      </c>
      <c r="B98" s="82" t="s">
        <v>185</v>
      </c>
      <c r="C98" s="54">
        <f>408709299+107725</f>
        <v>408817024</v>
      </c>
      <c r="D98" s="36">
        <f>'[1]9.1.1. sz. mell. '!C98+'[1]9.1.2. sz. mell.'!C98</f>
        <v>408817024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25</v>
      </c>
      <c r="B99" s="83" t="s">
        <v>186</v>
      </c>
      <c r="C99" s="54">
        <v>56500000</v>
      </c>
      <c r="D99" s="36">
        <f>'[1]9.1.1. sz. mell. '!C99+'[1]9.1.2. sz. mell.'!C99</f>
        <v>56500000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187</v>
      </c>
      <c r="B100" s="84" t="s">
        <v>188</v>
      </c>
      <c r="C100" s="54">
        <f>SUM(C101:C112)</f>
        <v>198934698</v>
      </c>
      <c r="D100" s="36">
        <f>'[1]9.1.1. sz. mell. '!C100+'[1]9.1.2. sz. mell.'!C100</f>
        <v>198934698</v>
      </c>
      <c r="E100" s="45">
        <f t="shared" si="4"/>
        <v>0</v>
      </c>
      <c r="F100" s="28">
        <f>C100-D100</f>
        <v>0</v>
      </c>
    </row>
    <row r="101" spans="1:6" ht="12" customHeight="1" thickBot="1" x14ac:dyDescent="0.25">
      <c r="A101" s="42" t="s">
        <v>29</v>
      </c>
      <c r="B101" s="82" t="s">
        <v>189</v>
      </c>
      <c r="C101" s="54">
        <v>140000</v>
      </c>
      <c r="D101" s="36">
        <f>'[1]9.1.1. sz. mell. '!C101+'[1]9.1.2. sz. mell.'!C101</f>
        <v>140000</v>
      </c>
      <c r="E101" s="45">
        <f t="shared" si="4"/>
        <v>0</v>
      </c>
      <c r="F101" s="28">
        <f t="shared" si="3"/>
        <v>0</v>
      </c>
    </row>
    <row r="102" spans="1:6" ht="12" customHeight="1" thickBot="1" x14ac:dyDescent="0.25">
      <c r="A102" s="42" t="s">
        <v>190</v>
      </c>
      <c r="B102" s="85" t="s">
        <v>191</v>
      </c>
      <c r="C102" s="54"/>
      <c r="D102" s="36">
        <f>'[1]9.1.1. sz. mell. '!C102+'[1]9.1.2. sz. mell.'!C102</f>
        <v>0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5" t="s">
        <v>193</v>
      </c>
      <c r="C103" s="54">
        <v>24566831</v>
      </c>
      <c r="D103" s="36">
        <f>'[1]9.1.1. sz. mell. '!C103+'[1]9.1.2. sz. mell.'!C103</f>
        <v>24566831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5" t="s">
        <v>195</v>
      </c>
      <c r="C104" s="54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6" t="s">
        <v>197</v>
      </c>
      <c r="C105" s="54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86" t="s">
        <v>199</v>
      </c>
      <c r="C106" s="54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85" t="s">
        <v>201</v>
      </c>
      <c r="C107" s="54">
        <v>636000</v>
      </c>
      <c r="D107" s="36">
        <f>'[1]9.1.1. sz. mell. '!C107+'[1]9.1.2. sz. mell.'!C107</f>
        <v>636000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5" t="s">
        <v>203</v>
      </c>
      <c r="C108" s="54"/>
      <c r="D108" s="36">
        <f>'[1]9.1.1. sz. mell. '!C108+'[1]9.1.2. sz. mell.'!C108</f>
        <v>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6" t="s">
        <v>205</v>
      </c>
      <c r="C109" s="54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87" t="s">
        <v>206</v>
      </c>
      <c r="B110" s="88" t="s">
        <v>207</v>
      </c>
      <c r="C110" s="54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42" t="s">
        <v>208</v>
      </c>
      <c r="B111" s="88" t="s">
        <v>209</v>
      </c>
      <c r="C111" s="54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86" t="s">
        <v>211</v>
      </c>
      <c r="C112" s="53">
        <v>173591867</v>
      </c>
      <c r="D112" s="36">
        <f>'[1]9.1.1. sz. mell. '!C112+'[1]9.1.2. sz. mell.'!C112</f>
        <v>173591867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83" t="s">
        <v>213</v>
      </c>
      <c r="C113" s="53">
        <f>SUM(C114:C115)</f>
        <v>116379151</v>
      </c>
      <c r="D113" s="36">
        <f>'[1]9.1.1. sz. mell. '!C113+'[1]9.1.2. sz. mell.'!C113</f>
        <v>116379151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7" t="s">
        <v>214</v>
      </c>
      <c r="B114" s="82" t="s">
        <v>215</v>
      </c>
      <c r="C114" s="54">
        <v>10000000</v>
      </c>
      <c r="D114" s="36">
        <f>'[1]9.1.1. sz. mell. '!C114+'[1]9.1.2. sz. mell.'!C114</f>
        <v>10000000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89" t="s">
        <v>216</v>
      </c>
      <c r="B115" s="90" t="s">
        <v>217</v>
      </c>
      <c r="C115" s="91">
        <f>99315612+4715+7058824</f>
        <v>106379151</v>
      </c>
      <c r="D115" s="36">
        <f>'[1]9.1.1. sz. mell. '!C115+'[1]9.1.2. sz. mell.'!C115</f>
        <v>106379151</v>
      </c>
      <c r="E115" s="50">
        <f t="shared" si="4"/>
        <v>0</v>
      </c>
      <c r="F115" s="28">
        <f t="shared" si="3"/>
        <v>0</v>
      </c>
    </row>
    <row r="116" spans="1:6" ht="12" customHeight="1" thickBot="1" x14ac:dyDescent="0.25">
      <c r="A116" s="33" t="s">
        <v>31</v>
      </c>
      <c r="B116" s="92" t="s">
        <v>218</v>
      </c>
      <c r="C116" s="35">
        <f>+C117+C119+C121</f>
        <v>899252759</v>
      </c>
      <c r="D116" s="36">
        <f>'[1]9.1.1. sz. mell. '!C116+'[1]9.1.2. sz. mell.'!C116</f>
        <v>899252759</v>
      </c>
      <c r="E116" s="36">
        <f t="shared" si="4"/>
        <v>0</v>
      </c>
      <c r="F116" s="28">
        <f t="shared" si="3"/>
        <v>0</v>
      </c>
    </row>
    <row r="117" spans="1:6" ht="12" customHeight="1" thickBot="1" x14ac:dyDescent="0.25">
      <c r="A117" s="37" t="s">
        <v>33</v>
      </c>
      <c r="B117" s="82" t="s">
        <v>219</v>
      </c>
      <c r="C117" s="55">
        <v>535995745</v>
      </c>
      <c r="D117" s="36">
        <f>'[1]9.1.1. sz. mell. '!C117+'[1]9.1.2. sz. mell.'!C117</f>
        <v>535995745</v>
      </c>
      <c r="E117" s="40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35</v>
      </c>
      <c r="B118" s="93" t="s">
        <v>220</v>
      </c>
      <c r="C118" s="55">
        <v>401925076</v>
      </c>
      <c r="D118" s="36">
        <f>'[1]9.1.1. sz. mell. '!C118+'[1]9.1.2. sz. mell.'!C118</f>
        <v>401925076</v>
      </c>
      <c r="E118" s="45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37</v>
      </c>
      <c r="B119" s="93" t="s">
        <v>221</v>
      </c>
      <c r="C119" s="53">
        <v>357345208</v>
      </c>
      <c r="D119" s="36">
        <f>'[1]9.1.1. sz. mell. '!C119+'[1]9.1.2. sz. mell.'!C119</f>
        <v>357345208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39</v>
      </c>
      <c r="B120" s="93" t="s">
        <v>222</v>
      </c>
      <c r="C120" s="53">
        <f>80032238+2424+210655116</f>
        <v>290689778</v>
      </c>
      <c r="D120" s="36">
        <f>'[1]9.1.1. sz. mell. '!C120+'[1]9.1.2. sz. mell.'!C120</f>
        <v>290689778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41</v>
      </c>
      <c r="B121" s="94" t="s">
        <v>223</v>
      </c>
      <c r="C121" s="53">
        <f>SUM(C122:C129)</f>
        <v>5911806</v>
      </c>
      <c r="D121" s="36">
        <f>'[1]9.1.1. sz. mell. '!C121+'[1]9.1.2. sz. mell.'!C121</f>
        <v>5911806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43</v>
      </c>
      <c r="B122" s="95" t="s">
        <v>224</v>
      </c>
      <c r="C122" s="49"/>
      <c r="D122" s="36">
        <f>'[1]9.1.1. sz. mell. '!C122+'[1]9.1.2. sz. mell.'!C122</f>
        <v>0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225</v>
      </c>
      <c r="B123" s="96" t="s">
        <v>226</v>
      </c>
      <c r="C123" s="49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86" t="s">
        <v>199</v>
      </c>
      <c r="C124" s="49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228</v>
      </c>
      <c r="B125" s="86" t="s">
        <v>229</v>
      </c>
      <c r="C125" s="49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86" t="s">
        <v>231</v>
      </c>
      <c r="C126" s="49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86" t="s">
        <v>205</v>
      </c>
      <c r="C127" s="49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233</v>
      </c>
      <c r="B128" s="86" t="s">
        <v>234</v>
      </c>
      <c r="C128" s="49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87" t="s">
        <v>235</v>
      </c>
      <c r="B129" s="86" t="s">
        <v>236</v>
      </c>
      <c r="C129" s="54">
        <v>5911806</v>
      </c>
      <c r="D129" s="36">
        <f>'[1]9.1.1. sz. mell. '!C129+'[1]9.1.2. sz. mell.'!C129</f>
        <v>5911806</v>
      </c>
      <c r="E129" s="50">
        <f t="shared" si="4"/>
        <v>0</v>
      </c>
      <c r="F129" s="28">
        <f t="shared" si="3"/>
        <v>0</v>
      </c>
    </row>
    <row r="130" spans="1:7" ht="12" customHeight="1" thickBot="1" x14ac:dyDescent="0.25">
      <c r="A130" s="33" t="s">
        <v>45</v>
      </c>
      <c r="B130" s="97" t="s">
        <v>237</v>
      </c>
      <c r="C130" s="35">
        <f>+C95+C116</f>
        <v>1735944272</v>
      </c>
      <c r="D130" s="36">
        <f>'[1]9.1.1. sz. mell. '!C130+'[1]9.1.2. sz. mell.'!C130</f>
        <v>1735944272</v>
      </c>
      <c r="E130" s="36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238</v>
      </c>
      <c r="B131" s="97" t="s">
        <v>239</v>
      </c>
      <c r="C131" s="35">
        <f>+C132+C133+C134</f>
        <v>874993747</v>
      </c>
      <c r="D131" s="36">
        <f>'[1]9.1.1. sz. mell. '!C131+'[1]9.1.2. sz. mell.'!C131</f>
        <v>874993747</v>
      </c>
      <c r="E131" s="36">
        <f t="shared" si="4"/>
        <v>0</v>
      </c>
      <c r="F131" s="28">
        <f t="shared" si="3"/>
        <v>0</v>
      </c>
    </row>
    <row r="132" spans="1:7" s="78" customFormat="1" ht="12" customHeight="1" thickBot="1" x14ac:dyDescent="0.25">
      <c r="A132" s="37" t="s">
        <v>61</v>
      </c>
      <c r="B132" s="98" t="s">
        <v>240</v>
      </c>
      <c r="C132" s="53">
        <v>24993747</v>
      </c>
      <c r="D132" s="36">
        <f>'[1]9.1.1. sz. mell. '!C132+'[1]9.1.2. sz. mell.'!C132</f>
        <v>24993747</v>
      </c>
      <c r="E132" s="40">
        <f t="shared" si="4"/>
        <v>0</v>
      </c>
      <c r="F132" s="28">
        <f t="shared" si="3"/>
        <v>0</v>
      </c>
    </row>
    <row r="133" spans="1:7" ht="12" customHeight="1" thickBot="1" x14ac:dyDescent="0.25">
      <c r="A133" s="37" t="s">
        <v>67</v>
      </c>
      <c r="B133" s="98" t="s">
        <v>241</v>
      </c>
      <c r="C133" s="49">
        <v>850000000</v>
      </c>
      <c r="D133" s="36">
        <f>'[1]9.1.1. sz. mell. '!C133+'[1]9.1.2. sz. mell.'!C133</f>
        <v>850000000</v>
      </c>
      <c r="E133" s="45">
        <f t="shared" si="4"/>
        <v>0</v>
      </c>
      <c r="F133" s="28">
        <f t="shared" si="3"/>
        <v>0</v>
      </c>
    </row>
    <row r="134" spans="1:7" ht="12" customHeight="1" thickBot="1" x14ac:dyDescent="0.25">
      <c r="A134" s="87" t="s">
        <v>69</v>
      </c>
      <c r="B134" s="99" t="s">
        <v>242</v>
      </c>
      <c r="C134" s="49"/>
      <c r="D134" s="36">
        <f>'[1]9.1.1. sz. mell. '!C134+'[1]9.1.2. sz. mell.'!C134</f>
        <v>0</v>
      </c>
      <c r="E134" s="50">
        <f t="shared" si="4"/>
        <v>0</v>
      </c>
      <c r="F134" s="28">
        <f t="shared" si="3"/>
        <v>0</v>
      </c>
    </row>
    <row r="135" spans="1:7" ht="12" customHeight="1" thickBot="1" x14ac:dyDescent="0.25">
      <c r="A135" s="33" t="s">
        <v>73</v>
      </c>
      <c r="B135" s="97" t="s">
        <v>243</v>
      </c>
      <c r="C135" s="35">
        <f>+C136+C137+C138+C139+C140+C141</f>
        <v>0</v>
      </c>
      <c r="D135" s="36">
        <f>'[1]9.1.1. sz. mell. '!C135+'[1]9.1.2. sz. mell.'!C135</f>
        <v>0</v>
      </c>
      <c r="E135" s="36">
        <f t="shared" si="4"/>
        <v>0</v>
      </c>
      <c r="F135" s="28">
        <f t="shared" si="3"/>
        <v>0</v>
      </c>
    </row>
    <row r="136" spans="1:7" ht="12" customHeight="1" thickBot="1" x14ac:dyDescent="0.25">
      <c r="A136" s="37" t="s">
        <v>75</v>
      </c>
      <c r="B136" s="98" t="s">
        <v>244</v>
      </c>
      <c r="C136" s="49"/>
      <c r="D136" s="36">
        <f>'[1]9.1.1. sz. mell. '!C136+'[1]9.1.2. sz. mell.'!C136</f>
        <v>0</v>
      </c>
      <c r="E136" s="40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98" t="s">
        <v>245</v>
      </c>
      <c r="C137" s="49"/>
      <c r="D137" s="36">
        <f>'[1]9.1.1. sz. mell. '!C137+'[1]9.1.2. sz. mell.'!C137</f>
        <v>0</v>
      </c>
      <c r="E137" s="45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98" t="s">
        <v>246</v>
      </c>
      <c r="C138" s="49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98" t="s">
        <v>247</v>
      </c>
      <c r="C139" s="49"/>
      <c r="D139" s="36">
        <f>'[1]9.1.1. sz. mell. '!C139+'[1]9.1.2. sz. mell.'!C139</f>
        <v>0</v>
      </c>
      <c r="E139" s="45">
        <f t="shared" si="4"/>
        <v>0</v>
      </c>
      <c r="F139" s="28">
        <f t="shared" ref="F139:F159" si="5">C139-D139</f>
        <v>0</v>
      </c>
    </row>
    <row r="140" spans="1:7" ht="12" customHeight="1" thickBot="1" x14ac:dyDescent="0.25">
      <c r="A140" s="37" t="s">
        <v>83</v>
      </c>
      <c r="B140" s="98" t="s">
        <v>248</v>
      </c>
      <c r="C140" s="49"/>
      <c r="D140" s="36">
        <f>'[1]9.1.1. sz. mell. '!C140+'[1]9.1.2. sz. mell.'!C140</f>
        <v>0</v>
      </c>
      <c r="E140" s="45">
        <f t="shared" si="4"/>
        <v>0</v>
      </c>
      <c r="F140" s="28">
        <f t="shared" si="5"/>
        <v>0</v>
      </c>
    </row>
    <row r="141" spans="1:7" s="78" customFormat="1" ht="12" customHeight="1" thickBot="1" x14ac:dyDescent="0.25">
      <c r="A141" s="87" t="s">
        <v>85</v>
      </c>
      <c r="B141" s="99" t="s">
        <v>249</v>
      </c>
      <c r="C141" s="49"/>
      <c r="D141" s="36">
        <f>'[1]9.1.1. sz. mell. '!C141+'[1]9.1.2. sz. mell.'!C141</f>
        <v>0</v>
      </c>
      <c r="E141" s="50">
        <f t="shared" si="4"/>
        <v>0</v>
      </c>
      <c r="F141" s="28">
        <f t="shared" si="5"/>
        <v>0</v>
      </c>
    </row>
    <row r="142" spans="1:7" ht="12" customHeight="1" thickBot="1" x14ac:dyDescent="0.25">
      <c r="A142" s="33" t="s">
        <v>97</v>
      </c>
      <c r="B142" s="97" t="s">
        <v>250</v>
      </c>
      <c r="C142" s="56">
        <f>+C143+C144+C145+C146</f>
        <v>48966750</v>
      </c>
      <c r="D142" s="36">
        <f>'[1]9.1.1. sz. mell. '!C142+'[1]9.1.2. sz. mell.'!C142</f>
        <v>48966750</v>
      </c>
      <c r="E142" s="36">
        <f t="shared" si="4"/>
        <v>0</v>
      </c>
      <c r="F142" s="28">
        <f t="shared" si="5"/>
        <v>0</v>
      </c>
      <c r="G142" s="100"/>
    </row>
    <row r="143" spans="1:7" ht="13.5" thickBot="1" x14ac:dyDescent="0.25">
      <c r="A143" s="37" t="s">
        <v>99</v>
      </c>
      <c r="B143" s="98" t="s">
        <v>251</v>
      </c>
      <c r="C143" s="49"/>
      <c r="D143" s="36">
        <f>'[1]9.1.1. sz. mell. '!C143+'[1]9.1.2. sz. mell.'!C143</f>
        <v>0</v>
      </c>
      <c r="E143" s="40">
        <f t="shared" si="4"/>
        <v>0</v>
      </c>
      <c r="F143" s="28">
        <f t="shared" si="5"/>
        <v>0</v>
      </c>
    </row>
    <row r="144" spans="1:7" ht="12" customHeight="1" thickBot="1" x14ac:dyDescent="0.25">
      <c r="A144" s="37" t="s">
        <v>101</v>
      </c>
      <c r="B144" s="98" t="s">
        <v>252</v>
      </c>
      <c r="C144" s="49">
        <v>48966750</v>
      </c>
      <c r="D144" s="36">
        <f>'[1]9.1.1. sz. mell. '!C144+'[1]9.1.2. sz. mell.'!C144</f>
        <v>48966750</v>
      </c>
      <c r="E144" s="45">
        <f t="shared" si="4"/>
        <v>0</v>
      </c>
      <c r="F144" s="28">
        <f t="shared" si="5"/>
        <v>0</v>
      </c>
    </row>
    <row r="145" spans="1:6" s="78" customFormat="1" ht="12" customHeight="1" thickBot="1" x14ac:dyDescent="0.25">
      <c r="A145" s="37" t="s">
        <v>103</v>
      </c>
      <c r="B145" s="98" t="s">
        <v>253</v>
      </c>
      <c r="C145" s="49"/>
      <c r="D145" s="36">
        <f>'[1]9.1.1. sz. mell. '!C145+'[1]9.1.2. sz. mell.'!C145</f>
        <v>0</v>
      </c>
      <c r="E145" s="45">
        <f t="shared" si="4"/>
        <v>0</v>
      </c>
      <c r="F145" s="28">
        <f t="shared" si="5"/>
        <v>0</v>
      </c>
    </row>
    <row r="146" spans="1:6" s="78" customFormat="1" ht="12" customHeight="1" thickBot="1" x14ac:dyDescent="0.25">
      <c r="A146" s="87" t="s">
        <v>105</v>
      </c>
      <c r="B146" s="99" t="s">
        <v>254</v>
      </c>
      <c r="C146" s="49"/>
      <c r="D146" s="36">
        <f>'[1]9.1.1. sz. mell. '!C146+'[1]9.1.2. sz. mell.'!C146</f>
        <v>0</v>
      </c>
      <c r="E146" s="50">
        <f t="shared" si="4"/>
        <v>0</v>
      </c>
      <c r="F146" s="28">
        <f t="shared" si="5"/>
        <v>0</v>
      </c>
    </row>
    <row r="147" spans="1:6" s="78" customFormat="1" ht="12" customHeight="1" thickBot="1" x14ac:dyDescent="0.25">
      <c r="A147" s="33" t="s">
        <v>255</v>
      </c>
      <c r="B147" s="97" t="s">
        <v>256</v>
      </c>
      <c r="C147" s="101">
        <f>+C148+C149+C150+C151+C152</f>
        <v>0</v>
      </c>
      <c r="D147" s="36">
        <f>'[1]9.1.1. sz. mell. '!C147+'[1]9.1.2. sz. mell.'!C147</f>
        <v>0</v>
      </c>
      <c r="E147" s="36">
        <f t="shared" si="4"/>
        <v>0</v>
      </c>
      <c r="F147" s="28">
        <f t="shared" si="5"/>
        <v>0</v>
      </c>
    </row>
    <row r="148" spans="1:6" s="78" customFormat="1" ht="12" customHeight="1" thickBot="1" x14ac:dyDescent="0.25">
      <c r="A148" s="37" t="s">
        <v>111</v>
      </c>
      <c r="B148" s="98" t="s">
        <v>257</v>
      </c>
      <c r="C148" s="49"/>
      <c r="D148" s="36">
        <f>'[1]9.1.1. sz. mell. '!C148+'[1]9.1.2. sz. mell.'!C148</f>
        <v>0</v>
      </c>
      <c r="E148" s="40">
        <f t="shared" si="4"/>
        <v>0</v>
      </c>
      <c r="F148" s="28">
        <f t="shared" si="5"/>
        <v>0</v>
      </c>
    </row>
    <row r="149" spans="1:6" s="78" customFormat="1" ht="12" customHeight="1" thickBot="1" x14ac:dyDescent="0.25">
      <c r="A149" s="37" t="s">
        <v>113</v>
      </c>
      <c r="B149" s="98" t="s">
        <v>258</v>
      </c>
      <c r="C149" s="49"/>
      <c r="D149" s="36">
        <f>'[1]9.1.1. sz. mell. '!C149+'[1]9.1.2. sz. mell.'!C149</f>
        <v>0</v>
      </c>
      <c r="E149" s="45">
        <f t="shared" si="4"/>
        <v>0</v>
      </c>
      <c r="F149" s="28">
        <f t="shared" si="5"/>
        <v>0</v>
      </c>
    </row>
    <row r="150" spans="1:6" s="78" customFormat="1" ht="12" customHeight="1" thickBot="1" x14ac:dyDescent="0.25">
      <c r="A150" s="37" t="s">
        <v>115</v>
      </c>
      <c r="B150" s="98" t="s">
        <v>259</v>
      </c>
      <c r="C150" s="49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78" customFormat="1" ht="12" customHeight="1" thickBot="1" x14ac:dyDescent="0.25">
      <c r="A151" s="37" t="s">
        <v>117</v>
      </c>
      <c r="B151" s="98" t="s">
        <v>260</v>
      </c>
      <c r="C151" s="49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ht="12.75" customHeight="1" thickBot="1" x14ac:dyDescent="0.25">
      <c r="A152" s="87" t="s">
        <v>261</v>
      </c>
      <c r="B152" s="99" t="s">
        <v>262</v>
      </c>
      <c r="C152" s="59"/>
      <c r="D152" s="36">
        <f>'[1]9.1.1. sz. mell. '!C152+'[1]9.1.2. sz. mell.'!C152</f>
        <v>0</v>
      </c>
      <c r="E152" s="50">
        <f t="shared" si="4"/>
        <v>0</v>
      </c>
      <c r="F152" s="28">
        <f t="shared" si="5"/>
        <v>0</v>
      </c>
    </row>
    <row r="153" spans="1:6" ht="12.75" customHeight="1" thickBot="1" x14ac:dyDescent="0.25">
      <c r="A153" s="102" t="s">
        <v>119</v>
      </c>
      <c r="B153" s="97" t="s">
        <v>263</v>
      </c>
      <c r="C153" s="101"/>
      <c r="D153" s="36">
        <f>'[1]9.1.1. sz. mell. '!C153+'[1]9.1.2. sz. mell.'!C153</f>
        <v>0</v>
      </c>
      <c r="E153" s="36">
        <f t="shared" si="4"/>
        <v>0</v>
      </c>
      <c r="F153" s="28">
        <f t="shared" si="5"/>
        <v>0</v>
      </c>
    </row>
    <row r="154" spans="1:6" ht="12.75" customHeight="1" thickBot="1" x14ac:dyDescent="0.25">
      <c r="A154" s="102" t="s">
        <v>129</v>
      </c>
      <c r="B154" s="97" t="s">
        <v>264</v>
      </c>
      <c r="C154" s="101"/>
      <c r="D154" s="36">
        <f>'[1]9.1.1. sz. mell. '!C154+'[1]9.1.2. sz. mell.'!C154</f>
        <v>0</v>
      </c>
      <c r="E154" s="103">
        <f t="shared" si="4"/>
        <v>0</v>
      </c>
      <c r="F154" s="28">
        <f t="shared" si="5"/>
        <v>0</v>
      </c>
    </row>
    <row r="155" spans="1:6" ht="12" customHeight="1" thickBot="1" x14ac:dyDescent="0.25">
      <c r="A155" s="33" t="s">
        <v>265</v>
      </c>
      <c r="B155" s="97" t="s">
        <v>266</v>
      </c>
      <c r="C155" s="104">
        <f>+C131+C135+C142+C147+C153+C154</f>
        <v>923960497</v>
      </c>
      <c r="D155" s="36">
        <f>'[1]9.1.1. sz. mell. '!C155+'[1]9.1.2. sz. mell.'!C155</f>
        <v>923960497</v>
      </c>
      <c r="E155" s="36">
        <f t="shared" si="4"/>
        <v>0</v>
      </c>
      <c r="F155" s="28">
        <f t="shared" si="5"/>
        <v>0</v>
      </c>
    </row>
    <row r="156" spans="1:6" ht="15" customHeight="1" thickBot="1" x14ac:dyDescent="0.25">
      <c r="A156" s="105" t="s">
        <v>267</v>
      </c>
      <c r="B156" s="106" t="s">
        <v>268</v>
      </c>
      <c r="C156" s="104">
        <f>+C130+C155</f>
        <v>2659904769</v>
      </c>
      <c r="D156" s="36">
        <f>'[1]9.1.1. sz. mell. '!C156+'[1]9.1.2. sz. mell.'!C156</f>
        <v>2659904769</v>
      </c>
      <c r="E156" s="36">
        <f t="shared" si="4"/>
        <v>0</v>
      </c>
      <c r="F156" s="28">
        <f t="shared" si="5"/>
        <v>0</v>
      </c>
    </row>
    <row r="157" spans="1:6" ht="13.5" thickBot="1" x14ac:dyDescent="0.25">
      <c r="D157" s="36">
        <f>'[1]9.1.1. sz. mell. '!C157+'[1]9.1.2. sz. mell.'!C157</f>
        <v>0</v>
      </c>
      <c r="E157" s="36">
        <f t="shared" si="4"/>
        <v>0</v>
      </c>
      <c r="F157" s="28">
        <f t="shared" si="5"/>
        <v>0</v>
      </c>
    </row>
    <row r="158" spans="1:6" ht="15" customHeight="1" thickBot="1" x14ac:dyDescent="0.25">
      <c r="A158" s="110" t="s">
        <v>269</v>
      </c>
      <c r="B158" s="111"/>
      <c r="C158" s="112">
        <v>5</v>
      </c>
      <c r="D158" s="113">
        <f>'[1]9.1.1. sz. mell. '!C158+'[1]9.1.2. sz. mell.'!C158</f>
        <v>5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0" t="s">
        <v>270</v>
      </c>
      <c r="B159" s="111"/>
      <c r="C159" s="114">
        <v>0</v>
      </c>
      <c r="D159" s="36">
        <f>'[1]9.1.1. sz. mell. '!C159+'[1]9.1.2. sz. mell.'!C159</f>
        <v>0</v>
      </c>
      <c r="E159" s="36">
        <f>C159-D159</f>
        <v>0</v>
      </c>
      <c r="F159" s="28">
        <f t="shared" si="5"/>
        <v>0</v>
      </c>
    </row>
  </sheetData>
  <sheetProtection formatCells="0"/>
  <mergeCells count="3">
    <mergeCell ref="A1:C1"/>
    <mergeCell ref="A158:B158"/>
    <mergeCell ref="A159:B159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2021-02-16T09:34:01Z</dcterms:created>
  <dcterms:modified xsi:type="dcterms:W3CDTF">2021-02-16T09:34:01Z</dcterms:modified>
</cp:coreProperties>
</file>