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estületiÜlések\!Ságvár\2018\2018.05.29\Rendelet\2017. ktgv. módosítás\"/>
    </mc:Choice>
  </mc:AlternateContent>
  <bookViews>
    <workbookView xWindow="0" yWindow="0" windowWidth="19320" windowHeight="8985" firstSheet="4" activeTab="8"/>
  </bookViews>
  <sheets>
    <sheet name="Kiadások költségvetési 1." sheetId="3" r:id="rId1"/>
    <sheet name="Bevételek (költségvetési) 2." sheetId="4" r:id="rId2"/>
    <sheet name="Kiad.-Bev.ei.Sg.+KÖH" sheetId="15" r:id="rId3"/>
    <sheet name="Finanszírozási kiadások 3." sheetId="5" r:id="rId4"/>
    <sheet name="Finanszírozási bevételek 4." sheetId="6" r:id="rId5"/>
    <sheet name="Létszám előirányzat 5." sheetId="7" r:id="rId6"/>
    <sheet name="Kiad-Bev.mérlegszerűen 6." sheetId="10" r:id="rId7"/>
    <sheet name="Stabilitási melléklet 7." sheetId="11" r:id="rId8"/>
    <sheet name="Felúj-Felhalm.kiad. 8." sheetId="12" r:id="rId9"/>
    <sheet name="Előiárányzat-felh.ütemterv. 9." sheetId="13" r:id="rId10"/>
    <sheet name="Gördülő költségvetés 10." sheetId="14" r:id="rId11"/>
  </sheets>
  <externalReferences>
    <externalReference r:id="rId12"/>
    <externalReference r:id="rId13"/>
  </externalReferences>
  <definedNames>
    <definedName name="_xlnm.Print_Titles" localSheetId="1">'Bevételek (költségvetési) 2.'!$1:$6</definedName>
    <definedName name="_xlnm.Print_Titles" localSheetId="4">'Finanszírozási bevételek 4.'!$1:$9</definedName>
    <definedName name="_xlnm.Print_Titles" localSheetId="0">'Kiadások költségvetési 1.'!$1:$7</definedName>
    <definedName name="_xlnm.Print_Titles" localSheetId="5">'Létszám előirányzat 5.'!$5:$6</definedName>
    <definedName name="_xlnm.Print_Area" localSheetId="1">'Bevételek (költségvetési) 2.'!$A$1:$AH$74</definedName>
    <definedName name="_xlnm.Print_Area" localSheetId="9">'Előiárányzat-felh.ütemterv. 9.'!$A$1:$Y$27</definedName>
    <definedName name="_xlnm.Print_Area" localSheetId="4">'Finanszírozási bevételek 4.'!$A$1:$AH$39</definedName>
    <definedName name="_xlnm.Print_Area" localSheetId="3">'Finanszírozási kiadások 3.'!$A$1:$AH$36</definedName>
    <definedName name="_xlnm.Print_Area" localSheetId="2">'Kiad.-Bev.ei.Sg.+KÖH'!$A$1:$G$30</definedName>
    <definedName name="_xlnm.Print_Area" localSheetId="0">'Kiadások költségvetési 1.'!$A$1:$AH$102</definedName>
    <definedName name="_xlnm.Print_Area" localSheetId="5">'Létszám előirányzat 5.'!$A$1:$BR$38</definedName>
    <definedName name="_xlnm.Print_Area" localSheetId="7">'Stabilitási melléklet 7.'!$A$1:$G$13</definedName>
  </definedNames>
  <calcPr calcId="162913"/>
</workbook>
</file>

<file path=xl/calcChain.xml><?xml version="1.0" encoding="utf-8"?>
<calcChain xmlns="http://schemas.openxmlformats.org/spreadsheetml/2006/main">
  <c r="I17" i="12" l="1"/>
  <c r="I16" i="12"/>
  <c r="I19" i="12" s="1"/>
  <c r="I14" i="12"/>
  <c r="I11" i="12"/>
  <c r="I9" i="12"/>
  <c r="I7" i="12"/>
  <c r="P26" i="10"/>
  <c r="P25" i="10"/>
  <c r="P27" i="10" s="1"/>
  <c r="P24" i="10"/>
  <c r="P22" i="10"/>
  <c r="P21" i="10"/>
  <c r="P20" i="10"/>
  <c r="P19" i="10"/>
  <c r="P18" i="10"/>
  <c r="P17" i="10"/>
  <c r="P16" i="10"/>
  <c r="P23" i="10" s="1"/>
  <c r="P14" i="10"/>
  <c r="P13" i="10"/>
  <c r="P12" i="10"/>
  <c r="P11" i="10"/>
  <c r="P10" i="10"/>
  <c r="P9" i="10"/>
  <c r="P8" i="10"/>
  <c r="P7" i="10"/>
  <c r="P15" i="10" s="1"/>
  <c r="AG36" i="6"/>
  <c r="AG29" i="6"/>
  <c r="AG21" i="6"/>
  <c r="AG18" i="6"/>
  <c r="AG13" i="6"/>
  <c r="AG30" i="6" s="1"/>
  <c r="AG39" i="6" s="1"/>
  <c r="AG33" i="5"/>
  <c r="AG26" i="5"/>
  <c r="AG17" i="5"/>
  <c r="AG10" i="5"/>
  <c r="AG27" i="5" s="1"/>
  <c r="AG36" i="5" s="1"/>
  <c r="H29" i="15"/>
  <c r="C29" i="15"/>
  <c r="H28" i="15"/>
  <c r="G28" i="15"/>
  <c r="C28" i="15"/>
  <c r="H27" i="15"/>
  <c r="G27" i="15"/>
  <c r="H26" i="15"/>
  <c r="G26" i="15"/>
  <c r="H25" i="15"/>
  <c r="G25" i="15"/>
  <c r="H24" i="15"/>
  <c r="E24" i="15"/>
  <c r="E29" i="15" s="1"/>
  <c r="C24" i="15"/>
  <c r="H23" i="15"/>
  <c r="G23" i="15"/>
  <c r="H22" i="15"/>
  <c r="G22" i="15"/>
  <c r="H21" i="15"/>
  <c r="G21" i="15"/>
  <c r="H20" i="15"/>
  <c r="G20" i="15"/>
  <c r="H18" i="15"/>
  <c r="H17" i="15"/>
  <c r="E17" i="15"/>
  <c r="C17" i="15"/>
  <c r="H16" i="15"/>
  <c r="G16" i="15"/>
  <c r="H15" i="15"/>
  <c r="G15" i="15"/>
  <c r="H14" i="15"/>
  <c r="G14" i="15"/>
  <c r="H13" i="15"/>
  <c r="G13" i="15"/>
  <c r="H12" i="15"/>
  <c r="G12" i="15"/>
  <c r="H11" i="15"/>
  <c r="G11" i="15"/>
  <c r="H10" i="15"/>
  <c r="G10" i="15"/>
  <c r="H9" i="15"/>
  <c r="G9" i="15"/>
  <c r="H8" i="15"/>
  <c r="G8" i="15"/>
  <c r="G17" i="15" s="1"/>
  <c r="AG73" i="4"/>
  <c r="AG67" i="4"/>
  <c r="AG61" i="4"/>
  <c r="AG52" i="4"/>
  <c r="AG55" i="4" s="1"/>
  <c r="AG49" i="4"/>
  <c r="AG37" i="4"/>
  <c r="AG28" i="4"/>
  <c r="AG39" i="4" s="1"/>
  <c r="AG25" i="4"/>
  <c r="AG13" i="4"/>
  <c r="AG19" i="4" s="1"/>
  <c r="AG101" i="3"/>
  <c r="AG91" i="3"/>
  <c r="AG86" i="3"/>
  <c r="AG78" i="3"/>
  <c r="AG66" i="3"/>
  <c r="AG61" i="3"/>
  <c r="AG51" i="3"/>
  <c r="AG52" i="3" s="1"/>
  <c r="AG45" i="3"/>
  <c r="AG42" i="3"/>
  <c r="AG34" i="3"/>
  <c r="AG31" i="3"/>
  <c r="AG25" i="3"/>
  <c r="AG21" i="3"/>
  <c r="AG26" i="3" s="1"/>
  <c r="G24" i="15" l="1"/>
  <c r="G29" i="15" s="1"/>
  <c r="AG74" i="4"/>
  <c r="AG102" i="3"/>
  <c r="BO20" i="7" l="1"/>
  <c r="BG20" i="7"/>
  <c r="BC20" i="7"/>
  <c r="AY20" i="7"/>
  <c r="AU20" i="7"/>
  <c r="AQ20" i="7"/>
  <c r="AM20" i="7"/>
  <c r="AI20" i="7"/>
  <c r="M8" i="13" l="1"/>
  <c r="M17" i="13"/>
  <c r="M18" i="13"/>
  <c r="M19" i="13"/>
  <c r="M20" i="13"/>
  <c r="M21" i="13"/>
  <c r="M22" i="13"/>
  <c r="Y15" i="13"/>
  <c r="M9" i="13"/>
  <c r="M10" i="13"/>
  <c r="M11" i="13"/>
  <c r="M12" i="13"/>
  <c r="M13" i="13"/>
  <c r="M14" i="13"/>
  <c r="Y24" i="13"/>
  <c r="N15" i="13" l="1"/>
  <c r="O15" i="13"/>
  <c r="P15" i="13"/>
  <c r="Q15" i="13"/>
  <c r="R15" i="13"/>
  <c r="S15" i="13"/>
  <c r="T15" i="13"/>
  <c r="U15" i="13"/>
  <c r="V15" i="13"/>
  <c r="W15" i="13"/>
  <c r="X15" i="13"/>
  <c r="N27" i="13" l="1"/>
  <c r="O27" i="13"/>
  <c r="P27" i="13"/>
  <c r="Q27" i="13"/>
  <c r="R27" i="13"/>
  <c r="S27" i="13"/>
  <c r="T27" i="13"/>
  <c r="U27" i="13"/>
  <c r="V27" i="13"/>
  <c r="W27" i="13"/>
  <c r="X27" i="13"/>
  <c r="P8" i="14" l="1"/>
  <c r="Q8" i="14" s="1"/>
  <c r="R8" i="14" s="1"/>
  <c r="S8" i="14" s="1"/>
  <c r="P25" i="14"/>
  <c r="Q25" i="14" s="1"/>
  <c r="R25" i="14" s="1"/>
  <c r="S25" i="14" s="1"/>
  <c r="P21" i="14"/>
  <c r="Q21" i="14" s="1"/>
  <c r="R21" i="14" s="1"/>
  <c r="S21" i="14" s="1"/>
  <c r="P17" i="14"/>
  <c r="Q17" i="14" s="1"/>
  <c r="R17" i="14" s="1"/>
  <c r="S17" i="14" s="1"/>
  <c r="P13" i="14"/>
  <c r="Q13" i="14" s="1"/>
  <c r="R13" i="14" s="1"/>
  <c r="S13" i="14" s="1"/>
  <c r="P19" i="14" l="1"/>
  <c r="Q19" i="14" s="1"/>
  <c r="R19" i="14" s="1"/>
  <c r="S19" i="14" s="1"/>
  <c r="P24" i="14"/>
  <c r="Q24" i="14" s="1"/>
  <c r="R24" i="14" s="1"/>
  <c r="S24" i="14" s="1"/>
  <c r="P7" i="14"/>
  <c r="Q7" i="14" s="1"/>
  <c r="R7" i="14" s="1"/>
  <c r="S7" i="14" s="1"/>
  <c r="P26" i="14"/>
  <c r="P22" i="14"/>
  <c r="Q22" i="14" s="1"/>
  <c r="R22" i="14" s="1"/>
  <c r="S22" i="14" s="1"/>
  <c r="P20" i="14"/>
  <c r="Q20" i="14" s="1"/>
  <c r="R20" i="14" s="1"/>
  <c r="S20" i="14" s="1"/>
  <c r="P14" i="14"/>
  <c r="Q14" i="14" s="1"/>
  <c r="R14" i="14" s="1"/>
  <c r="S14" i="14" s="1"/>
  <c r="P12" i="14"/>
  <c r="Q12" i="14" s="1"/>
  <c r="R12" i="14" s="1"/>
  <c r="S12" i="14" s="1"/>
  <c r="P11" i="14"/>
  <c r="Q11" i="14" s="1"/>
  <c r="R11" i="14" s="1"/>
  <c r="S11" i="14" s="1"/>
  <c r="P10" i="14"/>
  <c r="Q10" i="14" s="1"/>
  <c r="R10" i="14" s="1"/>
  <c r="S10" i="14" s="1"/>
  <c r="P16" i="14" l="1"/>
  <c r="Q16" i="14" s="1"/>
  <c r="R16" i="14" s="1"/>
  <c r="S16" i="14" s="1"/>
  <c r="Q26" i="14"/>
  <c r="R26" i="14" s="1"/>
  <c r="S26" i="14" s="1"/>
  <c r="P27" i="14"/>
  <c r="Q27" i="14" s="1"/>
  <c r="R27" i="14" s="1"/>
  <c r="S27" i="14" s="1"/>
  <c r="P18" i="14"/>
  <c r="Q18" i="14" s="1"/>
  <c r="R18" i="14" s="1"/>
  <c r="S18" i="14" s="1"/>
  <c r="P9" i="14"/>
  <c r="P23" i="14" l="1"/>
  <c r="Q23" i="14" s="1"/>
  <c r="R23" i="14" s="1"/>
  <c r="S23" i="14" s="1"/>
  <c r="Q9" i="14"/>
  <c r="R9" i="14" s="1"/>
  <c r="S9" i="14" s="1"/>
  <c r="P15" i="14"/>
  <c r="Q15" i="14" s="1"/>
  <c r="R15" i="14" s="1"/>
  <c r="S15" i="14" s="1"/>
  <c r="M7" i="13"/>
  <c r="M15" i="13" s="1"/>
  <c r="M16" i="13"/>
  <c r="M23" i="13"/>
</calcChain>
</file>

<file path=xl/sharedStrings.xml><?xml version="1.0" encoding="utf-8"?>
<sst xmlns="http://schemas.openxmlformats.org/spreadsheetml/2006/main" count="1102" uniqueCount="719">
  <si>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</si>
  <si>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</si>
  <si>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</si>
  <si>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</si>
  <si>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</si>
  <si>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</si>
  <si>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</si>
  <si>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</si>
  <si>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</si>
  <si>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</si>
  <si>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</si>
  <si>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</si>
  <si>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</si>
  <si>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</si>
  <si>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</si>
  <si>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</si>
  <si>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</si>
  <si>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</si>
  <si>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</si>
  <si>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</si>
  <si>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</si>
  <si>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</si>
  <si>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</si>
  <si>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</si>
  <si>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</si>
  <si>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</si>
  <si>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</si>
  <si>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</si>
  <si>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</si>
  <si>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</si>
  <si>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</si>
  <si>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</si>
  <si>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</si>
  <si>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</si>
  <si>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</si>
  <si>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</si>
  <si>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</si>
  <si>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</si>
  <si>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</si>
  <si>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</si>
  <si>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</si>
  <si>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</si>
  <si>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</si>
  <si>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</si>
  <si>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</si>
  <si>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</si>
  <si>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</si>
  <si>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</si>
  <si>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</si>
  <si>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</si>
  <si>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</si>
  <si>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</si>
  <si>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</si>
  <si>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</si>
  <si>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</si>
  <si>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</si>
  <si>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</si>
  <si>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</si>
  <si>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</si>
  <si>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</si>
  <si>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</si>
  <si>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</si>
  <si>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</si>
  <si>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</si>
  <si>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</si>
  <si>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</si>
  <si>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</si>
  <si>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</si>
  <si>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</si>
  <si>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</si>
  <si>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</si>
  <si>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</si>
  <si>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</si>
  <si>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</si>
  <si>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</si>
  <si>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</si>
  <si>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</si>
  <si>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</si>
  <si>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</si>
  <si>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</si>
  <si>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</si>
  <si>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</si>
  <si>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</si>
  <si>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</si>
  <si>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</si>
  <si>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</si>
  <si>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</si>
  <si>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</si>
  <si>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</si>
  <si>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</si>
  <si>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</si>
  <si>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</si>
  <si>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</si>
  <si>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</si>
  <si>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</si>
  <si>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</si>
  <si>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</si>
  <si>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</si>
  <si>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</si>
  <si>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</si>
  <si>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</si>
  <si>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</si>
  <si>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</si>
  <si>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</si>
  <si>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</si>
  <si>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</si>
  <si>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</si>
  <si>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</si>
  <si>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</si>
  <si>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</si>
  <si>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</si>
  <si>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</si>
  <si>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</si>
  <si>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</si>
  <si>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</si>
  <si>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</si>
  <si>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</si>
  <si>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</si>
  <si>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</si>
  <si>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</si>
  <si>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</si>
  <si>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</si>
  <si>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</si>
  <si>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</si>
  <si>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</si>
  <si>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</si>
  <si>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</si>
  <si>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</si>
  <si>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</si>
  <si>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</si>
  <si>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</si>
  <si>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</si>
  <si>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</si>
  <si>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</si>
  <si>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</si>
  <si>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</si>
  <si>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</si>
  <si>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</si>
  <si>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</si>
  <si>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</si>
  <si>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</si>
  <si>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</si>
  <si>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</si>
  <si>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</si>
  <si>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</si>
  <si>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</si>
  <si>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</si>
  <si>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</si>
  <si>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</si>
  <si>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</si>
  <si>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</si>
  <si>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</si>
  <si>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</si>
  <si>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</si>
  <si>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</si>
  <si>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</si>
  <si>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</si>
  <si>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</si>
  <si>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</si>
  <si>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</si>
  <si>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</si>
  <si>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</si>
  <si>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</si>
  <si>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</si>
  <si>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</si>
  <si>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</si>
  <si>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</si>
  <si>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</si>
  <si>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</si>
  <si>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</si>
  <si>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</si>
  <si>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</si>
  <si>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</si>
  <si>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</si>
  <si>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</si>
  <si>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</si>
  <si>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</si>
  <si>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</si>
  <si>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</si>
  <si>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</si>
  <si>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</si>
  <si>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</si>
  <si>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</si>
  <si>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</si>
  <si>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</si>
  <si>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</si>
  <si>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</si>
  <si>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</si>
  <si>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</si>
  <si>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</si>
  <si>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</si>
  <si>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</si>
  <si>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</si>
  <si>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</si>
  <si>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</si>
  <si>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</si>
  <si>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</si>
  <si>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</si>
  <si>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</si>
  <si>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</si>
  <si>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</si>
  <si>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</si>
  <si>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</si>
  <si>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</si>
  <si>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</si>
  <si>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</si>
  <si>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</si>
  <si>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</si>
  <si>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</si>
  <si>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</si>
  <si>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</si>
  <si>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</si>
  <si>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</si>
  <si>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</si>
  <si>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</si>
  <si>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</si>
  <si>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</si>
  <si>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</si>
  <si>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</si>
  <si>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</si>
  <si>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</si>
  <si>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</si>
  <si>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</si>
  <si>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</si>
  <si>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</si>
  <si>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</si>
  <si>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</si>
  <si>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</si>
  <si>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</si>
  <si>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</si>
  <si>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</si>
  <si>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</si>
  <si>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</si>
  <si>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</si>
  <si>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</si>
  <si>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</si>
  <si>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</si>
  <si>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</si>
  <si>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</si>
  <si>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</si>
  <si>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</si>
  <si>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</si>
  <si>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</si>
  <si>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</si>
  <si>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</si>
  <si>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>4.</t>
  </si>
  <si>
    <t>3.</t>
  </si>
  <si>
    <t>2.</t>
  </si>
  <si>
    <t>1.</t>
  </si>
  <si>
    <t>Rovat
száma</t>
  </si>
  <si>
    <t>Rovat megnevezése</t>
  </si>
  <si>
    <t>Sor-
szám</t>
  </si>
  <si>
    <t>Megnevezés</t>
  </si>
  <si>
    <t>K1-K8. Költségvetési kiadások</t>
  </si>
  <si>
    <t>B1-B7</t>
  </si>
  <si>
    <t>Költségvetési bevételek (=13+19+33+49+55+61+67)</t>
  </si>
  <si>
    <t>68</t>
  </si>
  <si>
    <t>B7</t>
  </si>
  <si>
    <t>67</t>
  </si>
  <si>
    <t>B75</t>
  </si>
  <si>
    <t>Egyéb felhalmozási célú átvett pénzeszközök</t>
  </si>
  <si>
    <t>66</t>
  </si>
  <si>
    <t>B74</t>
  </si>
  <si>
    <t>Felhalmozási célú visszatérítendő támogatások, kölcsönök visszatérülése államháztartáson kívülről</t>
  </si>
  <si>
    <t>65</t>
  </si>
  <si>
    <t>B73</t>
  </si>
  <si>
    <t>Felhalmozási célú visszatérítendő támogatások, kölcsönök visszatérülése kormányoktól és más nemzetközi szervezetektől</t>
  </si>
  <si>
    <t>64</t>
  </si>
  <si>
    <t>B72</t>
  </si>
  <si>
    <t>Felhalmozási célú visszatérítendő támogatások, kölcsönök visszatérülése az Európai Uniótól</t>
  </si>
  <si>
    <t>63</t>
  </si>
  <si>
    <t>B71</t>
  </si>
  <si>
    <t>Felhalmozási célú garancia- és kezességvállalásból származó megtérülések államháztartáson kívülről</t>
  </si>
  <si>
    <t>62</t>
  </si>
  <si>
    <t>B6</t>
  </si>
  <si>
    <t>Működési célú átvett pénzeszközök (=56+…+60)</t>
  </si>
  <si>
    <t>61</t>
  </si>
  <si>
    <t>B65</t>
  </si>
  <si>
    <t>Egyéb működési célú átvett pénzeszközök</t>
  </si>
  <si>
    <t>60</t>
  </si>
  <si>
    <t>B64</t>
  </si>
  <si>
    <t>Működési célú visszatérítendő támogatások, kölcsönök visszatérülése államháztartáson kívülről</t>
  </si>
  <si>
    <t>59</t>
  </si>
  <si>
    <t>B63</t>
  </si>
  <si>
    <t>Működési célú visszatérítendő támogatások, kölcsönök visszatérülése kormányoktól és más nemzetközi szervezetektől</t>
  </si>
  <si>
    <t>58</t>
  </si>
  <si>
    <t>B62</t>
  </si>
  <si>
    <t>Működési célú visszatérítendő támogatások, kölcsönök visszatérülése az Európai Uniótól</t>
  </si>
  <si>
    <t>57</t>
  </si>
  <si>
    <t>B61</t>
  </si>
  <si>
    <t>Működési célú garancia- és kezességvállalásból származó megtérülések államháztartáson kívülről</t>
  </si>
  <si>
    <t>56</t>
  </si>
  <si>
    <t>B5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</si>
  <si>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</si>
  <si>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</si>
  <si>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</si>
  <si>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</si>
  <si>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</si>
  <si>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</si>
  <si>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</si>
  <si>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</si>
  <si>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</si>
  <si>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</si>
  <si>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</si>
  <si>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</si>
  <si>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</si>
  <si>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</si>
  <si>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</si>
  <si>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</si>
  <si>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 (=44+45)</t>
  </si>
  <si>
    <t>B4092</t>
  </si>
  <si>
    <t>Más egyéb pénzügyi műveletek bevételei</t>
  </si>
  <si>
    <t>B4091</t>
  </si>
  <si>
    <t>Részesedésekből származó pénzügyi műveletek bevételei</t>
  </si>
  <si>
    <t>B408</t>
  </si>
  <si>
    <t>Kamatbevételek és más nyereségjellegű bevételek (=41+42)</t>
  </si>
  <si>
    <t>B4082</t>
  </si>
  <si>
    <t>Egyéb kapott (járó) kamatok és kamatjellegű bevételek</t>
  </si>
  <si>
    <t>B4081</t>
  </si>
  <si>
    <t>Befektetett pénzügyi eszközökből származó 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</si>
  <si>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</si>
  <si>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</si>
  <si>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</si>
  <si>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</si>
  <si>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</si>
  <si>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</si>
  <si>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</si>
  <si>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</si>
  <si>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</si>
  <si>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</si>
  <si>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</si>
  <si>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</si>
  <si>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</si>
  <si>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</si>
  <si>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</si>
  <si>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</si>
  <si>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</si>
  <si>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</si>
  <si>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</si>
  <si>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</si>
  <si>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</si>
  <si>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</si>
  <si>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</si>
  <si>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</si>
  <si>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</si>
  <si>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</si>
  <si>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</si>
  <si>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</si>
  <si>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</si>
  <si>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</si>
  <si>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</si>
  <si>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</si>
  <si>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</si>
  <si>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</si>
  <si>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</si>
  <si>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</si>
  <si>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</si>
  <si>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</si>
  <si>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</si>
  <si>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</si>
  <si>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</si>
  <si>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</si>
  <si>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</si>
  <si>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</si>
  <si>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</si>
  <si>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</si>
  <si>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</si>
  <si>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</si>
  <si>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</si>
  <si>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</si>
  <si>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</si>
  <si>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</si>
  <si>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</si>
  <si>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</si>
  <si>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</si>
  <si>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</si>
  <si>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</si>
  <si>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</si>
  <si>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</si>
  <si>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</si>
  <si>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</si>
  <si>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</si>
  <si>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</si>
  <si>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</si>
  <si>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</si>
  <si>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</si>
  <si>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</si>
  <si>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</si>
  <si>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</si>
  <si>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</si>
  <si>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</si>
  <si>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</si>
  <si>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</si>
  <si>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</si>
  <si>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</si>
  <si>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</si>
  <si>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</si>
  <si>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</si>
  <si>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</si>
  <si>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</si>
  <si>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B1-B7. Költségvetési bevételek</t>
  </si>
  <si>
    <t>K9</t>
  </si>
  <si>
    <t>Finanszírozási kiadások (=21+27+28+29)</t>
  </si>
  <si>
    <t>K94</t>
  </si>
  <si>
    <t>Váltókiadások</t>
  </si>
  <si>
    <t>K93</t>
  </si>
  <si>
    <t>Adóssághoz nem kapcsolódó származékos ügyletek kiadásai</t>
  </si>
  <si>
    <t>K92</t>
  </si>
  <si>
    <t>Külföldi finanszírozás kiadásai (=22+…+26)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</si>
  <si>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</si>
  <si>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</si>
  <si>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</si>
  <si>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</si>
  <si>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</si>
  <si>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</si>
  <si>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</si>
  <si>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</si>
  <si>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</si>
  <si>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</si>
  <si>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</si>
  <si>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Belföldi finanszírozás kiadásai (=04+11+…+17+20)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</si>
  <si>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</si>
  <si>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</si>
  <si>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</si>
  <si>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</si>
  <si>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</si>
  <si>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</si>
  <si>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</si>
  <si>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</si>
  <si>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</si>
  <si>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</si>
  <si>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</si>
  <si>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</si>
  <si>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</si>
  <si>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</si>
  <si>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</si>
  <si>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</si>
  <si>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</si>
  <si>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</si>
  <si>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</si>
  <si>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Belföldi értékpapírok kiadásai (=05+…+10)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</si>
  <si>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</si>
  <si>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</si>
  <si>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</si>
  <si>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</si>
  <si>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</si>
  <si>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</si>
  <si>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</si>
  <si>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</si>
  <si>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</si>
  <si>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</si>
  <si>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</si>
  <si>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</si>
  <si>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</si>
  <si>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>Hitel-, kölcsöntörlesztés államháztartáson kívülre (=01+02+03)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</si>
  <si>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</si>
  <si>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</si>
  <si>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</si>
  <si>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</si>
  <si>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</si>
  <si>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</si>
  <si>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K9. Finanszírozási kiadások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</si>
  <si>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</si>
  <si>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</si>
  <si>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</si>
  <si>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</si>
  <si>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</si>
  <si>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</si>
  <si>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</si>
  <si>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</si>
  <si>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</si>
  <si>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</si>
  <si>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</si>
  <si>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</si>
  <si>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</si>
  <si>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</si>
  <si>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</si>
  <si>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</si>
  <si>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</si>
  <si>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</si>
  <si>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</si>
  <si>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</si>
  <si>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</si>
  <si>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</si>
  <si>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</si>
  <si>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</si>
  <si>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</si>
  <si>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</si>
  <si>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</si>
  <si>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</si>
  <si>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</si>
  <si>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</si>
  <si>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</si>
  <si>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</si>
  <si>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</si>
  <si>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</si>
  <si>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</si>
  <si>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</si>
  <si>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</si>
  <si>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</si>
  <si>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</si>
  <si>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</si>
  <si>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</si>
  <si>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</si>
  <si>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</si>
  <si>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</si>
  <si>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</si>
  <si>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</si>
  <si>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</si>
  <si>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</si>
  <si>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</si>
  <si>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</si>
  <si>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</si>
  <si>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</si>
  <si>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</si>
  <si>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</si>
  <si>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</si>
  <si>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</si>
  <si>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</si>
  <si>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</si>
  <si>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</si>
  <si>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</si>
  <si>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 xml:space="preserve">   </t>
  </si>
  <si>
    <t>Átlagos statisztikai állományi létszám (tervezett éves átlagos statisztikai állományi létszám) (fő)</t>
  </si>
  <si>
    <t>Tartósan (legalább három hónapja) üres álláshelyek száma az időszak első napján</t>
  </si>
  <si>
    <t>Üres álláshelyek száma az időszak első napján</t>
  </si>
  <si>
    <t>Munkajogi nyitólétszám (az időszak első napján munkaviszonyban állók létszáma) (fő)</t>
  </si>
  <si>
    <t>Nyitólétszám (az időszak első napján munkavégzésre irányuló jogviszonyban állók statisztikai állományi létszáma) (fő)</t>
  </si>
  <si>
    <t>FOGLALKOZTATOTTAK ÖSSZESEN (=22+36+46+52+57+65+77)</t>
  </si>
  <si>
    <t>alpolgármester, főpolgármester-helyettes, 
megyei közgyűlés elnöke, alelnöke</t>
  </si>
  <si>
    <t>helyi önkormányzati képviselő-testület tagja, megyei közgyűlés tagja</t>
  </si>
  <si>
    <t>polgármester, főpolgármester</t>
  </si>
  <si>
    <t>Munka Törvénykönyve vezetőkre vonatkozó rendelkezései alapján foglalkoztatott vezető</t>
  </si>
  <si>
    <t>közfoglalkoztatott</t>
  </si>
  <si>
    <t>ösztöndíjas foglalkoztatott</t>
  </si>
  <si>
    <t>vezető, igazgató, elnök, igazgató-helyettes, elnök-helyettes, hivatalvezető, hivatalvezető-helyettes, a költségvetési szerveknél foglalkoztatott egyéb munkavállaló (vezető)</t>
  </si>
  <si>
    <t>pedagógus (magasabb) vezetői megbízással</t>
  </si>
  <si>
    <t>kutatótanár</t>
  </si>
  <si>
    <t>mesterpedagógus</t>
  </si>
  <si>
    <t>pedagógus II.</t>
  </si>
  <si>
    <t>pedagógus I.</t>
  </si>
  <si>
    <t>gyakornok (pedagógus)</t>
  </si>
  <si>
    <t>kutató, felsőoktatásban oktató</t>
  </si>
  <si>
    <t>"E"-"J"  fizetési  osztály  összesen</t>
  </si>
  <si>
    <t>"C", "D" fizetési osztály  összesen</t>
  </si>
  <si>
    <t>"A", "B" fizetési  osztály összesen</t>
  </si>
  <si>
    <t>főtanácsos, főmunkatárs, tanácsos, munkatárs</t>
  </si>
  <si>
    <t>főosztályvezető, főosztályvezető-helyettes, osztályvezető, ügykezelő osztályvezető, további vezető</t>
  </si>
  <si>
    <t>igazgató (főigazgató), igazgatóhelyettes (főigazgató-helyettes)</t>
  </si>
  <si>
    <t>12.</t>
  </si>
  <si>
    <t>11.</t>
  </si>
  <si>
    <t>10.</t>
  </si>
  <si>
    <t>9.</t>
  </si>
  <si>
    <t>8.</t>
  </si>
  <si>
    <t>7.</t>
  </si>
  <si>
    <t>6.</t>
  </si>
  <si>
    <t>5.</t>
  </si>
  <si>
    <t xml:space="preserve"> Választott tisztségvi-selők juttatásai</t>
  </si>
  <si>
    <t>Foglalkoz-tatottak egyéb személyi juttatásai</t>
  </si>
  <si>
    <t>Támoga-tások</t>
  </si>
  <si>
    <t>Költség-térítések</t>
  </si>
  <si>
    <t>Végkielé-gítés, jubileumi jutalom</t>
  </si>
  <si>
    <t>Készenléti, ügyeleti, helyettesí-tési díj, túlóra, túlszolgá-lat</t>
  </si>
  <si>
    <t>Normatív jutalmak, céljuttatás, projekt-prémium</t>
  </si>
  <si>
    <t>Törvény szerinti illetmé-nyek, munka-bérek</t>
  </si>
  <si>
    <t>Megnevezés
(besorolási  osztály és fizetési fokozat)</t>
  </si>
  <si>
    <t>Sor-szám</t>
  </si>
  <si>
    <t>I</t>
  </si>
  <si>
    <t>Létszám
fő
(Tervezett átlagos statisztikai állományi létszám, éves)</t>
  </si>
  <si>
    <t>felsőfokú végzettségű, a költségvetési szerveknél foglalkoztatott egyéb munkavállaló  (nem 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</si>
  <si>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</si>
  <si>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</si>
  <si>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Működési bevételek (=34+…+40+43+46+...+48)</t>
  </si>
  <si>
    <t>Felhalmozási bevételek (=50+…+54)</t>
  </si>
  <si>
    <t>Felhalmozási célú átvett pénzeszközök (=62+…+66)</t>
  </si>
  <si>
    <t>3. melléklet a………/………….. önkormányzati rendelethez</t>
  </si>
  <si>
    <t>B8 Finanszírozási bevételek</t>
  </si>
  <si>
    <t>A</t>
  </si>
  <si>
    <t>B</t>
  </si>
  <si>
    <t>C</t>
  </si>
  <si>
    <t>D</t>
  </si>
  <si>
    <t xml:space="preserve">1. </t>
  </si>
  <si>
    <t>Kiemelt kiadási és bevételi előirányzatok</t>
  </si>
  <si>
    <t xml:space="preserve"> Sorszám</t>
  </si>
  <si>
    <t>Személyi juttatások (K1)</t>
  </si>
  <si>
    <t>Munkaadókat terhelő járulékok és szociális hozzájárulási adó (K2)</t>
  </si>
  <si>
    <t>Dologi kiadások (K3)</t>
  </si>
  <si>
    <t>Ellátottak pénzbeli juttatásai (K4)</t>
  </si>
  <si>
    <t>Egyéb működési célú  kiadások (K5)</t>
  </si>
  <si>
    <t>Beruházások (K6)</t>
  </si>
  <si>
    <t>Felújítások (K7)</t>
  </si>
  <si>
    <t>Egyéb felhalmozási célú kiadások (K8)</t>
  </si>
  <si>
    <t>KÖLTSÉGVETÉSI KIADÁSOK ÖSSZESEN: (1+...+ 08)</t>
  </si>
  <si>
    <t>Működési célú támogatások államháztartáson belülről (B1)</t>
  </si>
  <si>
    <t>Felhalmozási célú támogatások államháztartáson belülről (B2)</t>
  </si>
  <si>
    <t>13.</t>
  </si>
  <si>
    <t>Közhatalmi bevételek (B3)</t>
  </si>
  <si>
    <t>14.</t>
  </si>
  <si>
    <t>Működési bevételek (B4)</t>
  </si>
  <si>
    <t>15.</t>
  </si>
  <si>
    <t>Felhalmozási bevételek (B5)</t>
  </si>
  <si>
    <t>16.</t>
  </si>
  <si>
    <t>Működési célú átvett pénzeszközök (B6)</t>
  </si>
  <si>
    <t>17.</t>
  </si>
  <si>
    <t>Felhalmozási célú átvett pénzeszközök (B7)</t>
  </si>
  <si>
    <t>18.</t>
  </si>
  <si>
    <t>KÖLTSÉGVETÉSI BEVÉTELEK ÖSSZESEN  (10+…+ 16)</t>
  </si>
  <si>
    <t>19.</t>
  </si>
  <si>
    <t>Finanszírozási kiadások (K9)</t>
  </si>
  <si>
    <t>20.</t>
  </si>
  <si>
    <t xml:space="preserve">Központi, irányító szervi támogatás (B816) </t>
  </si>
  <si>
    <t>21.</t>
  </si>
  <si>
    <t>Egyéb finanszírozási bevételek (B8 a B816 kivételével)</t>
  </si>
  <si>
    <t>22.</t>
  </si>
  <si>
    <t>FINANSZÍROZÁSI BEVÉTELEK (19+20)=(B8)</t>
  </si>
  <si>
    <t>E</t>
  </si>
  <si>
    <t>F</t>
  </si>
  <si>
    <t>G</t>
  </si>
  <si>
    <t>Sorszám</t>
  </si>
  <si>
    <t>Kötelezettség megnevezése, azonosító adatai</t>
  </si>
  <si>
    <t>Futamidő/kezesség érvényesíthetőségi határidő</t>
  </si>
  <si>
    <t>Kötelezettség összesen</t>
  </si>
  <si>
    <t>forint</t>
  </si>
  <si>
    <t>K1-K8 Költségvetési kiadások szerinti sorszáma</t>
  </si>
  <si>
    <t>Kiemelt előirányzat megnevezése</t>
  </si>
  <si>
    <t>Immateriális javak beszerzése, létesítése K61</t>
  </si>
  <si>
    <t>Informatikai eszközök beszerzése, létesítése K63</t>
  </si>
  <si>
    <t>Egyéb tárgyi eszközök beszerzése, létesítése K64</t>
  </si>
  <si>
    <t>Részesedések beszerzése K65</t>
  </si>
  <si>
    <t>Meglévő részesedések növeléséhez kapcsolódó kiadások K66</t>
  </si>
  <si>
    <t>Beruházási célú előzetesen felszámított általános forgalmi adó K67</t>
  </si>
  <si>
    <t>Ingatlanok felújítása K71</t>
  </si>
  <si>
    <t>Informatikai eszközök felújítása K72</t>
  </si>
  <si>
    <t>Egyéb tárgyi eszközök felújítása K73</t>
  </si>
  <si>
    <t>Felújítási célú előzetesen felszámított általános forgalmi adó K74</t>
  </si>
  <si>
    <t>Felújítások (=9+…12) K71-K74</t>
  </si>
  <si>
    <t>Beruházások (=1+….7) K61-K67</t>
  </si>
  <si>
    <t>H</t>
  </si>
  <si>
    <t>J</t>
  </si>
  <si>
    <t>K</t>
  </si>
  <si>
    <t>L</t>
  </si>
  <si>
    <t>M</t>
  </si>
  <si>
    <t>N</t>
  </si>
  <si>
    <t>O</t>
  </si>
  <si>
    <t>Hónap</t>
  </si>
  <si>
    <t>01.</t>
  </si>
  <si>
    <t>Év</t>
  </si>
  <si>
    <t>KÖZALKALMAZOTTAK ÖSSZESEN (=1+…+13)</t>
  </si>
  <si>
    <t>EGYÉB BÉRRENDSZER ÖSSZESEN (=15+…+21)</t>
  </si>
  <si>
    <t>23.</t>
  </si>
  <si>
    <t>24.</t>
  </si>
  <si>
    <t>25.</t>
  </si>
  <si>
    <t>26.</t>
  </si>
  <si>
    <t>27.</t>
  </si>
  <si>
    <t>VÁLASZTOTT TISZTSÉGVISELŐK ÖSSZESEN (=23+…+25)</t>
  </si>
  <si>
    <t>Eredeti előirányzat</t>
  </si>
  <si>
    <t xml:space="preserve">Eredeti előirányzat </t>
  </si>
  <si>
    <t xml:space="preserve">Eredeti előírányzat </t>
  </si>
  <si>
    <t>FINANSZÍROZÁSI KIADÁSOK (K9)</t>
  </si>
  <si>
    <t>FINANSZÍROZÁSI KIADÁSOK (19+20)=(K9)</t>
  </si>
  <si>
    <t>Összesen</t>
  </si>
  <si>
    <t>Ságvár Község Önkormányzatának 2017. évi kiadási előirányzatai</t>
  </si>
  <si>
    <t>Ságvár Község Önkormányzatának 2017. évi bevételi előirányzatai</t>
  </si>
  <si>
    <t>Ságvár Község Önkormányzatának 2017. évi finanszírozási kiadásai</t>
  </si>
  <si>
    <t>Ságvár Község Önkormányzatának 2016. évi finanszírozási kiadásai</t>
  </si>
  <si>
    <t>Ságvár Község Önkormányzatának 2017. évi finanszírozási bevételei</t>
  </si>
  <si>
    <t>Ságvár Község Önkormányzatának 2017. évi létszám előirányzata</t>
  </si>
  <si>
    <t>Ságvár Község Önkormányzatának 2017. évi bevételei és kiadásai mérlegszerűen</t>
  </si>
  <si>
    <t>Ságvár Község Önkormányzatának 2017. évi stabilitási melléklete 2017-2020</t>
  </si>
  <si>
    <t>Ságvár Község Önkormányzatának 2017. évi felújítási és felhalmozási kiadásai</t>
  </si>
  <si>
    <t>Ságvár Község Önkormányzatának 2017. évi előirányzat-felhasználási ütemterve</t>
  </si>
  <si>
    <t>Ságvár Község Önkormányzatának 2017. évi gördülő költségvetése (2017-2018-2019-2020)</t>
  </si>
  <si>
    <t>Előirányzat-csoport</t>
  </si>
  <si>
    <t>Kiemelt előirányzat</t>
  </si>
  <si>
    <t>Összesen:</t>
  </si>
  <si>
    <t>Működési kiadások</t>
  </si>
  <si>
    <t>Felhalmozási kiadások</t>
  </si>
  <si>
    <t>Működési bevételek</t>
  </si>
  <si>
    <t>Felhalmozási bevételek</t>
  </si>
  <si>
    <t>Finanszírozási bevételek</t>
  </si>
  <si>
    <t>K1 Személyi juttatások</t>
  </si>
  <si>
    <t>K2 Munkaadókat terhelő járulékok</t>
  </si>
  <si>
    <t>K3 Dologi kiadások</t>
  </si>
  <si>
    <t>K4 Ellátottak pénzbeli juttatásai</t>
  </si>
  <si>
    <t>K5 Egyéb működési célú kiadások</t>
  </si>
  <si>
    <t>K6 Beruházások</t>
  </si>
  <si>
    <t>K7 Felújítások</t>
  </si>
  <si>
    <t>K914 Államháztartáson belüli megelőlegezés visszafizetése</t>
  </si>
  <si>
    <t>K915 Központi irányító szervi támogatás</t>
  </si>
  <si>
    <t>B811 Hitelfelvétel</t>
  </si>
  <si>
    <t>B813 Maradvány igénybevétel</t>
  </si>
  <si>
    <t>B816 Központi irányító szervi támogatás</t>
  </si>
  <si>
    <t>B1 Működési célú támogatások</t>
  </si>
  <si>
    <t>B2 Felhalmozási célú támogatások</t>
  </si>
  <si>
    <t>B3 Közhatalmi bevételek</t>
  </si>
  <si>
    <t>B4 Működési bevételek</t>
  </si>
  <si>
    <t>B6 Működési célú átvett pénzeszköz</t>
  </si>
  <si>
    <t>B1-B7 Költségvetési bevételek összesen</t>
  </si>
  <si>
    <t>Ságvár Község Önkormányzata valamint a Ságvári Közös Önkormányzati Hivatal összesített 2017. évi kiadási és bevételi előirányzatai</t>
  </si>
  <si>
    <t xml:space="preserve">Ingatlanok beszerzése, létesítése K62 </t>
  </si>
  <si>
    <t>1. melléklet az 2/2017. (II. 28.) önkormányzati rendelethez</t>
  </si>
  <si>
    <t>2. melléklet a 2/2017. (II. 28.) önkormányzati rendelethez</t>
  </si>
  <si>
    <t>2/a. melléklet a 2/2017. (II. 28.) önkormányzati rendelethez</t>
  </si>
  <si>
    <t>3. melléklet a 2/2017. (II. 28.) önkormányzati rendelethez</t>
  </si>
  <si>
    <t>4. melléklet a 2/2017. (II. 28.) önkormányzati rendelethez</t>
  </si>
  <si>
    <t>5. melléklet a 2/2017. (II. 28.) önkormányzati rendelethez</t>
  </si>
  <si>
    <t>6. melléklet a 2/2017. (II. 28.) önkormányzati rendelethez</t>
  </si>
  <si>
    <t>7. melléklet a 2/2017. (II. 28.) önkormányzati rendelethez</t>
  </si>
  <si>
    <t>8. melléklet a 2/2017. (II. 28.) önkormányzati rendelethez</t>
  </si>
  <si>
    <t>9. melléklet a 2/2017. (II. 28.) önkormányzati rendelethez</t>
  </si>
  <si>
    <t>10. melléklet a 2/2017. (II. 28.) önkormányzati rendelethez</t>
  </si>
  <si>
    <t>Módosított előirányzat</t>
  </si>
  <si>
    <t>Ságvár Község Önkormányzata                                           eredeti</t>
  </si>
  <si>
    <t>Ságvár Község Önkormányzata                         módosított</t>
  </si>
  <si>
    <t>Ságvári Közös Önkormányzati Hivatal                                      eredeti</t>
  </si>
  <si>
    <t>Ságvári Közös Önkormányzati Hivatal                                           módosított</t>
  </si>
  <si>
    <t>Ságvár Község Önkormányzata                  eredeti</t>
  </si>
  <si>
    <t>Ságvári Közös Önkormányzati Hivatal                 eredeti</t>
  </si>
  <si>
    <t>Ságvári Közös Önkormányzati Hivatal módosított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</si>
</sst>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\ ##########"/>
    <numFmt numFmtId="166" formatCode="0__"/>
  </numFmts>
  <fonts count="24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color indexed="8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8" fillId="0" borderId="0"/>
    <xf numFmtId="0" fontId="3" fillId="0" borderId="0"/>
    <xf numFmtId="0" fontId="3" fillId="0" borderId="0"/>
    <xf numFmtId="0" fontId="6" fillId="0" borderId="0"/>
    <xf numFmtId="0" fontId="3" fillId="0" borderId="0"/>
  </cellStyleXfs>
  <cellXfs count="387">
    <xf numFmtId="0" fontId="0" fillId="0" borderId="0" xfId="0"/>
    <xf numFmtId="0" fontId="2" fillId="0" borderId="0" xfId="1" applyFont="1" applyFill="1"/>
    <xf numFmtId="164" fontId="2" fillId="0" borderId="0" xfId="1" applyNumberFormat="1" applyFont="1" applyFill="1"/>
    <xf numFmtId="0" fontId="2" fillId="0" borderId="0" xfId="1" applyFont="1" applyFill="1" applyAlignment="1">
      <alignment vertical="center"/>
    </xf>
    <xf numFmtId="0" fontId="4" fillId="0" borderId="0" xfId="1" applyFont="1" applyFill="1"/>
    <xf numFmtId="0" fontId="2" fillId="0" borderId="0" xfId="1" applyFont="1" applyFill="1" applyBorder="1"/>
    <xf numFmtId="0" fontId="2" fillId="0" borderId="0" xfId="1" applyFont="1" applyFill="1" applyAlignment="1">
      <alignment horizontal="left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4" fontId="0" fillId="0" borderId="16" xfId="0" applyNumberFormat="1" applyBorder="1" applyAlignment="1">
      <alignment horizontal="left" vertical="center" wrapText="1"/>
    </xf>
    <xf numFmtId="0" fontId="0" fillId="0" borderId="17" xfId="0" applyBorder="1"/>
    <xf numFmtId="0" fontId="0" fillId="0" borderId="20" xfId="0" applyBorder="1"/>
    <xf numFmtId="0" fontId="16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0" fillId="0" borderId="20" xfId="0" applyFill="1" applyBorder="1"/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7" xfId="0" applyFill="1" applyBorder="1"/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4" fillId="0" borderId="0" xfId="0" applyFont="1"/>
    <xf numFmtId="0" fontId="10" fillId="0" borderId="18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 wrapText="1"/>
    </xf>
    <xf numFmtId="3" fontId="13" fillId="0" borderId="18" xfId="0" applyNumberFormat="1" applyFont="1" applyBorder="1" applyAlignment="1">
      <alignment vertical="center" wrapText="1"/>
    </xf>
    <xf numFmtId="3" fontId="13" fillId="0" borderId="17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3" fontId="14" fillId="0" borderId="7" xfId="0" applyNumberFormat="1" applyFont="1" applyBorder="1" applyAlignment="1">
      <alignment vertical="center"/>
    </xf>
    <xf numFmtId="3" fontId="2" fillId="0" borderId="1" xfId="1" applyNumberFormat="1" applyFont="1" applyFill="1" applyBorder="1" applyAlignment="1">
      <alignment horizontal="right" vertical="center"/>
    </xf>
    <xf numFmtId="3" fontId="4" fillId="0" borderId="16" xfId="1" applyNumberFormat="1" applyFont="1" applyFill="1" applyBorder="1" applyAlignment="1">
      <alignment horizontal="right" vertical="center"/>
    </xf>
    <xf numFmtId="0" fontId="13" fillId="0" borderId="16" xfId="0" applyFont="1" applyBorder="1" applyAlignment="1">
      <alignment horizontal="center"/>
    </xf>
    <xf numFmtId="1" fontId="13" fillId="0" borderId="0" xfId="0" applyNumberFormat="1" applyFont="1"/>
    <xf numFmtId="0" fontId="3" fillId="0" borderId="0" xfId="1" applyFont="1" applyFill="1" applyBorder="1" applyAlignment="1">
      <alignment wrapText="1"/>
    </xf>
    <xf numFmtId="0" fontId="10" fillId="0" borderId="11" xfId="0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13" fillId="0" borderId="20" xfId="0" applyNumberFormat="1" applyFont="1" applyFill="1" applyBorder="1" applyAlignment="1">
      <alignment horizontal="right" vertical="center" wrapText="1"/>
    </xf>
    <xf numFmtId="3" fontId="14" fillId="0" borderId="8" xfId="0" applyNumberFormat="1" applyFont="1" applyBorder="1" applyAlignment="1">
      <alignment horizontal="right" vertical="center" wrapText="1"/>
    </xf>
    <xf numFmtId="3" fontId="14" fillId="0" borderId="7" xfId="0" applyNumberFormat="1" applyFont="1" applyBorder="1" applyAlignment="1">
      <alignment vertical="center" wrapText="1"/>
    </xf>
    <xf numFmtId="3" fontId="14" fillId="0" borderId="8" xfId="0" applyNumberFormat="1" applyFont="1" applyBorder="1" applyAlignment="1">
      <alignment vertical="center" wrapText="1"/>
    </xf>
    <xf numFmtId="3" fontId="14" fillId="0" borderId="9" xfId="0" applyNumberFormat="1" applyFont="1" applyBorder="1" applyAlignment="1">
      <alignment vertical="center" wrapText="1"/>
    </xf>
    <xf numFmtId="3" fontId="13" fillId="0" borderId="17" xfId="0" applyNumberFormat="1" applyFont="1" applyBorder="1" applyAlignment="1">
      <alignment vertical="center" wrapText="1"/>
    </xf>
    <xf numFmtId="3" fontId="14" fillId="0" borderId="17" xfId="0" applyNumberFormat="1" applyFont="1" applyFill="1" applyBorder="1" applyAlignment="1">
      <alignment vertical="center"/>
    </xf>
    <xf numFmtId="3" fontId="14" fillId="0" borderId="17" xfId="0" applyNumberFormat="1" applyFont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/>
    </xf>
    <xf numFmtId="3" fontId="13" fillId="0" borderId="18" xfId="0" applyNumberFormat="1" applyFont="1" applyFill="1" applyBorder="1" applyAlignment="1">
      <alignment vertical="center"/>
    </xf>
    <xf numFmtId="3" fontId="14" fillId="0" borderId="7" xfId="0" applyNumberFormat="1" applyFont="1" applyFill="1" applyBorder="1" applyAlignment="1">
      <alignment vertical="center"/>
    </xf>
    <xf numFmtId="3" fontId="3" fillId="0" borderId="1" xfId="4" applyNumberFormat="1" applyFont="1" applyFill="1" applyBorder="1" applyAlignment="1">
      <alignment horizontal="right" vertical="center" wrapText="1"/>
    </xf>
    <xf numFmtId="0" fontId="2" fillId="0" borderId="1" xfId="1" quotePrefix="1" applyFont="1" applyFill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 wrapText="1"/>
    </xf>
    <xf numFmtId="3" fontId="14" fillId="0" borderId="13" xfId="0" applyNumberFormat="1" applyFont="1" applyBorder="1" applyAlignment="1">
      <alignment horizontal="right" vertical="center" wrapText="1"/>
    </xf>
    <xf numFmtId="3" fontId="13" fillId="0" borderId="18" xfId="0" applyNumberFormat="1" applyFont="1" applyBorder="1" applyAlignment="1">
      <alignment horizontal="right" vertical="center" wrapText="1"/>
    </xf>
    <xf numFmtId="3" fontId="13" fillId="0" borderId="17" xfId="0" applyNumberFormat="1" applyFont="1" applyBorder="1" applyAlignment="1">
      <alignment horizontal="right" vertical="center" wrapText="1"/>
    </xf>
    <xf numFmtId="3" fontId="7" fillId="0" borderId="1" xfId="4" applyNumberFormat="1" applyFont="1" applyFill="1" applyBorder="1" applyAlignment="1">
      <alignment horizontal="right" vertical="center" wrapText="1"/>
    </xf>
    <xf numFmtId="3" fontId="7" fillId="0" borderId="16" xfId="4" applyNumberFormat="1" applyFont="1" applyFill="1" applyBorder="1" applyAlignment="1">
      <alignment horizontal="right" vertical="center" wrapText="1"/>
    </xf>
    <xf numFmtId="0" fontId="13" fillId="0" borderId="6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0" borderId="6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0" fontId="13" fillId="0" borderId="6" xfId="0" applyFont="1" applyBorder="1" applyAlignment="1">
      <alignment horizontal="right" vertical="center" wrapText="1"/>
    </xf>
    <xf numFmtId="3" fontId="13" fillId="0" borderId="8" xfId="0" applyNumberFormat="1" applyFont="1" applyBorder="1" applyAlignment="1">
      <alignment horizontal="right" vertical="center" wrapText="1"/>
    </xf>
    <xf numFmtId="3" fontId="13" fillId="0" borderId="9" xfId="0" applyNumberFormat="1" applyFont="1" applyBorder="1" applyAlignment="1">
      <alignment horizontal="right" vertical="center" wrapText="1"/>
    </xf>
    <xf numFmtId="3" fontId="13" fillId="0" borderId="26" xfId="0" applyNumberFormat="1" applyFont="1" applyBorder="1" applyAlignment="1">
      <alignment horizontal="right" vertical="center" wrapText="1"/>
    </xf>
    <xf numFmtId="3" fontId="13" fillId="0" borderId="19" xfId="0" applyNumberFormat="1" applyFont="1" applyBorder="1" applyAlignment="1">
      <alignment horizontal="right" vertical="center" wrapText="1"/>
    </xf>
    <xf numFmtId="3" fontId="14" fillId="0" borderId="19" xfId="0" applyNumberFormat="1" applyFont="1" applyBorder="1" applyAlignment="1">
      <alignment horizontal="right" vertical="center" wrapText="1"/>
    </xf>
    <xf numFmtId="3" fontId="13" fillId="0" borderId="7" xfId="0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right" vertical="center"/>
    </xf>
    <xf numFmtId="3" fontId="22" fillId="0" borderId="1" xfId="0" applyNumberFormat="1" applyFont="1" applyBorder="1" applyAlignment="1">
      <alignment horizontal="right"/>
    </xf>
    <xf numFmtId="0" fontId="13" fillId="0" borderId="1" xfId="0" applyFont="1" applyFill="1" applyBorder="1"/>
    <xf numFmtId="3" fontId="22" fillId="0" borderId="1" xfId="0" applyNumberFormat="1" applyFont="1" applyFill="1" applyBorder="1" applyAlignment="1">
      <alignment horizontal="right"/>
    </xf>
    <xf numFmtId="0" fontId="13" fillId="0" borderId="14" xfId="0" applyFont="1" applyFill="1" applyBorder="1"/>
    <xf numFmtId="3" fontId="21" fillId="0" borderId="14" xfId="0" applyNumberFormat="1" applyFont="1" applyBorder="1"/>
    <xf numFmtId="0" fontId="2" fillId="0" borderId="0" xfId="0" applyFont="1" applyFill="1" applyBorder="1" applyAlignment="1"/>
    <xf numFmtId="164" fontId="11" fillId="0" borderId="0" xfId="0" applyNumberFormat="1" applyFont="1" applyFill="1" applyBorder="1" applyAlignment="1">
      <alignment vertical="center"/>
    </xf>
    <xf numFmtId="0" fontId="13" fillId="0" borderId="14" xfId="0" applyFont="1" applyFill="1" applyBorder="1" applyAlignment="1">
      <alignment horizontal="lef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3" fontId="22" fillId="0" borderId="18" xfId="0" applyNumberFormat="1" applyFont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3" fontId="22" fillId="0" borderId="1" xfId="0" applyNumberFormat="1" applyFont="1" applyFill="1" applyBorder="1" applyAlignment="1">
      <alignment vertical="center" wrapText="1"/>
    </xf>
    <xf numFmtId="3" fontId="21" fillId="0" borderId="1" xfId="0" applyNumberFormat="1" applyFont="1" applyBorder="1" applyAlignment="1">
      <alignment horizontal="right" vertical="center"/>
    </xf>
    <xf numFmtId="1" fontId="13" fillId="0" borderId="0" xfId="0" applyNumberFormat="1" applyFont="1" applyBorder="1" applyAlignment="1">
      <alignment vertical="center" wrapText="1"/>
    </xf>
    <xf numFmtId="3" fontId="13" fillId="0" borderId="6" xfId="0" applyNumberFormat="1" applyFont="1" applyBorder="1" applyAlignment="1">
      <alignment vertical="center" wrapText="1"/>
    </xf>
    <xf numFmtId="3" fontId="13" fillId="0" borderId="6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0" fillId="0" borderId="0" xfId="0"/>
    <xf numFmtId="0" fontId="13" fillId="0" borderId="1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14" fillId="0" borderId="16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164" fontId="2" fillId="0" borderId="1" xfId="1" quotePrefix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vertical="center" wrapText="1"/>
    </xf>
    <xf numFmtId="164" fontId="4" fillId="0" borderId="1" xfId="1" quotePrefix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166" fontId="2" fillId="0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/>
    <xf numFmtId="0" fontId="3" fillId="0" borderId="11" xfId="1" applyFont="1" applyBorder="1" applyAlignment="1"/>
    <xf numFmtId="164" fontId="4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6" xfId="1" quotePrefix="1" applyFont="1" applyFill="1" applyBorder="1" applyAlignment="1">
      <alignment horizontal="center" vertical="center"/>
    </xf>
    <xf numFmtId="0" fontId="4" fillId="0" borderId="14" xfId="1" quotePrefix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left" vertical="center" wrapText="1"/>
    </xf>
    <xf numFmtId="0" fontId="4" fillId="0" borderId="14" xfId="1" applyFont="1" applyFill="1" applyBorder="1" applyAlignment="1">
      <alignment horizontal="left" vertical="center" wrapText="1"/>
    </xf>
    <xf numFmtId="0" fontId="4" fillId="0" borderId="16" xfId="1" applyFont="1" applyFill="1" applyBorder="1" applyAlignment="1">
      <alignment horizontal="left" vertical="center"/>
    </xf>
    <xf numFmtId="0" fontId="4" fillId="0" borderId="15" xfId="1" applyFont="1" applyFill="1" applyBorder="1" applyAlignment="1">
      <alignment horizontal="left" vertical="center"/>
    </xf>
    <xf numFmtId="0" fontId="4" fillId="0" borderId="14" xfId="1" applyFont="1" applyFill="1" applyBorder="1" applyAlignment="1">
      <alignment horizontal="left" vertical="center"/>
    </xf>
    <xf numFmtId="0" fontId="7" fillId="0" borderId="16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2" fillId="0" borderId="16" xfId="1" quotePrefix="1" applyFont="1" applyFill="1" applyBorder="1" applyAlignment="1">
      <alignment horizontal="center" vertical="center"/>
    </xf>
    <xf numFmtId="0" fontId="2" fillId="0" borderId="14" xfId="1" quotePrefix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14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/>
    </xf>
    <xf numFmtId="0" fontId="2" fillId="0" borderId="15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0" fillId="0" borderId="14" xfId="0" applyBorder="1"/>
    <xf numFmtId="1" fontId="2" fillId="0" borderId="16" xfId="1" applyNumberFormat="1" applyFont="1" applyFill="1" applyBorder="1" applyAlignment="1">
      <alignment horizontal="center" vertical="center"/>
    </xf>
    <xf numFmtId="1" fontId="2" fillId="0" borderId="14" xfId="1" applyNumberFormat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0" fillId="0" borderId="15" xfId="0" applyBorder="1"/>
    <xf numFmtId="0" fontId="2" fillId="0" borderId="16" xfId="1" applyFont="1" applyFill="1" applyBorder="1" applyAlignment="1">
      <alignment vertical="center" wrapText="1"/>
    </xf>
    <xf numFmtId="0" fontId="2" fillId="0" borderId="15" xfId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" fillId="0" borderId="1" xfId="1" quotePrefix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left" vertical="center" wrapText="1"/>
    </xf>
    <xf numFmtId="0" fontId="7" fillId="0" borderId="1" xfId="5" applyFont="1" applyFill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3" fontId="7" fillId="0" borderId="1" xfId="4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7" fillId="0" borderId="1" xfId="1" quotePrefix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right" wrapText="1"/>
    </xf>
    <xf numFmtId="0" fontId="3" fillId="0" borderId="0" xfId="1" applyFont="1" applyFill="1" applyAlignment="1">
      <alignment horizontal="center"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Border="1" applyAlignment="1">
      <alignment wrapText="1"/>
    </xf>
    <xf numFmtId="0" fontId="7" fillId="0" borderId="12" xfId="1" applyFont="1" applyFill="1" applyBorder="1" applyAlignment="1">
      <alignment horizontal="right" wrapText="1"/>
    </xf>
    <xf numFmtId="0" fontId="7" fillId="0" borderId="17" xfId="1" applyFont="1" applyBorder="1" applyAlignment="1">
      <alignment wrapText="1"/>
    </xf>
    <xf numFmtId="0" fontId="7" fillId="0" borderId="10" xfId="1" applyFont="1" applyBorder="1" applyAlignment="1">
      <alignment wrapText="1"/>
    </xf>
    <xf numFmtId="3" fontId="23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distributed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8" xfId="0" applyFont="1" applyBorder="1" applyAlignment="1">
      <alignment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9" fontId="14" fillId="0" borderId="17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49" fontId="14" fillId="0" borderId="8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/>
    </xf>
    <xf numFmtId="0" fontId="13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49" fontId="14" fillId="0" borderId="18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5" fillId="0" borderId="1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15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166" fontId="2" fillId="0" borderId="16" xfId="0" applyNumberFormat="1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166" fontId="2" fillId="0" borderId="15" xfId="0" applyNumberFormat="1" applyFont="1" applyFill="1" applyBorder="1" applyAlignment="1">
      <alignment horizontal="left" vertical="center" wrapText="1"/>
    </xf>
    <xf numFmtId="166" fontId="2" fillId="0" borderId="14" xfId="0" applyNumberFormat="1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4" fillId="0" borderId="14" xfId="0" applyFont="1" applyBorder="1" applyAlignment="1">
      <alignment horizontal="center" vertical="distributed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/>
    </xf>
    <xf numFmtId="0" fontId="14" fillId="0" borderId="13" xfId="0" applyFont="1" applyBorder="1" applyAlignment="1">
      <alignment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27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/>
    </xf>
    <xf numFmtId="49" fontId="14" fillId="0" borderId="10" xfId="0" applyNumberFormat="1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49" fontId="14" fillId="0" borderId="22" xfId="0" applyNumberFormat="1" applyFont="1" applyFill="1" applyBorder="1" applyAlignment="1">
      <alignment horizontal="center" vertical="center" wrapText="1"/>
    </xf>
    <xf numFmtId="49" fontId="14" fillId="0" borderId="27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right"/>
    </xf>
    <xf numFmtId="0" fontId="13" fillId="0" borderId="3" xfId="0" applyFont="1" applyFill="1" applyBorder="1" applyAlignment="1">
      <alignment horizontal="left" vertical="center"/>
    </xf>
    <xf numFmtId="49" fontId="14" fillId="0" borderId="23" xfId="0" applyNumberFormat="1" applyFont="1" applyFill="1" applyBorder="1" applyAlignment="1">
      <alignment horizontal="center" vertical="center" wrapText="1"/>
    </xf>
    <xf numFmtId="49" fontId="14" fillId="0" borderId="24" xfId="0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/>
    </xf>
    <xf numFmtId="0" fontId="14" fillId="0" borderId="22" xfId="0" applyNumberFormat="1" applyFont="1" applyBorder="1" applyAlignment="1">
      <alignment horizontal="center" vertical="center" wrapText="1"/>
    </xf>
    <xf numFmtId="0" fontId="14" fillId="0" borderId="13" xfId="0" applyNumberFormat="1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19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3" fillId="0" borderId="14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/>
    </xf>
    <xf numFmtId="0" fontId="14" fillId="0" borderId="3" xfId="0" applyFont="1" applyBorder="1" applyAlignment="1">
      <alignment horizontal="center" vertical="distributed" wrapText="1"/>
    </xf>
    <xf numFmtId="0" fontId="14" fillId="0" borderId="18" xfId="0" applyFont="1" applyBorder="1" applyAlignment="1">
      <alignment horizontal="center" vertical="distributed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/>
    </xf>
    <xf numFmtId="0" fontId="14" fillId="0" borderId="7" xfId="0" applyNumberFormat="1" applyFont="1" applyBorder="1" applyAlignment="1">
      <alignment horizontal="center" vertical="center" wrapText="1"/>
    </xf>
    <xf numFmtId="49" fontId="14" fillId="0" borderId="17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left" vertical="center"/>
    </xf>
    <xf numFmtId="49" fontId="14" fillId="0" borderId="7" xfId="0" applyNumberFormat="1" applyFont="1" applyFill="1" applyBorder="1" applyAlignment="1">
      <alignment horizontal="center" vertical="center" wrapText="1"/>
    </xf>
    <xf numFmtId="49" fontId="14" fillId="0" borderId="19" xfId="0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/>
    </xf>
    <xf numFmtId="0" fontId="2" fillId="0" borderId="11" xfId="1" applyFont="1" applyFill="1" applyBorder="1"/>
    <xf numFmtId="0" fontId="4" fillId="0" borderId="6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/>
    </xf>
    <xf numFmtId="3" fontId="2" fillId="0" borderId="16" xfId="1" applyNumberFormat="1" applyFont="1" applyFill="1" applyBorder="1" applyAlignment="1">
      <alignment horizontal="right" vertical="center"/>
    </xf>
    <xf numFmtId="3" fontId="2" fillId="0" borderId="1" xfId="1" applyNumberFormat="1" applyFont="1" applyFill="1" applyBorder="1"/>
    <xf numFmtId="0" fontId="2" fillId="0" borderId="1" xfId="1" applyFont="1" applyFill="1" applyBorder="1"/>
    <xf numFmtId="3" fontId="3" fillId="0" borderId="16" xfId="4" applyNumberFormat="1" applyFont="1" applyFill="1" applyBorder="1" applyAlignment="1">
      <alignment horizontal="right" vertical="center" wrapText="1"/>
    </xf>
    <xf numFmtId="3" fontId="4" fillId="0" borderId="1" xfId="1" applyNumberFormat="1" applyFont="1" applyFill="1" applyBorder="1"/>
    <xf numFmtId="3" fontId="3" fillId="0" borderId="16" xfId="1" applyNumberFormat="1" applyFont="1" applyFill="1" applyBorder="1" applyAlignment="1">
      <alignment horizontal="right" vertical="center"/>
    </xf>
    <xf numFmtId="3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21" fillId="0" borderId="18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0" fillId="0" borderId="6" xfId="0" applyBorder="1"/>
    <xf numFmtId="3" fontId="22" fillId="0" borderId="18" xfId="0" applyNumberFormat="1" applyFont="1" applyFill="1" applyBorder="1" applyAlignment="1">
      <alignment vertical="center" wrapText="1"/>
    </xf>
    <xf numFmtId="3" fontId="22" fillId="0" borderId="16" xfId="0" applyNumberFormat="1" applyFont="1" applyBorder="1" applyAlignment="1">
      <alignment horizontal="right" vertical="center"/>
    </xf>
    <xf numFmtId="3" fontId="21" fillId="0" borderId="16" xfId="0" applyNumberFormat="1" applyFont="1" applyBorder="1" applyAlignment="1">
      <alignment horizontal="right" vertical="center"/>
    </xf>
    <xf numFmtId="3" fontId="0" fillId="0" borderId="1" xfId="0" applyNumberFormat="1" applyBorder="1"/>
    <xf numFmtId="0" fontId="21" fillId="0" borderId="18" xfId="0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17" xfId="0" applyFont="1" applyFill="1" applyBorder="1" applyAlignment="1">
      <alignment horizontal="center" vertical="center"/>
    </xf>
    <xf numFmtId="0" fontId="4" fillId="0" borderId="1" xfId="1" applyFont="1" applyFill="1" applyBorder="1"/>
    <xf numFmtId="0" fontId="1" fillId="0" borderId="0" xfId="0" applyFont="1" applyBorder="1" applyAlignment="1">
      <alignment horizontal="right" vertical="center"/>
    </xf>
    <xf numFmtId="3" fontId="13" fillId="0" borderId="21" xfId="0" applyNumberFormat="1" applyFont="1" applyBorder="1" applyAlignment="1">
      <alignment horizontal="right" vertical="center" wrapText="1"/>
    </xf>
    <xf numFmtId="3" fontId="13" fillId="0" borderId="21" xfId="0" applyNumberFormat="1" applyFont="1" applyBorder="1" applyAlignment="1">
      <alignment horizontal="right" vertical="center" wrapText="1"/>
    </xf>
    <xf numFmtId="3" fontId="14" fillId="0" borderId="20" xfId="0" applyNumberFormat="1" applyFont="1" applyBorder="1" applyAlignment="1">
      <alignment horizontal="right" vertical="center" wrapText="1"/>
    </xf>
    <xf numFmtId="3" fontId="14" fillId="0" borderId="20" xfId="0" applyNumberFormat="1" applyFont="1" applyBorder="1" applyAlignment="1">
      <alignment horizontal="right" vertical="center" wrapText="1"/>
    </xf>
    <xf numFmtId="3" fontId="13" fillId="0" borderId="28" xfId="0" applyNumberFormat="1" applyFont="1" applyBorder="1" applyAlignment="1">
      <alignment horizontal="right" vertical="center"/>
    </xf>
    <xf numFmtId="3" fontId="13" fillId="0" borderId="28" xfId="0" applyNumberFormat="1" applyFont="1" applyBorder="1" applyAlignment="1">
      <alignment horizontal="right" vertical="center"/>
    </xf>
    <xf numFmtId="3" fontId="13" fillId="0" borderId="21" xfId="0" applyNumberFormat="1" applyFont="1" applyBorder="1" applyAlignment="1">
      <alignment horizontal="right" vertical="center"/>
    </xf>
    <xf numFmtId="3" fontId="13" fillId="0" borderId="21" xfId="0" applyNumberFormat="1" applyFont="1" applyBorder="1" applyAlignment="1">
      <alignment horizontal="right" vertical="center"/>
    </xf>
    <xf numFmtId="3" fontId="14" fillId="0" borderId="29" xfId="0" applyNumberFormat="1" applyFont="1" applyBorder="1" applyAlignment="1">
      <alignment horizontal="right" vertical="center"/>
    </xf>
    <xf numFmtId="3" fontId="14" fillId="0" borderId="8" xfId="0" applyNumberFormat="1" applyFont="1" applyBorder="1" applyAlignment="1">
      <alignment horizontal="right" vertical="center"/>
    </xf>
    <xf numFmtId="3" fontId="13" fillId="0" borderId="20" xfId="0" applyNumberFormat="1" applyFont="1" applyFill="1" applyBorder="1" applyAlignment="1">
      <alignment horizontal="right" vertical="center"/>
    </xf>
    <xf numFmtId="3" fontId="13" fillId="0" borderId="20" xfId="0" applyNumberFormat="1" applyFont="1" applyFill="1" applyBorder="1" applyAlignment="1">
      <alignment horizontal="right" vertical="center"/>
    </xf>
    <xf numFmtId="3" fontId="13" fillId="0" borderId="28" xfId="0" applyNumberFormat="1" applyFont="1" applyFill="1" applyBorder="1" applyAlignment="1">
      <alignment horizontal="right" vertical="center"/>
    </xf>
    <xf numFmtId="3" fontId="13" fillId="0" borderId="28" xfId="0" applyNumberFormat="1" applyFont="1" applyFill="1" applyBorder="1" applyAlignment="1">
      <alignment horizontal="right" vertical="center"/>
    </xf>
    <xf numFmtId="3" fontId="13" fillId="0" borderId="21" xfId="0" applyNumberFormat="1" applyFont="1" applyFill="1" applyBorder="1" applyAlignment="1">
      <alignment horizontal="right" vertical="center"/>
    </xf>
    <xf numFmtId="3" fontId="13" fillId="0" borderId="18" xfId="0" applyNumberFormat="1" applyFont="1" applyFill="1" applyBorder="1" applyAlignment="1">
      <alignment horizontal="right" vertical="center"/>
    </xf>
    <xf numFmtId="3" fontId="14" fillId="0" borderId="29" xfId="0" applyNumberFormat="1" applyFont="1" applyFill="1" applyBorder="1" applyAlignment="1">
      <alignment horizontal="right" vertical="center"/>
    </xf>
    <xf numFmtId="3" fontId="14" fillId="0" borderId="8" xfId="0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right"/>
    </xf>
  </cellXfs>
  <cellStyles count="7">
    <cellStyle name="Normál" xfId="0" builtinId="0"/>
    <cellStyle name="Normál 2" xfId="1"/>
    <cellStyle name="Normál 3" xfId="2"/>
    <cellStyle name="Normál 3 2" xfId="6"/>
    <cellStyle name="Normál_12_urlap_Mérleg_MJEL 01R_ABCDEF_2014re_nov19" xfId="3"/>
    <cellStyle name="Normál_12dmelléklet" xfId="4"/>
    <cellStyle name="Normal_KTRSZJ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Content.Outlook/8KKW063U/2016.%20&#233;vi%20k&#246;lts&#233;gvet&#233;sek/S&#225;gv&#225;r/S&#225;gv&#225;r_2_2016_K&#246;ltvet2016_mell&#233;klet%20(12.07.)test&#252;letire%20(J&#211;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6-2018.%20(V.%2030.)%20KVRENDELETM&#211;DOS&#205;T&#193;SMell&#233;klet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 1. mell."/>
      <sheetName val="Bevétel 2. mell."/>
      <sheetName val="Kiadások 3. mell"/>
      <sheetName val="Felújítás (célonként) 4. mell."/>
      <sheetName val="Felhalm.kiad. 5. mell."/>
      <sheetName val="Több éves kihat. 6. mell."/>
      <sheetName val="Előir.felh.ütemterv.7. mell."/>
      <sheetName val="Mérleg 8. mell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 költségvetési 1."/>
      <sheetName val="Bevételek (költségvetési) 2."/>
      <sheetName val="Kiad.-Bev.ei.Sg.+KÖH"/>
      <sheetName val="Finanszírozási kiadások 3."/>
      <sheetName val="Finanszírozási bevételek 4."/>
      <sheetName val="Kiad-Bev.mérlegszerűen 6."/>
      <sheetName val="Felúj-Felhalm.kiad. 8."/>
    </sheetNames>
    <sheetDataSet>
      <sheetData sheetId="0">
        <row r="26">
          <cell r="AG26">
            <v>44028621</v>
          </cell>
        </row>
        <row r="27">
          <cell r="AG27">
            <v>9593269</v>
          </cell>
        </row>
        <row r="52">
          <cell r="AG52">
            <v>37601205</v>
          </cell>
        </row>
        <row r="61">
          <cell r="AG61">
            <v>5200000</v>
          </cell>
        </row>
        <row r="78">
          <cell r="AG78">
            <v>109324397</v>
          </cell>
        </row>
        <row r="79">
          <cell r="AG79">
            <v>0</v>
          </cell>
        </row>
        <row r="81">
          <cell r="AG81">
            <v>0</v>
          </cell>
        </row>
        <row r="83">
          <cell r="AG83">
            <v>0</v>
          </cell>
        </row>
        <row r="86">
          <cell r="AG86">
            <v>33029633</v>
          </cell>
        </row>
        <row r="88">
          <cell r="AG88">
            <v>0</v>
          </cell>
        </row>
        <row r="89">
          <cell r="AG89">
            <v>0</v>
          </cell>
        </row>
        <row r="91">
          <cell r="AG91">
            <v>250114996</v>
          </cell>
        </row>
        <row r="101">
          <cell r="AG101">
            <v>0</v>
          </cell>
        </row>
      </sheetData>
      <sheetData sheetId="1">
        <row r="19">
          <cell r="AG19">
            <v>172788165</v>
          </cell>
        </row>
        <row r="25">
          <cell r="AG25">
            <v>49369432</v>
          </cell>
        </row>
        <row r="39">
          <cell r="AG39">
            <v>67450000</v>
          </cell>
        </row>
        <row r="55">
          <cell r="AG55">
            <v>21479480</v>
          </cell>
        </row>
        <row r="61">
          <cell r="AG61">
            <v>0</v>
          </cell>
        </row>
        <row r="67">
          <cell r="AG67">
            <v>100000</v>
          </cell>
        </row>
        <row r="73">
          <cell r="AG73">
            <v>0</v>
          </cell>
        </row>
      </sheetData>
      <sheetData sheetId="2"/>
      <sheetData sheetId="3">
        <row r="36">
          <cell r="AG36">
            <v>70003971</v>
          </cell>
        </row>
      </sheetData>
      <sheetData sheetId="4">
        <row r="24">
          <cell r="AG24">
            <v>0</v>
          </cell>
        </row>
        <row r="39">
          <cell r="AG39">
            <v>247709015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0"/>
  <sheetViews>
    <sheetView view="pageBreakPreview" zoomScaleNormal="100" zoomScaleSheetLayoutView="100" workbookViewId="0">
      <selection sqref="A1:XFD1048576"/>
    </sheetView>
  </sheetViews>
  <sheetFormatPr defaultRowHeight="12.75" x14ac:dyDescent="0.2"/>
  <cols>
    <col min="1" max="2" width="2.7109375" style="2" customWidth="1"/>
    <col min="3" max="32" width="2.7109375" style="1" customWidth="1"/>
    <col min="33" max="33" width="12.7109375" style="1" customWidth="1"/>
    <col min="34" max="34" width="13.42578125" style="1" customWidth="1"/>
    <col min="35" max="16384" width="9.140625" style="1"/>
  </cols>
  <sheetData>
    <row r="1" spans="1:34" ht="39" customHeight="1" x14ac:dyDescent="0.2">
      <c r="A1" s="145" t="s">
        <v>700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</row>
    <row r="2" spans="1:34" ht="25.5" customHeight="1" x14ac:dyDescent="0.2">
      <c r="A2" s="146" t="s">
        <v>253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</row>
    <row r="3" spans="1:34" ht="19.5" customHeight="1" x14ac:dyDescent="0.2">
      <c r="A3" s="146" t="s">
        <v>661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</row>
    <row r="4" spans="1:34" ht="19.5" customHeight="1" x14ac:dyDescent="0.2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342"/>
    </row>
    <row r="5" spans="1:34" ht="15.95" customHeight="1" x14ac:dyDescent="0.2">
      <c r="A5" s="343" t="s">
        <v>622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</row>
    <row r="6" spans="1:34" ht="35.1" customHeight="1" x14ac:dyDescent="0.2">
      <c r="A6" s="149" t="s">
        <v>251</v>
      </c>
      <c r="B6" s="150"/>
      <c r="C6" s="151" t="s">
        <v>250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3" t="s">
        <v>249</v>
      </c>
      <c r="AD6" s="152"/>
      <c r="AE6" s="152"/>
      <c r="AF6" s="152"/>
      <c r="AG6" s="116" t="s">
        <v>655</v>
      </c>
      <c r="AH6" s="116" t="s">
        <v>711</v>
      </c>
    </row>
    <row r="7" spans="1:34" x14ac:dyDescent="0.2">
      <c r="A7" s="142" t="s">
        <v>248</v>
      </c>
      <c r="B7" s="142"/>
      <c r="C7" s="143" t="s">
        <v>247</v>
      </c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 t="s">
        <v>246</v>
      </c>
      <c r="AD7" s="143"/>
      <c r="AE7" s="143"/>
      <c r="AF7" s="143"/>
      <c r="AG7" s="112" t="s">
        <v>245</v>
      </c>
      <c r="AH7" s="112" t="s">
        <v>556</v>
      </c>
    </row>
    <row r="8" spans="1:34" ht="12.95" customHeight="1" x14ac:dyDescent="0.2">
      <c r="A8" s="124" t="s">
        <v>244</v>
      </c>
      <c r="B8" s="124"/>
      <c r="C8" s="141" t="s">
        <v>243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4" t="s">
        <v>242</v>
      </c>
      <c r="AD8" s="144"/>
      <c r="AE8" s="144"/>
      <c r="AF8" s="144"/>
      <c r="AG8" s="345">
        <v>27871798</v>
      </c>
      <c r="AH8" s="346">
        <v>34985798</v>
      </c>
    </row>
    <row r="9" spans="1:34" ht="12.95" customHeight="1" x14ac:dyDescent="0.2">
      <c r="A9" s="124" t="s">
        <v>241</v>
      </c>
      <c r="B9" s="124"/>
      <c r="C9" s="141" t="s">
        <v>240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26" t="s">
        <v>239</v>
      </c>
      <c r="AD9" s="126"/>
      <c r="AE9" s="126"/>
      <c r="AF9" s="126"/>
      <c r="AG9" s="345">
        <v>0</v>
      </c>
      <c r="AH9" s="346">
        <v>3553400</v>
      </c>
    </row>
    <row r="10" spans="1:34" ht="12.95" customHeight="1" x14ac:dyDescent="0.2">
      <c r="A10" s="124" t="s">
        <v>238</v>
      </c>
      <c r="B10" s="124"/>
      <c r="C10" s="141" t="s">
        <v>237</v>
      </c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26" t="s">
        <v>236</v>
      </c>
      <c r="AD10" s="126"/>
      <c r="AE10" s="126"/>
      <c r="AF10" s="126"/>
      <c r="AG10" s="345">
        <v>0</v>
      </c>
      <c r="AH10" s="347">
        <v>0</v>
      </c>
    </row>
    <row r="11" spans="1:34" ht="12.95" customHeight="1" x14ac:dyDescent="0.2">
      <c r="A11" s="124" t="s">
        <v>235</v>
      </c>
      <c r="B11" s="124"/>
      <c r="C11" s="140" t="s">
        <v>234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26" t="s">
        <v>233</v>
      </c>
      <c r="AD11" s="126"/>
      <c r="AE11" s="126"/>
      <c r="AF11" s="126"/>
      <c r="AG11" s="345">
        <v>0</v>
      </c>
      <c r="AH11" s="347">
        <v>0</v>
      </c>
    </row>
    <row r="12" spans="1:34" ht="12.95" customHeight="1" x14ac:dyDescent="0.2">
      <c r="A12" s="124" t="s">
        <v>232</v>
      </c>
      <c r="B12" s="124"/>
      <c r="C12" s="140" t="s">
        <v>231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26" t="s">
        <v>230</v>
      </c>
      <c r="AD12" s="126"/>
      <c r="AE12" s="126"/>
      <c r="AF12" s="126"/>
      <c r="AG12" s="345">
        <v>0</v>
      </c>
      <c r="AH12" s="347">
        <v>0</v>
      </c>
    </row>
    <row r="13" spans="1:34" ht="12.95" customHeight="1" x14ac:dyDescent="0.2">
      <c r="A13" s="124" t="s">
        <v>229</v>
      </c>
      <c r="B13" s="124"/>
      <c r="C13" s="140" t="s">
        <v>228</v>
      </c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26" t="s">
        <v>227</v>
      </c>
      <c r="AD13" s="126"/>
      <c r="AE13" s="126"/>
      <c r="AF13" s="126"/>
      <c r="AG13" s="345">
        <v>0</v>
      </c>
      <c r="AH13" s="347">
        <v>0</v>
      </c>
    </row>
    <row r="14" spans="1:34" ht="12.95" customHeight="1" x14ac:dyDescent="0.2">
      <c r="A14" s="124" t="s">
        <v>226</v>
      </c>
      <c r="B14" s="124"/>
      <c r="C14" s="140" t="s">
        <v>225</v>
      </c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26" t="s">
        <v>224</v>
      </c>
      <c r="AD14" s="126"/>
      <c r="AE14" s="126"/>
      <c r="AF14" s="126"/>
      <c r="AG14" s="345">
        <v>1626023</v>
      </c>
      <c r="AH14" s="346">
        <v>1781023</v>
      </c>
    </row>
    <row r="15" spans="1:34" ht="12.95" customHeight="1" x14ac:dyDescent="0.2">
      <c r="A15" s="124" t="s">
        <v>223</v>
      </c>
      <c r="B15" s="124"/>
      <c r="C15" s="140" t="s">
        <v>222</v>
      </c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26" t="s">
        <v>221</v>
      </c>
      <c r="AD15" s="126"/>
      <c r="AE15" s="126"/>
      <c r="AF15" s="126"/>
      <c r="AG15" s="345">
        <v>0</v>
      </c>
      <c r="AH15" s="347">
        <v>0</v>
      </c>
    </row>
    <row r="16" spans="1:34" ht="12.95" customHeight="1" x14ac:dyDescent="0.2">
      <c r="A16" s="124" t="s">
        <v>220</v>
      </c>
      <c r="B16" s="124"/>
      <c r="C16" s="136" t="s">
        <v>219</v>
      </c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26" t="s">
        <v>218</v>
      </c>
      <c r="AD16" s="126"/>
      <c r="AE16" s="126"/>
      <c r="AF16" s="126"/>
      <c r="AG16" s="345">
        <v>1060000</v>
      </c>
      <c r="AH16" s="346">
        <v>1278000</v>
      </c>
    </row>
    <row r="17" spans="1:34" ht="12.95" customHeight="1" x14ac:dyDescent="0.2">
      <c r="A17" s="124" t="s">
        <v>217</v>
      </c>
      <c r="B17" s="124"/>
      <c r="C17" s="136" t="s">
        <v>216</v>
      </c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26" t="s">
        <v>215</v>
      </c>
      <c r="AD17" s="126"/>
      <c r="AE17" s="126"/>
      <c r="AF17" s="126"/>
      <c r="AG17" s="345">
        <v>132000</v>
      </c>
      <c r="AH17" s="346">
        <v>395000</v>
      </c>
    </row>
    <row r="18" spans="1:34" ht="12.95" customHeight="1" x14ac:dyDescent="0.2">
      <c r="A18" s="124" t="s">
        <v>214</v>
      </c>
      <c r="B18" s="124"/>
      <c r="C18" s="136" t="s">
        <v>213</v>
      </c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26" t="s">
        <v>212</v>
      </c>
      <c r="AD18" s="126"/>
      <c r="AE18" s="126"/>
      <c r="AF18" s="126"/>
      <c r="AG18" s="345">
        <v>0</v>
      </c>
      <c r="AH18" s="347">
        <v>0</v>
      </c>
    </row>
    <row r="19" spans="1:34" s="5" customFormat="1" ht="12.95" customHeight="1" x14ac:dyDescent="0.2">
      <c r="A19" s="124" t="s">
        <v>211</v>
      </c>
      <c r="B19" s="124"/>
      <c r="C19" s="136" t="s">
        <v>210</v>
      </c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26" t="s">
        <v>209</v>
      </c>
      <c r="AD19" s="126"/>
      <c r="AE19" s="126"/>
      <c r="AF19" s="126"/>
      <c r="AG19" s="345">
        <v>0</v>
      </c>
      <c r="AH19" s="347">
        <v>0</v>
      </c>
    </row>
    <row r="20" spans="1:34" s="5" customFormat="1" ht="12.95" customHeight="1" x14ac:dyDescent="0.2">
      <c r="A20" s="124" t="s">
        <v>208</v>
      </c>
      <c r="B20" s="124"/>
      <c r="C20" s="136" t="s">
        <v>207</v>
      </c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26" t="s">
        <v>206</v>
      </c>
      <c r="AD20" s="126"/>
      <c r="AE20" s="126"/>
      <c r="AF20" s="126"/>
      <c r="AG20" s="345">
        <v>200000</v>
      </c>
      <c r="AH20" s="346">
        <v>400000</v>
      </c>
    </row>
    <row r="21" spans="1:34" s="5" customFormat="1" ht="12.95" customHeight="1" x14ac:dyDescent="0.2">
      <c r="A21" s="124" t="s">
        <v>205</v>
      </c>
      <c r="B21" s="124"/>
      <c r="C21" s="140" t="s">
        <v>204</v>
      </c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26" t="s">
        <v>203</v>
      </c>
      <c r="AD21" s="126"/>
      <c r="AE21" s="126"/>
      <c r="AF21" s="126"/>
      <c r="AG21" s="348">
        <f>SUM(AG8:AG20)</f>
        <v>30889821</v>
      </c>
      <c r="AH21" s="346">
        <v>42393221</v>
      </c>
    </row>
    <row r="22" spans="1:34" ht="12.95" customHeight="1" x14ac:dyDescent="0.2">
      <c r="A22" s="124" t="s">
        <v>202</v>
      </c>
      <c r="B22" s="124"/>
      <c r="C22" s="136" t="s">
        <v>201</v>
      </c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26" t="s">
        <v>200</v>
      </c>
      <c r="AD22" s="126"/>
      <c r="AE22" s="126"/>
      <c r="AF22" s="126"/>
      <c r="AG22" s="345">
        <v>12658800</v>
      </c>
      <c r="AH22" s="346">
        <v>12658800</v>
      </c>
    </row>
    <row r="23" spans="1:34" ht="26.1" customHeight="1" x14ac:dyDescent="0.2">
      <c r="A23" s="124" t="s">
        <v>199</v>
      </c>
      <c r="B23" s="124"/>
      <c r="C23" s="136" t="s">
        <v>198</v>
      </c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26" t="s">
        <v>197</v>
      </c>
      <c r="AD23" s="126"/>
      <c r="AE23" s="126"/>
      <c r="AF23" s="126"/>
      <c r="AG23" s="345">
        <v>0</v>
      </c>
      <c r="AH23" s="111">
        <v>0</v>
      </c>
    </row>
    <row r="24" spans="1:34" ht="12.95" customHeight="1" x14ac:dyDescent="0.2">
      <c r="A24" s="124" t="s">
        <v>196</v>
      </c>
      <c r="B24" s="124"/>
      <c r="C24" s="132" t="s">
        <v>195</v>
      </c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26" t="s">
        <v>194</v>
      </c>
      <c r="AD24" s="126"/>
      <c r="AE24" s="126"/>
      <c r="AF24" s="126"/>
      <c r="AG24" s="345">
        <v>480000</v>
      </c>
      <c r="AH24" s="346">
        <v>568000</v>
      </c>
    </row>
    <row r="25" spans="1:34" ht="12.95" customHeight="1" x14ac:dyDescent="0.2">
      <c r="A25" s="124" t="s">
        <v>193</v>
      </c>
      <c r="B25" s="124"/>
      <c r="C25" s="136" t="s">
        <v>192</v>
      </c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26" t="s">
        <v>191</v>
      </c>
      <c r="AD25" s="126"/>
      <c r="AE25" s="126"/>
      <c r="AF25" s="126"/>
      <c r="AG25" s="348">
        <f>SUM(AG22:AG24)</f>
        <v>13138800</v>
      </c>
      <c r="AH25" s="346">
        <v>13226800</v>
      </c>
    </row>
    <row r="26" spans="1:34" ht="12.95" customHeight="1" x14ac:dyDescent="0.2">
      <c r="A26" s="128" t="s">
        <v>190</v>
      </c>
      <c r="B26" s="128"/>
      <c r="C26" s="139" t="s">
        <v>189</v>
      </c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0" t="s">
        <v>188</v>
      </c>
      <c r="AD26" s="130"/>
      <c r="AE26" s="130"/>
      <c r="AF26" s="130"/>
      <c r="AG26" s="75">
        <f>SUM(AG25,AG21)</f>
        <v>44028621</v>
      </c>
      <c r="AH26" s="349">
        <v>55620021</v>
      </c>
    </row>
    <row r="27" spans="1:34" s="4" customFormat="1" ht="12.95" customHeight="1" x14ac:dyDescent="0.2">
      <c r="A27" s="128" t="s">
        <v>187</v>
      </c>
      <c r="B27" s="128"/>
      <c r="C27" s="137" t="s">
        <v>186</v>
      </c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0" t="s">
        <v>185</v>
      </c>
      <c r="AD27" s="130"/>
      <c r="AE27" s="130"/>
      <c r="AF27" s="130"/>
      <c r="AG27" s="50">
        <v>9593269</v>
      </c>
      <c r="AH27" s="349">
        <v>11267269</v>
      </c>
    </row>
    <row r="28" spans="1:34" ht="12.95" customHeight="1" x14ac:dyDescent="0.2">
      <c r="A28" s="124" t="s">
        <v>184</v>
      </c>
      <c r="B28" s="124"/>
      <c r="C28" s="136" t="s">
        <v>183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26" t="s">
        <v>182</v>
      </c>
      <c r="AD28" s="126"/>
      <c r="AE28" s="126"/>
      <c r="AF28" s="126"/>
      <c r="AG28" s="345">
        <v>120000</v>
      </c>
      <c r="AH28" s="346">
        <v>120000</v>
      </c>
    </row>
    <row r="29" spans="1:34" ht="12.95" customHeight="1" x14ac:dyDescent="0.2">
      <c r="A29" s="124" t="s">
        <v>181</v>
      </c>
      <c r="B29" s="124"/>
      <c r="C29" s="136" t="s">
        <v>180</v>
      </c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26" t="s">
        <v>179</v>
      </c>
      <c r="AD29" s="126"/>
      <c r="AE29" s="126"/>
      <c r="AF29" s="126"/>
      <c r="AG29" s="345">
        <v>4690000</v>
      </c>
      <c r="AH29" s="346">
        <v>6818000</v>
      </c>
    </row>
    <row r="30" spans="1:34" ht="12.95" customHeight="1" x14ac:dyDescent="0.2">
      <c r="A30" s="124" t="s">
        <v>178</v>
      </c>
      <c r="B30" s="124"/>
      <c r="C30" s="136" t="s">
        <v>177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26" t="s">
        <v>176</v>
      </c>
      <c r="AD30" s="126"/>
      <c r="AE30" s="126"/>
      <c r="AF30" s="126"/>
      <c r="AG30" s="345">
        <v>0</v>
      </c>
      <c r="AH30" s="347">
        <v>0</v>
      </c>
    </row>
    <row r="31" spans="1:34" ht="12.95" customHeight="1" x14ac:dyDescent="0.2">
      <c r="A31" s="124" t="s">
        <v>175</v>
      </c>
      <c r="B31" s="124"/>
      <c r="C31" s="136" t="s">
        <v>174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26" t="s">
        <v>173</v>
      </c>
      <c r="AD31" s="126"/>
      <c r="AE31" s="126"/>
      <c r="AF31" s="126"/>
      <c r="AG31" s="348">
        <f>SUM(AG28:AG30)</f>
        <v>4810000</v>
      </c>
      <c r="AH31" s="346">
        <v>6938000</v>
      </c>
    </row>
    <row r="32" spans="1:34" ht="12.95" customHeight="1" x14ac:dyDescent="0.2">
      <c r="A32" s="124" t="s">
        <v>172</v>
      </c>
      <c r="B32" s="124"/>
      <c r="C32" s="136" t="s">
        <v>171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26" t="s">
        <v>170</v>
      </c>
      <c r="AD32" s="126"/>
      <c r="AE32" s="126"/>
      <c r="AF32" s="126"/>
      <c r="AG32" s="345">
        <v>234944</v>
      </c>
      <c r="AH32" s="346">
        <v>310944</v>
      </c>
    </row>
    <row r="33" spans="1:34" ht="12.95" customHeight="1" x14ac:dyDescent="0.2">
      <c r="A33" s="124" t="s">
        <v>169</v>
      </c>
      <c r="B33" s="124"/>
      <c r="C33" s="136" t="s">
        <v>168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26" t="s">
        <v>167</v>
      </c>
      <c r="AD33" s="126"/>
      <c r="AE33" s="126"/>
      <c r="AF33" s="126"/>
      <c r="AG33" s="345">
        <v>730000</v>
      </c>
      <c r="AH33" s="346">
        <v>730000</v>
      </c>
    </row>
    <row r="34" spans="1:34" ht="12.95" customHeight="1" x14ac:dyDescent="0.2">
      <c r="A34" s="124" t="s">
        <v>166</v>
      </c>
      <c r="B34" s="124"/>
      <c r="C34" s="136" t="s">
        <v>165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26" t="s">
        <v>164</v>
      </c>
      <c r="AD34" s="126"/>
      <c r="AE34" s="126"/>
      <c r="AF34" s="126"/>
      <c r="AG34" s="348">
        <f>SUM(AG32:AG33)</f>
        <v>964944</v>
      </c>
      <c r="AH34" s="346">
        <v>1040944</v>
      </c>
    </row>
    <row r="35" spans="1:34" ht="12.95" customHeight="1" x14ac:dyDescent="0.2">
      <c r="A35" s="124" t="s">
        <v>163</v>
      </c>
      <c r="B35" s="124"/>
      <c r="C35" s="136" t="s">
        <v>162</v>
      </c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26" t="s">
        <v>161</v>
      </c>
      <c r="AD35" s="126"/>
      <c r="AE35" s="126"/>
      <c r="AF35" s="126"/>
      <c r="AG35" s="345">
        <v>1813000</v>
      </c>
      <c r="AH35" s="346">
        <v>5575000</v>
      </c>
    </row>
    <row r="36" spans="1:34" ht="12.95" customHeight="1" x14ac:dyDescent="0.2">
      <c r="A36" s="124" t="s">
        <v>160</v>
      </c>
      <c r="B36" s="124"/>
      <c r="C36" s="136" t="s">
        <v>159</v>
      </c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26" t="s">
        <v>158</v>
      </c>
      <c r="AD36" s="126"/>
      <c r="AE36" s="126"/>
      <c r="AF36" s="126"/>
      <c r="AG36" s="345">
        <v>301000</v>
      </c>
      <c r="AH36" s="346">
        <v>1145000</v>
      </c>
    </row>
    <row r="37" spans="1:34" ht="12.95" customHeight="1" x14ac:dyDescent="0.2">
      <c r="A37" s="124" t="s">
        <v>157</v>
      </c>
      <c r="B37" s="124"/>
      <c r="C37" s="136" t="s">
        <v>156</v>
      </c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26" t="s">
        <v>155</v>
      </c>
      <c r="AD37" s="126"/>
      <c r="AE37" s="126"/>
      <c r="AF37" s="126"/>
      <c r="AG37" s="345">
        <v>610000</v>
      </c>
      <c r="AH37" s="346">
        <v>651000</v>
      </c>
    </row>
    <row r="38" spans="1:34" ht="12.95" customHeight="1" x14ac:dyDescent="0.2">
      <c r="A38" s="124" t="s">
        <v>154</v>
      </c>
      <c r="B38" s="124"/>
      <c r="C38" s="136" t="s">
        <v>153</v>
      </c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26" t="s">
        <v>152</v>
      </c>
      <c r="AD38" s="126"/>
      <c r="AE38" s="126"/>
      <c r="AF38" s="126"/>
      <c r="AG38" s="345">
        <v>2750000</v>
      </c>
      <c r="AH38" s="346">
        <v>6448000</v>
      </c>
    </row>
    <row r="39" spans="1:34" ht="12.95" customHeight="1" x14ac:dyDescent="0.2">
      <c r="A39" s="124" t="s">
        <v>151</v>
      </c>
      <c r="B39" s="124"/>
      <c r="C39" s="138" t="s">
        <v>150</v>
      </c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26" t="s">
        <v>149</v>
      </c>
      <c r="AD39" s="126"/>
      <c r="AE39" s="126"/>
      <c r="AF39" s="126"/>
      <c r="AG39" s="345">
        <v>120000</v>
      </c>
      <c r="AH39" s="346">
        <v>120000</v>
      </c>
    </row>
    <row r="40" spans="1:34" ht="12.95" customHeight="1" x14ac:dyDescent="0.2">
      <c r="A40" s="124" t="s">
        <v>148</v>
      </c>
      <c r="B40" s="124"/>
      <c r="C40" s="132" t="s">
        <v>147</v>
      </c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26" t="s">
        <v>146</v>
      </c>
      <c r="AD40" s="126"/>
      <c r="AE40" s="126"/>
      <c r="AF40" s="126"/>
      <c r="AG40" s="345">
        <v>7345907</v>
      </c>
      <c r="AH40" s="346">
        <v>10679907</v>
      </c>
    </row>
    <row r="41" spans="1:34" ht="12.95" customHeight="1" x14ac:dyDescent="0.2">
      <c r="A41" s="124" t="s">
        <v>145</v>
      </c>
      <c r="B41" s="124"/>
      <c r="C41" s="136" t="s">
        <v>144</v>
      </c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26" t="s">
        <v>143</v>
      </c>
      <c r="AD41" s="126"/>
      <c r="AE41" s="126"/>
      <c r="AF41" s="126"/>
      <c r="AG41" s="345">
        <v>8298881</v>
      </c>
      <c r="AH41" s="346">
        <v>8381881</v>
      </c>
    </row>
    <row r="42" spans="1:34" ht="12.95" customHeight="1" x14ac:dyDescent="0.2">
      <c r="A42" s="124" t="s">
        <v>142</v>
      </c>
      <c r="B42" s="124"/>
      <c r="C42" s="136" t="s">
        <v>141</v>
      </c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26" t="s">
        <v>140</v>
      </c>
      <c r="AD42" s="126"/>
      <c r="AE42" s="126"/>
      <c r="AF42" s="126"/>
      <c r="AG42" s="348">
        <f>SUM(AG35:AG41)</f>
        <v>21238788</v>
      </c>
      <c r="AH42" s="346">
        <v>33000788</v>
      </c>
    </row>
    <row r="43" spans="1:34" ht="12.95" customHeight="1" x14ac:dyDescent="0.2">
      <c r="A43" s="124" t="s">
        <v>139</v>
      </c>
      <c r="B43" s="124"/>
      <c r="C43" s="136" t="s">
        <v>138</v>
      </c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26" t="s">
        <v>137</v>
      </c>
      <c r="AD43" s="126"/>
      <c r="AE43" s="126"/>
      <c r="AF43" s="126"/>
      <c r="AG43" s="345">
        <v>0</v>
      </c>
      <c r="AH43" s="347">
        <v>0</v>
      </c>
    </row>
    <row r="44" spans="1:34" ht="12.95" customHeight="1" x14ac:dyDescent="0.2">
      <c r="A44" s="124" t="s">
        <v>136</v>
      </c>
      <c r="B44" s="124"/>
      <c r="C44" s="136" t="s">
        <v>135</v>
      </c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26" t="s">
        <v>134</v>
      </c>
      <c r="AD44" s="126"/>
      <c r="AE44" s="126"/>
      <c r="AF44" s="126"/>
      <c r="AG44" s="345">
        <v>200000</v>
      </c>
      <c r="AH44" s="346">
        <v>220000</v>
      </c>
    </row>
    <row r="45" spans="1:34" ht="12.95" customHeight="1" x14ac:dyDescent="0.2">
      <c r="A45" s="124" t="s">
        <v>133</v>
      </c>
      <c r="B45" s="124"/>
      <c r="C45" s="136" t="s">
        <v>132</v>
      </c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26" t="s">
        <v>131</v>
      </c>
      <c r="AD45" s="126"/>
      <c r="AE45" s="126"/>
      <c r="AF45" s="126"/>
      <c r="AG45" s="348">
        <f>SUM(AG43:AG44)</f>
        <v>200000</v>
      </c>
      <c r="AH45" s="346">
        <v>220000</v>
      </c>
    </row>
    <row r="46" spans="1:34" ht="12.95" customHeight="1" x14ac:dyDescent="0.2">
      <c r="A46" s="124" t="s">
        <v>130</v>
      </c>
      <c r="B46" s="124"/>
      <c r="C46" s="136" t="s">
        <v>129</v>
      </c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26" t="s">
        <v>128</v>
      </c>
      <c r="AD46" s="126"/>
      <c r="AE46" s="126"/>
      <c r="AF46" s="126"/>
      <c r="AG46" s="345">
        <v>7597473</v>
      </c>
      <c r="AH46" s="346">
        <v>7597473</v>
      </c>
    </row>
    <row r="47" spans="1:34" ht="12.95" customHeight="1" x14ac:dyDescent="0.2">
      <c r="A47" s="124" t="s">
        <v>127</v>
      </c>
      <c r="B47" s="124"/>
      <c r="C47" s="136" t="s">
        <v>126</v>
      </c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26" t="s">
        <v>125</v>
      </c>
      <c r="AD47" s="126"/>
      <c r="AE47" s="126"/>
      <c r="AF47" s="126"/>
      <c r="AG47" s="345">
        <v>0</v>
      </c>
      <c r="AH47" s="347">
        <v>0</v>
      </c>
    </row>
    <row r="48" spans="1:34" ht="12.95" customHeight="1" x14ac:dyDescent="0.2">
      <c r="A48" s="124" t="s">
        <v>124</v>
      </c>
      <c r="B48" s="124"/>
      <c r="C48" s="136" t="s">
        <v>123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26" t="s">
        <v>122</v>
      </c>
      <c r="AD48" s="126"/>
      <c r="AE48" s="126"/>
      <c r="AF48" s="126"/>
      <c r="AG48" s="345">
        <v>900000</v>
      </c>
      <c r="AH48" s="346">
        <v>900000</v>
      </c>
    </row>
    <row r="49" spans="1:34" ht="12.95" customHeight="1" x14ac:dyDescent="0.2">
      <c r="A49" s="124" t="s">
        <v>121</v>
      </c>
      <c r="B49" s="124"/>
      <c r="C49" s="136" t="s">
        <v>120</v>
      </c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26" t="s">
        <v>119</v>
      </c>
      <c r="AD49" s="126"/>
      <c r="AE49" s="126"/>
      <c r="AF49" s="126"/>
      <c r="AG49" s="345">
        <v>0</v>
      </c>
      <c r="AH49" s="347">
        <v>0</v>
      </c>
    </row>
    <row r="50" spans="1:34" ht="12.95" customHeight="1" x14ac:dyDescent="0.2">
      <c r="A50" s="124" t="s">
        <v>118</v>
      </c>
      <c r="B50" s="124"/>
      <c r="C50" s="136" t="s">
        <v>117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26" t="s">
        <v>116</v>
      </c>
      <c r="AD50" s="126"/>
      <c r="AE50" s="126"/>
      <c r="AF50" s="126"/>
      <c r="AG50" s="345">
        <v>1890000</v>
      </c>
      <c r="AH50" s="346">
        <v>9803000</v>
      </c>
    </row>
    <row r="51" spans="1:34" ht="12.95" customHeight="1" x14ac:dyDescent="0.2">
      <c r="A51" s="124" t="s">
        <v>115</v>
      </c>
      <c r="B51" s="124"/>
      <c r="C51" s="136" t="s">
        <v>114</v>
      </c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26" t="s">
        <v>113</v>
      </c>
      <c r="AD51" s="126"/>
      <c r="AE51" s="126"/>
      <c r="AF51" s="126"/>
      <c r="AG51" s="348">
        <f>SUM(AG46:AG50)</f>
        <v>10387473</v>
      </c>
      <c r="AH51" s="346">
        <v>18300473</v>
      </c>
    </row>
    <row r="52" spans="1:34" ht="12.95" customHeight="1" x14ac:dyDescent="0.2">
      <c r="A52" s="128" t="s">
        <v>112</v>
      </c>
      <c r="B52" s="128"/>
      <c r="C52" s="137" t="s">
        <v>111</v>
      </c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0" t="s">
        <v>110</v>
      </c>
      <c r="AD52" s="130"/>
      <c r="AE52" s="130"/>
      <c r="AF52" s="130"/>
      <c r="AG52" s="75">
        <f>SUM(AG51,AG45,AG42,AG34,AG31)</f>
        <v>37601205</v>
      </c>
      <c r="AH52" s="349">
        <v>59500205</v>
      </c>
    </row>
    <row r="53" spans="1:34" ht="12.95" customHeight="1" x14ac:dyDescent="0.2">
      <c r="A53" s="124" t="s">
        <v>109</v>
      </c>
      <c r="B53" s="124"/>
      <c r="C53" s="125" t="s">
        <v>108</v>
      </c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6" t="s">
        <v>107</v>
      </c>
      <c r="AD53" s="126"/>
      <c r="AE53" s="126"/>
      <c r="AF53" s="126"/>
      <c r="AG53" s="345">
        <v>0</v>
      </c>
      <c r="AH53" s="347">
        <v>0</v>
      </c>
    </row>
    <row r="54" spans="1:34" ht="12.95" customHeight="1" x14ac:dyDescent="0.2">
      <c r="A54" s="124" t="s">
        <v>106</v>
      </c>
      <c r="B54" s="124"/>
      <c r="C54" s="125" t="s">
        <v>105</v>
      </c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6" t="s">
        <v>104</v>
      </c>
      <c r="AD54" s="126"/>
      <c r="AE54" s="126"/>
      <c r="AF54" s="126"/>
      <c r="AG54" s="345">
        <v>0</v>
      </c>
      <c r="AH54" s="346">
        <v>820000</v>
      </c>
    </row>
    <row r="55" spans="1:34" ht="12.95" customHeight="1" x14ac:dyDescent="0.2">
      <c r="A55" s="124" t="s">
        <v>103</v>
      </c>
      <c r="B55" s="124"/>
      <c r="C55" s="135" t="s">
        <v>102</v>
      </c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26" t="s">
        <v>101</v>
      </c>
      <c r="AD55" s="126"/>
      <c r="AE55" s="126"/>
      <c r="AF55" s="126"/>
      <c r="AG55" s="345">
        <v>0</v>
      </c>
      <c r="AH55" s="347">
        <v>0</v>
      </c>
    </row>
    <row r="56" spans="1:34" ht="12.95" customHeight="1" x14ac:dyDescent="0.2">
      <c r="A56" s="124" t="s">
        <v>100</v>
      </c>
      <c r="B56" s="124"/>
      <c r="C56" s="135" t="s">
        <v>99</v>
      </c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26" t="s">
        <v>98</v>
      </c>
      <c r="AD56" s="126"/>
      <c r="AE56" s="126"/>
      <c r="AF56" s="126"/>
      <c r="AG56" s="345">
        <v>0</v>
      </c>
      <c r="AH56" s="347">
        <v>0</v>
      </c>
    </row>
    <row r="57" spans="1:34" ht="12.95" customHeight="1" x14ac:dyDescent="0.2">
      <c r="A57" s="124" t="s">
        <v>97</v>
      </c>
      <c r="B57" s="124"/>
      <c r="C57" s="135" t="s">
        <v>96</v>
      </c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26" t="s">
        <v>95</v>
      </c>
      <c r="AD57" s="126"/>
      <c r="AE57" s="126"/>
      <c r="AF57" s="126"/>
      <c r="AG57" s="345">
        <v>0</v>
      </c>
      <c r="AH57" s="347">
        <v>0</v>
      </c>
    </row>
    <row r="58" spans="1:34" ht="12.95" customHeight="1" x14ac:dyDescent="0.2">
      <c r="A58" s="124" t="s">
        <v>94</v>
      </c>
      <c r="B58" s="124"/>
      <c r="C58" s="125" t="s">
        <v>93</v>
      </c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6" t="s">
        <v>92</v>
      </c>
      <c r="AD58" s="126"/>
      <c r="AE58" s="126"/>
      <c r="AF58" s="126"/>
      <c r="AG58" s="345">
        <v>0</v>
      </c>
      <c r="AH58" s="347">
        <v>0</v>
      </c>
    </row>
    <row r="59" spans="1:34" ht="12.95" customHeight="1" x14ac:dyDescent="0.2">
      <c r="A59" s="124" t="s">
        <v>91</v>
      </c>
      <c r="B59" s="124"/>
      <c r="C59" s="125" t="s">
        <v>90</v>
      </c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6" t="s">
        <v>89</v>
      </c>
      <c r="AD59" s="126"/>
      <c r="AE59" s="126"/>
      <c r="AF59" s="126"/>
      <c r="AG59" s="345">
        <v>300000</v>
      </c>
      <c r="AH59" s="347">
        <v>0</v>
      </c>
    </row>
    <row r="60" spans="1:34" ht="12.95" customHeight="1" x14ac:dyDescent="0.2">
      <c r="A60" s="124" t="s">
        <v>88</v>
      </c>
      <c r="B60" s="124"/>
      <c r="C60" s="125" t="s">
        <v>87</v>
      </c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6" t="s">
        <v>86</v>
      </c>
      <c r="AD60" s="126"/>
      <c r="AE60" s="126"/>
      <c r="AF60" s="126"/>
      <c r="AG60" s="345">
        <v>4900000</v>
      </c>
      <c r="AH60" s="346">
        <v>6188000</v>
      </c>
    </row>
    <row r="61" spans="1:34" ht="12.95" customHeight="1" x14ac:dyDescent="0.2">
      <c r="A61" s="128" t="s">
        <v>85</v>
      </c>
      <c r="B61" s="128"/>
      <c r="C61" s="131" t="s">
        <v>84</v>
      </c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0" t="s">
        <v>83</v>
      </c>
      <c r="AD61" s="130"/>
      <c r="AE61" s="130"/>
      <c r="AF61" s="130"/>
      <c r="AG61" s="75">
        <f>SUM(AG53:AG60)</f>
        <v>5200000</v>
      </c>
      <c r="AH61" s="349">
        <v>7008000</v>
      </c>
    </row>
    <row r="62" spans="1:34" ht="12.95" customHeight="1" x14ac:dyDescent="0.2">
      <c r="A62" s="124" t="s">
        <v>82</v>
      </c>
      <c r="B62" s="124"/>
      <c r="C62" s="127" t="s">
        <v>81</v>
      </c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6" t="s">
        <v>80</v>
      </c>
      <c r="AD62" s="126"/>
      <c r="AE62" s="126"/>
      <c r="AF62" s="126"/>
      <c r="AG62" s="345">
        <v>0</v>
      </c>
      <c r="AH62" s="347">
        <v>0</v>
      </c>
    </row>
    <row r="63" spans="1:34" ht="12.95" customHeight="1" x14ac:dyDescent="0.2">
      <c r="A63" s="124">
        <v>56</v>
      </c>
      <c r="B63" s="124"/>
      <c r="C63" s="127" t="s">
        <v>79</v>
      </c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6" t="s">
        <v>78</v>
      </c>
      <c r="AD63" s="126"/>
      <c r="AE63" s="126"/>
      <c r="AF63" s="126"/>
      <c r="AG63" s="345">
        <v>0</v>
      </c>
      <c r="AH63" s="346">
        <v>850000</v>
      </c>
    </row>
    <row r="64" spans="1:34" ht="12.95" customHeight="1" x14ac:dyDescent="0.2">
      <c r="A64" s="124">
        <v>57</v>
      </c>
      <c r="B64" s="124"/>
      <c r="C64" s="127" t="s">
        <v>77</v>
      </c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6" t="s">
        <v>76</v>
      </c>
      <c r="AD64" s="126"/>
      <c r="AE64" s="126"/>
      <c r="AF64" s="126"/>
      <c r="AG64" s="345">
        <v>0</v>
      </c>
      <c r="AH64" s="347">
        <v>0</v>
      </c>
    </row>
    <row r="65" spans="1:34" ht="12.95" customHeight="1" x14ac:dyDescent="0.2">
      <c r="A65" s="124">
        <v>58</v>
      </c>
      <c r="B65" s="124"/>
      <c r="C65" s="127" t="s">
        <v>75</v>
      </c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6" t="s">
        <v>74</v>
      </c>
      <c r="AD65" s="126"/>
      <c r="AE65" s="126"/>
      <c r="AF65" s="126"/>
      <c r="AG65" s="345">
        <v>0</v>
      </c>
      <c r="AH65" s="347">
        <v>0</v>
      </c>
    </row>
    <row r="66" spans="1:34" ht="12.95" customHeight="1" x14ac:dyDescent="0.2">
      <c r="A66" s="124">
        <v>59</v>
      </c>
      <c r="B66" s="124"/>
      <c r="C66" s="127" t="s">
        <v>73</v>
      </c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6" t="s">
        <v>72</v>
      </c>
      <c r="AD66" s="126"/>
      <c r="AE66" s="126"/>
      <c r="AF66" s="126"/>
      <c r="AG66" s="348">
        <f>SUM(AG62:AG65)</f>
        <v>0</v>
      </c>
      <c r="AH66" s="346">
        <v>850000</v>
      </c>
    </row>
    <row r="67" spans="1:34" ht="26.1" customHeight="1" x14ac:dyDescent="0.2">
      <c r="A67" s="124">
        <v>60</v>
      </c>
      <c r="B67" s="124"/>
      <c r="C67" s="127" t="s">
        <v>71</v>
      </c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6" t="s">
        <v>70</v>
      </c>
      <c r="AD67" s="126"/>
      <c r="AE67" s="126"/>
      <c r="AF67" s="126"/>
      <c r="AG67" s="345">
        <v>0</v>
      </c>
      <c r="AH67" s="111">
        <v>0</v>
      </c>
    </row>
    <row r="68" spans="1:34" ht="26.1" customHeight="1" x14ac:dyDescent="0.2">
      <c r="A68" s="124">
        <v>61</v>
      </c>
      <c r="B68" s="124"/>
      <c r="C68" s="127" t="s">
        <v>69</v>
      </c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6" t="s">
        <v>68</v>
      </c>
      <c r="AD68" s="126"/>
      <c r="AE68" s="126"/>
      <c r="AF68" s="126"/>
      <c r="AG68" s="345">
        <v>0</v>
      </c>
      <c r="AH68" s="111">
        <v>0</v>
      </c>
    </row>
    <row r="69" spans="1:34" ht="26.1" customHeight="1" x14ac:dyDescent="0.2">
      <c r="A69" s="124">
        <v>62</v>
      </c>
      <c r="B69" s="124"/>
      <c r="C69" s="127" t="s">
        <v>67</v>
      </c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6" t="s">
        <v>66</v>
      </c>
      <c r="AD69" s="126"/>
      <c r="AE69" s="126"/>
      <c r="AF69" s="126"/>
      <c r="AG69" s="345">
        <v>0</v>
      </c>
      <c r="AH69" s="111">
        <v>0</v>
      </c>
    </row>
    <row r="70" spans="1:34" ht="12.95" customHeight="1" x14ac:dyDescent="0.2">
      <c r="A70" s="124">
        <v>63</v>
      </c>
      <c r="B70" s="124"/>
      <c r="C70" s="127" t="s">
        <v>65</v>
      </c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6" t="s">
        <v>64</v>
      </c>
      <c r="AD70" s="126"/>
      <c r="AE70" s="126"/>
      <c r="AF70" s="126"/>
      <c r="AG70" s="350">
        <v>94917562</v>
      </c>
      <c r="AH70" s="346">
        <v>95417562</v>
      </c>
    </row>
    <row r="71" spans="1:34" ht="26.1" customHeight="1" x14ac:dyDescent="0.2">
      <c r="A71" s="124">
        <v>64</v>
      </c>
      <c r="B71" s="124"/>
      <c r="C71" s="127" t="s">
        <v>63</v>
      </c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6" t="s">
        <v>62</v>
      </c>
      <c r="AD71" s="126"/>
      <c r="AE71" s="126"/>
      <c r="AF71" s="126"/>
      <c r="AG71" s="345">
        <v>0</v>
      </c>
      <c r="AH71" s="111">
        <v>0</v>
      </c>
    </row>
    <row r="72" spans="1:34" ht="26.1" customHeight="1" x14ac:dyDescent="0.2">
      <c r="A72" s="124">
        <v>65</v>
      </c>
      <c r="B72" s="124"/>
      <c r="C72" s="127" t="s">
        <v>61</v>
      </c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6" t="s">
        <v>60</v>
      </c>
      <c r="AD72" s="126"/>
      <c r="AE72" s="126"/>
      <c r="AF72" s="126"/>
      <c r="AG72" s="345">
        <v>0</v>
      </c>
      <c r="AH72" s="111">
        <v>0</v>
      </c>
    </row>
    <row r="73" spans="1:34" ht="12.95" customHeight="1" x14ac:dyDescent="0.2">
      <c r="A73" s="124">
        <v>66</v>
      </c>
      <c r="B73" s="124"/>
      <c r="C73" s="127" t="s">
        <v>59</v>
      </c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6" t="s">
        <v>58</v>
      </c>
      <c r="AD73" s="126"/>
      <c r="AE73" s="126"/>
      <c r="AF73" s="126"/>
      <c r="AG73" s="345">
        <v>0</v>
      </c>
      <c r="AH73" s="347">
        <v>0</v>
      </c>
    </row>
    <row r="74" spans="1:34" ht="12.95" customHeight="1" x14ac:dyDescent="0.2">
      <c r="A74" s="124">
        <v>67</v>
      </c>
      <c r="B74" s="124"/>
      <c r="C74" s="134" t="s">
        <v>57</v>
      </c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26" t="s">
        <v>56</v>
      </c>
      <c r="AD74" s="126"/>
      <c r="AE74" s="126"/>
      <c r="AF74" s="126"/>
      <c r="AG74" s="345">
        <v>0</v>
      </c>
      <c r="AH74" s="347">
        <v>0</v>
      </c>
    </row>
    <row r="75" spans="1:34" ht="12.95" customHeight="1" x14ac:dyDescent="0.2">
      <c r="A75" s="124">
        <v>68</v>
      </c>
      <c r="B75" s="124"/>
      <c r="C75" s="127" t="s">
        <v>55</v>
      </c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6" t="s">
        <v>54</v>
      </c>
      <c r="AD75" s="126"/>
      <c r="AE75" s="126"/>
      <c r="AF75" s="126"/>
      <c r="AG75" s="345">
        <v>0</v>
      </c>
      <c r="AH75" s="347">
        <v>0</v>
      </c>
    </row>
    <row r="76" spans="1:34" ht="12.95" customHeight="1" x14ac:dyDescent="0.2">
      <c r="A76" s="124">
        <v>69</v>
      </c>
      <c r="B76" s="124"/>
      <c r="C76" s="127" t="s">
        <v>53</v>
      </c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6" t="s">
        <v>52</v>
      </c>
      <c r="AD76" s="126"/>
      <c r="AE76" s="126"/>
      <c r="AF76" s="126"/>
      <c r="AG76" s="345">
        <v>1500000</v>
      </c>
      <c r="AH76" s="346">
        <v>4034000</v>
      </c>
    </row>
    <row r="77" spans="1:34" ht="12.95" customHeight="1" x14ac:dyDescent="0.2">
      <c r="A77" s="124">
        <v>70</v>
      </c>
      <c r="B77" s="124"/>
      <c r="C77" s="134" t="s">
        <v>51</v>
      </c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26" t="s">
        <v>50</v>
      </c>
      <c r="AD77" s="126"/>
      <c r="AE77" s="126"/>
      <c r="AF77" s="126"/>
      <c r="AG77" s="345">
        <v>12906835</v>
      </c>
      <c r="AH77" s="346">
        <v>517083543</v>
      </c>
    </row>
    <row r="78" spans="1:34" ht="12.95" customHeight="1" x14ac:dyDescent="0.2">
      <c r="A78" s="128">
        <v>71</v>
      </c>
      <c r="B78" s="128"/>
      <c r="C78" s="131" t="s">
        <v>49</v>
      </c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0" t="s">
        <v>48</v>
      </c>
      <c r="AD78" s="130"/>
      <c r="AE78" s="130"/>
      <c r="AF78" s="130"/>
      <c r="AG78" s="75">
        <f>SUM(AG67:AG77)</f>
        <v>109324397</v>
      </c>
      <c r="AH78" s="349">
        <v>617385105</v>
      </c>
    </row>
    <row r="79" spans="1:34" ht="12.95" customHeight="1" x14ac:dyDescent="0.2">
      <c r="A79" s="124">
        <v>72</v>
      </c>
      <c r="B79" s="124"/>
      <c r="C79" s="133" t="s">
        <v>47</v>
      </c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26" t="s">
        <v>46</v>
      </c>
      <c r="AD79" s="126"/>
      <c r="AE79" s="126"/>
      <c r="AF79" s="126"/>
      <c r="AG79" s="345">
        <v>0</v>
      </c>
      <c r="AH79" s="346">
        <v>500000</v>
      </c>
    </row>
    <row r="80" spans="1:34" ht="12.95" customHeight="1" x14ac:dyDescent="0.2">
      <c r="A80" s="124">
        <v>73</v>
      </c>
      <c r="B80" s="124"/>
      <c r="C80" s="133" t="s">
        <v>45</v>
      </c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26" t="s">
        <v>44</v>
      </c>
      <c r="AD80" s="126"/>
      <c r="AE80" s="126"/>
      <c r="AF80" s="126"/>
      <c r="AG80" s="345">
        <v>8765000</v>
      </c>
      <c r="AH80" s="346">
        <v>45615000</v>
      </c>
    </row>
    <row r="81" spans="1:34" ht="12.95" customHeight="1" x14ac:dyDescent="0.2">
      <c r="A81" s="124">
        <v>74</v>
      </c>
      <c r="B81" s="124"/>
      <c r="C81" s="133" t="s">
        <v>43</v>
      </c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26" t="s">
        <v>42</v>
      </c>
      <c r="AD81" s="126"/>
      <c r="AE81" s="126"/>
      <c r="AF81" s="126"/>
      <c r="AG81" s="345">
        <v>0</v>
      </c>
      <c r="AH81" s="346">
        <v>1875000</v>
      </c>
    </row>
    <row r="82" spans="1:34" ht="12.95" customHeight="1" x14ac:dyDescent="0.2">
      <c r="A82" s="124">
        <v>75</v>
      </c>
      <c r="B82" s="124"/>
      <c r="C82" s="133" t="s">
        <v>41</v>
      </c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26" t="s">
        <v>40</v>
      </c>
      <c r="AD82" s="126"/>
      <c r="AE82" s="126"/>
      <c r="AF82" s="126"/>
      <c r="AG82" s="345">
        <v>19106010</v>
      </c>
      <c r="AH82" s="346">
        <v>5959800</v>
      </c>
    </row>
    <row r="83" spans="1:34" ht="12.95" customHeight="1" x14ac:dyDescent="0.2">
      <c r="A83" s="124">
        <v>76</v>
      </c>
      <c r="B83" s="124"/>
      <c r="C83" s="132" t="s">
        <v>39</v>
      </c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26" t="s">
        <v>38</v>
      </c>
      <c r="AD83" s="126"/>
      <c r="AE83" s="126"/>
      <c r="AF83" s="126"/>
      <c r="AG83" s="345">
        <v>0</v>
      </c>
      <c r="AH83" s="347">
        <v>0</v>
      </c>
    </row>
    <row r="84" spans="1:34" ht="12.95" customHeight="1" x14ac:dyDescent="0.2">
      <c r="A84" s="124">
        <v>77</v>
      </c>
      <c r="B84" s="124"/>
      <c r="C84" s="132" t="s">
        <v>37</v>
      </c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26" t="s">
        <v>36</v>
      </c>
      <c r="AD84" s="126"/>
      <c r="AE84" s="126"/>
      <c r="AF84" s="126"/>
      <c r="AG84" s="345">
        <v>0</v>
      </c>
      <c r="AH84" s="347">
        <v>0</v>
      </c>
    </row>
    <row r="85" spans="1:34" ht="12.95" customHeight="1" x14ac:dyDescent="0.2">
      <c r="A85" s="124">
        <v>78</v>
      </c>
      <c r="B85" s="124"/>
      <c r="C85" s="132" t="s">
        <v>35</v>
      </c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26" t="s">
        <v>34</v>
      </c>
      <c r="AD85" s="126"/>
      <c r="AE85" s="126"/>
      <c r="AF85" s="126"/>
      <c r="AG85" s="345">
        <v>5158623</v>
      </c>
      <c r="AH85" s="346">
        <v>6520623</v>
      </c>
    </row>
    <row r="86" spans="1:34" s="4" customFormat="1" ht="12.95" customHeight="1" x14ac:dyDescent="0.2">
      <c r="A86" s="128">
        <v>79</v>
      </c>
      <c r="B86" s="128"/>
      <c r="C86" s="129" t="s">
        <v>33</v>
      </c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30" t="s">
        <v>32</v>
      </c>
      <c r="AD86" s="130"/>
      <c r="AE86" s="130"/>
      <c r="AF86" s="130"/>
      <c r="AG86" s="75">
        <f>SUM(AG79:AG85)</f>
        <v>33029633</v>
      </c>
      <c r="AH86" s="349">
        <v>60470423</v>
      </c>
    </row>
    <row r="87" spans="1:34" ht="12.95" customHeight="1" x14ac:dyDescent="0.2">
      <c r="A87" s="124">
        <v>80</v>
      </c>
      <c r="B87" s="124"/>
      <c r="C87" s="125" t="s">
        <v>31</v>
      </c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6" t="s">
        <v>30</v>
      </c>
      <c r="AD87" s="126"/>
      <c r="AE87" s="126"/>
      <c r="AF87" s="126"/>
      <c r="AG87" s="345">
        <v>196940926</v>
      </c>
      <c r="AH87" s="346">
        <v>196940926</v>
      </c>
    </row>
    <row r="88" spans="1:34" ht="12.95" customHeight="1" x14ac:dyDescent="0.2">
      <c r="A88" s="124">
        <v>81</v>
      </c>
      <c r="B88" s="124"/>
      <c r="C88" s="125" t="s">
        <v>29</v>
      </c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6" t="s">
        <v>28</v>
      </c>
      <c r="AD88" s="126"/>
      <c r="AE88" s="126"/>
      <c r="AF88" s="126"/>
      <c r="AG88" s="345">
        <v>0</v>
      </c>
      <c r="AH88" s="347">
        <v>0</v>
      </c>
    </row>
    <row r="89" spans="1:34" ht="12.95" customHeight="1" x14ac:dyDescent="0.2">
      <c r="A89" s="124">
        <v>82</v>
      </c>
      <c r="B89" s="124"/>
      <c r="C89" s="125" t="s">
        <v>27</v>
      </c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  <c r="AC89" s="126" t="s">
        <v>26</v>
      </c>
      <c r="AD89" s="126"/>
      <c r="AE89" s="126"/>
      <c r="AF89" s="126"/>
      <c r="AG89" s="345">
        <v>0</v>
      </c>
      <c r="AH89" s="346">
        <v>107000</v>
      </c>
    </row>
    <row r="90" spans="1:34" ht="12.95" customHeight="1" x14ac:dyDescent="0.2">
      <c r="A90" s="124">
        <v>83</v>
      </c>
      <c r="B90" s="124"/>
      <c r="C90" s="125" t="s">
        <v>25</v>
      </c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6" t="s">
        <v>24</v>
      </c>
      <c r="AD90" s="126"/>
      <c r="AE90" s="126"/>
      <c r="AF90" s="126"/>
      <c r="AG90" s="345">
        <v>53174070</v>
      </c>
      <c r="AH90" s="346">
        <v>53174070</v>
      </c>
    </row>
    <row r="91" spans="1:34" s="4" customFormat="1" ht="12.95" customHeight="1" x14ac:dyDescent="0.2">
      <c r="A91" s="128">
        <v>84</v>
      </c>
      <c r="B91" s="128"/>
      <c r="C91" s="131" t="s">
        <v>23</v>
      </c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  <c r="AC91" s="130" t="s">
        <v>22</v>
      </c>
      <c r="AD91" s="130"/>
      <c r="AE91" s="130"/>
      <c r="AF91" s="130"/>
      <c r="AG91" s="75">
        <f>SUM(AG87:AG90)</f>
        <v>250114996</v>
      </c>
      <c r="AH91" s="349">
        <v>250221996</v>
      </c>
    </row>
    <row r="92" spans="1:34" ht="26.1" customHeight="1" x14ac:dyDescent="0.2">
      <c r="A92" s="124">
        <v>85</v>
      </c>
      <c r="B92" s="124"/>
      <c r="C92" s="125" t="s">
        <v>21</v>
      </c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6" t="s">
        <v>20</v>
      </c>
      <c r="AD92" s="126"/>
      <c r="AE92" s="126"/>
      <c r="AF92" s="126"/>
      <c r="AG92" s="345">
        <v>0</v>
      </c>
      <c r="AH92" s="111">
        <v>0</v>
      </c>
    </row>
    <row r="93" spans="1:34" ht="26.1" customHeight="1" x14ac:dyDescent="0.2">
      <c r="A93" s="124">
        <v>86</v>
      </c>
      <c r="B93" s="124"/>
      <c r="C93" s="125" t="s">
        <v>19</v>
      </c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6" t="s">
        <v>18</v>
      </c>
      <c r="AD93" s="126"/>
      <c r="AE93" s="126"/>
      <c r="AF93" s="126"/>
      <c r="AG93" s="345">
        <v>0</v>
      </c>
      <c r="AH93" s="111">
        <v>0</v>
      </c>
    </row>
    <row r="94" spans="1:34" ht="26.1" customHeight="1" x14ac:dyDescent="0.2">
      <c r="A94" s="124">
        <v>87</v>
      </c>
      <c r="B94" s="124"/>
      <c r="C94" s="125" t="s">
        <v>17</v>
      </c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6" t="s">
        <v>16</v>
      </c>
      <c r="AD94" s="126"/>
      <c r="AE94" s="126"/>
      <c r="AF94" s="126"/>
      <c r="AG94" s="345">
        <v>0</v>
      </c>
      <c r="AH94" s="111">
        <v>0</v>
      </c>
    </row>
    <row r="95" spans="1:34" ht="12.95" customHeight="1" x14ac:dyDescent="0.2">
      <c r="A95" s="124">
        <v>88</v>
      </c>
      <c r="B95" s="124"/>
      <c r="C95" s="125" t="s">
        <v>15</v>
      </c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6" t="s">
        <v>14</v>
      </c>
      <c r="AD95" s="126"/>
      <c r="AE95" s="126"/>
      <c r="AF95" s="126"/>
      <c r="AG95" s="345">
        <v>0</v>
      </c>
      <c r="AH95" s="347">
        <v>0</v>
      </c>
    </row>
    <row r="96" spans="1:34" ht="26.1" customHeight="1" x14ac:dyDescent="0.2">
      <c r="A96" s="124">
        <v>89</v>
      </c>
      <c r="B96" s="124"/>
      <c r="C96" s="125" t="s">
        <v>13</v>
      </c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6" t="s">
        <v>12</v>
      </c>
      <c r="AD96" s="126"/>
      <c r="AE96" s="126"/>
      <c r="AF96" s="126"/>
      <c r="AG96" s="345">
        <v>0</v>
      </c>
      <c r="AH96" s="111">
        <v>0</v>
      </c>
    </row>
    <row r="97" spans="1:34" ht="26.1" customHeight="1" x14ac:dyDescent="0.2">
      <c r="A97" s="124">
        <v>90</v>
      </c>
      <c r="B97" s="124"/>
      <c r="C97" s="125" t="s">
        <v>11</v>
      </c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6" t="s">
        <v>10</v>
      </c>
      <c r="AD97" s="126"/>
      <c r="AE97" s="126"/>
      <c r="AF97" s="126"/>
      <c r="AG97" s="345">
        <v>0</v>
      </c>
      <c r="AH97" s="111">
        <v>0</v>
      </c>
    </row>
    <row r="98" spans="1:34" ht="12.95" customHeight="1" x14ac:dyDescent="0.2">
      <c r="A98" s="124">
        <v>91</v>
      </c>
      <c r="B98" s="124"/>
      <c r="C98" s="125" t="s">
        <v>9</v>
      </c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6" t="s">
        <v>8</v>
      </c>
      <c r="AD98" s="126"/>
      <c r="AE98" s="126"/>
      <c r="AF98" s="126"/>
      <c r="AG98" s="345">
        <v>0</v>
      </c>
      <c r="AH98" s="347">
        <v>0</v>
      </c>
    </row>
    <row r="99" spans="1:34" ht="12.95" customHeight="1" x14ac:dyDescent="0.2">
      <c r="A99" s="124">
        <v>92</v>
      </c>
      <c r="B99" s="124"/>
      <c r="C99" s="125" t="s">
        <v>7</v>
      </c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6" t="s">
        <v>6</v>
      </c>
      <c r="AD99" s="126"/>
      <c r="AE99" s="126"/>
      <c r="AF99" s="126"/>
      <c r="AG99" s="345">
        <v>0</v>
      </c>
      <c r="AH99" s="347">
        <v>0</v>
      </c>
    </row>
    <row r="100" spans="1:34" ht="12.95" customHeight="1" x14ac:dyDescent="0.2">
      <c r="A100" s="124">
        <v>93</v>
      </c>
      <c r="B100" s="124"/>
      <c r="C100" s="125" t="s">
        <v>5</v>
      </c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6" t="s">
        <v>4</v>
      </c>
      <c r="AD100" s="126"/>
      <c r="AE100" s="126"/>
      <c r="AF100" s="126"/>
      <c r="AG100" s="345">
        <v>0</v>
      </c>
      <c r="AH100" s="347">
        <v>0</v>
      </c>
    </row>
    <row r="101" spans="1:34" ht="12.95" customHeight="1" x14ac:dyDescent="0.2">
      <c r="A101" s="128">
        <v>94</v>
      </c>
      <c r="B101" s="128"/>
      <c r="C101" s="131" t="s">
        <v>3</v>
      </c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0" t="s">
        <v>2</v>
      </c>
      <c r="AD101" s="130"/>
      <c r="AE101" s="130"/>
      <c r="AF101" s="130"/>
      <c r="AG101" s="348">
        <f>SUM(AG92:AG100)</f>
        <v>0</v>
      </c>
      <c r="AH101" s="347">
        <v>0</v>
      </c>
    </row>
    <row r="102" spans="1:34" s="4" customFormat="1" ht="12.95" customHeight="1" x14ac:dyDescent="0.2">
      <c r="A102" s="128">
        <v>95</v>
      </c>
      <c r="B102" s="128"/>
      <c r="C102" s="129" t="s">
        <v>1</v>
      </c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30" t="s">
        <v>0</v>
      </c>
      <c r="AD102" s="130"/>
      <c r="AE102" s="130"/>
      <c r="AF102" s="130"/>
      <c r="AG102" s="75">
        <f>SUM(AG26,AG27,AG52,AG61,AG78,AG86,AG91,AG101)</f>
        <v>488892121</v>
      </c>
      <c r="AH102" s="349">
        <v>1061473019</v>
      </c>
    </row>
    <row r="103" spans="1:34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4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4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4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4" x14ac:dyDescent="0.2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4" x14ac:dyDescent="0.2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4" x14ac:dyDescent="0.2">
      <c r="AC109" s="3"/>
      <c r="AD109" s="3"/>
      <c r="AE109" s="3"/>
      <c r="AF109" s="3"/>
    </row>
    <row r="110" spans="1:34" x14ac:dyDescent="0.2">
      <c r="AC110" s="3"/>
      <c r="AD110" s="3"/>
      <c r="AE110" s="3"/>
      <c r="AF110" s="3"/>
    </row>
  </sheetData>
  <mergeCells count="296">
    <mergeCell ref="A4:AG4"/>
    <mergeCell ref="A6:B6"/>
    <mergeCell ref="C6:AB6"/>
    <mergeCell ref="AC6:AF6"/>
    <mergeCell ref="A9:B9"/>
    <mergeCell ref="C9:AB9"/>
    <mergeCell ref="AC9:AF9"/>
    <mergeCell ref="A1:AH1"/>
    <mergeCell ref="A2:AH2"/>
    <mergeCell ref="A3:AH3"/>
    <mergeCell ref="A5:AH5"/>
    <mergeCell ref="A10:B10"/>
    <mergeCell ref="C10:AB10"/>
    <mergeCell ref="AC10:AF10"/>
    <mergeCell ref="A7:B7"/>
    <mergeCell ref="C7:AB7"/>
    <mergeCell ref="AC7:AF7"/>
    <mergeCell ref="A8:B8"/>
    <mergeCell ref="C8:AB8"/>
    <mergeCell ref="AC8:AF8"/>
    <mergeCell ref="A13:B13"/>
    <mergeCell ref="C13:AB13"/>
    <mergeCell ref="AC13:AF13"/>
    <mergeCell ref="A14:B14"/>
    <mergeCell ref="C14:AB14"/>
    <mergeCell ref="AC14:AF14"/>
    <mergeCell ref="A11:B11"/>
    <mergeCell ref="C11:AB11"/>
    <mergeCell ref="AC11:AF11"/>
    <mergeCell ref="A12:B12"/>
    <mergeCell ref="C12:AB12"/>
    <mergeCell ref="AC12:AF12"/>
    <mergeCell ref="A17:B17"/>
    <mergeCell ref="C17:AB17"/>
    <mergeCell ref="AC17:AF17"/>
    <mergeCell ref="A18:B18"/>
    <mergeCell ref="C18:AB18"/>
    <mergeCell ref="AC18:AF18"/>
    <mergeCell ref="A15:B15"/>
    <mergeCell ref="C15:AB15"/>
    <mergeCell ref="AC15:AF15"/>
    <mergeCell ref="A16:B16"/>
    <mergeCell ref="C16:AB16"/>
    <mergeCell ref="AC16:AF16"/>
    <mergeCell ref="A21:B21"/>
    <mergeCell ref="C21:AB21"/>
    <mergeCell ref="AC21:AF21"/>
    <mergeCell ref="A22:B22"/>
    <mergeCell ref="C22:AB22"/>
    <mergeCell ref="AC22:AF22"/>
    <mergeCell ref="A19:B19"/>
    <mergeCell ref="C19:AB19"/>
    <mergeCell ref="AC19:AF19"/>
    <mergeCell ref="A20:B20"/>
    <mergeCell ref="C20:AB20"/>
    <mergeCell ref="AC20:AF20"/>
    <mergeCell ref="A25:B25"/>
    <mergeCell ref="C25:AB25"/>
    <mergeCell ref="AC25:AF25"/>
    <mergeCell ref="A26:B26"/>
    <mergeCell ref="C26:AB26"/>
    <mergeCell ref="AC26:AF26"/>
    <mergeCell ref="A23:B23"/>
    <mergeCell ref="C23:AB23"/>
    <mergeCell ref="AC23:AF23"/>
    <mergeCell ref="A24:B24"/>
    <mergeCell ref="C24:AB24"/>
    <mergeCell ref="AC24:AF24"/>
    <mergeCell ref="A29:B29"/>
    <mergeCell ref="C29:AB29"/>
    <mergeCell ref="AC29:AF29"/>
    <mergeCell ref="A30:B30"/>
    <mergeCell ref="C30:AB30"/>
    <mergeCell ref="AC30:AF30"/>
    <mergeCell ref="A27:B27"/>
    <mergeCell ref="C27:AB27"/>
    <mergeCell ref="AC27:AF27"/>
    <mergeCell ref="A28:B28"/>
    <mergeCell ref="C28:AB28"/>
    <mergeCell ref="AC28:AF28"/>
    <mergeCell ref="A33:B33"/>
    <mergeCell ref="C33:AB33"/>
    <mergeCell ref="AC33:AF33"/>
    <mergeCell ref="A34:B34"/>
    <mergeCell ref="C34:AB34"/>
    <mergeCell ref="AC34:AF34"/>
    <mergeCell ref="A31:B31"/>
    <mergeCell ref="C31:AB31"/>
    <mergeCell ref="AC31:AF31"/>
    <mergeCell ref="A32:B32"/>
    <mergeCell ref="C32:AB32"/>
    <mergeCell ref="AC32:AF32"/>
    <mergeCell ref="A37:B37"/>
    <mergeCell ref="C37:AB37"/>
    <mergeCell ref="AC37:AF37"/>
    <mergeCell ref="A38:B38"/>
    <mergeCell ref="C38:AB38"/>
    <mergeCell ref="AC38:AF38"/>
    <mergeCell ref="A35:B35"/>
    <mergeCell ref="C35:AB35"/>
    <mergeCell ref="AC35:AF35"/>
    <mergeCell ref="A36:B36"/>
    <mergeCell ref="C36:AB36"/>
    <mergeCell ref="AC36:AF36"/>
    <mergeCell ref="A41:B41"/>
    <mergeCell ref="C41:AB41"/>
    <mergeCell ref="AC41:AF41"/>
    <mergeCell ref="A42:B42"/>
    <mergeCell ref="C42:AB42"/>
    <mergeCell ref="AC42:AF42"/>
    <mergeCell ref="A39:B39"/>
    <mergeCell ref="C39:AB39"/>
    <mergeCell ref="AC39:AF39"/>
    <mergeCell ref="A40:B40"/>
    <mergeCell ref="C40:AB40"/>
    <mergeCell ref="AC40:AF40"/>
    <mergeCell ref="A45:B45"/>
    <mergeCell ref="C45:AB45"/>
    <mergeCell ref="AC45:AF45"/>
    <mergeCell ref="A46:B46"/>
    <mergeCell ref="C46:AB46"/>
    <mergeCell ref="AC46:AF46"/>
    <mergeCell ref="A43:B43"/>
    <mergeCell ref="C43:AB43"/>
    <mergeCell ref="AC43:AF43"/>
    <mergeCell ref="A44:B44"/>
    <mergeCell ref="C44:AB44"/>
    <mergeCell ref="AC44:AF44"/>
    <mergeCell ref="A49:B49"/>
    <mergeCell ref="C49:AB49"/>
    <mergeCell ref="AC49:AF49"/>
    <mergeCell ref="A50:B50"/>
    <mergeCell ref="C50:AB50"/>
    <mergeCell ref="AC50:AF50"/>
    <mergeCell ref="A47:B47"/>
    <mergeCell ref="C47:AB47"/>
    <mergeCell ref="AC47:AF47"/>
    <mergeCell ref="A48:B48"/>
    <mergeCell ref="C48:AB48"/>
    <mergeCell ref="AC48:AF48"/>
    <mergeCell ref="A53:B53"/>
    <mergeCell ref="C53:AB53"/>
    <mergeCell ref="AC53:AF53"/>
    <mergeCell ref="A54:B54"/>
    <mergeCell ref="C54:AB54"/>
    <mergeCell ref="AC54:AF54"/>
    <mergeCell ref="A51:B51"/>
    <mergeCell ref="C51:AB51"/>
    <mergeCell ref="AC51:AF51"/>
    <mergeCell ref="A52:B52"/>
    <mergeCell ref="C52:AB52"/>
    <mergeCell ref="AC52:AF52"/>
    <mergeCell ref="A57:B57"/>
    <mergeCell ref="C57:AB57"/>
    <mergeCell ref="AC57:AF57"/>
    <mergeCell ref="A58:B58"/>
    <mergeCell ref="C58:AB58"/>
    <mergeCell ref="AC58:AF58"/>
    <mergeCell ref="A55:B55"/>
    <mergeCell ref="C55:AB55"/>
    <mergeCell ref="AC55:AF55"/>
    <mergeCell ref="A56:B56"/>
    <mergeCell ref="C56:AB56"/>
    <mergeCell ref="AC56:AF56"/>
    <mergeCell ref="A61:B61"/>
    <mergeCell ref="C61:AB61"/>
    <mergeCell ref="AC61:AF61"/>
    <mergeCell ref="A62:B62"/>
    <mergeCell ref="C62:AB62"/>
    <mergeCell ref="AC62:AF62"/>
    <mergeCell ref="A59:B59"/>
    <mergeCell ref="C59:AB59"/>
    <mergeCell ref="AC59:AF59"/>
    <mergeCell ref="A60:B60"/>
    <mergeCell ref="C60:AB60"/>
    <mergeCell ref="AC60:AF60"/>
    <mergeCell ref="A68:B68"/>
    <mergeCell ref="C68:AB68"/>
    <mergeCell ref="AC68:AF68"/>
    <mergeCell ref="A69:B69"/>
    <mergeCell ref="C69:AB69"/>
    <mergeCell ref="AC69:AF69"/>
    <mergeCell ref="A66:B66"/>
    <mergeCell ref="C66:AB66"/>
    <mergeCell ref="AC66:AF66"/>
    <mergeCell ref="A67:B67"/>
    <mergeCell ref="C67:AB67"/>
    <mergeCell ref="AC67:AF67"/>
    <mergeCell ref="A72:B72"/>
    <mergeCell ref="C72:AB72"/>
    <mergeCell ref="AC72:AF72"/>
    <mergeCell ref="A73:B73"/>
    <mergeCell ref="C73:AB73"/>
    <mergeCell ref="AC73:AF73"/>
    <mergeCell ref="A70:B70"/>
    <mergeCell ref="C70:AB70"/>
    <mergeCell ref="AC70:AF70"/>
    <mergeCell ref="A71:B71"/>
    <mergeCell ref="C71:AB71"/>
    <mergeCell ref="AC71:AF71"/>
    <mergeCell ref="A77:B77"/>
    <mergeCell ref="C77:AB77"/>
    <mergeCell ref="AC77:AF77"/>
    <mergeCell ref="A78:B78"/>
    <mergeCell ref="C78:AB78"/>
    <mergeCell ref="AC78:AF78"/>
    <mergeCell ref="A74:B74"/>
    <mergeCell ref="C74:AB74"/>
    <mergeCell ref="AC74:AF74"/>
    <mergeCell ref="A76:B76"/>
    <mergeCell ref="C76:AB76"/>
    <mergeCell ref="AC76:AF76"/>
    <mergeCell ref="AC75:AF75"/>
    <mergeCell ref="A75:B75"/>
    <mergeCell ref="C75:AB75"/>
    <mergeCell ref="A81:B81"/>
    <mergeCell ref="C81:AB81"/>
    <mergeCell ref="AC81:AF81"/>
    <mergeCell ref="A82:B82"/>
    <mergeCell ref="C82:AB82"/>
    <mergeCell ref="AC82:AF82"/>
    <mergeCell ref="A79:B79"/>
    <mergeCell ref="C79:AB79"/>
    <mergeCell ref="AC79:AF79"/>
    <mergeCell ref="A80:B80"/>
    <mergeCell ref="C80:AB80"/>
    <mergeCell ref="AC80:AF80"/>
    <mergeCell ref="A85:B85"/>
    <mergeCell ref="C85:AB85"/>
    <mergeCell ref="AC85:AF85"/>
    <mergeCell ref="A86:B86"/>
    <mergeCell ref="C86:AB86"/>
    <mergeCell ref="AC86:AF86"/>
    <mergeCell ref="A83:B83"/>
    <mergeCell ref="C83:AB83"/>
    <mergeCell ref="AC83:AF83"/>
    <mergeCell ref="A84:B84"/>
    <mergeCell ref="C84:AB84"/>
    <mergeCell ref="AC84:AF84"/>
    <mergeCell ref="A89:B89"/>
    <mergeCell ref="C89:AB89"/>
    <mergeCell ref="AC89:AF89"/>
    <mergeCell ref="A90:B90"/>
    <mergeCell ref="C90:AB90"/>
    <mergeCell ref="AC90:AF90"/>
    <mergeCell ref="A87:B87"/>
    <mergeCell ref="C87:AB87"/>
    <mergeCell ref="AC87:AF87"/>
    <mergeCell ref="A88:B88"/>
    <mergeCell ref="C88:AB88"/>
    <mergeCell ref="AC88:AF88"/>
    <mergeCell ref="AC93:AF93"/>
    <mergeCell ref="A94:B94"/>
    <mergeCell ref="C94:AB94"/>
    <mergeCell ref="AC94:AF94"/>
    <mergeCell ref="A91:B91"/>
    <mergeCell ref="C91:AB91"/>
    <mergeCell ref="AC91:AF91"/>
    <mergeCell ref="A92:B92"/>
    <mergeCell ref="C92:AB92"/>
    <mergeCell ref="AC92:AF92"/>
    <mergeCell ref="A93:B93"/>
    <mergeCell ref="C93:AB93"/>
    <mergeCell ref="A63:B63"/>
    <mergeCell ref="C63:AB63"/>
    <mergeCell ref="AC63:AF63"/>
    <mergeCell ref="A64:B64"/>
    <mergeCell ref="C64:AB64"/>
    <mergeCell ref="AC64:AF64"/>
    <mergeCell ref="A102:B102"/>
    <mergeCell ref="C102:AB102"/>
    <mergeCell ref="AC102:AF102"/>
    <mergeCell ref="A100:B100"/>
    <mergeCell ref="C100:AB100"/>
    <mergeCell ref="AC100:AF100"/>
    <mergeCell ref="A101:B101"/>
    <mergeCell ref="C101:AB101"/>
    <mergeCell ref="AC101:AF101"/>
    <mergeCell ref="A97:B97"/>
    <mergeCell ref="C97:AB97"/>
    <mergeCell ref="AC97:AF97"/>
    <mergeCell ref="A99:B99"/>
    <mergeCell ref="C99:AB99"/>
    <mergeCell ref="AC99:AF99"/>
    <mergeCell ref="A65:B65"/>
    <mergeCell ref="C65:AB65"/>
    <mergeCell ref="AC65:AF65"/>
    <mergeCell ref="A98:B98"/>
    <mergeCell ref="C98:AB98"/>
    <mergeCell ref="AC98:AF98"/>
    <mergeCell ref="A95:B95"/>
    <mergeCell ref="C95:AB95"/>
    <mergeCell ref="AC95:AF95"/>
    <mergeCell ref="A96:B96"/>
    <mergeCell ref="C96:AB96"/>
    <mergeCell ref="AC96:AF96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90" fitToHeight="0" orientation="portrait" cellComments="asDisplayed" r:id="rId1"/>
  <headerFooter alignWithMargins="0"/>
  <rowBreaks count="1" manualBreakCount="1">
    <brk id="48" max="3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view="pageBreakPreview" zoomScaleNormal="100" zoomScaleSheetLayoutView="100" workbookViewId="0">
      <selection activeCell="B1" sqref="B1:Y1"/>
    </sheetView>
  </sheetViews>
  <sheetFormatPr defaultRowHeight="12.75" x14ac:dyDescent="0.2"/>
  <cols>
    <col min="1" max="1" width="5.140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8.28515625" style="15" customWidth="1"/>
    <col min="11" max="11" width="4.7109375" style="15" customWidth="1"/>
    <col min="12" max="12" width="3.42578125" style="15" customWidth="1"/>
    <col min="13" max="13" width="9.85546875" style="15" bestFit="1" customWidth="1"/>
    <col min="14" max="24" width="8.85546875" style="15" bestFit="1" customWidth="1"/>
    <col min="25" max="25" width="10.7109375" style="15" customWidth="1"/>
    <col min="26" max="26" width="8.7109375" style="15" bestFit="1" customWidth="1"/>
    <col min="27" max="27" width="23.85546875" style="106" customWidth="1"/>
    <col min="28" max="28" width="9.140625" style="106" customWidth="1"/>
    <col min="29" max="245" width="9.140625" style="15"/>
    <col min="246" max="246" width="4.7109375" style="15" customWidth="1"/>
    <col min="247" max="247" width="4.85546875" style="15" customWidth="1"/>
    <col min="248" max="252" width="4.7109375" style="15" customWidth="1"/>
    <col min="253" max="253" width="5.28515625" style="15" customWidth="1"/>
    <col min="254" max="256" width="4.7109375" style="15" customWidth="1"/>
    <col min="257" max="257" width="4.5703125" style="15" customWidth="1"/>
    <col min="258" max="264" width="4.7109375" style="15" customWidth="1"/>
    <col min="265" max="265" width="4.5703125" style="15" customWidth="1"/>
    <col min="266" max="269" width="4.7109375" style="15" customWidth="1"/>
    <col min="270" max="270" width="4.85546875" style="15" customWidth="1"/>
    <col min="271" max="271" width="6.140625" style="15" customWidth="1"/>
    <col min="272" max="501" width="9.140625" style="15"/>
    <col min="502" max="502" width="4.7109375" style="15" customWidth="1"/>
    <col min="503" max="503" width="4.85546875" style="15" customWidth="1"/>
    <col min="504" max="508" width="4.7109375" style="15" customWidth="1"/>
    <col min="509" max="509" width="5.28515625" style="15" customWidth="1"/>
    <col min="510" max="512" width="4.7109375" style="15" customWidth="1"/>
    <col min="513" max="513" width="4.5703125" style="15" customWidth="1"/>
    <col min="514" max="520" width="4.7109375" style="15" customWidth="1"/>
    <col min="521" max="521" width="4.5703125" style="15" customWidth="1"/>
    <col min="522" max="525" width="4.7109375" style="15" customWidth="1"/>
    <col min="526" max="526" width="4.85546875" style="15" customWidth="1"/>
    <col min="527" max="527" width="6.140625" style="15" customWidth="1"/>
    <col min="528" max="757" width="9.140625" style="15"/>
    <col min="758" max="758" width="4.7109375" style="15" customWidth="1"/>
    <col min="759" max="759" width="4.85546875" style="15" customWidth="1"/>
    <col min="760" max="764" width="4.7109375" style="15" customWidth="1"/>
    <col min="765" max="765" width="5.28515625" style="15" customWidth="1"/>
    <col min="766" max="768" width="4.7109375" style="15" customWidth="1"/>
    <col min="769" max="769" width="4.5703125" style="15" customWidth="1"/>
    <col min="770" max="776" width="4.7109375" style="15" customWidth="1"/>
    <col min="777" max="777" width="4.5703125" style="15" customWidth="1"/>
    <col min="778" max="781" width="4.7109375" style="15" customWidth="1"/>
    <col min="782" max="782" width="4.85546875" style="15" customWidth="1"/>
    <col min="783" max="783" width="6.140625" style="15" customWidth="1"/>
    <col min="784" max="1013" width="9.140625" style="15"/>
    <col min="1014" max="1014" width="4.7109375" style="15" customWidth="1"/>
    <col min="1015" max="1015" width="4.85546875" style="15" customWidth="1"/>
    <col min="1016" max="1020" width="4.7109375" style="15" customWidth="1"/>
    <col min="1021" max="1021" width="5.28515625" style="15" customWidth="1"/>
    <col min="1022" max="1024" width="4.7109375" style="15" customWidth="1"/>
    <col min="1025" max="1025" width="4.5703125" style="15" customWidth="1"/>
    <col min="1026" max="1032" width="4.7109375" style="15" customWidth="1"/>
    <col min="1033" max="1033" width="4.5703125" style="15" customWidth="1"/>
    <col min="1034" max="1037" width="4.7109375" style="15" customWidth="1"/>
    <col min="1038" max="1038" width="4.85546875" style="15" customWidth="1"/>
    <col min="1039" max="1039" width="6.140625" style="15" customWidth="1"/>
    <col min="1040" max="1269" width="9.140625" style="15"/>
    <col min="1270" max="1270" width="4.7109375" style="15" customWidth="1"/>
    <col min="1271" max="1271" width="4.85546875" style="15" customWidth="1"/>
    <col min="1272" max="1276" width="4.7109375" style="15" customWidth="1"/>
    <col min="1277" max="1277" width="5.28515625" style="15" customWidth="1"/>
    <col min="1278" max="1280" width="4.7109375" style="15" customWidth="1"/>
    <col min="1281" max="1281" width="4.5703125" style="15" customWidth="1"/>
    <col min="1282" max="1288" width="4.7109375" style="15" customWidth="1"/>
    <col min="1289" max="1289" width="4.5703125" style="15" customWidth="1"/>
    <col min="1290" max="1293" width="4.7109375" style="15" customWidth="1"/>
    <col min="1294" max="1294" width="4.85546875" style="15" customWidth="1"/>
    <col min="1295" max="1295" width="6.140625" style="15" customWidth="1"/>
    <col min="1296" max="1525" width="9.140625" style="15"/>
    <col min="1526" max="1526" width="4.7109375" style="15" customWidth="1"/>
    <col min="1527" max="1527" width="4.85546875" style="15" customWidth="1"/>
    <col min="1528" max="1532" width="4.7109375" style="15" customWidth="1"/>
    <col min="1533" max="1533" width="5.28515625" style="15" customWidth="1"/>
    <col min="1534" max="1536" width="4.7109375" style="15" customWidth="1"/>
    <col min="1537" max="1537" width="4.5703125" style="15" customWidth="1"/>
    <col min="1538" max="1544" width="4.7109375" style="15" customWidth="1"/>
    <col min="1545" max="1545" width="4.5703125" style="15" customWidth="1"/>
    <col min="1546" max="1549" width="4.7109375" style="15" customWidth="1"/>
    <col min="1550" max="1550" width="4.85546875" style="15" customWidth="1"/>
    <col min="1551" max="1551" width="6.140625" style="15" customWidth="1"/>
    <col min="1552" max="1781" width="9.140625" style="15"/>
    <col min="1782" max="1782" width="4.7109375" style="15" customWidth="1"/>
    <col min="1783" max="1783" width="4.85546875" style="15" customWidth="1"/>
    <col min="1784" max="1788" width="4.7109375" style="15" customWidth="1"/>
    <col min="1789" max="1789" width="5.28515625" style="15" customWidth="1"/>
    <col min="1790" max="1792" width="4.7109375" style="15" customWidth="1"/>
    <col min="1793" max="1793" width="4.5703125" style="15" customWidth="1"/>
    <col min="1794" max="1800" width="4.7109375" style="15" customWidth="1"/>
    <col min="1801" max="1801" width="4.5703125" style="15" customWidth="1"/>
    <col min="1802" max="1805" width="4.7109375" style="15" customWidth="1"/>
    <col min="1806" max="1806" width="4.85546875" style="15" customWidth="1"/>
    <col min="1807" max="1807" width="6.140625" style="15" customWidth="1"/>
    <col min="1808" max="2037" width="9.140625" style="15"/>
    <col min="2038" max="2038" width="4.7109375" style="15" customWidth="1"/>
    <col min="2039" max="2039" width="4.85546875" style="15" customWidth="1"/>
    <col min="2040" max="2044" width="4.7109375" style="15" customWidth="1"/>
    <col min="2045" max="2045" width="5.28515625" style="15" customWidth="1"/>
    <col min="2046" max="2048" width="4.7109375" style="15" customWidth="1"/>
    <col min="2049" max="2049" width="4.5703125" style="15" customWidth="1"/>
    <col min="2050" max="2056" width="4.7109375" style="15" customWidth="1"/>
    <col min="2057" max="2057" width="4.5703125" style="15" customWidth="1"/>
    <col min="2058" max="2061" width="4.7109375" style="15" customWidth="1"/>
    <col min="2062" max="2062" width="4.85546875" style="15" customWidth="1"/>
    <col min="2063" max="2063" width="6.140625" style="15" customWidth="1"/>
    <col min="2064" max="2293" width="9.140625" style="15"/>
    <col min="2294" max="2294" width="4.7109375" style="15" customWidth="1"/>
    <col min="2295" max="2295" width="4.85546875" style="15" customWidth="1"/>
    <col min="2296" max="2300" width="4.7109375" style="15" customWidth="1"/>
    <col min="2301" max="2301" width="5.28515625" style="15" customWidth="1"/>
    <col min="2302" max="2304" width="4.7109375" style="15" customWidth="1"/>
    <col min="2305" max="2305" width="4.5703125" style="15" customWidth="1"/>
    <col min="2306" max="2312" width="4.7109375" style="15" customWidth="1"/>
    <col min="2313" max="2313" width="4.5703125" style="15" customWidth="1"/>
    <col min="2314" max="2317" width="4.7109375" style="15" customWidth="1"/>
    <col min="2318" max="2318" width="4.85546875" style="15" customWidth="1"/>
    <col min="2319" max="2319" width="6.140625" style="15" customWidth="1"/>
    <col min="2320" max="2549" width="9.140625" style="15"/>
    <col min="2550" max="2550" width="4.7109375" style="15" customWidth="1"/>
    <col min="2551" max="2551" width="4.85546875" style="15" customWidth="1"/>
    <col min="2552" max="2556" width="4.7109375" style="15" customWidth="1"/>
    <col min="2557" max="2557" width="5.28515625" style="15" customWidth="1"/>
    <col min="2558" max="2560" width="4.7109375" style="15" customWidth="1"/>
    <col min="2561" max="2561" width="4.5703125" style="15" customWidth="1"/>
    <col min="2562" max="2568" width="4.7109375" style="15" customWidth="1"/>
    <col min="2569" max="2569" width="4.5703125" style="15" customWidth="1"/>
    <col min="2570" max="2573" width="4.7109375" style="15" customWidth="1"/>
    <col min="2574" max="2574" width="4.85546875" style="15" customWidth="1"/>
    <col min="2575" max="2575" width="6.140625" style="15" customWidth="1"/>
    <col min="2576" max="2805" width="9.140625" style="15"/>
    <col min="2806" max="2806" width="4.7109375" style="15" customWidth="1"/>
    <col min="2807" max="2807" width="4.85546875" style="15" customWidth="1"/>
    <col min="2808" max="2812" width="4.7109375" style="15" customWidth="1"/>
    <col min="2813" max="2813" width="5.28515625" style="15" customWidth="1"/>
    <col min="2814" max="2816" width="4.7109375" style="15" customWidth="1"/>
    <col min="2817" max="2817" width="4.5703125" style="15" customWidth="1"/>
    <col min="2818" max="2824" width="4.7109375" style="15" customWidth="1"/>
    <col min="2825" max="2825" width="4.5703125" style="15" customWidth="1"/>
    <col min="2826" max="2829" width="4.7109375" style="15" customWidth="1"/>
    <col min="2830" max="2830" width="4.85546875" style="15" customWidth="1"/>
    <col min="2831" max="2831" width="6.140625" style="15" customWidth="1"/>
    <col min="2832" max="3061" width="9.140625" style="15"/>
    <col min="3062" max="3062" width="4.7109375" style="15" customWidth="1"/>
    <col min="3063" max="3063" width="4.85546875" style="15" customWidth="1"/>
    <col min="3064" max="3068" width="4.7109375" style="15" customWidth="1"/>
    <col min="3069" max="3069" width="5.28515625" style="15" customWidth="1"/>
    <col min="3070" max="3072" width="4.7109375" style="15" customWidth="1"/>
    <col min="3073" max="3073" width="4.5703125" style="15" customWidth="1"/>
    <col min="3074" max="3080" width="4.7109375" style="15" customWidth="1"/>
    <col min="3081" max="3081" width="4.5703125" style="15" customWidth="1"/>
    <col min="3082" max="3085" width="4.7109375" style="15" customWidth="1"/>
    <col min="3086" max="3086" width="4.85546875" style="15" customWidth="1"/>
    <col min="3087" max="3087" width="6.140625" style="15" customWidth="1"/>
    <col min="3088" max="3317" width="9.140625" style="15"/>
    <col min="3318" max="3318" width="4.7109375" style="15" customWidth="1"/>
    <col min="3319" max="3319" width="4.85546875" style="15" customWidth="1"/>
    <col min="3320" max="3324" width="4.7109375" style="15" customWidth="1"/>
    <col min="3325" max="3325" width="5.28515625" style="15" customWidth="1"/>
    <col min="3326" max="3328" width="4.7109375" style="15" customWidth="1"/>
    <col min="3329" max="3329" width="4.5703125" style="15" customWidth="1"/>
    <col min="3330" max="3336" width="4.7109375" style="15" customWidth="1"/>
    <col min="3337" max="3337" width="4.5703125" style="15" customWidth="1"/>
    <col min="3338" max="3341" width="4.7109375" style="15" customWidth="1"/>
    <col min="3342" max="3342" width="4.85546875" style="15" customWidth="1"/>
    <col min="3343" max="3343" width="6.140625" style="15" customWidth="1"/>
    <col min="3344" max="3573" width="9.140625" style="15"/>
    <col min="3574" max="3574" width="4.7109375" style="15" customWidth="1"/>
    <col min="3575" max="3575" width="4.85546875" style="15" customWidth="1"/>
    <col min="3576" max="3580" width="4.7109375" style="15" customWidth="1"/>
    <col min="3581" max="3581" width="5.28515625" style="15" customWidth="1"/>
    <col min="3582" max="3584" width="4.7109375" style="15" customWidth="1"/>
    <col min="3585" max="3585" width="4.5703125" style="15" customWidth="1"/>
    <col min="3586" max="3592" width="4.7109375" style="15" customWidth="1"/>
    <col min="3593" max="3593" width="4.5703125" style="15" customWidth="1"/>
    <col min="3594" max="3597" width="4.7109375" style="15" customWidth="1"/>
    <col min="3598" max="3598" width="4.85546875" style="15" customWidth="1"/>
    <col min="3599" max="3599" width="6.140625" style="15" customWidth="1"/>
    <col min="3600" max="3829" width="9.140625" style="15"/>
    <col min="3830" max="3830" width="4.7109375" style="15" customWidth="1"/>
    <col min="3831" max="3831" width="4.85546875" style="15" customWidth="1"/>
    <col min="3832" max="3836" width="4.7109375" style="15" customWidth="1"/>
    <col min="3837" max="3837" width="5.28515625" style="15" customWidth="1"/>
    <col min="3838" max="3840" width="4.7109375" style="15" customWidth="1"/>
    <col min="3841" max="3841" width="4.5703125" style="15" customWidth="1"/>
    <col min="3842" max="3848" width="4.7109375" style="15" customWidth="1"/>
    <col min="3849" max="3849" width="4.5703125" style="15" customWidth="1"/>
    <col min="3850" max="3853" width="4.7109375" style="15" customWidth="1"/>
    <col min="3854" max="3854" width="4.85546875" style="15" customWidth="1"/>
    <col min="3855" max="3855" width="6.140625" style="15" customWidth="1"/>
    <col min="3856" max="4085" width="9.140625" style="15"/>
    <col min="4086" max="4086" width="4.7109375" style="15" customWidth="1"/>
    <col min="4087" max="4087" width="4.85546875" style="15" customWidth="1"/>
    <col min="4088" max="4092" width="4.7109375" style="15" customWidth="1"/>
    <col min="4093" max="4093" width="5.28515625" style="15" customWidth="1"/>
    <col min="4094" max="4096" width="4.7109375" style="15" customWidth="1"/>
    <col min="4097" max="4097" width="4.5703125" style="15" customWidth="1"/>
    <col min="4098" max="4104" width="4.7109375" style="15" customWidth="1"/>
    <col min="4105" max="4105" width="4.5703125" style="15" customWidth="1"/>
    <col min="4106" max="4109" width="4.7109375" style="15" customWidth="1"/>
    <col min="4110" max="4110" width="4.85546875" style="15" customWidth="1"/>
    <col min="4111" max="4111" width="6.140625" style="15" customWidth="1"/>
    <col min="4112" max="4341" width="9.140625" style="15"/>
    <col min="4342" max="4342" width="4.7109375" style="15" customWidth="1"/>
    <col min="4343" max="4343" width="4.85546875" style="15" customWidth="1"/>
    <col min="4344" max="4348" width="4.7109375" style="15" customWidth="1"/>
    <col min="4349" max="4349" width="5.28515625" style="15" customWidth="1"/>
    <col min="4350" max="4352" width="4.7109375" style="15" customWidth="1"/>
    <col min="4353" max="4353" width="4.5703125" style="15" customWidth="1"/>
    <col min="4354" max="4360" width="4.7109375" style="15" customWidth="1"/>
    <col min="4361" max="4361" width="4.5703125" style="15" customWidth="1"/>
    <col min="4362" max="4365" width="4.7109375" style="15" customWidth="1"/>
    <col min="4366" max="4366" width="4.85546875" style="15" customWidth="1"/>
    <col min="4367" max="4367" width="6.140625" style="15" customWidth="1"/>
    <col min="4368" max="4597" width="9.140625" style="15"/>
    <col min="4598" max="4598" width="4.7109375" style="15" customWidth="1"/>
    <col min="4599" max="4599" width="4.85546875" style="15" customWidth="1"/>
    <col min="4600" max="4604" width="4.7109375" style="15" customWidth="1"/>
    <col min="4605" max="4605" width="5.28515625" style="15" customWidth="1"/>
    <col min="4606" max="4608" width="4.7109375" style="15" customWidth="1"/>
    <col min="4609" max="4609" width="4.5703125" style="15" customWidth="1"/>
    <col min="4610" max="4616" width="4.7109375" style="15" customWidth="1"/>
    <col min="4617" max="4617" width="4.5703125" style="15" customWidth="1"/>
    <col min="4618" max="4621" width="4.7109375" style="15" customWidth="1"/>
    <col min="4622" max="4622" width="4.85546875" style="15" customWidth="1"/>
    <col min="4623" max="4623" width="6.140625" style="15" customWidth="1"/>
    <col min="4624" max="4853" width="9.140625" style="15"/>
    <col min="4854" max="4854" width="4.7109375" style="15" customWidth="1"/>
    <col min="4855" max="4855" width="4.85546875" style="15" customWidth="1"/>
    <col min="4856" max="4860" width="4.7109375" style="15" customWidth="1"/>
    <col min="4861" max="4861" width="5.28515625" style="15" customWidth="1"/>
    <col min="4862" max="4864" width="4.7109375" style="15" customWidth="1"/>
    <col min="4865" max="4865" width="4.5703125" style="15" customWidth="1"/>
    <col min="4866" max="4872" width="4.7109375" style="15" customWidth="1"/>
    <col min="4873" max="4873" width="4.5703125" style="15" customWidth="1"/>
    <col min="4874" max="4877" width="4.7109375" style="15" customWidth="1"/>
    <col min="4878" max="4878" width="4.85546875" style="15" customWidth="1"/>
    <col min="4879" max="4879" width="6.140625" style="15" customWidth="1"/>
    <col min="4880" max="5109" width="9.140625" style="15"/>
    <col min="5110" max="5110" width="4.7109375" style="15" customWidth="1"/>
    <col min="5111" max="5111" width="4.85546875" style="15" customWidth="1"/>
    <col min="5112" max="5116" width="4.7109375" style="15" customWidth="1"/>
    <col min="5117" max="5117" width="5.28515625" style="15" customWidth="1"/>
    <col min="5118" max="5120" width="4.7109375" style="15" customWidth="1"/>
    <col min="5121" max="5121" width="4.5703125" style="15" customWidth="1"/>
    <col min="5122" max="5128" width="4.7109375" style="15" customWidth="1"/>
    <col min="5129" max="5129" width="4.5703125" style="15" customWidth="1"/>
    <col min="5130" max="5133" width="4.7109375" style="15" customWidth="1"/>
    <col min="5134" max="5134" width="4.85546875" style="15" customWidth="1"/>
    <col min="5135" max="5135" width="6.140625" style="15" customWidth="1"/>
    <col min="5136" max="5365" width="9.140625" style="15"/>
    <col min="5366" max="5366" width="4.7109375" style="15" customWidth="1"/>
    <col min="5367" max="5367" width="4.85546875" style="15" customWidth="1"/>
    <col min="5368" max="5372" width="4.7109375" style="15" customWidth="1"/>
    <col min="5373" max="5373" width="5.28515625" style="15" customWidth="1"/>
    <col min="5374" max="5376" width="4.7109375" style="15" customWidth="1"/>
    <col min="5377" max="5377" width="4.5703125" style="15" customWidth="1"/>
    <col min="5378" max="5384" width="4.7109375" style="15" customWidth="1"/>
    <col min="5385" max="5385" width="4.5703125" style="15" customWidth="1"/>
    <col min="5386" max="5389" width="4.7109375" style="15" customWidth="1"/>
    <col min="5390" max="5390" width="4.85546875" style="15" customWidth="1"/>
    <col min="5391" max="5391" width="6.140625" style="15" customWidth="1"/>
    <col min="5392" max="5621" width="9.140625" style="15"/>
    <col min="5622" max="5622" width="4.7109375" style="15" customWidth="1"/>
    <col min="5623" max="5623" width="4.85546875" style="15" customWidth="1"/>
    <col min="5624" max="5628" width="4.7109375" style="15" customWidth="1"/>
    <col min="5629" max="5629" width="5.28515625" style="15" customWidth="1"/>
    <col min="5630" max="5632" width="4.7109375" style="15" customWidth="1"/>
    <col min="5633" max="5633" width="4.5703125" style="15" customWidth="1"/>
    <col min="5634" max="5640" width="4.7109375" style="15" customWidth="1"/>
    <col min="5641" max="5641" width="4.5703125" style="15" customWidth="1"/>
    <col min="5642" max="5645" width="4.7109375" style="15" customWidth="1"/>
    <col min="5646" max="5646" width="4.85546875" style="15" customWidth="1"/>
    <col min="5647" max="5647" width="6.140625" style="15" customWidth="1"/>
    <col min="5648" max="5877" width="9.140625" style="15"/>
    <col min="5878" max="5878" width="4.7109375" style="15" customWidth="1"/>
    <col min="5879" max="5879" width="4.85546875" style="15" customWidth="1"/>
    <col min="5880" max="5884" width="4.7109375" style="15" customWidth="1"/>
    <col min="5885" max="5885" width="5.28515625" style="15" customWidth="1"/>
    <col min="5886" max="5888" width="4.7109375" style="15" customWidth="1"/>
    <col min="5889" max="5889" width="4.5703125" style="15" customWidth="1"/>
    <col min="5890" max="5896" width="4.7109375" style="15" customWidth="1"/>
    <col min="5897" max="5897" width="4.5703125" style="15" customWidth="1"/>
    <col min="5898" max="5901" width="4.7109375" style="15" customWidth="1"/>
    <col min="5902" max="5902" width="4.85546875" style="15" customWidth="1"/>
    <col min="5903" max="5903" width="6.140625" style="15" customWidth="1"/>
    <col min="5904" max="6133" width="9.140625" style="15"/>
    <col min="6134" max="6134" width="4.7109375" style="15" customWidth="1"/>
    <col min="6135" max="6135" width="4.85546875" style="15" customWidth="1"/>
    <col min="6136" max="6140" width="4.7109375" style="15" customWidth="1"/>
    <col min="6141" max="6141" width="5.28515625" style="15" customWidth="1"/>
    <col min="6142" max="6144" width="4.7109375" style="15" customWidth="1"/>
    <col min="6145" max="6145" width="4.5703125" style="15" customWidth="1"/>
    <col min="6146" max="6152" width="4.7109375" style="15" customWidth="1"/>
    <col min="6153" max="6153" width="4.5703125" style="15" customWidth="1"/>
    <col min="6154" max="6157" width="4.7109375" style="15" customWidth="1"/>
    <col min="6158" max="6158" width="4.85546875" style="15" customWidth="1"/>
    <col min="6159" max="6159" width="6.140625" style="15" customWidth="1"/>
    <col min="6160" max="6389" width="9.140625" style="15"/>
    <col min="6390" max="6390" width="4.7109375" style="15" customWidth="1"/>
    <col min="6391" max="6391" width="4.85546875" style="15" customWidth="1"/>
    <col min="6392" max="6396" width="4.7109375" style="15" customWidth="1"/>
    <col min="6397" max="6397" width="5.28515625" style="15" customWidth="1"/>
    <col min="6398" max="6400" width="4.7109375" style="15" customWidth="1"/>
    <col min="6401" max="6401" width="4.5703125" style="15" customWidth="1"/>
    <col min="6402" max="6408" width="4.7109375" style="15" customWidth="1"/>
    <col min="6409" max="6409" width="4.5703125" style="15" customWidth="1"/>
    <col min="6410" max="6413" width="4.7109375" style="15" customWidth="1"/>
    <col min="6414" max="6414" width="4.85546875" style="15" customWidth="1"/>
    <col min="6415" max="6415" width="6.140625" style="15" customWidth="1"/>
    <col min="6416" max="6645" width="9.140625" style="15"/>
    <col min="6646" max="6646" width="4.7109375" style="15" customWidth="1"/>
    <col min="6647" max="6647" width="4.85546875" style="15" customWidth="1"/>
    <col min="6648" max="6652" width="4.7109375" style="15" customWidth="1"/>
    <col min="6653" max="6653" width="5.28515625" style="15" customWidth="1"/>
    <col min="6654" max="6656" width="4.7109375" style="15" customWidth="1"/>
    <col min="6657" max="6657" width="4.5703125" style="15" customWidth="1"/>
    <col min="6658" max="6664" width="4.7109375" style="15" customWidth="1"/>
    <col min="6665" max="6665" width="4.5703125" style="15" customWidth="1"/>
    <col min="6666" max="6669" width="4.7109375" style="15" customWidth="1"/>
    <col min="6670" max="6670" width="4.85546875" style="15" customWidth="1"/>
    <col min="6671" max="6671" width="6.140625" style="15" customWidth="1"/>
    <col min="6672" max="6901" width="9.140625" style="15"/>
    <col min="6902" max="6902" width="4.7109375" style="15" customWidth="1"/>
    <col min="6903" max="6903" width="4.85546875" style="15" customWidth="1"/>
    <col min="6904" max="6908" width="4.7109375" style="15" customWidth="1"/>
    <col min="6909" max="6909" width="5.28515625" style="15" customWidth="1"/>
    <col min="6910" max="6912" width="4.7109375" style="15" customWidth="1"/>
    <col min="6913" max="6913" width="4.5703125" style="15" customWidth="1"/>
    <col min="6914" max="6920" width="4.7109375" style="15" customWidth="1"/>
    <col min="6921" max="6921" width="4.5703125" style="15" customWidth="1"/>
    <col min="6922" max="6925" width="4.7109375" style="15" customWidth="1"/>
    <col min="6926" max="6926" width="4.85546875" style="15" customWidth="1"/>
    <col min="6927" max="6927" width="6.140625" style="15" customWidth="1"/>
    <col min="6928" max="7157" width="9.140625" style="15"/>
    <col min="7158" max="7158" width="4.7109375" style="15" customWidth="1"/>
    <col min="7159" max="7159" width="4.85546875" style="15" customWidth="1"/>
    <col min="7160" max="7164" width="4.7109375" style="15" customWidth="1"/>
    <col min="7165" max="7165" width="5.28515625" style="15" customWidth="1"/>
    <col min="7166" max="7168" width="4.7109375" style="15" customWidth="1"/>
    <col min="7169" max="7169" width="4.5703125" style="15" customWidth="1"/>
    <col min="7170" max="7176" width="4.7109375" style="15" customWidth="1"/>
    <col min="7177" max="7177" width="4.5703125" style="15" customWidth="1"/>
    <col min="7178" max="7181" width="4.7109375" style="15" customWidth="1"/>
    <col min="7182" max="7182" width="4.85546875" style="15" customWidth="1"/>
    <col min="7183" max="7183" width="6.140625" style="15" customWidth="1"/>
    <col min="7184" max="7413" width="9.140625" style="15"/>
    <col min="7414" max="7414" width="4.7109375" style="15" customWidth="1"/>
    <col min="7415" max="7415" width="4.85546875" style="15" customWidth="1"/>
    <col min="7416" max="7420" width="4.7109375" style="15" customWidth="1"/>
    <col min="7421" max="7421" width="5.28515625" style="15" customWidth="1"/>
    <col min="7422" max="7424" width="4.7109375" style="15" customWidth="1"/>
    <col min="7425" max="7425" width="4.5703125" style="15" customWidth="1"/>
    <col min="7426" max="7432" width="4.7109375" style="15" customWidth="1"/>
    <col min="7433" max="7433" width="4.5703125" style="15" customWidth="1"/>
    <col min="7434" max="7437" width="4.7109375" style="15" customWidth="1"/>
    <col min="7438" max="7438" width="4.85546875" style="15" customWidth="1"/>
    <col min="7439" max="7439" width="6.140625" style="15" customWidth="1"/>
    <col min="7440" max="7669" width="9.140625" style="15"/>
    <col min="7670" max="7670" width="4.7109375" style="15" customWidth="1"/>
    <col min="7671" max="7671" width="4.85546875" style="15" customWidth="1"/>
    <col min="7672" max="7676" width="4.7109375" style="15" customWidth="1"/>
    <col min="7677" max="7677" width="5.28515625" style="15" customWidth="1"/>
    <col min="7678" max="7680" width="4.7109375" style="15" customWidth="1"/>
    <col min="7681" max="7681" width="4.5703125" style="15" customWidth="1"/>
    <col min="7682" max="7688" width="4.7109375" style="15" customWidth="1"/>
    <col min="7689" max="7689" width="4.5703125" style="15" customWidth="1"/>
    <col min="7690" max="7693" width="4.7109375" style="15" customWidth="1"/>
    <col min="7694" max="7694" width="4.85546875" style="15" customWidth="1"/>
    <col min="7695" max="7695" width="6.140625" style="15" customWidth="1"/>
    <col min="7696" max="7925" width="9.140625" style="15"/>
    <col min="7926" max="7926" width="4.7109375" style="15" customWidth="1"/>
    <col min="7927" max="7927" width="4.85546875" style="15" customWidth="1"/>
    <col min="7928" max="7932" width="4.7109375" style="15" customWidth="1"/>
    <col min="7933" max="7933" width="5.28515625" style="15" customWidth="1"/>
    <col min="7934" max="7936" width="4.7109375" style="15" customWidth="1"/>
    <col min="7937" max="7937" width="4.5703125" style="15" customWidth="1"/>
    <col min="7938" max="7944" width="4.7109375" style="15" customWidth="1"/>
    <col min="7945" max="7945" width="4.5703125" style="15" customWidth="1"/>
    <col min="7946" max="7949" width="4.7109375" style="15" customWidth="1"/>
    <col min="7950" max="7950" width="4.85546875" style="15" customWidth="1"/>
    <col min="7951" max="7951" width="6.140625" style="15" customWidth="1"/>
    <col min="7952" max="8181" width="9.140625" style="15"/>
    <col min="8182" max="8182" width="4.7109375" style="15" customWidth="1"/>
    <col min="8183" max="8183" width="4.85546875" style="15" customWidth="1"/>
    <col min="8184" max="8188" width="4.7109375" style="15" customWidth="1"/>
    <col min="8189" max="8189" width="5.28515625" style="15" customWidth="1"/>
    <col min="8190" max="8192" width="4.7109375" style="15" customWidth="1"/>
    <col min="8193" max="8193" width="4.5703125" style="15" customWidth="1"/>
    <col min="8194" max="8200" width="4.7109375" style="15" customWidth="1"/>
    <col min="8201" max="8201" width="4.5703125" style="15" customWidth="1"/>
    <col min="8202" max="8205" width="4.7109375" style="15" customWidth="1"/>
    <col min="8206" max="8206" width="4.85546875" style="15" customWidth="1"/>
    <col min="8207" max="8207" width="6.140625" style="15" customWidth="1"/>
    <col min="8208" max="8437" width="9.140625" style="15"/>
    <col min="8438" max="8438" width="4.7109375" style="15" customWidth="1"/>
    <col min="8439" max="8439" width="4.85546875" style="15" customWidth="1"/>
    <col min="8440" max="8444" width="4.7109375" style="15" customWidth="1"/>
    <col min="8445" max="8445" width="5.28515625" style="15" customWidth="1"/>
    <col min="8446" max="8448" width="4.7109375" style="15" customWidth="1"/>
    <col min="8449" max="8449" width="4.5703125" style="15" customWidth="1"/>
    <col min="8450" max="8456" width="4.7109375" style="15" customWidth="1"/>
    <col min="8457" max="8457" width="4.5703125" style="15" customWidth="1"/>
    <col min="8458" max="8461" width="4.7109375" style="15" customWidth="1"/>
    <col min="8462" max="8462" width="4.85546875" style="15" customWidth="1"/>
    <col min="8463" max="8463" width="6.140625" style="15" customWidth="1"/>
    <col min="8464" max="8693" width="9.140625" style="15"/>
    <col min="8694" max="8694" width="4.7109375" style="15" customWidth="1"/>
    <col min="8695" max="8695" width="4.85546875" style="15" customWidth="1"/>
    <col min="8696" max="8700" width="4.7109375" style="15" customWidth="1"/>
    <col min="8701" max="8701" width="5.28515625" style="15" customWidth="1"/>
    <col min="8702" max="8704" width="4.7109375" style="15" customWidth="1"/>
    <col min="8705" max="8705" width="4.5703125" style="15" customWidth="1"/>
    <col min="8706" max="8712" width="4.7109375" style="15" customWidth="1"/>
    <col min="8713" max="8713" width="4.5703125" style="15" customWidth="1"/>
    <col min="8714" max="8717" width="4.7109375" style="15" customWidth="1"/>
    <col min="8718" max="8718" width="4.85546875" style="15" customWidth="1"/>
    <col min="8719" max="8719" width="6.140625" style="15" customWidth="1"/>
    <col min="8720" max="8949" width="9.140625" style="15"/>
    <col min="8950" max="8950" width="4.7109375" style="15" customWidth="1"/>
    <col min="8951" max="8951" width="4.85546875" style="15" customWidth="1"/>
    <col min="8952" max="8956" width="4.7109375" style="15" customWidth="1"/>
    <col min="8957" max="8957" width="5.28515625" style="15" customWidth="1"/>
    <col min="8958" max="8960" width="4.7109375" style="15" customWidth="1"/>
    <col min="8961" max="8961" width="4.5703125" style="15" customWidth="1"/>
    <col min="8962" max="8968" width="4.7109375" style="15" customWidth="1"/>
    <col min="8969" max="8969" width="4.5703125" style="15" customWidth="1"/>
    <col min="8970" max="8973" width="4.7109375" style="15" customWidth="1"/>
    <col min="8974" max="8974" width="4.85546875" style="15" customWidth="1"/>
    <col min="8975" max="8975" width="6.140625" style="15" customWidth="1"/>
    <col min="8976" max="9205" width="9.140625" style="15"/>
    <col min="9206" max="9206" width="4.7109375" style="15" customWidth="1"/>
    <col min="9207" max="9207" width="4.85546875" style="15" customWidth="1"/>
    <col min="9208" max="9212" width="4.7109375" style="15" customWidth="1"/>
    <col min="9213" max="9213" width="5.28515625" style="15" customWidth="1"/>
    <col min="9214" max="9216" width="4.7109375" style="15" customWidth="1"/>
    <col min="9217" max="9217" width="4.5703125" style="15" customWidth="1"/>
    <col min="9218" max="9224" width="4.7109375" style="15" customWidth="1"/>
    <col min="9225" max="9225" width="4.5703125" style="15" customWidth="1"/>
    <col min="9226" max="9229" width="4.7109375" style="15" customWidth="1"/>
    <col min="9230" max="9230" width="4.85546875" style="15" customWidth="1"/>
    <col min="9231" max="9231" width="6.140625" style="15" customWidth="1"/>
    <col min="9232" max="9461" width="9.140625" style="15"/>
    <col min="9462" max="9462" width="4.7109375" style="15" customWidth="1"/>
    <col min="9463" max="9463" width="4.85546875" style="15" customWidth="1"/>
    <col min="9464" max="9468" width="4.7109375" style="15" customWidth="1"/>
    <col min="9469" max="9469" width="5.28515625" style="15" customWidth="1"/>
    <col min="9470" max="9472" width="4.7109375" style="15" customWidth="1"/>
    <col min="9473" max="9473" width="4.5703125" style="15" customWidth="1"/>
    <col min="9474" max="9480" width="4.7109375" style="15" customWidth="1"/>
    <col min="9481" max="9481" width="4.5703125" style="15" customWidth="1"/>
    <col min="9482" max="9485" width="4.7109375" style="15" customWidth="1"/>
    <col min="9486" max="9486" width="4.85546875" style="15" customWidth="1"/>
    <col min="9487" max="9487" width="6.140625" style="15" customWidth="1"/>
    <col min="9488" max="9717" width="9.140625" style="15"/>
    <col min="9718" max="9718" width="4.7109375" style="15" customWidth="1"/>
    <col min="9719" max="9719" width="4.85546875" style="15" customWidth="1"/>
    <col min="9720" max="9724" width="4.7109375" style="15" customWidth="1"/>
    <col min="9725" max="9725" width="5.28515625" style="15" customWidth="1"/>
    <col min="9726" max="9728" width="4.7109375" style="15" customWidth="1"/>
    <col min="9729" max="9729" width="4.5703125" style="15" customWidth="1"/>
    <col min="9730" max="9736" width="4.7109375" style="15" customWidth="1"/>
    <col min="9737" max="9737" width="4.5703125" style="15" customWidth="1"/>
    <col min="9738" max="9741" width="4.7109375" style="15" customWidth="1"/>
    <col min="9742" max="9742" width="4.85546875" style="15" customWidth="1"/>
    <col min="9743" max="9743" width="6.140625" style="15" customWidth="1"/>
    <col min="9744" max="9973" width="9.140625" style="15"/>
    <col min="9974" max="9974" width="4.7109375" style="15" customWidth="1"/>
    <col min="9975" max="9975" width="4.85546875" style="15" customWidth="1"/>
    <col min="9976" max="9980" width="4.7109375" style="15" customWidth="1"/>
    <col min="9981" max="9981" width="5.28515625" style="15" customWidth="1"/>
    <col min="9982" max="9984" width="4.7109375" style="15" customWidth="1"/>
    <col min="9985" max="9985" width="4.5703125" style="15" customWidth="1"/>
    <col min="9986" max="9992" width="4.7109375" style="15" customWidth="1"/>
    <col min="9993" max="9993" width="4.5703125" style="15" customWidth="1"/>
    <col min="9994" max="9997" width="4.7109375" style="15" customWidth="1"/>
    <col min="9998" max="9998" width="4.85546875" style="15" customWidth="1"/>
    <col min="9999" max="9999" width="6.140625" style="15" customWidth="1"/>
    <col min="10000" max="10229" width="9.140625" style="15"/>
    <col min="10230" max="10230" width="4.7109375" style="15" customWidth="1"/>
    <col min="10231" max="10231" width="4.85546875" style="15" customWidth="1"/>
    <col min="10232" max="10236" width="4.7109375" style="15" customWidth="1"/>
    <col min="10237" max="10237" width="5.28515625" style="15" customWidth="1"/>
    <col min="10238" max="10240" width="4.7109375" style="15" customWidth="1"/>
    <col min="10241" max="10241" width="4.5703125" style="15" customWidth="1"/>
    <col min="10242" max="10248" width="4.7109375" style="15" customWidth="1"/>
    <col min="10249" max="10249" width="4.5703125" style="15" customWidth="1"/>
    <col min="10250" max="10253" width="4.7109375" style="15" customWidth="1"/>
    <col min="10254" max="10254" width="4.85546875" style="15" customWidth="1"/>
    <col min="10255" max="10255" width="6.140625" style="15" customWidth="1"/>
    <col min="10256" max="10485" width="9.140625" style="15"/>
    <col min="10486" max="10486" width="4.7109375" style="15" customWidth="1"/>
    <col min="10487" max="10487" width="4.85546875" style="15" customWidth="1"/>
    <col min="10488" max="10492" width="4.7109375" style="15" customWidth="1"/>
    <col min="10493" max="10493" width="5.28515625" style="15" customWidth="1"/>
    <col min="10494" max="10496" width="4.7109375" style="15" customWidth="1"/>
    <col min="10497" max="10497" width="4.5703125" style="15" customWidth="1"/>
    <col min="10498" max="10504" width="4.7109375" style="15" customWidth="1"/>
    <col min="10505" max="10505" width="4.5703125" style="15" customWidth="1"/>
    <col min="10506" max="10509" width="4.7109375" style="15" customWidth="1"/>
    <col min="10510" max="10510" width="4.85546875" style="15" customWidth="1"/>
    <col min="10511" max="10511" width="6.140625" style="15" customWidth="1"/>
    <col min="10512" max="10741" width="9.140625" style="15"/>
    <col min="10742" max="10742" width="4.7109375" style="15" customWidth="1"/>
    <col min="10743" max="10743" width="4.85546875" style="15" customWidth="1"/>
    <col min="10744" max="10748" width="4.7109375" style="15" customWidth="1"/>
    <col min="10749" max="10749" width="5.28515625" style="15" customWidth="1"/>
    <col min="10750" max="10752" width="4.7109375" style="15" customWidth="1"/>
    <col min="10753" max="10753" width="4.5703125" style="15" customWidth="1"/>
    <col min="10754" max="10760" width="4.7109375" style="15" customWidth="1"/>
    <col min="10761" max="10761" width="4.5703125" style="15" customWidth="1"/>
    <col min="10762" max="10765" width="4.7109375" style="15" customWidth="1"/>
    <col min="10766" max="10766" width="4.85546875" style="15" customWidth="1"/>
    <col min="10767" max="10767" width="6.140625" style="15" customWidth="1"/>
    <col min="10768" max="10997" width="9.140625" style="15"/>
    <col min="10998" max="10998" width="4.7109375" style="15" customWidth="1"/>
    <col min="10999" max="10999" width="4.85546875" style="15" customWidth="1"/>
    <col min="11000" max="11004" width="4.7109375" style="15" customWidth="1"/>
    <col min="11005" max="11005" width="5.28515625" style="15" customWidth="1"/>
    <col min="11006" max="11008" width="4.7109375" style="15" customWidth="1"/>
    <col min="11009" max="11009" width="4.5703125" style="15" customWidth="1"/>
    <col min="11010" max="11016" width="4.7109375" style="15" customWidth="1"/>
    <col min="11017" max="11017" width="4.5703125" style="15" customWidth="1"/>
    <col min="11018" max="11021" width="4.7109375" style="15" customWidth="1"/>
    <col min="11022" max="11022" width="4.85546875" style="15" customWidth="1"/>
    <col min="11023" max="11023" width="6.140625" style="15" customWidth="1"/>
    <col min="11024" max="11253" width="9.140625" style="15"/>
    <col min="11254" max="11254" width="4.7109375" style="15" customWidth="1"/>
    <col min="11255" max="11255" width="4.85546875" style="15" customWidth="1"/>
    <col min="11256" max="11260" width="4.7109375" style="15" customWidth="1"/>
    <col min="11261" max="11261" width="5.28515625" style="15" customWidth="1"/>
    <col min="11262" max="11264" width="4.7109375" style="15" customWidth="1"/>
    <col min="11265" max="11265" width="4.5703125" style="15" customWidth="1"/>
    <col min="11266" max="11272" width="4.7109375" style="15" customWidth="1"/>
    <col min="11273" max="11273" width="4.5703125" style="15" customWidth="1"/>
    <col min="11274" max="11277" width="4.7109375" style="15" customWidth="1"/>
    <col min="11278" max="11278" width="4.85546875" style="15" customWidth="1"/>
    <col min="11279" max="11279" width="6.140625" style="15" customWidth="1"/>
    <col min="11280" max="11509" width="9.140625" style="15"/>
    <col min="11510" max="11510" width="4.7109375" style="15" customWidth="1"/>
    <col min="11511" max="11511" width="4.85546875" style="15" customWidth="1"/>
    <col min="11512" max="11516" width="4.7109375" style="15" customWidth="1"/>
    <col min="11517" max="11517" width="5.28515625" style="15" customWidth="1"/>
    <col min="11518" max="11520" width="4.7109375" style="15" customWidth="1"/>
    <col min="11521" max="11521" width="4.5703125" style="15" customWidth="1"/>
    <col min="11522" max="11528" width="4.7109375" style="15" customWidth="1"/>
    <col min="11529" max="11529" width="4.5703125" style="15" customWidth="1"/>
    <col min="11530" max="11533" width="4.7109375" style="15" customWidth="1"/>
    <col min="11534" max="11534" width="4.85546875" style="15" customWidth="1"/>
    <col min="11535" max="11535" width="6.140625" style="15" customWidth="1"/>
    <col min="11536" max="11765" width="9.140625" style="15"/>
    <col min="11766" max="11766" width="4.7109375" style="15" customWidth="1"/>
    <col min="11767" max="11767" width="4.85546875" style="15" customWidth="1"/>
    <col min="11768" max="11772" width="4.7109375" style="15" customWidth="1"/>
    <col min="11773" max="11773" width="5.28515625" style="15" customWidth="1"/>
    <col min="11774" max="11776" width="4.7109375" style="15" customWidth="1"/>
    <col min="11777" max="11777" width="4.5703125" style="15" customWidth="1"/>
    <col min="11778" max="11784" width="4.7109375" style="15" customWidth="1"/>
    <col min="11785" max="11785" width="4.5703125" style="15" customWidth="1"/>
    <col min="11786" max="11789" width="4.7109375" style="15" customWidth="1"/>
    <col min="11790" max="11790" width="4.85546875" style="15" customWidth="1"/>
    <col min="11791" max="11791" width="6.140625" style="15" customWidth="1"/>
    <col min="11792" max="12021" width="9.140625" style="15"/>
    <col min="12022" max="12022" width="4.7109375" style="15" customWidth="1"/>
    <col min="12023" max="12023" width="4.85546875" style="15" customWidth="1"/>
    <col min="12024" max="12028" width="4.7109375" style="15" customWidth="1"/>
    <col min="12029" max="12029" width="5.28515625" style="15" customWidth="1"/>
    <col min="12030" max="12032" width="4.7109375" style="15" customWidth="1"/>
    <col min="12033" max="12033" width="4.5703125" style="15" customWidth="1"/>
    <col min="12034" max="12040" width="4.7109375" style="15" customWidth="1"/>
    <col min="12041" max="12041" width="4.5703125" style="15" customWidth="1"/>
    <col min="12042" max="12045" width="4.7109375" style="15" customWidth="1"/>
    <col min="12046" max="12046" width="4.85546875" style="15" customWidth="1"/>
    <col min="12047" max="12047" width="6.140625" style="15" customWidth="1"/>
    <col min="12048" max="12277" width="9.140625" style="15"/>
    <col min="12278" max="12278" width="4.7109375" style="15" customWidth="1"/>
    <col min="12279" max="12279" width="4.85546875" style="15" customWidth="1"/>
    <col min="12280" max="12284" width="4.7109375" style="15" customWidth="1"/>
    <col min="12285" max="12285" width="5.28515625" style="15" customWidth="1"/>
    <col min="12286" max="12288" width="4.7109375" style="15" customWidth="1"/>
    <col min="12289" max="12289" width="4.5703125" style="15" customWidth="1"/>
    <col min="12290" max="12296" width="4.7109375" style="15" customWidth="1"/>
    <col min="12297" max="12297" width="4.5703125" style="15" customWidth="1"/>
    <col min="12298" max="12301" width="4.7109375" style="15" customWidth="1"/>
    <col min="12302" max="12302" width="4.85546875" style="15" customWidth="1"/>
    <col min="12303" max="12303" width="6.140625" style="15" customWidth="1"/>
    <col min="12304" max="12533" width="9.140625" style="15"/>
    <col min="12534" max="12534" width="4.7109375" style="15" customWidth="1"/>
    <col min="12535" max="12535" width="4.85546875" style="15" customWidth="1"/>
    <col min="12536" max="12540" width="4.7109375" style="15" customWidth="1"/>
    <col min="12541" max="12541" width="5.28515625" style="15" customWidth="1"/>
    <col min="12542" max="12544" width="4.7109375" style="15" customWidth="1"/>
    <col min="12545" max="12545" width="4.5703125" style="15" customWidth="1"/>
    <col min="12546" max="12552" width="4.7109375" style="15" customWidth="1"/>
    <col min="12553" max="12553" width="4.5703125" style="15" customWidth="1"/>
    <col min="12554" max="12557" width="4.7109375" style="15" customWidth="1"/>
    <col min="12558" max="12558" width="4.85546875" style="15" customWidth="1"/>
    <col min="12559" max="12559" width="6.140625" style="15" customWidth="1"/>
    <col min="12560" max="12789" width="9.140625" style="15"/>
    <col min="12790" max="12790" width="4.7109375" style="15" customWidth="1"/>
    <col min="12791" max="12791" width="4.85546875" style="15" customWidth="1"/>
    <col min="12792" max="12796" width="4.7109375" style="15" customWidth="1"/>
    <col min="12797" max="12797" width="5.28515625" style="15" customWidth="1"/>
    <col min="12798" max="12800" width="4.7109375" style="15" customWidth="1"/>
    <col min="12801" max="12801" width="4.5703125" style="15" customWidth="1"/>
    <col min="12802" max="12808" width="4.7109375" style="15" customWidth="1"/>
    <col min="12809" max="12809" width="4.5703125" style="15" customWidth="1"/>
    <col min="12810" max="12813" width="4.7109375" style="15" customWidth="1"/>
    <col min="12814" max="12814" width="4.85546875" style="15" customWidth="1"/>
    <col min="12815" max="12815" width="6.140625" style="15" customWidth="1"/>
    <col min="12816" max="13045" width="9.140625" style="15"/>
    <col min="13046" max="13046" width="4.7109375" style="15" customWidth="1"/>
    <col min="13047" max="13047" width="4.85546875" style="15" customWidth="1"/>
    <col min="13048" max="13052" width="4.7109375" style="15" customWidth="1"/>
    <col min="13053" max="13053" width="5.28515625" style="15" customWidth="1"/>
    <col min="13054" max="13056" width="4.7109375" style="15" customWidth="1"/>
    <col min="13057" max="13057" width="4.5703125" style="15" customWidth="1"/>
    <col min="13058" max="13064" width="4.7109375" style="15" customWidth="1"/>
    <col min="13065" max="13065" width="4.5703125" style="15" customWidth="1"/>
    <col min="13066" max="13069" width="4.7109375" style="15" customWidth="1"/>
    <col min="13070" max="13070" width="4.85546875" style="15" customWidth="1"/>
    <col min="13071" max="13071" width="6.140625" style="15" customWidth="1"/>
    <col min="13072" max="13301" width="9.140625" style="15"/>
    <col min="13302" max="13302" width="4.7109375" style="15" customWidth="1"/>
    <col min="13303" max="13303" width="4.85546875" style="15" customWidth="1"/>
    <col min="13304" max="13308" width="4.7109375" style="15" customWidth="1"/>
    <col min="13309" max="13309" width="5.28515625" style="15" customWidth="1"/>
    <col min="13310" max="13312" width="4.7109375" style="15" customWidth="1"/>
    <col min="13313" max="13313" width="4.5703125" style="15" customWidth="1"/>
    <col min="13314" max="13320" width="4.7109375" style="15" customWidth="1"/>
    <col min="13321" max="13321" width="4.5703125" style="15" customWidth="1"/>
    <col min="13322" max="13325" width="4.7109375" style="15" customWidth="1"/>
    <col min="13326" max="13326" width="4.85546875" style="15" customWidth="1"/>
    <col min="13327" max="13327" width="6.140625" style="15" customWidth="1"/>
    <col min="13328" max="13557" width="9.140625" style="15"/>
    <col min="13558" max="13558" width="4.7109375" style="15" customWidth="1"/>
    <col min="13559" max="13559" width="4.85546875" style="15" customWidth="1"/>
    <col min="13560" max="13564" width="4.7109375" style="15" customWidth="1"/>
    <col min="13565" max="13565" width="5.28515625" style="15" customWidth="1"/>
    <col min="13566" max="13568" width="4.7109375" style="15" customWidth="1"/>
    <col min="13569" max="13569" width="4.5703125" style="15" customWidth="1"/>
    <col min="13570" max="13576" width="4.7109375" style="15" customWidth="1"/>
    <col min="13577" max="13577" width="4.5703125" style="15" customWidth="1"/>
    <col min="13578" max="13581" width="4.7109375" style="15" customWidth="1"/>
    <col min="13582" max="13582" width="4.85546875" style="15" customWidth="1"/>
    <col min="13583" max="13583" width="6.140625" style="15" customWidth="1"/>
    <col min="13584" max="13813" width="9.140625" style="15"/>
    <col min="13814" max="13814" width="4.7109375" style="15" customWidth="1"/>
    <col min="13815" max="13815" width="4.85546875" style="15" customWidth="1"/>
    <col min="13816" max="13820" width="4.7109375" style="15" customWidth="1"/>
    <col min="13821" max="13821" width="5.28515625" style="15" customWidth="1"/>
    <col min="13822" max="13824" width="4.7109375" style="15" customWidth="1"/>
    <col min="13825" max="13825" width="4.5703125" style="15" customWidth="1"/>
    <col min="13826" max="13832" width="4.7109375" style="15" customWidth="1"/>
    <col min="13833" max="13833" width="4.5703125" style="15" customWidth="1"/>
    <col min="13834" max="13837" width="4.7109375" style="15" customWidth="1"/>
    <col min="13838" max="13838" width="4.85546875" style="15" customWidth="1"/>
    <col min="13839" max="13839" width="6.140625" style="15" customWidth="1"/>
    <col min="13840" max="14069" width="9.140625" style="15"/>
    <col min="14070" max="14070" width="4.7109375" style="15" customWidth="1"/>
    <col min="14071" max="14071" width="4.85546875" style="15" customWidth="1"/>
    <col min="14072" max="14076" width="4.7109375" style="15" customWidth="1"/>
    <col min="14077" max="14077" width="5.28515625" style="15" customWidth="1"/>
    <col min="14078" max="14080" width="4.7109375" style="15" customWidth="1"/>
    <col min="14081" max="14081" width="4.5703125" style="15" customWidth="1"/>
    <col min="14082" max="14088" width="4.7109375" style="15" customWidth="1"/>
    <col min="14089" max="14089" width="4.5703125" style="15" customWidth="1"/>
    <col min="14090" max="14093" width="4.7109375" style="15" customWidth="1"/>
    <col min="14094" max="14094" width="4.85546875" style="15" customWidth="1"/>
    <col min="14095" max="14095" width="6.140625" style="15" customWidth="1"/>
    <col min="14096" max="14325" width="9.140625" style="15"/>
    <col min="14326" max="14326" width="4.7109375" style="15" customWidth="1"/>
    <col min="14327" max="14327" width="4.85546875" style="15" customWidth="1"/>
    <col min="14328" max="14332" width="4.7109375" style="15" customWidth="1"/>
    <col min="14333" max="14333" width="5.28515625" style="15" customWidth="1"/>
    <col min="14334" max="14336" width="4.7109375" style="15" customWidth="1"/>
    <col min="14337" max="14337" width="4.5703125" style="15" customWidth="1"/>
    <col min="14338" max="14344" width="4.7109375" style="15" customWidth="1"/>
    <col min="14345" max="14345" width="4.5703125" style="15" customWidth="1"/>
    <col min="14346" max="14349" width="4.7109375" style="15" customWidth="1"/>
    <col min="14350" max="14350" width="4.85546875" style="15" customWidth="1"/>
    <col min="14351" max="14351" width="6.140625" style="15" customWidth="1"/>
    <col min="14352" max="14581" width="9.140625" style="15"/>
    <col min="14582" max="14582" width="4.7109375" style="15" customWidth="1"/>
    <col min="14583" max="14583" width="4.85546875" style="15" customWidth="1"/>
    <col min="14584" max="14588" width="4.7109375" style="15" customWidth="1"/>
    <col min="14589" max="14589" width="5.28515625" style="15" customWidth="1"/>
    <col min="14590" max="14592" width="4.7109375" style="15" customWidth="1"/>
    <col min="14593" max="14593" width="4.5703125" style="15" customWidth="1"/>
    <col min="14594" max="14600" width="4.7109375" style="15" customWidth="1"/>
    <col min="14601" max="14601" width="4.5703125" style="15" customWidth="1"/>
    <col min="14602" max="14605" width="4.7109375" style="15" customWidth="1"/>
    <col min="14606" max="14606" width="4.85546875" style="15" customWidth="1"/>
    <col min="14607" max="14607" width="6.140625" style="15" customWidth="1"/>
    <col min="14608" max="14837" width="9.140625" style="15"/>
    <col min="14838" max="14838" width="4.7109375" style="15" customWidth="1"/>
    <col min="14839" max="14839" width="4.85546875" style="15" customWidth="1"/>
    <col min="14840" max="14844" width="4.7109375" style="15" customWidth="1"/>
    <col min="14845" max="14845" width="5.28515625" style="15" customWidth="1"/>
    <col min="14846" max="14848" width="4.7109375" style="15" customWidth="1"/>
    <col min="14849" max="14849" width="4.5703125" style="15" customWidth="1"/>
    <col min="14850" max="14856" width="4.7109375" style="15" customWidth="1"/>
    <col min="14857" max="14857" width="4.5703125" style="15" customWidth="1"/>
    <col min="14858" max="14861" width="4.7109375" style="15" customWidth="1"/>
    <col min="14862" max="14862" width="4.85546875" style="15" customWidth="1"/>
    <col min="14863" max="14863" width="6.140625" style="15" customWidth="1"/>
    <col min="14864" max="15093" width="9.140625" style="15"/>
    <col min="15094" max="15094" width="4.7109375" style="15" customWidth="1"/>
    <col min="15095" max="15095" width="4.85546875" style="15" customWidth="1"/>
    <col min="15096" max="15100" width="4.7109375" style="15" customWidth="1"/>
    <col min="15101" max="15101" width="5.28515625" style="15" customWidth="1"/>
    <col min="15102" max="15104" width="4.7109375" style="15" customWidth="1"/>
    <col min="15105" max="15105" width="4.5703125" style="15" customWidth="1"/>
    <col min="15106" max="15112" width="4.7109375" style="15" customWidth="1"/>
    <col min="15113" max="15113" width="4.5703125" style="15" customWidth="1"/>
    <col min="15114" max="15117" width="4.7109375" style="15" customWidth="1"/>
    <col min="15118" max="15118" width="4.85546875" style="15" customWidth="1"/>
    <col min="15119" max="15119" width="6.140625" style="15" customWidth="1"/>
    <col min="15120" max="15349" width="9.140625" style="15"/>
    <col min="15350" max="15350" width="4.7109375" style="15" customWidth="1"/>
    <col min="15351" max="15351" width="4.85546875" style="15" customWidth="1"/>
    <col min="15352" max="15356" width="4.7109375" style="15" customWidth="1"/>
    <col min="15357" max="15357" width="5.28515625" style="15" customWidth="1"/>
    <col min="15358" max="15360" width="4.7109375" style="15" customWidth="1"/>
    <col min="15361" max="15361" width="4.5703125" style="15" customWidth="1"/>
    <col min="15362" max="15368" width="4.7109375" style="15" customWidth="1"/>
    <col min="15369" max="15369" width="4.5703125" style="15" customWidth="1"/>
    <col min="15370" max="15373" width="4.7109375" style="15" customWidth="1"/>
    <col min="15374" max="15374" width="4.85546875" style="15" customWidth="1"/>
    <col min="15375" max="15375" width="6.140625" style="15" customWidth="1"/>
    <col min="15376" max="15605" width="9.140625" style="15"/>
    <col min="15606" max="15606" width="4.7109375" style="15" customWidth="1"/>
    <col min="15607" max="15607" width="4.85546875" style="15" customWidth="1"/>
    <col min="15608" max="15612" width="4.7109375" style="15" customWidth="1"/>
    <col min="15613" max="15613" width="5.28515625" style="15" customWidth="1"/>
    <col min="15614" max="15616" width="4.7109375" style="15" customWidth="1"/>
    <col min="15617" max="15617" width="4.5703125" style="15" customWidth="1"/>
    <col min="15618" max="15624" width="4.7109375" style="15" customWidth="1"/>
    <col min="15625" max="15625" width="4.5703125" style="15" customWidth="1"/>
    <col min="15626" max="15629" width="4.7109375" style="15" customWidth="1"/>
    <col min="15630" max="15630" width="4.85546875" style="15" customWidth="1"/>
    <col min="15631" max="15631" width="6.140625" style="15" customWidth="1"/>
    <col min="15632" max="15861" width="9.140625" style="15"/>
    <col min="15862" max="15862" width="4.7109375" style="15" customWidth="1"/>
    <col min="15863" max="15863" width="4.85546875" style="15" customWidth="1"/>
    <col min="15864" max="15868" width="4.7109375" style="15" customWidth="1"/>
    <col min="15869" max="15869" width="5.28515625" style="15" customWidth="1"/>
    <col min="15870" max="15872" width="4.7109375" style="15" customWidth="1"/>
    <col min="15873" max="15873" width="4.5703125" style="15" customWidth="1"/>
    <col min="15874" max="15880" width="4.7109375" style="15" customWidth="1"/>
    <col min="15881" max="15881" width="4.5703125" style="15" customWidth="1"/>
    <col min="15882" max="15885" width="4.7109375" style="15" customWidth="1"/>
    <col min="15886" max="15886" width="4.85546875" style="15" customWidth="1"/>
    <col min="15887" max="15887" width="6.140625" style="15" customWidth="1"/>
    <col min="15888" max="16117" width="9.140625" style="15"/>
    <col min="16118" max="16118" width="4.7109375" style="15" customWidth="1"/>
    <col min="16119" max="16119" width="4.85546875" style="15" customWidth="1"/>
    <col min="16120" max="16124" width="4.7109375" style="15" customWidth="1"/>
    <col min="16125" max="16125" width="5.28515625" style="15" customWidth="1"/>
    <col min="16126" max="16128" width="4.7109375" style="15" customWidth="1"/>
    <col min="16129" max="16129" width="4.5703125" style="15" customWidth="1"/>
    <col min="16130" max="16136" width="4.7109375" style="15" customWidth="1"/>
    <col min="16137" max="16137" width="4.5703125" style="15" customWidth="1"/>
    <col min="16138" max="16141" width="4.7109375" style="15" customWidth="1"/>
    <col min="16142" max="16142" width="4.85546875" style="15" customWidth="1"/>
    <col min="16143" max="16143" width="6.140625" style="15" customWidth="1"/>
    <col min="16144" max="16384" width="9.140625" style="15"/>
  </cols>
  <sheetData>
    <row r="1" spans="1:30" customFormat="1" ht="24.75" customHeight="1" x14ac:dyDescent="0.2">
      <c r="B1" s="233" t="s">
        <v>709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AA1" s="106">
        <v>0</v>
      </c>
      <c r="AB1" s="106"/>
    </row>
    <row r="2" spans="1:30" customFormat="1" ht="25.5" customHeight="1" x14ac:dyDescent="0.2">
      <c r="B2" s="234" t="s">
        <v>670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AA2" s="106"/>
      <c r="AB2" s="106"/>
    </row>
    <row r="3" spans="1:30" customFormat="1" ht="12.75" customHeight="1" x14ac:dyDescent="0.2">
      <c r="A3" s="314" t="s">
        <v>622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54"/>
      <c r="AA3" s="106"/>
      <c r="AB3" s="106"/>
    </row>
    <row r="4" spans="1:30" customFormat="1" ht="19.5" customHeight="1" x14ac:dyDescent="0.2">
      <c r="A4" s="20"/>
      <c r="B4" s="235" t="s">
        <v>577</v>
      </c>
      <c r="C4" s="235"/>
      <c r="D4" s="235"/>
      <c r="E4" s="235"/>
      <c r="F4" s="235"/>
      <c r="G4" s="235"/>
      <c r="H4" s="235"/>
      <c r="I4" s="235"/>
      <c r="J4" s="235"/>
      <c r="K4" s="286" t="s">
        <v>578</v>
      </c>
      <c r="L4" s="287"/>
      <c r="M4" s="14" t="s">
        <v>579</v>
      </c>
      <c r="N4" s="14" t="s">
        <v>580</v>
      </c>
      <c r="O4" s="14" t="s">
        <v>615</v>
      </c>
      <c r="P4" s="14" t="s">
        <v>616</v>
      </c>
      <c r="Q4" s="14" t="s">
        <v>617</v>
      </c>
      <c r="R4" s="14" t="s">
        <v>637</v>
      </c>
      <c r="S4" s="14" t="s">
        <v>567</v>
      </c>
      <c r="T4" s="14" t="s">
        <v>638</v>
      </c>
      <c r="U4" s="14" t="s">
        <v>639</v>
      </c>
      <c r="V4" s="39" t="s">
        <v>640</v>
      </c>
      <c r="W4" s="39" t="s">
        <v>641</v>
      </c>
      <c r="X4" s="39" t="s">
        <v>642</v>
      </c>
      <c r="Y4" s="39" t="s">
        <v>643</v>
      </c>
      <c r="AA4" s="106"/>
      <c r="AB4" s="106"/>
    </row>
    <row r="5" spans="1:30" ht="21" customHeight="1" x14ac:dyDescent="0.2">
      <c r="A5" s="288" t="s">
        <v>248</v>
      </c>
      <c r="B5" s="289" t="s">
        <v>582</v>
      </c>
      <c r="C5" s="228"/>
      <c r="D5" s="228"/>
      <c r="E5" s="228"/>
      <c r="F5" s="228"/>
      <c r="G5" s="228"/>
      <c r="H5" s="228"/>
      <c r="I5" s="228"/>
      <c r="J5" s="228"/>
      <c r="K5" s="290" t="s">
        <v>583</v>
      </c>
      <c r="L5" s="291"/>
      <c r="M5" s="290" t="s">
        <v>644</v>
      </c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31" t="s">
        <v>660</v>
      </c>
    </row>
    <row r="6" spans="1:30" ht="21" customHeight="1" x14ac:dyDescent="0.2">
      <c r="A6" s="288"/>
      <c r="B6" s="289"/>
      <c r="C6" s="228"/>
      <c r="D6" s="228"/>
      <c r="E6" s="228"/>
      <c r="F6" s="228"/>
      <c r="G6" s="228"/>
      <c r="H6" s="228"/>
      <c r="I6" s="228"/>
      <c r="J6" s="228"/>
      <c r="K6" s="292"/>
      <c r="L6" s="293"/>
      <c r="M6" s="40" t="s">
        <v>645</v>
      </c>
      <c r="N6" s="40" t="s">
        <v>247</v>
      </c>
      <c r="O6" s="40" t="s">
        <v>246</v>
      </c>
      <c r="P6" s="40" t="s">
        <v>245</v>
      </c>
      <c r="Q6" s="40" t="s">
        <v>556</v>
      </c>
      <c r="R6" s="40" t="s">
        <v>555</v>
      </c>
      <c r="S6" s="40" t="s">
        <v>554</v>
      </c>
      <c r="T6" s="40" t="s">
        <v>553</v>
      </c>
      <c r="U6" s="40" t="s">
        <v>552</v>
      </c>
      <c r="V6" s="40" t="s">
        <v>551</v>
      </c>
      <c r="W6" s="40" t="s">
        <v>550</v>
      </c>
      <c r="X6" s="40" t="s">
        <v>549</v>
      </c>
      <c r="Y6" s="231"/>
    </row>
    <row r="7" spans="1:30" ht="15" customHeight="1" x14ac:dyDescent="0.2">
      <c r="A7" s="16" t="s">
        <v>248</v>
      </c>
      <c r="B7" s="298" t="s">
        <v>584</v>
      </c>
      <c r="C7" s="299"/>
      <c r="D7" s="299"/>
      <c r="E7" s="299"/>
      <c r="F7" s="299"/>
      <c r="G7" s="299"/>
      <c r="H7" s="299"/>
      <c r="I7" s="299"/>
      <c r="J7" s="299"/>
      <c r="K7" s="296" t="s">
        <v>244</v>
      </c>
      <c r="L7" s="297"/>
      <c r="M7" s="101">
        <f>Y7/12</f>
        <v>3669051.75</v>
      </c>
      <c r="N7" s="101">
        <v>3669051.75</v>
      </c>
      <c r="O7" s="101">
        <v>3669051.75</v>
      </c>
      <c r="P7" s="101">
        <v>3669051.75</v>
      </c>
      <c r="Q7" s="101">
        <v>3669051.75</v>
      </c>
      <c r="R7" s="101">
        <v>3669051.75</v>
      </c>
      <c r="S7" s="101">
        <v>3669051.75</v>
      </c>
      <c r="T7" s="101">
        <v>3669051.75</v>
      </c>
      <c r="U7" s="101">
        <v>3669051.75</v>
      </c>
      <c r="V7" s="101">
        <v>3669051.75</v>
      </c>
      <c r="W7" s="101">
        <v>3669051.75</v>
      </c>
      <c r="X7" s="101">
        <v>3669051.75</v>
      </c>
      <c r="Y7" s="70">
        <v>44028621</v>
      </c>
      <c r="Z7" s="107"/>
      <c r="AC7" s="52"/>
    </row>
    <row r="8" spans="1:30" ht="28.5" customHeight="1" x14ac:dyDescent="0.2">
      <c r="A8" s="16" t="s">
        <v>247</v>
      </c>
      <c r="B8" s="295" t="s">
        <v>585</v>
      </c>
      <c r="C8" s="295"/>
      <c r="D8" s="295"/>
      <c r="E8" s="295"/>
      <c r="F8" s="295"/>
      <c r="G8" s="295"/>
      <c r="H8" s="295"/>
      <c r="I8" s="295"/>
      <c r="J8" s="295"/>
      <c r="K8" s="296" t="s">
        <v>241</v>
      </c>
      <c r="L8" s="297"/>
      <c r="M8" s="101">
        <f t="shared" ref="M8:M14" si="0">Y8/12</f>
        <v>799439.08333333337</v>
      </c>
      <c r="N8" s="101">
        <v>799439.08333333337</v>
      </c>
      <c r="O8" s="101">
        <v>799439.08333333337</v>
      </c>
      <c r="P8" s="101">
        <v>799439.08333333337</v>
      </c>
      <c r="Q8" s="101">
        <v>799439.08333333337</v>
      </c>
      <c r="R8" s="101">
        <v>799439.08333333337</v>
      </c>
      <c r="S8" s="101">
        <v>799439.08333333337</v>
      </c>
      <c r="T8" s="101">
        <v>799439.08333333337</v>
      </c>
      <c r="U8" s="101">
        <v>799439.08333333337</v>
      </c>
      <c r="V8" s="101">
        <v>799439.08333333337</v>
      </c>
      <c r="W8" s="101">
        <v>799439.08333333337</v>
      </c>
      <c r="X8" s="101">
        <v>799439.08333333337</v>
      </c>
      <c r="Y8" s="70">
        <v>9593269</v>
      </c>
      <c r="Z8" s="76"/>
      <c r="AC8" s="52"/>
    </row>
    <row r="9" spans="1:30" ht="15" customHeight="1" x14ac:dyDescent="0.2">
      <c r="A9" s="16" t="s">
        <v>246</v>
      </c>
      <c r="B9" s="298" t="s">
        <v>586</v>
      </c>
      <c r="C9" s="236"/>
      <c r="D9" s="236"/>
      <c r="E9" s="236"/>
      <c r="F9" s="236"/>
      <c r="G9" s="236"/>
      <c r="H9" s="236"/>
      <c r="I9" s="236"/>
      <c r="J9" s="236"/>
      <c r="K9" s="296" t="s">
        <v>238</v>
      </c>
      <c r="L9" s="297"/>
      <c r="M9" s="101">
        <f t="shared" si="0"/>
        <v>3133433.75</v>
      </c>
      <c r="N9" s="101">
        <v>3133433.75</v>
      </c>
      <c r="O9" s="101">
        <v>3133433.75</v>
      </c>
      <c r="P9" s="101">
        <v>3133433.75</v>
      </c>
      <c r="Q9" s="101">
        <v>3133433.75</v>
      </c>
      <c r="R9" s="101">
        <v>3133433.75</v>
      </c>
      <c r="S9" s="101">
        <v>3133433.75</v>
      </c>
      <c r="T9" s="101">
        <v>3133433.75</v>
      </c>
      <c r="U9" s="101">
        <v>3133433.75</v>
      </c>
      <c r="V9" s="101">
        <v>3133433.75</v>
      </c>
      <c r="W9" s="101">
        <v>3133433.75</v>
      </c>
      <c r="X9" s="101">
        <v>3133433.75</v>
      </c>
      <c r="Y9" s="70">
        <v>37601205</v>
      </c>
      <c r="Z9" s="76"/>
      <c r="AC9" s="52"/>
    </row>
    <row r="10" spans="1:30" ht="15" customHeight="1" x14ac:dyDescent="0.2">
      <c r="A10" s="16" t="s">
        <v>245</v>
      </c>
      <c r="B10" s="298" t="s">
        <v>587</v>
      </c>
      <c r="C10" s="236"/>
      <c r="D10" s="236"/>
      <c r="E10" s="236"/>
      <c r="F10" s="236"/>
      <c r="G10" s="236"/>
      <c r="H10" s="236"/>
      <c r="I10" s="236"/>
      <c r="J10" s="236"/>
      <c r="K10" s="296" t="s">
        <v>235</v>
      </c>
      <c r="L10" s="297"/>
      <c r="M10" s="101">
        <f t="shared" si="0"/>
        <v>433333.33333333331</v>
      </c>
      <c r="N10" s="101">
        <v>433333.33333333331</v>
      </c>
      <c r="O10" s="101">
        <v>433333.33333333331</v>
      </c>
      <c r="P10" s="101">
        <v>433333.33333333331</v>
      </c>
      <c r="Q10" s="101">
        <v>433333.33333333331</v>
      </c>
      <c r="R10" s="101">
        <v>433333.33333333331</v>
      </c>
      <c r="S10" s="101">
        <v>433333.33333333331</v>
      </c>
      <c r="T10" s="101">
        <v>433333.33333333331</v>
      </c>
      <c r="U10" s="101">
        <v>433333.33333333331</v>
      </c>
      <c r="V10" s="101">
        <v>433333.33333333331</v>
      </c>
      <c r="W10" s="101">
        <v>433333.33333333331</v>
      </c>
      <c r="X10" s="101">
        <v>433333.33333333331</v>
      </c>
      <c r="Y10" s="70">
        <v>5200000</v>
      </c>
      <c r="Z10" s="76"/>
      <c r="AC10" s="52"/>
    </row>
    <row r="11" spans="1:30" ht="15" customHeight="1" x14ac:dyDescent="0.2">
      <c r="A11" s="16" t="s">
        <v>556</v>
      </c>
      <c r="B11" s="298" t="s">
        <v>588</v>
      </c>
      <c r="C11" s="236"/>
      <c r="D11" s="236"/>
      <c r="E11" s="236"/>
      <c r="F11" s="236"/>
      <c r="G11" s="236"/>
      <c r="H11" s="236"/>
      <c r="I11" s="236"/>
      <c r="J11" s="236"/>
      <c r="K11" s="296" t="s">
        <v>232</v>
      </c>
      <c r="L11" s="297"/>
      <c r="M11" s="101">
        <f t="shared" si="0"/>
        <v>9110366.416666666</v>
      </c>
      <c r="N11" s="101">
        <v>9110366.416666666</v>
      </c>
      <c r="O11" s="101">
        <v>9110366.416666666</v>
      </c>
      <c r="P11" s="101">
        <v>9110366.416666666</v>
      </c>
      <c r="Q11" s="101">
        <v>9110366.416666666</v>
      </c>
      <c r="R11" s="101">
        <v>9110366.416666666</v>
      </c>
      <c r="S11" s="101">
        <v>9110366.416666666</v>
      </c>
      <c r="T11" s="101">
        <v>9110366.416666666</v>
      </c>
      <c r="U11" s="101">
        <v>9110366.416666666</v>
      </c>
      <c r="V11" s="101">
        <v>9110366.416666666</v>
      </c>
      <c r="W11" s="101">
        <v>9110366.416666666</v>
      </c>
      <c r="X11" s="101">
        <v>9110366.416666666</v>
      </c>
      <c r="Y11" s="70">
        <v>109324397</v>
      </c>
      <c r="Z11" s="76"/>
      <c r="AC11" s="52"/>
      <c r="AD11" s="52"/>
    </row>
    <row r="12" spans="1:30" ht="15" customHeight="1" x14ac:dyDescent="0.2">
      <c r="A12" s="16" t="s">
        <v>555</v>
      </c>
      <c r="B12" s="298" t="s">
        <v>589</v>
      </c>
      <c r="C12" s="236"/>
      <c r="D12" s="236"/>
      <c r="E12" s="236"/>
      <c r="F12" s="236"/>
      <c r="G12" s="236"/>
      <c r="H12" s="236"/>
      <c r="I12" s="236"/>
      <c r="J12" s="236"/>
      <c r="K12" s="296" t="s">
        <v>229</v>
      </c>
      <c r="L12" s="297"/>
      <c r="M12" s="101">
        <f t="shared" si="0"/>
        <v>2752469.4166666665</v>
      </c>
      <c r="N12" s="101">
        <v>2752469.4166666665</v>
      </c>
      <c r="O12" s="101">
        <v>2752469.4166666665</v>
      </c>
      <c r="P12" s="101">
        <v>2752469.4166666665</v>
      </c>
      <c r="Q12" s="101">
        <v>2752469.4166666665</v>
      </c>
      <c r="R12" s="101">
        <v>2752469.4166666665</v>
      </c>
      <c r="S12" s="101">
        <v>2752469.4166666665</v>
      </c>
      <c r="T12" s="101">
        <v>2752469.4166666665</v>
      </c>
      <c r="U12" s="101">
        <v>2752469.4166666665</v>
      </c>
      <c r="V12" s="101">
        <v>2752469.4166666665</v>
      </c>
      <c r="W12" s="101">
        <v>2752469.4166666665</v>
      </c>
      <c r="X12" s="101">
        <v>2752469.4166666665</v>
      </c>
      <c r="Y12" s="70">
        <v>33029633</v>
      </c>
      <c r="Z12" s="76"/>
      <c r="AC12" s="52"/>
      <c r="AD12" s="52"/>
    </row>
    <row r="13" spans="1:30" ht="15" customHeight="1" x14ac:dyDescent="0.2">
      <c r="A13" s="16" t="s">
        <v>554</v>
      </c>
      <c r="B13" s="298" t="s">
        <v>590</v>
      </c>
      <c r="C13" s="236"/>
      <c r="D13" s="236"/>
      <c r="E13" s="236"/>
      <c r="F13" s="236"/>
      <c r="G13" s="236"/>
      <c r="H13" s="236"/>
      <c r="I13" s="236"/>
      <c r="J13" s="236"/>
      <c r="K13" s="296" t="s">
        <v>226</v>
      </c>
      <c r="L13" s="297"/>
      <c r="M13" s="101">
        <f t="shared" si="0"/>
        <v>20842916.333333332</v>
      </c>
      <c r="N13" s="101">
        <v>20842916.333333332</v>
      </c>
      <c r="O13" s="101">
        <v>20842916.333333332</v>
      </c>
      <c r="P13" s="101">
        <v>20842916.333333332</v>
      </c>
      <c r="Q13" s="101">
        <v>20842916.333333332</v>
      </c>
      <c r="R13" s="101">
        <v>20842916.333333332</v>
      </c>
      <c r="S13" s="101">
        <v>20842916.333333332</v>
      </c>
      <c r="T13" s="101">
        <v>20842916.333333332</v>
      </c>
      <c r="U13" s="101">
        <v>20842916.333333332</v>
      </c>
      <c r="V13" s="101">
        <v>20842916.333333332</v>
      </c>
      <c r="W13" s="101">
        <v>20842916.333333332</v>
      </c>
      <c r="X13" s="101">
        <v>20842916.333333332</v>
      </c>
      <c r="Y13" s="70">
        <v>250114996</v>
      </c>
      <c r="Z13" s="76"/>
      <c r="AC13" s="52"/>
      <c r="AD13" s="52"/>
    </row>
    <row r="14" spans="1:30" ht="15" customHeight="1" thickBot="1" x14ac:dyDescent="0.25">
      <c r="A14" s="16" t="s">
        <v>553</v>
      </c>
      <c r="B14" s="300" t="s">
        <v>591</v>
      </c>
      <c r="C14" s="240"/>
      <c r="D14" s="240"/>
      <c r="E14" s="240"/>
      <c r="F14" s="240"/>
      <c r="G14" s="240"/>
      <c r="H14" s="240"/>
      <c r="I14" s="240"/>
      <c r="J14" s="240"/>
      <c r="K14" s="301" t="s">
        <v>223</v>
      </c>
      <c r="L14" s="302"/>
      <c r="M14" s="101">
        <f t="shared" si="0"/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/>
      <c r="Z14" s="82"/>
      <c r="AC14" s="52"/>
    </row>
    <row r="15" spans="1:30" ht="15" customHeight="1" thickBot="1" x14ac:dyDescent="0.25">
      <c r="A15" s="16" t="s">
        <v>552</v>
      </c>
      <c r="B15" s="304" t="s">
        <v>592</v>
      </c>
      <c r="C15" s="243"/>
      <c r="D15" s="243"/>
      <c r="E15" s="243"/>
      <c r="F15" s="243"/>
      <c r="G15" s="243"/>
      <c r="H15" s="243"/>
      <c r="I15" s="243"/>
      <c r="J15" s="243"/>
      <c r="K15" s="305" t="s">
        <v>220</v>
      </c>
      <c r="L15" s="306"/>
      <c r="M15" s="88">
        <f>SUM(M7:M14)</f>
        <v>40741010.083333328</v>
      </c>
      <c r="N15" s="83">
        <f t="shared" ref="N15:X15" si="1">SUM(N7:N13)</f>
        <v>40741010.083333328</v>
      </c>
      <c r="O15" s="83">
        <f t="shared" si="1"/>
        <v>40741010.083333328</v>
      </c>
      <c r="P15" s="83">
        <f t="shared" si="1"/>
        <v>40741010.083333328</v>
      </c>
      <c r="Q15" s="83">
        <f t="shared" si="1"/>
        <v>40741010.083333328</v>
      </c>
      <c r="R15" s="83">
        <f t="shared" si="1"/>
        <v>40741010.083333328</v>
      </c>
      <c r="S15" s="83">
        <f t="shared" si="1"/>
        <v>40741010.083333328</v>
      </c>
      <c r="T15" s="83">
        <f t="shared" si="1"/>
        <v>40741010.083333328</v>
      </c>
      <c r="U15" s="83">
        <f t="shared" si="1"/>
        <v>40741010.083333328</v>
      </c>
      <c r="V15" s="83">
        <f t="shared" si="1"/>
        <v>40741010.083333328</v>
      </c>
      <c r="W15" s="83">
        <f t="shared" si="1"/>
        <v>40741010.083333328</v>
      </c>
      <c r="X15" s="84">
        <f t="shared" si="1"/>
        <v>40741010.083333328</v>
      </c>
      <c r="Y15" s="85">
        <f>SUM(Y7:Y14)</f>
        <v>488892121</v>
      </c>
      <c r="Z15" s="77"/>
      <c r="AC15" s="52"/>
    </row>
    <row r="16" spans="1:30" ht="15" customHeight="1" x14ac:dyDescent="0.2">
      <c r="A16" s="16" t="s">
        <v>551</v>
      </c>
      <c r="B16" s="307" t="s">
        <v>593</v>
      </c>
      <c r="C16" s="246"/>
      <c r="D16" s="246"/>
      <c r="E16" s="246"/>
      <c r="F16" s="246"/>
      <c r="G16" s="246"/>
      <c r="H16" s="246"/>
      <c r="I16" s="246"/>
      <c r="J16" s="246"/>
      <c r="K16" s="308" t="s">
        <v>217</v>
      </c>
      <c r="L16" s="309"/>
      <c r="M16" s="73">
        <f>Y16/12</f>
        <v>14399013.75</v>
      </c>
      <c r="N16" s="73">
        <v>14399013.75</v>
      </c>
      <c r="O16" s="73">
        <v>14399013.75</v>
      </c>
      <c r="P16" s="73">
        <v>14399013.75</v>
      </c>
      <c r="Q16" s="73">
        <v>14399013.75</v>
      </c>
      <c r="R16" s="73">
        <v>14399013.75</v>
      </c>
      <c r="S16" s="73">
        <v>14399013.75</v>
      </c>
      <c r="T16" s="73">
        <v>14399013.75</v>
      </c>
      <c r="U16" s="73">
        <v>14399013.75</v>
      </c>
      <c r="V16" s="73">
        <v>14399013.75</v>
      </c>
      <c r="W16" s="73">
        <v>14399013.75</v>
      </c>
      <c r="X16" s="73">
        <v>14399013.75</v>
      </c>
      <c r="Y16" s="73">
        <v>172788165</v>
      </c>
      <c r="Z16" s="78"/>
      <c r="AC16" s="52"/>
    </row>
    <row r="17" spans="1:30" ht="15" customHeight="1" x14ac:dyDescent="0.2">
      <c r="A17" s="16" t="s">
        <v>550</v>
      </c>
      <c r="B17" s="310" t="s">
        <v>594</v>
      </c>
      <c r="C17" s="310"/>
      <c r="D17" s="310"/>
      <c r="E17" s="310"/>
      <c r="F17" s="310"/>
      <c r="G17" s="310"/>
      <c r="H17" s="310"/>
      <c r="I17" s="310"/>
      <c r="J17" s="310"/>
      <c r="K17" s="296" t="s">
        <v>214</v>
      </c>
      <c r="L17" s="297"/>
      <c r="M17" s="73">
        <f t="shared" ref="M17:M22" si="2">Y17/12</f>
        <v>4114119.3333333335</v>
      </c>
      <c r="N17" s="55">
        <v>4114119.3333333335</v>
      </c>
      <c r="O17" s="55">
        <v>4114119.3333333335</v>
      </c>
      <c r="P17" s="55">
        <v>4114119.3333333335</v>
      </c>
      <c r="Q17" s="55">
        <v>4114119.3333333335</v>
      </c>
      <c r="R17" s="55">
        <v>4114119.3333333335</v>
      </c>
      <c r="S17" s="55">
        <v>4114119.3333333335</v>
      </c>
      <c r="T17" s="55">
        <v>4114119.3333333335</v>
      </c>
      <c r="U17" s="55">
        <v>4114119.3333333335</v>
      </c>
      <c r="V17" s="55">
        <v>4114119.3333333335</v>
      </c>
      <c r="W17" s="55">
        <v>4114119.3333333335</v>
      </c>
      <c r="X17" s="55">
        <v>4114119.3333333335</v>
      </c>
      <c r="Y17" s="70">
        <v>49369432</v>
      </c>
      <c r="Z17" s="78"/>
      <c r="AC17" s="52"/>
      <c r="AD17" s="52"/>
    </row>
    <row r="18" spans="1:30" ht="15" customHeight="1" x14ac:dyDescent="0.2">
      <c r="A18" s="16" t="s">
        <v>549</v>
      </c>
      <c r="B18" s="303" t="s">
        <v>596</v>
      </c>
      <c r="C18" s="250"/>
      <c r="D18" s="250"/>
      <c r="E18" s="250"/>
      <c r="F18" s="250"/>
      <c r="G18" s="250"/>
      <c r="H18" s="250"/>
      <c r="I18" s="250"/>
      <c r="J18" s="250"/>
      <c r="K18" s="296" t="s">
        <v>211</v>
      </c>
      <c r="L18" s="297"/>
      <c r="M18" s="73">
        <f t="shared" si="2"/>
        <v>5620833.333333333</v>
      </c>
      <c r="N18" s="101">
        <v>5620833.333333333</v>
      </c>
      <c r="O18" s="101">
        <v>5620833.333333333</v>
      </c>
      <c r="P18" s="101">
        <v>5620833.333333333</v>
      </c>
      <c r="Q18" s="101">
        <v>5620833.333333333</v>
      </c>
      <c r="R18" s="101">
        <v>5620833.333333333</v>
      </c>
      <c r="S18" s="101">
        <v>5620833.333333333</v>
      </c>
      <c r="T18" s="101">
        <v>5620833.333333333</v>
      </c>
      <c r="U18" s="101">
        <v>5620833.333333333</v>
      </c>
      <c r="V18" s="101">
        <v>5620833.333333333</v>
      </c>
      <c r="W18" s="101">
        <v>5620833.333333333</v>
      </c>
      <c r="X18" s="101">
        <v>5620833.333333333</v>
      </c>
      <c r="Y18" s="70">
        <v>67450000</v>
      </c>
      <c r="Z18" s="78"/>
      <c r="AC18" s="52"/>
      <c r="AD18" s="52"/>
    </row>
    <row r="19" spans="1:30" ht="15" customHeight="1" x14ac:dyDescent="0.2">
      <c r="A19" s="16" t="s">
        <v>595</v>
      </c>
      <c r="B19" s="303" t="s">
        <v>598</v>
      </c>
      <c r="C19" s="250"/>
      <c r="D19" s="250"/>
      <c r="E19" s="250"/>
      <c r="F19" s="250"/>
      <c r="G19" s="250"/>
      <c r="H19" s="250"/>
      <c r="I19" s="250"/>
      <c r="J19" s="250"/>
      <c r="K19" s="296" t="s">
        <v>208</v>
      </c>
      <c r="L19" s="297"/>
      <c r="M19" s="73">
        <f t="shared" si="2"/>
        <v>1789956.6666666667</v>
      </c>
      <c r="N19" s="101">
        <v>1789956.6666666667</v>
      </c>
      <c r="O19" s="101">
        <v>1789956.6666666667</v>
      </c>
      <c r="P19" s="101">
        <v>1789956.6666666667</v>
      </c>
      <c r="Q19" s="101">
        <v>1789956.6666666667</v>
      </c>
      <c r="R19" s="101">
        <v>1789956.6666666667</v>
      </c>
      <c r="S19" s="101">
        <v>1789956.6666666667</v>
      </c>
      <c r="T19" s="101">
        <v>1789956.6666666667</v>
      </c>
      <c r="U19" s="101">
        <v>1789956.6666666667</v>
      </c>
      <c r="V19" s="101">
        <v>1789956.6666666667</v>
      </c>
      <c r="W19" s="101">
        <v>1789956.6666666667</v>
      </c>
      <c r="X19" s="101">
        <v>1789956.6666666667</v>
      </c>
      <c r="Y19" s="70">
        <v>21479480</v>
      </c>
      <c r="Z19" s="78"/>
      <c r="AC19" s="52"/>
    </row>
    <row r="20" spans="1:30" ht="15" customHeight="1" x14ac:dyDescent="0.2">
      <c r="A20" s="16" t="s">
        <v>597</v>
      </c>
      <c r="B20" s="310" t="s">
        <v>600</v>
      </c>
      <c r="C20" s="310"/>
      <c r="D20" s="310"/>
      <c r="E20" s="310"/>
      <c r="F20" s="310"/>
      <c r="G20" s="310"/>
      <c r="H20" s="310"/>
      <c r="I20" s="310"/>
      <c r="J20" s="310"/>
      <c r="K20" s="296" t="s">
        <v>205</v>
      </c>
      <c r="L20" s="297"/>
      <c r="M20" s="73">
        <f t="shared" si="2"/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0</v>
      </c>
      <c r="T20" s="55">
        <v>0</v>
      </c>
      <c r="U20" s="55">
        <v>0</v>
      </c>
      <c r="V20" s="55">
        <v>0</v>
      </c>
      <c r="W20" s="55">
        <v>0</v>
      </c>
      <c r="X20" s="55">
        <v>0</v>
      </c>
      <c r="Y20" s="70"/>
      <c r="Z20" s="78"/>
      <c r="AC20" s="52"/>
    </row>
    <row r="21" spans="1:30" ht="15" customHeight="1" x14ac:dyDescent="0.2">
      <c r="A21" s="16" t="s">
        <v>599</v>
      </c>
      <c r="B21" s="303" t="s">
        <v>602</v>
      </c>
      <c r="C21" s="250"/>
      <c r="D21" s="250"/>
      <c r="E21" s="250"/>
      <c r="F21" s="250"/>
      <c r="G21" s="250"/>
      <c r="H21" s="250"/>
      <c r="I21" s="250"/>
      <c r="J21" s="250"/>
      <c r="K21" s="296" t="s">
        <v>202</v>
      </c>
      <c r="L21" s="297"/>
      <c r="M21" s="73">
        <f t="shared" si="2"/>
        <v>8333.3333333333339</v>
      </c>
      <c r="N21" s="101">
        <v>8333.3333333333339</v>
      </c>
      <c r="O21" s="101">
        <v>8333.3333333333339</v>
      </c>
      <c r="P21" s="101">
        <v>8333.3333333333339</v>
      </c>
      <c r="Q21" s="101">
        <v>8333.3333333333339</v>
      </c>
      <c r="R21" s="101">
        <v>8333.3333333333339</v>
      </c>
      <c r="S21" s="101">
        <v>8333.3333333333339</v>
      </c>
      <c r="T21" s="101">
        <v>8333.3333333333339</v>
      </c>
      <c r="U21" s="101">
        <v>8333.3333333333339</v>
      </c>
      <c r="V21" s="101">
        <v>8333.3333333333339</v>
      </c>
      <c r="W21" s="101">
        <v>8333.3333333333339</v>
      </c>
      <c r="X21" s="101">
        <v>8333.3333333333339</v>
      </c>
      <c r="Y21" s="70">
        <v>100000</v>
      </c>
      <c r="Z21" s="108"/>
      <c r="AC21" s="52"/>
    </row>
    <row r="22" spans="1:30" ht="15" customHeight="1" thickBot="1" x14ac:dyDescent="0.25">
      <c r="A22" s="16" t="s">
        <v>601</v>
      </c>
      <c r="B22" s="325" t="s">
        <v>604</v>
      </c>
      <c r="C22" s="252"/>
      <c r="D22" s="252"/>
      <c r="E22" s="252"/>
      <c r="F22" s="252"/>
      <c r="G22" s="252"/>
      <c r="H22" s="252"/>
      <c r="I22" s="252"/>
      <c r="J22" s="252"/>
      <c r="K22" s="301" t="s">
        <v>199</v>
      </c>
      <c r="L22" s="302"/>
      <c r="M22" s="73">
        <f t="shared" si="2"/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/>
      <c r="Z22" s="78"/>
      <c r="AC22" s="52"/>
    </row>
    <row r="23" spans="1:30" ht="15" customHeight="1" thickBot="1" x14ac:dyDescent="0.25">
      <c r="A23" s="16" t="s">
        <v>603</v>
      </c>
      <c r="B23" s="318" t="s">
        <v>606</v>
      </c>
      <c r="C23" s="261"/>
      <c r="D23" s="261"/>
      <c r="E23" s="261"/>
      <c r="F23" s="261"/>
      <c r="G23" s="261"/>
      <c r="H23" s="261"/>
      <c r="I23" s="261"/>
      <c r="J23" s="261"/>
      <c r="K23" s="319">
        <v>17</v>
      </c>
      <c r="L23" s="320"/>
      <c r="M23" s="83">
        <f>SUM(M16:M22)</f>
        <v>25932256.416666664</v>
      </c>
      <c r="N23" s="83">
        <v>25932256.416666664</v>
      </c>
      <c r="O23" s="83">
        <v>25932256.416666664</v>
      </c>
      <c r="P23" s="83">
        <v>25932256.416666664</v>
      </c>
      <c r="Q23" s="83">
        <v>25932256.416666664</v>
      </c>
      <c r="R23" s="83">
        <v>25932256.416666664</v>
      </c>
      <c r="S23" s="83">
        <v>25932256.416666664</v>
      </c>
      <c r="T23" s="83">
        <v>25932256.416666664</v>
      </c>
      <c r="U23" s="83">
        <v>25932256.416666664</v>
      </c>
      <c r="V23" s="83">
        <v>25932256.416666664</v>
      </c>
      <c r="W23" s="83">
        <v>25932256.416666664</v>
      </c>
      <c r="X23" s="86">
        <v>25932256.416666664</v>
      </c>
      <c r="Y23" s="85">
        <v>311187077</v>
      </c>
      <c r="Z23" s="79"/>
      <c r="AC23" s="52"/>
    </row>
    <row r="24" spans="1:30" ht="15" customHeight="1" x14ac:dyDescent="0.2">
      <c r="A24" s="16" t="s">
        <v>605</v>
      </c>
      <c r="B24" s="321" t="s">
        <v>659</v>
      </c>
      <c r="C24" s="322"/>
      <c r="D24" s="322"/>
      <c r="E24" s="322"/>
      <c r="F24" s="322"/>
      <c r="G24" s="322"/>
      <c r="H24" s="322"/>
      <c r="I24" s="322"/>
      <c r="J24" s="322"/>
      <c r="K24" s="323" t="s">
        <v>193</v>
      </c>
      <c r="L24" s="324"/>
      <c r="M24" s="73">
        <v>70003971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>
        <v>0</v>
      </c>
      <c r="W24" s="56">
        <v>0</v>
      </c>
      <c r="X24" s="56">
        <v>0</v>
      </c>
      <c r="Y24" s="73">
        <f>SUM(Y25:Y26)</f>
        <v>70003971</v>
      </c>
      <c r="Z24" s="80"/>
      <c r="AC24" s="52"/>
    </row>
    <row r="25" spans="1:30" ht="15" customHeight="1" x14ac:dyDescent="0.2">
      <c r="A25" s="16" t="s">
        <v>607</v>
      </c>
      <c r="B25" s="303" t="s">
        <v>610</v>
      </c>
      <c r="C25" s="250"/>
      <c r="D25" s="250"/>
      <c r="E25" s="250"/>
      <c r="F25" s="250"/>
      <c r="G25" s="250"/>
      <c r="H25" s="250"/>
      <c r="I25" s="250"/>
      <c r="J25" s="250"/>
      <c r="K25" s="296" t="s">
        <v>190</v>
      </c>
      <c r="L25" s="297"/>
      <c r="M25" s="101">
        <v>65023825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56">
        <v>0</v>
      </c>
      <c r="T25" s="56">
        <v>0</v>
      </c>
      <c r="U25" s="56">
        <v>0</v>
      </c>
      <c r="V25" s="56">
        <v>0</v>
      </c>
      <c r="W25" s="56">
        <v>0</v>
      </c>
      <c r="X25" s="56">
        <v>0</v>
      </c>
      <c r="Y25" s="70">
        <v>65023825</v>
      </c>
      <c r="Z25" s="80"/>
      <c r="AC25" s="52"/>
    </row>
    <row r="26" spans="1:30" ht="12.75" customHeight="1" thickBot="1" x14ac:dyDescent="0.25">
      <c r="A26" s="16" t="s">
        <v>609</v>
      </c>
      <c r="B26" s="315" t="s">
        <v>612</v>
      </c>
      <c r="C26" s="258"/>
      <c r="D26" s="258"/>
      <c r="E26" s="258"/>
      <c r="F26" s="258"/>
      <c r="G26" s="258"/>
      <c r="H26" s="258"/>
      <c r="I26" s="258"/>
      <c r="J26" s="258"/>
      <c r="K26" s="316" t="s">
        <v>187</v>
      </c>
      <c r="L26" s="317"/>
      <c r="M26" s="72">
        <v>4980146</v>
      </c>
      <c r="N26" s="57">
        <v>0</v>
      </c>
      <c r="O26" s="57">
        <v>0</v>
      </c>
      <c r="P26" s="57">
        <v>0</v>
      </c>
      <c r="Q26" s="57">
        <v>0</v>
      </c>
      <c r="R26" s="57">
        <v>0</v>
      </c>
      <c r="S26" s="57">
        <v>0</v>
      </c>
      <c r="T26" s="57">
        <v>0</v>
      </c>
      <c r="U26" s="57">
        <v>0</v>
      </c>
      <c r="V26" s="57">
        <v>0</v>
      </c>
      <c r="W26" s="57">
        <v>0</v>
      </c>
      <c r="X26" s="57">
        <v>0</v>
      </c>
      <c r="Y26" s="72">
        <v>4980146</v>
      </c>
      <c r="Z26" s="80"/>
      <c r="AC26" s="52"/>
    </row>
    <row r="27" spans="1:30" ht="15" customHeight="1" thickBot="1" x14ac:dyDescent="0.25">
      <c r="A27" s="16" t="s">
        <v>611</v>
      </c>
      <c r="B27" s="311" t="s">
        <v>614</v>
      </c>
      <c r="C27" s="254"/>
      <c r="D27" s="254"/>
      <c r="E27" s="254"/>
      <c r="F27" s="254"/>
      <c r="G27" s="254"/>
      <c r="H27" s="254"/>
      <c r="I27" s="254"/>
      <c r="J27" s="254"/>
      <c r="K27" s="312" t="s">
        <v>184</v>
      </c>
      <c r="L27" s="313"/>
      <c r="M27" s="85">
        <v>247709015</v>
      </c>
      <c r="N27" s="71">
        <f t="shared" ref="N27:X27" si="3">SUM(N25:N26)</f>
        <v>0</v>
      </c>
      <c r="O27" s="58">
        <f t="shared" si="3"/>
        <v>0</v>
      </c>
      <c r="P27" s="58">
        <f t="shared" si="3"/>
        <v>0</v>
      </c>
      <c r="Q27" s="58">
        <f t="shared" si="3"/>
        <v>0</v>
      </c>
      <c r="R27" s="58">
        <f t="shared" si="3"/>
        <v>0</v>
      </c>
      <c r="S27" s="58">
        <f t="shared" si="3"/>
        <v>0</v>
      </c>
      <c r="T27" s="58">
        <f t="shared" si="3"/>
        <v>0</v>
      </c>
      <c r="U27" s="58">
        <f t="shared" si="3"/>
        <v>0</v>
      </c>
      <c r="V27" s="58">
        <f t="shared" si="3"/>
        <v>0</v>
      </c>
      <c r="W27" s="58">
        <f t="shared" si="3"/>
        <v>0</v>
      </c>
      <c r="X27" s="87">
        <f t="shared" si="3"/>
        <v>0</v>
      </c>
      <c r="Y27" s="85">
        <v>247709015</v>
      </c>
      <c r="Z27" s="81"/>
      <c r="AC27" s="52"/>
    </row>
    <row r="28" spans="1:30" ht="13.5" customHeight="1" x14ac:dyDescent="0.2"/>
    <row r="29" spans="1:30" ht="13.5" customHeight="1" x14ac:dyDescent="0.2"/>
    <row r="30" spans="1:30" ht="13.5" customHeight="1" x14ac:dyDescent="0.2"/>
  </sheetData>
  <mergeCells count="52">
    <mergeCell ref="B27:J27"/>
    <mergeCell ref="K27:L27"/>
    <mergeCell ref="A3:X3"/>
    <mergeCell ref="B25:J25"/>
    <mergeCell ref="K25:L25"/>
    <mergeCell ref="B26:J26"/>
    <mergeCell ref="K26:L26"/>
    <mergeCell ref="B23:J23"/>
    <mergeCell ref="K23:L23"/>
    <mergeCell ref="B24:J24"/>
    <mergeCell ref="K24:L24"/>
    <mergeCell ref="B20:J20"/>
    <mergeCell ref="K20:L20"/>
    <mergeCell ref="B19:J19"/>
    <mergeCell ref="K19:L19"/>
    <mergeCell ref="B22:J22"/>
    <mergeCell ref="K22:L22"/>
    <mergeCell ref="B21:J21"/>
    <mergeCell ref="K21:L21"/>
    <mergeCell ref="B15:J15"/>
    <mergeCell ref="K15:L15"/>
    <mergeCell ref="B16:J16"/>
    <mergeCell ref="K16:L16"/>
    <mergeCell ref="B18:J18"/>
    <mergeCell ref="K18:L18"/>
    <mergeCell ref="B17:J17"/>
    <mergeCell ref="K17:L17"/>
    <mergeCell ref="B12:J12"/>
    <mergeCell ref="K12:L12"/>
    <mergeCell ref="B11:J11"/>
    <mergeCell ref="K11:L11"/>
    <mergeCell ref="B14:J14"/>
    <mergeCell ref="K14:L14"/>
    <mergeCell ref="B13:J13"/>
    <mergeCell ref="K13:L13"/>
    <mergeCell ref="B8:J8"/>
    <mergeCell ref="K8:L8"/>
    <mergeCell ref="B7:J7"/>
    <mergeCell ref="K7:L7"/>
    <mergeCell ref="B10:J10"/>
    <mergeCell ref="K10:L10"/>
    <mergeCell ref="B9:J9"/>
    <mergeCell ref="K9:L9"/>
    <mergeCell ref="B1:Y1"/>
    <mergeCell ref="B2:Y2"/>
    <mergeCell ref="B4:J4"/>
    <mergeCell ref="K4:L4"/>
    <mergeCell ref="A5:A6"/>
    <mergeCell ref="B5:J6"/>
    <mergeCell ref="K5:L6"/>
    <mergeCell ref="M5:X5"/>
    <mergeCell ref="Y5:Y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view="pageBreakPreview" zoomScale="140" zoomScaleNormal="100" zoomScaleSheetLayoutView="140" workbookViewId="0">
      <selection sqref="A1:S1"/>
    </sheetView>
  </sheetViews>
  <sheetFormatPr defaultRowHeight="12.75" x14ac:dyDescent="0.2"/>
  <cols>
    <col min="1" max="1" width="5.140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4.7109375" style="15" customWidth="1"/>
    <col min="11" max="11" width="5.7109375" style="15" customWidth="1"/>
    <col min="12" max="12" width="4.7109375" style="15" hidden="1" customWidth="1"/>
    <col min="13" max="13" width="4.5703125" style="15" hidden="1" customWidth="1"/>
    <col min="14" max="14" width="4.7109375" style="15" customWidth="1"/>
    <col min="15" max="15" width="3.42578125" style="15" customWidth="1"/>
    <col min="16" max="19" width="11.140625" style="15" bestFit="1" customWidth="1"/>
    <col min="20" max="243" width="9.140625" style="15"/>
    <col min="244" max="244" width="4.7109375" style="15" customWidth="1"/>
    <col min="245" max="245" width="4.85546875" style="15" customWidth="1"/>
    <col min="246" max="250" width="4.7109375" style="15" customWidth="1"/>
    <col min="251" max="251" width="5.28515625" style="15" customWidth="1"/>
    <col min="252" max="254" width="4.7109375" style="15" customWidth="1"/>
    <col min="255" max="255" width="4.5703125" style="15" customWidth="1"/>
    <col min="256" max="262" width="4.7109375" style="15" customWidth="1"/>
    <col min="263" max="263" width="4.5703125" style="15" customWidth="1"/>
    <col min="264" max="267" width="4.7109375" style="15" customWidth="1"/>
    <col min="268" max="268" width="4.85546875" style="15" customWidth="1"/>
    <col min="269" max="269" width="6.140625" style="15" customWidth="1"/>
    <col min="270" max="499" width="9.140625" style="15"/>
    <col min="500" max="500" width="4.7109375" style="15" customWidth="1"/>
    <col min="501" max="501" width="4.85546875" style="15" customWidth="1"/>
    <col min="502" max="506" width="4.7109375" style="15" customWidth="1"/>
    <col min="507" max="507" width="5.28515625" style="15" customWidth="1"/>
    <col min="508" max="510" width="4.7109375" style="15" customWidth="1"/>
    <col min="511" max="511" width="4.5703125" style="15" customWidth="1"/>
    <col min="512" max="518" width="4.7109375" style="15" customWidth="1"/>
    <col min="519" max="519" width="4.5703125" style="15" customWidth="1"/>
    <col min="520" max="523" width="4.7109375" style="15" customWidth="1"/>
    <col min="524" max="524" width="4.85546875" style="15" customWidth="1"/>
    <col min="525" max="525" width="6.140625" style="15" customWidth="1"/>
    <col min="526" max="755" width="9.140625" style="15"/>
    <col min="756" max="756" width="4.7109375" style="15" customWidth="1"/>
    <col min="757" max="757" width="4.85546875" style="15" customWidth="1"/>
    <col min="758" max="762" width="4.7109375" style="15" customWidth="1"/>
    <col min="763" max="763" width="5.28515625" style="15" customWidth="1"/>
    <col min="764" max="766" width="4.7109375" style="15" customWidth="1"/>
    <col min="767" max="767" width="4.5703125" style="15" customWidth="1"/>
    <col min="768" max="774" width="4.7109375" style="15" customWidth="1"/>
    <col min="775" max="775" width="4.5703125" style="15" customWidth="1"/>
    <col min="776" max="779" width="4.7109375" style="15" customWidth="1"/>
    <col min="780" max="780" width="4.85546875" style="15" customWidth="1"/>
    <col min="781" max="781" width="6.140625" style="15" customWidth="1"/>
    <col min="782" max="1011" width="9.140625" style="15"/>
    <col min="1012" max="1012" width="4.7109375" style="15" customWidth="1"/>
    <col min="1013" max="1013" width="4.85546875" style="15" customWidth="1"/>
    <col min="1014" max="1018" width="4.7109375" style="15" customWidth="1"/>
    <col min="1019" max="1019" width="5.28515625" style="15" customWidth="1"/>
    <col min="1020" max="1022" width="4.7109375" style="15" customWidth="1"/>
    <col min="1023" max="1023" width="4.5703125" style="15" customWidth="1"/>
    <col min="1024" max="1030" width="4.7109375" style="15" customWidth="1"/>
    <col min="1031" max="1031" width="4.5703125" style="15" customWidth="1"/>
    <col min="1032" max="1035" width="4.7109375" style="15" customWidth="1"/>
    <col min="1036" max="1036" width="4.85546875" style="15" customWidth="1"/>
    <col min="1037" max="1037" width="6.140625" style="15" customWidth="1"/>
    <col min="1038" max="1267" width="9.140625" style="15"/>
    <col min="1268" max="1268" width="4.7109375" style="15" customWidth="1"/>
    <col min="1269" max="1269" width="4.85546875" style="15" customWidth="1"/>
    <col min="1270" max="1274" width="4.7109375" style="15" customWidth="1"/>
    <col min="1275" max="1275" width="5.28515625" style="15" customWidth="1"/>
    <col min="1276" max="1278" width="4.7109375" style="15" customWidth="1"/>
    <col min="1279" max="1279" width="4.5703125" style="15" customWidth="1"/>
    <col min="1280" max="1286" width="4.7109375" style="15" customWidth="1"/>
    <col min="1287" max="1287" width="4.5703125" style="15" customWidth="1"/>
    <col min="1288" max="1291" width="4.7109375" style="15" customWidth="1"/>
    <col min="1292" max="1292" width="4.85546875" style="15" customWidth="1"/>
    <col min="1293" max="1293" width="6.140625" style="15" customWidth="1"/>
    <col min="1294" max="1523" width="9.140625" style="15"/>
    <col min="1524" max="1524" width="4.7109375" style="15" customWidth="1"/>
    <col min="1525" max="1525" width="4.85546875" style="15" customWidth="1"/>
    <col min="1526" max="1530" width="4.7109375" style="15" customWidth="1"/>
    <col min="1531" max="1531" width="5.28515625" style="15" customWidth="1"/>
    <col min="1532" max="1534" width="4.7109375" style="15" customWidth="1"/>
    <col min="1535" max="1535" width="4.5703125" style="15" customWidth="1"/>
    <col min="1536" max="1542" width="4.7109375" style="15" customWidth="1"/>
    <col min="1543" max="1543" width="4.5703125" style="15" customWidth="1"/>
    <col min="1544" max="1547" width="4.7109375" style="15" customWidth="1"/>
    <col min="1548" max="1548" width="4.85546875" style="15" customWidth="1"/>
    <col min="1549" max="1549" width="6.140625" style="15" customWidth="1"/>
    <col min="1550" max="1779" width="9.140625" style="15"/>
    <col min="1780" max="1780" width="4.7109375" style="15" customWidth="1"/>
    <col min="1781" max="1781" width="4.85546875" style="15" customWidth="1"/>
    <col min="1782" max="1786" width="4.7109375" style="15" customWidth="1"/>
    <col min="1787" max="1787" width="5.28515625" style="15" customWidth="1"/>
    <col min="1788" max="1790" width="4.7109375" style="15" customWidth="1"/>
    <col min="1791" max="1791" width="4.5703125" style="15" customWidth="1"/>
    <col min="1792" max="1798" width="4.7109375" style="15" customWidth="1"/>
    <col min="1799" max="1799" width="4.5703125" style="15" customWidth="1"/>
    <col min="1800" max="1803" width="4.7109375" style="15" customWidth="1"/>
    <col min="1804" max="1804" width="4.85546875" style="15" customWidth="1"/>
    <col min="1805" max="1805" width="6.140625" style="15" customWidth="1"/>
    <col min="1806" max="2035" width="9.140625" style="15"/>
    <col min="2036" max="2036" width="4.7109375" style="15" customWidth="1"/>
    <col min="2037" max="2037" width="4.85546875" style="15" customWidth="1"/>
    <col min="2038" max="2042" width="4.7109375" style="15" customWidth="1"/>
    <col min="2043" max="2043" width="5.28515625" style="15" customWidth="1"/>
    <col min="2044" max="2046" width="4.7109375" style="15" customWidth="1"/>
    <col min="2047" max="2047" width="4.5703125" style="15" customWidth="1"/>
    <col min="2048" max="2054" width="4.7109375" style="15" customWidth="1"/>
    <col min="2055" max="2055" width="4.5703125" style="15" customWidth="1"/>
    <col min="2056" max="2059" width="4.7109375" style="15" customWidth="1"/>
    <col min="2060" max="2060" width="4.85546875" style="15" customWidth="1"/>
    <col min="2061" max="2061" width="6.140625" style="15" customWidth="1"/>
    <col min="2062" max="2291" width="9.140625" style="15"/>
    <col min="2292" max="2292" width="4.7109375" style="15" customWidth="1"/>
    <col min="2293" max="2293" width="4.85546875" style="15" customWidth="1"/>
    <col min="2294" max="2298" width="4.7109375" style="15" customWidth="1"/>
    <col min="2299" max="2299" width="5.28515625" style="15" customWidth="1"/>
    <col min="2300" max="2302" width="4.7109375" style="15" customWidth="1"/>
    <col min="2303" max="2303" width="4.5703125" style="15" customWidth="1"/>
    <col min="2304" max="2310" width="4.7109375" style="15" customWidth="1"/>
    <col min="2311" max="2311" width="4.5703125" style="15" customWidth="1"/>
    <col min="2312" max="2315" width="4.7109375" style="15" customWidth="1"/>
    <col min="2316" max="2316" width="4.85546875" style="15" customWidth="1"/>
    <col min="2317" max="2317" width="6.140625" style="15" customWidth="1"/>
    <col min="2318" max="2547" width="9.140625" style="15"/>
    <col min="2548" max="2548" width="4.7109375" style="15" customWidth="1"/>
    <col min="2549" max="2549" width="4.85546875" style="15" customWidth="1"/>
    <col min="2550" max="2554" width="4.7109375" style="15" customWidth="1"/>
    <col min="2555" max="2555" width="5.28515625" style="15" customWidth="1"/>
    <col min="2556" max="2558" width="4.7109375" style="15" customWidth="1"/>
    <col min="2559" max="2559" width="4.5703125" style="15" customWidth="1"/>
    <col min="2560" max="2566" width="4.7109375" style="15" customWidth="1"/>
    <col min="2567" max="2567" width="4.5703125" style="15" customWidth="1"/>
    <col min="2568" max="2571" width="4.7109375" style="15" customWidth="1"/>
    <col min="2572" max="2572" width="4.85546875" style="15" customWidth="1"/>
    <col min="2573" max="2573" width="6.140625" style="15" customWidth="1"/>
    <col min="2574" max="2803" width="9.140625" style="15"/>
    <col min="2804" max="2804" width="4.7109375" style="15" customWidth="1"/>
    <col min="2805" max="2805" width="4.85546875" style="15" customWidth="1"/>
    <col min="2806" max="2810" width="4.7109375" style="15" customWidth="1"/>
    <col min="2811" max="2811" width="5.28515625" style="15" customWidth="1"/>
    <col min="2812" max="2814" width="4.7109375" style="15" customWidth="1"/>
    <col min="2815" max="2815" width="4.5703125" style="15" customWidth="1"/>
    <col min="2816" max="2822" width="4.7109375" style="15" customWidth="1"/>
    <col min="2823" max="2823" width="4.5703125" style="15" customWidth="1"/>
    <col min="2824" max="2827" width="4.7109375" style="15" customWidth="1"/>
    <col min="2828" max="2828" width="4.85546875" style="15" customWidth="1"/>
    <col min="2829" max="2829" width="6.140625" style="15" customWidth="1"/>
    <col min="2830" max="3059" width="9.140625" style="15"/>
    <col min="3060" max="3060" width="4.7109375" style="15" customWidth="1"/>
    <col min="3061" max="3061" width="4.85546875" style="15" customWidth="1"/>
    <col min="3062" max="3066" width="4.7109375" style="15" customWidth="1"/>
    <col min="3067" max="3067" width="5.28515625" style="15" customWidth="1"/>
    <col min="3068" max="3070" width="4.7109375" style="15" customWidth="1"/>
    <col min="3071" max="3071" width="4.5703125" style="15" customWidth="1"/>
    <col min="3072" max="3078" width="4.7109375" style="15" customWidth="1"/>
    <col min="3079" max="3079" width="4.5703125" style="15" customWidth="1"/>
    <col min="3080" max="3083" width="4.7109375" style="15" customWidth="1"/>
    <col min="3084" max="3084" width="4.85546875" style="15" customWidth="1"/>
    <col min="3085" max="3085" width="6.140625" style="15" customWidth="1"/>
    <col min="3086" max="3315" width="9.140625" style="15"/>
    <col min="3316" max="3316" width="4.7109375" style="15" customWidth="1"/>
    <col min="3317" max="3317" width="4.85546875" style="15" customWidth="1"/>
    <col min="3318" max="3322" width="4.7109375" style="15" customWidth="1"/>
    <col min="3323" max="3323" width="5.28515625" style="15" customWidth="1"/>
    <col min="3324" max="3326" width="4.7109375" style="15" customWidth="1"/>
    <col min="3327" max="3327" width="4.5703125" style="15" customWidth="1"/>
    <col min="3328" max="3334" width="4.7109375" style="15" customWidth="1"/>
    <col min="3335" max="3335" width="4.5703125" style="15" customWidth="1"/>
    <col min="3336" max="3339" width="4.7109375" style="15" customWidth="1"/>
    <col min="3340" max="3340" width="4.85546875" style="15" customWidth="1"/>
    <col min="3341" max="3341" width="6.140625" style="15" customWidth="1"/>
    <col min="3342" max="3571" width="9.140625" style="15"/>
    <col min="3572" max="3572" width="4.7109375" style="15" customWidth="1"/>
    <col min="3573" max="3573" width="4.85546875" style="15" customWidth="1"/>
    <col min="3574" max="3578" width="4.7109375" style="15" customWidth="1"/>
    <col min="3579" max="3579" width="5.28515625" style="15" customWidth="1"/>
    <col min="3580" max="3582" width="4.7109375" style="15" customWidth="1"/>
    <col min="3583" max="3583" width="4.5703125" style="15" customWidth="1"/>
    <col min="3584" max="3590" width="4.7109375" style="15" customWidth="1"/>
    <col min="3591" max="3591" width="4.5703125" style="15" customWidth="1"/>
    <col min="3592" max="3595" width="4.7109375" style="15" customWidth="1"/>
    <col min="3596" max="3596" width="4.85546875" style="15" customWidth="1"/>
    <col min="3597" max="3597" width="6.140625" style="15" customWidth="1"/>
    <col min="3598" max="3827" width="9.140625" style="15"/>
    <col min="3828" max="3828" width="4.7109375" style="15" customWidth="1"/>
    <col min="3829" max="3829" width="4.85546875" style="15" customWidth="1"/>
    <col min="3830" max="3834" width="4.7109375" style="15" customWidth="1"/>
    <col min="3835" max="3835" width="5.28515625" style="15" customWidth="1"/>
    <col min="3836" max="3838" width="4.7109375" style="15" customWidth="1"/>
    <col min="3839" max="3839" width="4.5703125" style="15" customWidth="1"/>
    <col min="3840" max="3846" width="4.7109375" style="15" customWidth="1"/>
    <col min="3847" max="3847" width="4.5703125" style="15" customWidth="1"/>
    <col min="3848" max="3851" width="4.7109375" style="15" customWidth="1"/>
    <col min="3852" max="3852" width="4.85546875" style="15" customWidth="1"/>
    <col min="3853" max="3853" width="6.140625" style="15" customWidth="1"/>
    <col min="3854" max="4083" width="9.140625" style="15"/>
    <col min="4084" max="4084" width="4.7109375" style="15" customWidth="1"/>
    <col min="4085" max="4085" width="4.85546875" style="15" customWidth="1"/>
    <col min="4086" max="4090" width="4.7109375" style="15" customWidth="1"/>
    <col min="4091" max="4091" width="5.28515625" style="15" customWidth="1"/>
    <col min="4092" max="4094" width="4.7109375" style="15" customWidth="1"/>
    <col min="4095" max="4095" width="4.5703125" style="15" customWidth="1"/>
    <col min="4096" max="4102" width="4.7109375" style="15" customWidth="1"/>
    <col min="4103" max="4103" width="4.5703125" style="15" customWidth="1"/>
    <col min="4104" max="4107" width="4.7109375" style="15" customWidth="1"/>
    <col min="4108" max="4108" width="4.85546875" style="15" customWidth="1"/>
    <col min="4109" max="4109" width="6.140625" style="15" customWidth="1"/>
    <col min="4110" max="4339" width="9.140625" style="15"/>
    <col min="4340" max="4340" width="4.7109375" style="15" customWidth="1"/>
    <col min="4341" max="4341" width="4.85546875" style="15" customWidth="1"/>
    <col min="4342" max="4346" width="4.7109375" style="15" customWidth="1"/>
    <col min="4347" max="4347" width="5.28515625" style="15" customWidth="1"/>
    <col min="4348" max="4350" width="4.7109375" style="15" customWidth="1"/>
    <col min="4351" max="4351" width="4.5703125" style="15" customWidth="1"/>
    <col min="4352" max="4358" width="4.7109375" style="15" customWidth="1"/>
    <col min="4359" max="4359" width="4.5703125" style="15" customWidth="1"/>
    <col min="4360" max="4363" width="4.7109375" style="15" customWidth="1"/>
    <col min="4364" max="4364" width="4.85546875" style="15" customWidth="1"/>
    <col min="4365" max="4365" width="6.140625" style="15" customWidth="1"/>
    <col min="4366" max="4595" width="9.140625" style="15"/>
    <col min="4596" max="4596" width="4.7109375" style="15" customWidth="1"/>
    <col min="4597" max="4597" width="4.85546875" style="15" customWidth="1"/>
    <col min="4598" max="4602" width="4.7109375" style="15" customWidth="1"/>
    <col min="4603" max="4603" width="5.28515625" style="15" customWidth="1"/>
    <col min="4604" max="4606" width="4.7109375" style="15" customWidth="1"/>
    <col min="4607" max="4607" width="4.5703125" style="15" customWidth="1"/>
    <col min="4608" max="4614" width="4.7109375" style="15" customWidth="1"/>
    <col min="4615" max="4615" width="4.5703125" style="15" customWidth="1"/>
    <col min="4616" max="4619" width="4.7109375" style="15" customWidth="1"/>
    <col min="4620" max="4620" width="4.85546875" style="15" customWidth="1"/>
    <col min="4621" max="4621" width="6.140625" style="15" customWidth="1"/>
    <col min="4622" max="4851" width="9.140625" style="15"/>
    <col min="4852" max="4852" width="4.7109375" style="15" customWidth="1"/>
    <col min="4853" max="4853" width="4.85546875" style="15" customWidth="1"/>
    <col min="4854" max="4858" width="4.7109375" style="15" customWidth="1"/>
    <col min="4859" max="4859" width="5.28515625" style="15" customWidth="1"/>
    <col min="4860" max="4862" width="4.7109375" style="15" customWidth="1"/>
    <col min="4863" max="4863" width="4.5703125" style="15" customWidth="1"/>
    <col min="4864" max="4870" width="4.7109375" style="15" customWidth="1"/>
    <col min="4871" max="4871" width="4.5703125" style="15" customWidth="1"/>
    <col min="4872" max="4875" width="4.7109375" style="15" customWidth="1"/>
    <col min="4876" max="4876" width="4.85546875" style="15" customWidth="1"/>
    <col min="4877" max="4877" width="6.140625" style="15" customWidth="1"/>
    <col min="4878" max="5107" width="9.140625" style="15"/>
    <col min="5108" max="5108" width="4.7109375" style="15" customWidth="1"/>
    <col min="5109" max="5109" width="4.85546875" style="15" customWidth="1"/>
    <col min="5110" max="5114" width="4.7109375" style="15" customWidth="1"/>
    <col min="5115" max="5115" width="5.28515625" style="15" customWidth="1"/>
    <col min="5116" max="5118" width="4.7109375" style="15" customWidth="1"/>
    <col min="5119" max="5119" width="4.5703125" style="15" customWidth="1"/>
    <col min="5120" max="5126" width="4.7109375" style="15" customWidth="1"/>
    <col min="5127" max="5127" width="4.5703125" style="15" customWidth="1"/>
    <col min="5128" max="5131" width="4.7109375" style="15" customWidth="1"/>
    <col min="5132" max="5132" width="4.85546875" style="15" customWidth="1"/>
    <col min="5133" max="5133" width="6.140625" style="15" customWidth="1"/>
    <col min="5134" max="5363" width="9.140625" style="15"/>
    <col min="5364" max="5364" width="4.7109375" style="15" customWidth="1"/>
    <col min="5365" max="5365" width="4.85546875" style="15" customWidth="1"/>
    <col min="5366" max="5370" width="4.7109375" style="15" customWidth="1"/>
    <col min="5371" max="5371" width="5.28515625" style="15" customWidth="1"/>
    <col min="5372" max="5374" width="4.7109375" style="15" customWidth="1"/>
    <col min="5375" max="5375" width="4.5703125" style="15" customWidth="1"/>
    <col min="5376" max="5382" width="4.7109375" style="15" customWidth="1"/>
    <col min="5383" max="5383" width="4.5703125" style="15" customWidth="1"/>
    <col min="5384" max="5387" width="4.7109375" style="15" customWidth="1"/>
    <col min="5388" max="5388" width="4.85546875" style="15" customWidth="1"/>
    <col min="5389" max="5389" width="6.140625" style="15" customWidth="1"/>
    <col min="5390" max="5619" width="9.140625" style="15"/>
    <col min="5620" max="5620" width="4.7109375" style="15" customWidth="1"/>
    <col min="5621" max="5621" width="4.85546875" style="15" customWidth="1"/>
    <col min="5622" max="5626" width="4.7109375" style="15" customWidth="1"/>
    <col min="5627" max="5627" width="5.28515625" style="15" customWidth="1"/>
    <col min="5628" max="5630" width="4.7109375" style="15" customWidth="1"/>
    <col min="5631" max="5631" width="4.5703125" style="15" customWidth="1"/>
    <col min="5632" max="5638" width="4.7109375" style="15" customWidth="1"/>
    <col min="5639" max="5639" width="4.5703125" style="15" customWidth="1"/>
    <col min="5640" max="5643" width="4.7109375" style="15" customWidth="1"/>
    <col min="5644" max="5644" width="4.85546875" style="15" customWidth="1"/>
    <col min="5645" max="5645" width="6.140625" style="15" customWidth="1"/>
    <col min="5646" max="5875" width="9.140625" style="15"/>
    <col min="5876" max="5876" width="4.7109375" style="15" customWidth="1"/>
    <col min="5877" max="5877" width="4.85546875" style="15" customWidth="1"/>
    <col min="5878" max="5882" width="4.7109375" style="15" customWidth="1"/>
    <col min="5883" max="5883" width="5.28515625" style="15" customWidth="1"/>
    <col min="5884" max="5886" width="4.7109375" style="15" customWidth="1"/>
    <col min="5887" max="5887" width="4.5703125" style="15" customWidth="1"/>
    <col min="5888" max="5894" width="4.7109375" style="15" customWidth="1"/>
    <col min="5895" max="5895" width="4.5703125" style="15" customWidth="1"/>
    <col min="5896" max="5899" width="4.7109375" style="15" customWidth="1"/>
    <col min="5900" max="5900" width="4.85546875" style="15" customWidth="1"/>
    <col min="5901" max="5901" width="6.140625" style="15" customWidth="1"/>
    <col min="5902" max="6131" width="9.140625" style="15"/>
    <col min="6132" max="6132" width="4.7109375" style="15" customWidth="1"/>
    <col min="6133" max="6133" width="4.85546875" style="15" customWidth="1"/>
    <col min="6134" max="6138" width="4.7109375" style="15" customWidth="1"/>
    <col min="6139" max="6139" width="5.28515625" style="15" customWidth="1"/>
    <col min="6140" max="6142" width="4.7109375" style="15" customWidth="1"/>
    <col min="6143" max="6143" width="4.5703125" style="15" customWidth="1"/>
    <col min="6144" max="6150" width="4.7109375" style="15" customWidth="1"/>
    <col min="6151" max="6151" width="4.5703125" style="15" customWidth="1"/>
    <col min="6152" max="6155" width="4.7109375" style="15" customWidth="1"/>
    <col min="6156" max="6156" width="4.85546875" style="15" customWidth="1"/>
    <col min="6157" max="6157" width="6.140625" style="15" customWidth="1"/>
    <col min="6158" max="6387" width="9.140625" style="15"/>
    <col min="6388" max="6388" width="4.7109375" style="15" customWidth="1"/>
    <col min="6389" max="6389" width="4.85546875" style="15" customWidth="1"/>
    <col min="6390" max="6394" width="4.7109375" style="15" customWidth="1"/>
    <col min="6395" max="6395" width="5.28515625" style="15" customWidth="1"/>
    <col min="6396" max="6398" width="4.7109375" style="15" customWidth="1"/>
    <col min="6399" max="6399" width="4.5703125" style="15" customWidth="1"/>
    <col min="6400" max="6406" width="4.7109375" style="15" customWidth="1"/>
    <col min="6407" max="6407" width="4.5703125" style="15" customWidth="1"/>
    <col min="6408" max="6411" width="4.7109375" style="15" customWidth="1"/>
    <col min="6412" max="6412" width="4.85546875" style="15" customWidth="1"/>
    <col min="6413" max="6413" width="6.140625" style="15" customWidth="1"/>
    <col min="6414" max="6643" width="9.140625" style="15"/>
    <col min="6644" max="6644" width="4.7109375" style="15" customWidth="1"/>
    <col min="6645" max="6645" width="4.85546875" style="15" customWidth="1"/>
    <col min="6646" max="6650" width="4.7109375" style="15" customWidth="1"/>
    <col min="6651" max="6651" width="5.28515625" style="15" customWidth="1"/>
    <col min="6652" max="6654" width="4.7109375" style="15" customWidth="1"/>
    <col min="6655" max="6655" width="4.5703125" style="15" customWidth="1"/>
    <col min="6656" max="6662" width="4.7109375" style="15" customWidth="1"/>
    <col min="6663" max="6663" width="4.5703125" style="15" customWidth="1"/>
    <col min="6664" max="6667" width="4.7109375" style="15" customWidth="1"/>
    <col min="6668" max="6668" width="4.85546875" style="15" customWidth="1"/>
    <col min="6669" max="6669" width="6.140625" style="15" customWidth="1"/>
    <col min="6670" max="6899" width="9.140625" style="15"/>
    <col min="6900" max="6900" width="4.7109375" style="15" customWidth="1"/>
    <col min="6901" max="6901" width="4.85546875" style="15" customWidth="1"/>
    <col min="6902" max="6906" width="4.7109375" style="15" customWidth="1"/>
    <col min="6907" max="6907" width="5.28515625" style="15" customWidth="1"/>
    <col min="6908" max="6910" width="4.7109375" style="15" customWidth="1"/>
    <col min="6911" max="6911" width="4.5703125" style="15" customWidth="1"/>
    <col min="6912" max="6918" width="4.7109375" style="15" customWidth="1"/>
    <col min="6919" max="6919" width="4.5703125" style="15" customWidth="1"/>
    <col min="6920" max="6923" width="4.7109375" style="15" customWidth="1"/>
    <col min="6924" max="6924" width="4.85546875" style="15" customWidth="1"/>
    <col min="6925" max="6925" width="6.140625" style="15" customWidth="1"/>
    <col min="6926" max="7155" width="9.140625" style="15"/>
    <col min="7156" max="7156" width="4.7109375" style="15" customWidth="1"/>
    <col min="7157" max="7157" width="4.85546875" style="15" customWidth="1"/>
    <col min="7158" max="7162" width="4.7109375" style="15" customWidth="1"/>
    <col min="7163" max="7163" width="5.28515625" style="15" customWidth="1"/>
    <col min="7164" max="7166" width="4.7109375" style="15" customWidth="1"/>
    <col min="7167" max="7167" width="4.5703125" style="15" customWidth="1"/>
    <col min="7168" max="7174" width="4.7109375" style="15" customWidth="1"/>
    <col min="7175" max="7175" width="4.5703125" style="15" customWidth="1"/>
    <col min="7176" max="7179" width="4.7109375" style="15" customWidth="1"/>
    <col min="7180" max="7180" width="4.85546875" style="15" customWidth="1"/>
    <col min="7181" max="7181" width="6.140625" style="15" customWidth="1"/>
    <col min="7182" max="7411" width="9.140625" style="15"/>
    <col min="7412" max="7412" width="4.7109375" style="15" customWidth="1"/>
    <col min="7413" max="7413" width="4.85546875" style="15" customWidth="1"/>
    <col min="7414" max="7418" width="4.7109375" style="15" customWidth="1"/>
    <col min="7419" max="7419" width="5.28515625" style="15" customWidth="1"/>
    <col min="7420" max="7422" width="4.7109375" style="15" customWidth="1"/>
    <col min="7423" max="7423" width="4.5703125" style="15" customWidth="1"/>
    <col min="7424" max="7430" width="4.7109375" style="15" customWidth="1"/>
    <col min="7431" max="7431" width="4.5703125" style="15" customWidth="1"/>
    <col min="7432" max="7435" width="4.7109375" style="15" customWidth="1"/>
    <col min="7436" max="7436" width="4.85546875" style="15" customWidth="1"/>
    <col min="7437" max="7437" width="6.140625" style="15" customWidth="1"/>
    <col min="7438" max="7667" width="9.140625" style="15"/>
    <col min="7668" max="7668" width="4.7109375" style="15" customWidth="1"/>
    <col min="7669" max="7669" width="4.85546875" style="15" customWidth="1"/>
    <col min="7670" max="7674" width="4.7109375" style="15" customWidth="1"/>
    <col min="7675" max="7675" width="5.28515625" style="15" customWidth="1"/>
    <col min="7676" max="7678" width="4.7109375" style="15" customWidth="1"/>
    <col min="7679" max="7679" width="4.5703125" style="15" customWidth="1"/>
    <col min="7680" max="7686" width="4.7109375" style="15" customWidth="1"/>
    <col min="7687" max="7687" width="4.5703125" style="15" customWidth="1"/>
    <col min="7688" max="7691" width="4.7109375" style="15" customWidth="1"/>
    <col min="7692" max="7692" width="4.85546875" style="15" customWidth="1"/>
    <col min="7693" max="7693" width="6.140625" style="15" customWidth="1"/>
    <col min="7694" max="7923" width="9.140625" style="15"/>
    <col min="7924" max="7924" width="4.7109375" style="15" customWidth="1"/>
    <col min="7925" max="7925" width="4.85546875" style="15" customWidth="1"/>
    <col min="7926" max="7930" width="4.7109375" style="15" customWidth="1"/>
    <col min="7931" max="7931" width="5.28515625" style="15" customWidth="1"/>
    <col min="7932" max="7934" width="4.7109375" style="15" customWidth="1"/>
    <col min="7935" max="7935" width="4.5703125" style="15" customWidth="1"/>
    <col min="7936" max="7942" width="4.7109375" style="15" customWidth="1"/>
    <col min="7943" max="7943" width="4.5703125" style="15" customWidth="1"/>
    <col min="7944" max="7947" width="4.7109375" style="15" customWidth="1"/>
    <col min="7948" max="7948" width="4.85546875" style="15" customWidth="1"/>
    <col min="7949" max="7949" width="6.140625" style="15" customWidth="1"/>
    <col min="7950" max="8179" width="9.140625" style="15"/>
    <col min="8180" max="8180" width="4.7109375" style="15" customWidth="1"/>
    <col min="8181" max="8181" width="4.85546875" style="15" customWidth="1"/>
    <col min="8182" max="8186" width="4.7109375" style="15" customWidth="1"/>
    <col min="8187" max="8187" width="5.28515625" style="15" customWidth="1"/>
    <col min="8188" max="8190" width="4.7109375" style="15" customWidth="1"/>
    <col min="8191" max="8191" width="4.5703125" style="15" customWidth="1"/>
    <col min="8192" max="8198" width="4.7109375" style="15" customWidth="1"/>
    <col min="8199" max="8199" width="4.5703125" style="15" customWidth="1"/>
    <col min="8200" max="8203" width="4.7109375" style="15" customWidth="1"/>
    <col min="8204" max="8204" width="4.85546875" style="15" customWidth="1"/>
    <col min="8205" max="8205" width="6.140625" style="15" customWidth="1"/>
    <col min="8206" max="8435" width="9.140625" style="15"/>
    <col min="8436" max="8436" width="4.7109375" style="15" customWidth="1"/>
    <col min="8437" max="8437" width="4.85546875" style="15" customWidth="1"/>
    <col min="8438" max="8442" width="4.7109375" style="15" customWidth="1"/>
    <col min="8443" max="8443" width="5.28515625" style="15" customWidth="1"/>
    <col min="8444" max="8446" width="4.7109375" style="15" customWidth="1"/>
    <col min="8447" max="8447" width="4.5703125" style="15" customWidth="1"/>
    <col min="8448" max="8454" width="4.7109375" style="15" customWidth="1"/>
    <col min="8455" max="8455" width="4.5703125" style="15" customWidth="1"/>
    <col min="8456" max="8459" width="4.7109375" style="15" customWidth="1"/>
    <col min="8460" max="8460" width="4.85546875" style="15" customWidth="1"/>
    <col min="8461" max="8461" width="6.140625" style="15" customWidth="1"/>
    <col min="8462" max="8691" width="9.140625" style="15"/>
    <col min="8692" max="8692" width="4.7109375" style="15" customWidth="1"/>
    <col min="8693" max="8693" width="4.85546875" style="15" customWidth="1"/>
    <col min="8694" max="8698" width="4.7109375" style="15" customWidth="1"/>
    <col min="8699" max="8699" width="5.28515625" style="15" customWidth="1"/>
    <col min="8700" max="8702" width="4.7109375" style="15" customWidth="1"/>
    <col min="8703" max="8703" width="4.5703125" style="15" customWidth="1"/>
    <col min="8704" max="8710" width="4.7109375" style="15" customWidth="1"/>
    <col min="8711" max="8711" width="4.5703125" style="15" customWidth="1"/>
    <col min="8712" max="8715" width="4.7109375" style="15" customWidth="1"/>
    <col min="8716" max="8716" width="4.85546875" style="15" customWidth="1"/>
    <col min="8717" max="8717" width="6.140625" style="15" customWidth="1"/>
    <col min="8718" max="8947" width="9.140625" style="15"/>
    <col min="8948" max="8948" width="4.7109375" style="15" customWidth="1"/>
    <col min="8949" max="8949" width="4.85546875" style="15" customWidth="1"/>
    <col min="8950" max="8954" width="4.7109375" style="15" customWidth="1"/>
    <col min="8955" max="8955" width="5.28515625" style="15" customWidth="1"/>
    <col min="8956" max="8958" width="4.7109375" style="15" customWidth="1"/>
    <col min="8959" max="8959" width="4.5703125" style="15" customWidth="1"/>
    <col min="8960" max="8966" width="4.7109375" style="15" customWidth="1"/>
    <col min="8967" max="8967" width="4.5703125" style="15" customWidth="1"/>
    <col min="8968" max="8971" width="4.7109375" style="15" customWidth="1"/>
    <col min="8972" max="8972" width="4.85546875" style="15" customWidth="1"/>
    <col min="8973" max="8973" width="6.140625" style="15" customWidth="1"/>
    <col min="8974" max="9203" width="9.140625" style="15"/>
    <col min="9204" max="9204" width="4.7109375" style="15" customWidth="1"/>
    <col min="9205" max="9205" width="4.85546875" style="15" customWidth="1"/>
    <col min="9206" max="9210" width="4.7109375" style="15" customWidth="1"/>
    <col min="9211" max="9211" width="5.28515625" style="15" customWidth="1"/>
    <col min="9212" max="9214" width="4.7109375" style="15" customWidth="1"/>
    <col min="9215" max="9215" width="4.5703125" style="15" customWidth="1"/>
    <col min="9216" max="9222" width="4.7109375" style="15" customWidth="1"/>
    <col min="9223" max="9223" width="4.5703125" style="15" customWidth="1"/>
    <col min="9224" max="9227" width="4.7109375" style="15" customWidth="1"/>
    <col min="9228" max="9228" width="4.85546875" style="15" customWidth="1"/>
    <col min="9229" max="9229" width="6.140625" style="15" customWidth="1"/>
    <col min="9230" max="9459" width="9.140625" style="15"/>
    <col min="9460" max="9460" width="4.7109375" style="15" customWidth="1"/>
    <col min="9461" max="9461" width="4.85546875" style="15" customWidth="1"/>
    <col min="9462" max="9466" width="4.7109375" style="15" customWidth="1"/>
    <col min="9467" max="9467" width="5.28515625" style="15" customWidth="1"/>
    <col min="9468" max="9470" width="4.7109375" style="15" customWidth="1"/>
    <col min="9471" max="9471" width="4.5703125" style="15" customWidth="1"/>
    <col min="9472" max="9478" width="4.7109375" style="15" customWidth="1"/>
    <col min="9479" max="9479" width="4.5703125" style="15" customWidth="1"/>
    <col min="9480" max="9483" width="4.7109375" style="15" customWidth="1"/>
    <col min="9484" max="9484" width="4.85546875" style="15" customWidth="1"/>
    <col min="9485" max="9485" width="6.140625" style="15" customWidth="1"/>
    <col min="9486" max="9715" width="9.140625" style="15"/>
    <col min="9716" max="9716" width="4.7109375" style="15" customWidth="1"/>
    <col min="9717" max="9717" width="4.85546875" style="15" customWidth="1"/>
    <col min="9718" max="9722" width="4.7109375" style="15" customWidth="1"/>
    <col min="9723" max="9723" width="5.28515625" style="15" customWidth="1"/>
    <col min="9724" max="9726" width="4.7109375" style="15" customWidth="1"/>
    <col min="9727" max="9727" width="4.5703125" style="15" customWidth="1"/>
    <col min="9728" max="9734" width="4.7109375" style="15" customWidth="1"/>
    <col min="9735" max="9735" width="4.5703125" style="15" customWidth="1"/>
    <col min="9736" max="9739" width="4.7109375" style="15" customWidth="1"/>
    <col min="9740" max="9740" width="4.85546875" style="15" customWidth="1"/>
    <col min="9741" max="9741" width="6.140625" style="15" customWidth="1"/>
    <col min="9742" max="9971" width="9.140625" style="15"/>
    <col min="9972" max="9972" width="4.7109375" style="15" customWidth="1"/>
    <col min="9973" max="9973" width="4.85546875" style="15" customWidth="1"/>
    <col min="9974" max="9978" width="4.7109375" style="15" customWidth="1"/>
    <col min="9979" max="9979" width="5.28515625" style="15" customWidth="1"/>
    <col min="9980" max="9982" width="4.7109375" style="15" customWidth="1"/>
    <col min="9983" max="9983" width="4.5703125" style="15" customWidth="1"/>
    <col min="9984" max="9990" width="4.7109375" style="15" customWidth="1"/>
    <col min="9991" max="9991" width="4.5703125" style="15" customWidth="1"/>
    <col min="9992" max="9995" width="4.7109375" style="15" customWidth="1"/>
    <col min="9996" max="9996" width="4.85546875" style="15" customWidth="1"/>
    <col min="9997" max="9997" width="6.140625" style="15" customWidth="1"/>
    <col min="9998" max="10227" width="9.140625" style="15"/>
    <col min="10228" max="10228" width="4.7109375" style="15" customWidth="1"/>
    <col min="10229" max="10229" width="4.85546875" style="15" customWidth="1"/>
    <col min="10230" max="10234" width="4.7109375" style="15" customWidth="1"/>
    <col min="10235" max="10235" width="5.28515625" style="15" customWidth="1"/>
    <col min="10236" max="10238" width="4.7109375" style="15" customWidth="1"/>
    <col min="10239" max="10239" width="4.5703125" style="15" customWidth="1"/>
    <col min="10240" max="10246" width="4.7109375" style="15" customWidth="1"/>
    <col min="10247" max="10247" width="4.5703125" style="15" customWidth="1"/>
    <col min="10248" max="10251" width="4.7109375" style="15" customWidth="1"/>
    <col min="10252" max="10252" width="4.85546875" style="15" customWidth="1"/>
    <col min="10253" max="10253" width="6.140625" style="15" customWidth="1"/>
    <col min="10254" max="10483" width="9.140625" style="15"/>
    <col min="10484" max="10484" width="4.7109375" style="15" customWidth="1"/>
    <col min="10485" max="10485" width="4.85546875" style="15" customWidth="1"/>
    <col min="10486" max="10490" width="4.7109375" style="15" customWidth="1"/>
    <col min="10491" max="10491" width="5.28515625" style="15" customWidth="1"/>
    <col min="10492" max="10494" width="4.7109375" style="15" customWidth="1"/>
    <col min="10495" max="10495" width="4.5703125" style="15" customWidth="1"/>
    <col min="10496" max="10502" width="4.7109375" style="15" customWidth="1"/>
    <col min="10503" max="10503" width="4.5703125" style="15" customWidth="1"/>
    <col min="10504" max="10507" width="4.7109375" style="15" customWidth="1"/>
    <col min="10508" max="10508" width="4.85546875" style="15" customWidth="1"/>
    <col min="10509" max="10509" width="6.140625" style="15" customWidth="1"/>
    <col min="10510" max="10739" width="9.140625" style="15"/>
    <col min="10740" max="10740" width="4.7109375" style="15" customWidth="1"/>
    <col min="10741" max="10741" width="4.85546875" style="15" customWidth="1"/>
    <col min="10742" max="10746" width="4.7109375" style="15" customWidth="1"/>
    <col min="10747" max="10747" width="5.28515625" style="15" customWidth="1"/>
    <col min="10748" max="10750" width="4.7109375" style="15" customWidth="1"/>
    <col min="10751" max="10751" width="4.5703125" style="15" customWidth="1"/>
    <col min="10752" max="10758" width="4.7109375" style="15" customWidth="1"/>
    <col min="10759" max="10759" width="4.5703125" style="15" customWidth="1"/>
    <col min="10760" max="10763" width="4.7109375" style="15" customWidth="1"/>
    <col min="10764" max="10764" width="4.85546875" style="15" customWidth="1"/>
    <col min="10765" max="10765" width="6.140625" style="15" customWidth="1"/>
    <col min="10766" max="10995" width="9.140625" style="15"/>
    <col min="10996" max="10996" width="4.7109375" style="15" customWidth="1"/>
    <col min="10997" max="10997" width="4.85546875" style="15" customWidth="1"/>
    <col min="10998" max="11002" width="4.7109375" style="15" customWidth="1"/>
    <col min="11003" max="11003" width="5.28515625" style="15" customWidth="1"/>
    <col min="11004" max="11006" width="4.7109375" style="15" customWidth="1"/>
    <col min="11007" max="11007" width="4.5703125" style="15" customWidth="1"/>
    <col min="11008" max="11014" width="4.7109375" style="15" customWidth="1"/>
    <col min="11015" max="11015" width="4.5703125" style="15" customWidth="1"/>
    <col min="11016" max="11019" width="4.7109375" style="15" customWidth="1"/>
    <col min="11020" max="11020" width="4.85546875" style="15" customWidth="1"/>
    <col min="11021" max="11021" width="6.140625" style="15" customWidth="1"/>
    <col min="11022" max="11251" width="9.140625" style="15"/>
    <col min="11252" max="11252" width="4.7109375" style="15" customWidth="1"/>
    <col min="11253" max="11253" width="4.85546875" style="15" customWidth="1"/>
    <col min="11254" max="11258" width="4.7109375" style="15" customWidth="1"/>
    <col min="11259" max="11259" width="5.28515625" style="15" customWidth="1"/>
    <col min="11260" max="11262" width="4.7109375" style="15" customWidth="1"/>
    <col min="11263" max="11263" width="4.5703125" style="15" customWidth="1"/>
    <col min="11264" max="11270" width="4.7109375" style="15" customWidth="1"/>
    <col min="11271" max="11271" width="4.5703125" style="15" customWidth="1"/>
    <col min="11272" max="11275" width="4.7109375" style="15" customWidth="1"/>
    <col min="11276" max="11276" width="4.85546875" style="15" customWidth="1"/>
    <col min="11277" max="11277" width="6.140625" style="15" customWidth="1"/>
    <col min="11278" max="11507" width="9.140625" style="15"/>
    <col min="11508" max="11508" width="4.7109375" style="15" customWidth="1"/>
    <col min="11509" max="11509" width="4.85546875" style="15" customWidth="1"/>
    <col min="11510" max="11514" width="4.7109375" style="15" customWidth="1"/>
    <col min="11515" max="11515" width="5.28515625" style="15" customWidth="1"/>
    <col min="11516" max="11518" width="4.7109375" style="15" customWidth="1"/>
    <col min="11519" max="11519" width="4.5703125" style="15" customWidth="1"/>
    <col min="11520" max="11526" width="4.7109375" style="15" customWidth="1"/>
    <col min="11527" max="11527" width="4.5703125" style="15" customWidth="1"/>
    <col min="11528" max="11531" width="4.7109375" style="15" customWidth="1"/>
    <col min="11532" max="11532" width="4.85546875" style="15" customWidth="1"/>
    <col min="11533" max="11533" width="6.140625" style="15" customWidth="1"/>
    <col min="11534" max="11763" width="9.140625" style="15"/>
    <col min="11764" max="11764" width="4.7109375" style="15" customWidth="1"/>
    <col min="11765" max="11765" width="4.85546875" style="15" customWidth="1"/>
    <col min="11766" max="11770" width="4.7109375" style="15" customWidth="1"/>
    <col min="11771" max="11771" width="5.28515625" style="15" customWidth="1"/>
    <col min="11772" max="11774" width="4.7109375" style="15" customWidth="1"/>
    <col min="11775" max="11775" width="4.5703125" style="15" customWidth="1"/>
    <col min="11776" max="11782" width="4.7109375" style="15" customWidth="1"/>
    <col min="11783" max="11783" width="4.5703125" style="15" customWidth="1"/>
    <col min="11784" max="11787" width="4.7109375" style="15" customWidth="1"/>
    <col min="11788" max="11788" width="4.85546875" style="15" customWidth="1"/>
    <col min="11789" max="11789" width="6.140625" style="15" customWidth="1"/>
    <col min="11790" max="12019" width="9.140625" style="15"/>
    <col min="12020" max="12020" width="4.7109375" style="15" customWidth="1"/>
    <col min="12021" max="12021" width="4.85546875" style="15" customWidth="1"/>
    <col min="12022" max="12026" width="4.7109375" style="15" customWidth="1"/>
    <col min="12027" max="12027" width="5.28515625" style="15" customWidth="1"/>
    <col min="12028" max="12030" width="4.7109375" style="15" customWidth="1"/>
    <col min="12031" max="12031" width="4.5703125" style="15" customWidth="1"/>
    <col min="12032" max="12038" width="4.7109375" style="15" customWidth="1"/>
    <col min="12039" max="12039" width="4.5703125" style="15" customWidth="1"/>
    <col min="12040" max="12043" width="4.7109375" style="15" customWidth="1"/>
    <col min="12044" max="12044" width="4.85546875" style="15" customWidth="1"/>
    <col min="12045" max="12045" width="6.140625" style="15" customWidth="1"/>
    <col min="12046" max="12275" width="9.140625" style="15"/>
    <col min="12276" max="12276" width="4.7109375" style="15" customWidth="1"/>
    <col min="12277" max="12277" width="4.85546875" style="15" customWidth="1"/>
    <col min="12278" max="12282" width="4.7109375" style="15" customWidth="1"/>
    <col min="12283" max="12283" width="5.28515625" style="15" customWidth="1"/>
    <col min="12284" max="12286" width="4.7109375" style="15" customWidth="1"/>
    <col min="12287" max="12287" width="4.5703125" style="15" customWidth="1"/>
    <col min="12288" max="12294" width="4.7109375" style="15" customWidth="1"/>
    <col min="12295" max="12295" width="4.5703125" style="15" customWidth="1"/>
    <col min="12296" max="12299" width="4.7109375" style="15" customWidth="1"/>
    <col min="12300" max="12300" width="4.85546875" style="15" customWidth="1"/>
    <col min="12301" max="12301" width="6.140625" style="15" customWidth="1"/>
    <col min="12302" max="12531" width="9.140625" style="15"/>
    <col min="12532" max="12532" width="4.7109375" style="15" customWidth="1"/>
    <col min="12533" max="12533" width="4.85546875" style="15" customWidth="1"/>
    <col min="12534" max="12538" width="4.7109375" style="15" customWidth="1"/>
    <col min="12539" max="12539" width="5.28515625" style="15" customWidth="1"/>
    <col min="12540" max="12542" width="4.7109375" style="15" customWidth="1"/>
    <col min="12543" max="12543" width="4.5703125" style="15" customWidth="1"/>
    <col min="12544" max="12550" width="4.7109375" style="15" customWidth="1"/>
    <col min="12551" max="12551" width="4.5703125" style="15" customWidth="1"/>
    <col min="12552" max="12555" width="4.7109375" style="15" customWidth="1"/>
    <col min="12556" max="12556" width="4.85546875" style="15" customWidth="1"/>
    <col min="12557" max="12557" width="6.140625" style="15" customWidth="1"/>
    <col min="12558" max="12787" width="9.140625" style="15"/>
    <col min="12788" max="12788" width="4.7109375" style="15" customWidth="1"/>
    <col min="12789" max="12789" width="4.85546875" style="15" customWidth="1"/>
    <col min="12790" max="12794" width="4.7109375" style="15" customWidth="1"/>
    <col min="12795" max="12795" width="5.28515625" style="15" customWidth="1"/>
    <col min="12796" max="12798" width="4.7109375" style="15" customWidth="1"/>
    <col min="12799" max="12799" width="4.5703125" style="15" customWidth="1"/>
    <col min="12800" max="12806" width="4.7109375" style="15" customWidth="1"/>
    <col min="12807" max="12807" width="4.5703125" style="15" customWidth="1"/>
    <col min="12808" max="12811" width="4.7109375" style="15" customWidth="1"/>
    <col min="12812" max="12812" width="4.85546875" style="15" customWidth="1"/>
    <col min="12813" max="12813" width="6.140625" style="15" customWidth="1"/>
    <col min="12814" max="13043" width="9.140625" style="15"/>
    <col min="13044" max="13044" width="4.7109375" style="15" customWidth="1"/>
    <col min="13045" max="13045" width="4.85546875" style="15" customWidth="1"/>
    <col min="13046" max="13050" width="4.7109375" style="15" customWidth="1"/>
    <col min="13051" max="13051" width="5.28515625" style="15" customWidth="1"/>
    <col min="13052" max="13054" width="4.7109375" style="15" customWidth="1"/>
    <col min="13055" max="13055" width="4.5703125" style="15" customWidth="1"/>
    <col min="13056" max="13062" width="4.7109375" style="15" customWidth="1"/>
    <col min="13063" max="13063" width="4.5703125" style="15" customWidth="1"/>
    <col min="13064" max="13067" width="4.7109375" style="15" customWidth="1"/>
    <col min="13068" max="13068" width="4.85546875" style="15" customWidth="1"/>
    <col min="13069" max="13069" width="6.140625" style="15" customWidth="1"/>
    <col min="13070" max="13299" width="9.140625" style="15"/>
    <col min="13300" max="13300" width="4.7109375" style="15" customWidth="1"/>
    <col min="13301" max="13301" width="4.85546875" style="15" customWidth="1"/>
    <col min="13302" max="13306" width="4.7109375" style="15" customWidth="1"/>
    <col min="13307" max="13307" width="5.28515625" style="15" customWidth="1"/>
    <col min="13308" max="13310" width="4.7109375" style="15" customWidth="1"/>
    <col min="13311" max="13311" width="4.5703125" style="15" customWidth="1"/>
    <col min="13312" max="13318" width="4.7109375" style="15" customWidth="1"/>
    <col min="13319" max="13319" width="4.5703125" style="15" customWidth="1"/>
    <col min="13320" max="13323" width="4.7109375" style="15" customWidth="1"/>
    <col min="13324" max="13324" width="4.85546875" style="15" customWidth="1"/>
    <col min="13325" max="13325" width="6.140625" style="15" customWidth="1"/>
    <col min="13326" max="13555" width="9.140625" style="15"/>
    <col min="13556" max="13556" width="4.7109375" style="15" customWidth="1"/>
    <col min="13557" max="13557" width="4.85546875" style="15" customWidth="1"/>
    <col min="13558" max="13562" width="4.7109375" style="15" customWidth="1"/>
    <col min="13563" max="13563" width="5.28515625" style="15" customWidth="1"/>
    <col min="13564" max="13566" width="4.7109375" style="15" customWidth="1"/>
    <col min="13567" max="13567" width="4.5703125" style="15" customWidth="1"/>
    <col min="13568" max="13574" width="4.7109375" style="15" customWidth="1"/>
    <col min="13575" max="13575" width="4.5703125" style="15" customWidth="1"/>
    <col min="13576" max="13579" width="4.7109375" style="15" customWidth="1"/>
    <col min="13580" max="13580" width="4.85546875" style="15" customWidth="1"/>
    <col min="13581" max="13581" width="6.140625" style="15" customWidth="1"/>
    <col min="13582" max="13811" width="9.140625" style="15"/>
    <col min="13812" max="13812" width="4.7109375" style="15" customWidth="1"/>
    <col min="13813" max="13813" width="4.85546875" style="15" customWidth="1"/>
    <col min="13814" max="13818" width="4.7109375" style="15" customWidth="1"/>
    <col min="13819" max="13819" width="5.28515625" style="15" customWidth="1"/>
    <col min="13820" max="13822" width="4.7109375" style="15" customWidth="1"/>
    <col min="13823" max="13823" width="4.5703125" style="15" customWidth="1"/>
    <col min="13824" max="13830" width="4.7109375" style="15" customWidth="1"/>
    <col min="13831" max="13831" width="4.5703125" style="15" customWidth="1"/>
    <col min="13832" max="13835" width="4.7109375" style="15" customWidth="1"/>
    <col min="13836" max="13836" width="4.85546875" style="15" customWidth="1"/>
    <col min="13837" max="13837" width="6.140625" style="15" customWidth="1"/>
    <col min="13838" max="14067" width="9.140625" style="15"/>
    <col min="14068" max="14068" width="4.7109375" style="15" customWidth="1"/>
    <col min="14069" max="14069" width="4.85546875" style="15" customWidth="1"/>
    <col min="14070" max="14074" width="4.7109375" style="15" customWidth="1"/>
    <col min="14075" max="14075" width="5.28515625" style="15" customWidth="1"/>
    <col min="14076" max="14078" width="4.7109375" style="15" customWidth="1"/>
    <col min="14079" max="14079" width="4.5703125" style="15" customWidth="1"/>
    <col min="14080" max="14086" width="4.7109375" style="15" customWidth="1"/>
    <col min="14087" max="14087" width="4.5703125" style="15" customWidth="1"/>
    <col min="14088" max="14091" width="4.7109375" style="15" customWidth="1"/>
    <col min="14092" max="14092" width="4.85546875" style="15" customWidth="1"/>
    <col min="14093" max="14093" width="6.140625" style="15" customWidth="1"/>
    <col min="14094" max="14323" width="9.140625" style="15"/>
    <col min="14324" max="14324" width="4.7109375" style="15" customWidth="1"/>
    <col min="14325" max="14325" width="4.85546875" style="15" customWidth="1"/>
    <col min="14326" max="14330" width="4.7109375" style="15" customWidth="1"/>
    <col min="14331" max="14331" width="5.28515625" style="15" customWidth="1"/>
    <col min="14332" max="14334" width="4.7109375" style="15" customWidth="1"/>
    <col min="14335" max="14335" width="4.5703125" style="15" customWidth="1"/>
    <col min="14336" max="14342" width="4.7109375" style="15" customWidth="1"/>
    <col min="14343" max="14343" width="4.5703125" style="15" customWidth="1"/>
    <col min="14344" max="14347" width="4.7109375" style="15" customWidth="1"/>
    <col min="14348" max="14348" width="4.85546875" style="15" customWidth="1"/>
    <col min="14349" max="14349" width="6.140625" style="15" customWidth="1"/>
    <col min="14350" max="14579" width="9.140625" style="15"/>
    <col min="14580" max="14580" width="4.7109375" style="15" customWidth="1"/>
    <col min="14581" max="14581" width="4.85546875" style="15" customWidth="1"/>
    <col min="14582" max="14586" width="4.7109375" style="15" customWidth="1"/>
    <col min="14587" max="14587" width="5.28515625" style="15" customWidth="1"/>
    <col min="14588" max="14590" width="4.7109375" style="15" customWidth="1"/>
    <col min="14591" max="14591" width="4.5703125" style="15" customWidth="1"/>
    <col min="14592" max="14598" width="4.7109375" style="15" customWidth="1"/>
    <col min="14599" max="14599" width="4.5703125" style="15" customWidth="1"/>
    <col min="14600" max="14603" width="4.7109375" style="15" customWidth="1"/>
    <col min="14604" max="14604" width="4.85546875" style="15" customWidth="1"/>
    <col min="14605" max="14605" width="6.140625" style="15" customWidth="1"/>
    <col min="14606" max="14835" width="9.140625" style="15"/>
    <col min="14836" max="14836" width="4.7109375" style="15" customWidth="1"/>
    <col min="14837" max="14837" width="4.85546875" style="15" customWidth="1"/>
    <col min="14838" max="14842" width="4.7109375" style="15" customWidth="1"/>
    <col min="14843" max="14843" width="5.28515625" style="15" customWidth="1"/>
    <col min="14844" max="14846" width="4.7109375" style="15" customWidth="1"/>
    <col min="14847" max="14847" width="4.5703125" style="15" customWidth="1"/>
    <col min="14848" max="14854" width="4.7109375" style="15" customWidth="1"/>
    <col min="14855" max="14855" width="4.5703125" style="15" customWidth="1"/>
    <col min="14856" max="14859" width="4.7109375" style="15" customWidth="1"/>
    <col min="14860" max="14860" width="4.85546875" style="15" customWidth="1"/>
    <col min="14861" max="14861" width="6.140625" style="15" customWidth="1"/>
    <col min="14862" max="15091" width="9.140625" style="15"/>
    <col min="15092" max="15092" width="4.7109375" style="15" customWidth="1"/>
    <col min="15093" max="15093" width="4.85546875" style="15" customWidth="1"/>
    <col min="15094" max="15098" width="4.7109375" style="15" customWidth="1"/>
    <col min="15099" max="15099" width="5.28515625" style="15" customWidth="1"/>
    <col min="15100" max="15102" width="4.7109375" style="15" customWidth="1"/>
    <col min="15103" max="15103" width="4.5703125" style="15" customWidth="1"/>
    <col min="15104" max="15110" width="4.7109375" style="15" customWidth="1"/>
    <col min="15111" max="15111" width="4.5703125" style="15" customWidth="1"/>
    <col min="15112" max="15115" width="4.7109375" style="15" customWidth="1"/>
    <col min="15116" max="15116" width="4.85546875" style="15" customWidth="1"/>
    <col min="15117" max="15117" width="6.140625" style="15" customWidth="1"/>
    <col min="15118" max="15347" width="9.140625" style="15"/>
    <col min="15348" max="15348" width="4.7109375" style="15" customWidth="1"/>
    <col min="15349" max="15349" width="4.85546875" style="15" customWidth="1"/>
    <col min="15350" max="15354" width="4.7109375" style="15" customWidth="1"/>
    <col min="15355" max="15355" width="5.28515625" style="15" customWidth="1"/>
    <col min="15356" max="15358" width="4.7109375" style="15" customWidth="1"/>
    <col min="15359" max="15359" width="4.5703125" style="15" customWidth="1"/>
    <col min="15360" max="15366" width="4.7109375" style="15" customWidth="1"/>
    <col min="15367" max="15367" width="4.5703125" style="15" customWidth="1"/>
    <col min="15368" max="15371" width="4.7109375" style="15" customWidth="1"/>
    <col min="15372" max="15372" width="4.85546875" style="15" customWidth="1"/>
    <col min="15373" max="15373" width="6.140625" style="15" customWidth="1"/>
    <col min="15374" max="15603" width="9.140625" style="15"/>
    <col min="15604" max="15604" width="4.7109375" style="15" customWidth="1"/>
    <col min="15605" max="15605" width="4.85546875" style="15" customWidth="1"/>
    <col min="15606" max="15610" width="4.7109375" style="15" customWidth="1"/>
    <col min="15611" max="15611" width="5.28515625" style="15" customWidth="1"/>
    <col min="15612" max="15614" width="4.7109375" style="15" customWidth="1"/>
    <col min="15615" max="15615" width="4.5703125" style="15" customWidth="1"/>
    <col min="15616" max="15622" width="4.7109375" style="15" customWidth="1"/>
    <col min="15623" max="15623" width="4.5703125" style="15" customWidth="1"/>
    <col min="15624" max="15627" width="4.7109375" style="15" customWidth="1"/>
    <col min="15628" max="15628" width="4.85546875" style="15" customWidth="1"/>
    <col min="15629" max="15629" width="6.140625" style="15" customWidth="1"/>
    <col min="15630" max="15859" width="9.140625" style="15"/>
    <col min="15860" max="15860" width="4.7109375" style="15" customWidth="1"/>
    <col min="15861" max="15861" width="4.85546875" style="15" customWidth="1"/>
    <col min="15862" max="15866" width="4.7109375" style="15" customWidth="1"/>
    <col min="15867" max="15867" width="5.28515625" style="15" customWidth="1"/>
    <col min="15868" max="15870" width="4.7109375" style="15" customWidth="1"/>
    <col min="15871" max="15871" width="4.5703125" style="15" customWidth="1"/>
    <col min="15872" max="15878" width="4.7109375" style="15" customWidth="1"/>
    <col min="15879" max="15879" width="4.5703125" style="15" customWidth="1"/>
    <col min="15880" max="15883" width="4.7109375" style="15" customWidth="1"/>
    <col min="15884" max="15884" width="4.85546875" style="15" customWidth="1"/>
    <col min="15885" max="15885" width="6.140625" style="15" customWidth="1"/>
    <col min="15886" max="16115" width="9.140625" style="15"/>
    <col min="16116" max="16116" width="4.7109375" style="15" customWidth="1"/>
    <col min="16117" max="16117" width="4.85546875" style="15" customWidth="1"/>
    <col min="16118" max="16122" width="4.7109375" style="15" customWidth="1"/>
    <col min="16123" max="16123" width="5.28515625" style="15" customWidth="1"/>
    <col min="16124" max="16126" width="4.7109375" style="15" customWidth="1"/>
    <col min="16127" max="16127" width="4.5703125" style="15" customWidth="1"/>
    <col min="16128" max="16134" width="4.7109375" style="15" customWidth="1"/>
    <col min="16135" max="16135" width="4.5703125" style="15" customWidth="1"/>
    <col min="16136" max="16139" width="4.7109375" style="15" customWidth="1"/>
    <col min="16140" max="16140" width="4.85546875" style="15" customWidth="1"/>
    <col min="16141" max="16141" width="6.140625" style="15" customWidth="1"/>
    <col min="16142" max="16384" width="9.140625" style="15"/>
  </cols>
  <sheetData>
    <row r="1" spans="1:21" customFormat="1" ht="24.75" customHeight="1" x14ac:dyDescent="0.2">
      <c r="A1" s="232" t="s">
        <v>710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</row>
    <row r="2" spans="1:21" customFormat="1" ht="25.5" customHeight="1" x14ac:dyDescent="0.2">
      <c r="B2" s="234" t="s">
        <v>671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21" customFormat="1" ht="25.5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326" t="s">
        <v>622</v>
      </c>
      <c r="S3" s="327"/>
    </row>
    <row r="4" spans="1:21" customFormat="1" ht="25.5" customHeight="1" x14ac:dyDescent="0.2">
      <c r="A4" s="13"/>
      <c r="B4" s="235" t="s">
        <v>577</v>
      </c>
      <c r="C4" s="235"/>
      <c r="D4" s="235"/>
      <c r="E4" s="235"/>
      <c r="F4" s="235"/>
      <c r="G4" s="235"/>
      <c r="H4" s="235"/>
      <c r="I4" s="235"/>
      <c r="J4" s="235"/>
      <c r="K4" s="235"/>
      <c r="L4" s="14"/>
      <c r="M4" s="14"/>
      <c r="N4" s="235" t="s">
        <v>578</v>
      </c>
      <c r="O4" s="235"/>
      <c r="P4" s="14" t="s">
        <v>579</v>
      </c>
      <c r="Q4" s="14" t="s">
        <v>580</v>
      </c>
      <c r="R4" s="14" t="s">
        <v>615</v>
      </c>
      <c r="S4" s="14" t="s">
        <v>616</v>
      </c>
    </row>
    <row r="5" spans="1:21" ht="21" customHeight="1" x14ac:dyDescent="0.2">
      <c r="A5" s="288" t="s">
        <v>248</v>
      </c>
      <c r="B5" s="289" t="s">
        <v>582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90" t="s">
        <v>583</v>
      </c>
      <c r="O5" s="291"/>
      <c r="P5" s="229" t="s">
        <v>646</v>
      </c>
      <c r="Q5" s="229"/>
      <c r="R5" s="229"/>
      <c r="S5" s="229"/>
    </row>
    <row r="6" spans="1:21" ht="21" customHeight="1" x14ac:dyDescent="0.2">
      <c r="A6" s="329"/>
      <c r="B6" s="330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2"/>
      <c r="O6" s="333"/>
      <c r="P6" s="42">
        <v>2015</v>
      </c>
      <c r="Q6" s="42">
        <v>2016</v>
      </c>
      <c r="R6" s="42">
        <v>2017</v>
      </c>
      <c r="S6" s="42">
        <v>2018</v>
      </c>
    </row>
    <row r="7" spans="1:21" ht="15" customHeight="1" x14ac:dyDescent="0.2">
      <c r="A7" s="16" t="s">
        <v>248</v>
      </c>
      <c r="B7" s="298" t="s">
        <v>584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7" t="s">
        <v>244</v>
      </c>
      <c r="O7" s="237"/>
      <c r="P7" s="43">
        <f>'Kiadások költségvetési 1.'!AG26</f>
        <v>44028621</v>
      </c>
      <c r="Q7" s="43">
        <f>P7*1.05</f>
        <v>46230052.050000004</v>
      </c>
      <c r="R7" s="43">
        <f t="shared" ref="R7:S7" si="0">Q7*1.05</f>
        <v>48541554.652500004</v>
      </c>
      <c r="S7" s="43">
        <f t="shared" si="0"/>
        <v>50968632.385125004</v>
      </c>
    </row>
    <row r="8" spans="1:21" ht="26.25" customHeight="1" x14ac:dyDescent="0.2">
      <c r="A8" s="16" t="s">
        <v>247</v>
      </c>
      <c r="B8" s="328" t="s">
        <v>585</v>
      </c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7" t="s">
        <v>241</v>
      </c>
      <c r="O8" s="237"/>
      <c r="P8" s="43">
        <f>'Kiadások költségvetési 1.'!AG27</f>
        <v>9593269</v>
      </c>
      <c r="Q8" s="43">
        <f t="shared" ref="Q8:S27" si="1">P8*1.05</f>
        <v>10072932.450000001</v>
      </c>
      <c r="R8" s="43">
        <f t="shared" si="1"/>
        <v>10576579.072500002</v>
      </c>
      <c r="S8" s="43">
        <f t="shared" si="1"/>
        <v>11105408.026125003</v>
      </c>
    </row>
    <row r="9" spans="1:21" ht="15" customHeight="1" x14ac:dyDescent="0.2">
      <c r="A9" s="16" t="s">
        <v>246</v>
      </c>
      <c r="B9" s="298" t="s">
        <v>586</v>
      </c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7" t="s">
        <v>238</v>
      </c>
      <c r="O9" s="237"/>
      <c r="P9" s="43">
        <f>'Kiadások költségvetési 1.'!AG52</f>
        <v>37601205</v>
      </c>
      <c r="Q9" s="43">
        <f t="shared" si="1"/>
        <v>39481265.25</v>
      </c>
      <c r="R9" s="43">
        <f t="shared" si="1"/>
        <v>41455328.512500003</v>
      </c>
      <c r="S9" s="43">
        <f t="shared" si="1"/>
        <v>43528094.938125007</v>
      </c>
    </row>
    <row r="10" spans="1:21" ht="15" customHeight="1" x14ac:dyDescent="0.2">
      <c r="A10" s="16" t="s">
        <v>245</v>
      </c>
      <c r="B10" s="298" t="s">
        <v>587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7" t="s">
        <v>235</v>
      </c>
      <c r="O10" s="237"/>
      <c r="P10" s="43">
        <f>'Kiadások költségvetési 1.'!AG61</f>
        <v>5200000</v>
      </c>
      <c r="Q10" s="43">
        <f t="shared" si="1"/>
        <v>5460000</v>
      </c>
      <c r="R10" s="43">
        <f t="shared" si="1"/>
        <v>5733000</v>
      </c>
      <c r="S10" s="43">
        <f t="shared" si="1"/>
        <v>6019650</v>
      </c>
    </row>
    <row r="11" spans="1:21" ht="15" customHeight="1" x14ac:dyDescent="0.2">
      <c r="A11" s="16" t="s">
        <v>556</v>
      </c>
      <c r="B11" s="298" t="s">
        <v>588</v>
      </c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7" t="s">
        <v>232</v>
      </c>
      <c r="O11" s="237"/>
      <c r="P11" s="43">
        <f>'Kiadások költségvetési 1.'!AG78</f>
        <v>109324397</v>
      </c>
      <c r="Q11" s="43">
        <f t="shared" si="1"/>
        <v>114790616.85000001</v>
      </c>
      <c r="R11" s="43">
        <f t="shared" si="1"/>
        <v>120530147.69250001</v>
      </c>
      <c r="S11" s="43">
        <f t="shared" si="1"/>
        <v>126556655.07712501</v>
      </c>
    </row>
    <row r="12" spans="1:21" ht="15" customHeight="1" x14ac:dyDescent="0.2">
      <c r="A12" s="16" t="s">
        <v>555</v>
      </c>
      <c r="B12" s="298" t="s">
        <v>589</v>
      </c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7" t="s">
        <v>229</v>
      </c>
      <c r="O12" s="237"/>
      <c r="P12" s="43">
        <f>'Kiadások költségvetési 1.'!AG86</f>
        <v>33029633</v>
      </c>
      <c r="Q12" s="43">
        <f t="shared" si="1"/>
        <v>34681114.649999999</v>
      </c>
      <c r="R12" s="43">
        <f t="shared" si="1"/>
        <v>36415170.3825</v>
      </c>
      <c r="S12" s="43">
        <f t="shared" si="1"/>
        <v>38235928.901625</v>
      </c>
    </row>
    <row r="13" spans="1:21" ht="15" customHeight="1" x14ac:dyDescent="0.2">
      <c r="A13" s="16" t="s">
        <v>554</v>
      </c>
      <c r="B13" s="298" t="s">
        <v>590</v>
      </c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7" t="s">
        <v>226</v>
      </c>
      <c r="O13" s="237"/>
      <c r="P13" s="43">
        <f>'Kiadások költségvetési 1.'!AG91</f>
        <v>250114996</v>
      </c>
      <c r="Q13" s="43">
        <f t="shared" si="1"/>
        <v>262620745.80000001</v>
      </c>
      <c r="R13" s="43">
        <f t="shared" si="1"/>
        <v>275751783.09000003</v>
      </c>
      <c r="S13" s="43">
        <f t="shared" si="1"/>
        <v>289539372.24450004</v>
      </c>
    </row>
    <row r="14" spans="1:21" ht="15" customHeight="1" thickBot="1" x14ac:dyDescent="0.25">
      <c r="A14" s="16" t="s">
        <v>553</v>
      </c>
      <c r="B14" s="300" t="s">
        <v>591</v>
      </c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1" t="s">
        <v>223</v>
      </c>
      <c r="O14" s="241"/>
      <c r="P14" s="44">
        <f>'Kiadások költségvetési 1.'!AG101</f>
        <v>0</v>
      </c>
      <c r="Q14" s="44">
        <f t="shared" si="1"/>
        <v>0</v>
      </c>
      <c r="R14" s="44">
        <f t="shared" si="1"/>
        <v>0</v>
      </c>
      <c r="S14" s="44">
        <f t="shared" si="1"/>
        <v>0</v>
      </c>
      <c r="U14" s="41"/>
    </row>
    <row r="15" spans="1:21" ht="15" customHeight="1" thickBot="1" x14ac:dyDescent="0.25">
      <c r="A15" s="16" t="s">
        <v>552</v>
      </c>
      <c r="B15" s="304" t="s">
        <v>592</v>
      </c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4" t="s">
        <v>220</v>
      </c>
      <c r="O15" s="334"/>
      <c r="P15" s="59">
        <f>SUM(P7:P14)</f>
        <v>488892121</v>
      </c>
      <c r="Q15" s="60">
        <f t="shared" si="1"/>
        <v>513336727.05000001</v>
      </c>
      <c r="R15" s="60">
        <f t="shared" si="1"/>
        <v>539003563.40250003</v>
      </c>
      <c r="S15" s="61">
        <f t="shared" si="1"/>
        <v>565953741.57262504</v>
      </c>
    </row>
    <row r="16" spans="1:21" ht="15" customHeight="1" x14ac:dyDescent="0.2">
      <c r="A16" s="16" t="s">
        <v>551</v>
      </c>
      <c r="B16" s="307" t="s">
        <v>593</v>
      </c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7" t="s">
        <v>217</v>
      </c>
      <c r="O16" s="247"/>
      <c r="P16" s="45">
        <f>'Bevételek (költségvetési) 2.'!AG19</f>
        <v>172788165</v>
      </c>
      <c r="Q16" s="62">
        <f t="shared" si="1"/>
        <v>181427573.25</v>
      </c>
      <c r="R16" s="62">
        <f t="shared" si="1"/>
        <v>190498951.91249999</v>
      </c>
      <c r="S16" s="62">
        <f t="shared" si="1"/>
        <v>200023899.50812501</v>
      </c>
    </row>
    <row r="17" spans="1:19" ht="15" customHeight="1" x14ac:dyDescent="0.2">
      <c r="A17" s="16" t="s">
        <v>550</v>
      </c>
      <c r="B17" s="303" t="s">
        <v>594</v>
      </c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37" t="s">
        <v>214</v>
      </c>
      <c r="O17" s="237"/>
      <c r="P17" s="46">
        <f>'Bevételek (költségvetési) 2.'!AG25</f>
        <v>49369432</v>
      </c>
      <c r="Q17" s="43">
        <f t="shared" si="1"/>
        <v>51837903.600000001</v>
      </c>
      <c r="R17" s="43">
        <f t="shared" si="1"/>
        <v>54429798.780000001</v>
      </c>
      <c r="S17" s="43">
        <f t="shared" si="1"/>
        <v>57151288.719000004</v>
      </c>
    </row>
    <row r="18" spans="1:19" ht="15" customHeight="1" x14ac:dyDescent="0.2">
      <c r="A18" s="16" t="s">
        <v>549</v>
      </c>
      <c r="B18" s="303" t="s">
        <v>596</v>
      </c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37" t="s">
        <v>211</v>
      </c>
      <c r="O18" s="237"/>
      <c r="P18" s="46">
        <f>'Bevételek (költségvetési) 2.'!AG39</f>
        <v>67450000</v>
      </c>
      <c r="Q18" s="43">
        <f t="shared" si="1"/>
        <v>70822500</v>
      </c>
      <c r="R18" s="43">
        <f t="shared" si="1"/>
        <v>74363625</v>
      </c>
      <c r="S18" s="43">
        <f t="shared" si="1"/>
        <v>78081806.25</v>
      </c>
    </row>
    <row r="19" spans="1:19" ht="15" customHeight="1" x14ac:dyDescent="0.2">
      <c r="A19" s="16" t="s">
        <v>595</v>
      </c>
      <c r="B19" s="303" t="s">
        <v>598</v>
      </c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37" t="s">
        <v>208</v>
      </c>
      <c r="O19" s="237"/>
      <c r="P19" s="46">
        <f>'Bevételek (költségvetési) 2.'!AG55</f>
        <v>21479480</v>
      </c>
      <c r="Q19" s="43">
        <f t="shared" si="1"/>
        <v>22553454</v>
      </c>
      <c r="R19" s="43">
        <f t="shared" si="1"/>
        <v>23681126.699999999</v>
      </c>
      <c r="S19" s="43">
        <f t="shared" si="1"/>
        <v>24865183.035</v>
      </c>
    </row>
    <row r="20" spans="1:19" ht="15" customHeight="1" x14ac:dyDescent="0.2">
      <c r="A20" s="16" t="s">
        <v>597</v>
      </c>
      <c r="B20" s="303" t="s">
        <v>600</v>
      </c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37" t="s">
        <v>205</v>
      </c>
      <c r="O20" s="237"/>
      <c r="P20" s="46">
        <f>'Bevételek (költségvetési) 2.'!AG61</f>
        <v>0</v>
      </c>
      <c r="Q20" s="43">
        <f t="shared" si="1"/>
        <v>0</v>
      </c>
      <c r="R20" s="43">
        <f t="shared" si="1"/>
        <v>0</v>
      </c>
      <c r="S20" s="43">
        <f t="shared" si="1"/>
        <v>0</v>
      </c>
    </row>
    <row r="21" spans="1:19" ht="15" customHeight="1" x14ac:dyDescent="0.2">
      <c r="A21" s="16" t="s">
        <v>599</v>
      </c>
      <c r="B21" s="303" t="s">
        <v>602</v>
      </c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37" t="s">
        <v>202</v>
      </c>
      <c r="O21" s="237"/>
      <c r="P21" s="46">
        <f>'Bevételek (költségvetési) 2.'!AG67</f>
        <v>100000</v>
      </c>
      <c r="Q21" s="43">
        <f t="shared" si="1"/>
        <v>105000</v>
      </c>
      <c r="R21" s="43">
        <f t="shared" si="1"/>
        <v>110250</v>
      </c>
      <c r="S21" s="43">
        <f t="shared" si="1"/>
        <v>115762.5</v>
      </c>
    </row>
    <row r="22" spans="1:19" ht="15" customHeight="1" thickBot="1" x14ac:dyDescent="0.25">
      <c r="A22" s="16" t="s">
        <v>601</v>
      </c>
      <c r="B22" s="325" t="s">
        <v>604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41" t="s">
        <v>199</v>
      </c>
      <c r="O22" s="241"/>
      <c r="P22" s="47">
        <f>'Bevételek (költségvetési) 2.'!AG73</f>
        <v>0</v>
      </c>
      <c r="Q22" s="44">
        <f t="shared" si="1"/>
        <v>0</v>
      </c>
      <c r="R22" s="44">
        <f t="shared" si="1"/>
        <v>0</v>
      </c>
      <c r="S22" s="44">
        <f t="shared" si="1"/>
        <v>0</v>
      </c>
    </row>
    <row r="23" spans="1:19" ht="15" customHeight="1" thickBot="1" x14ac:dyDescent="0.25">
      <c r="A23" s="16" t="s">
        <v>603</v>
      </c>
      <c r="B23" s="318" t="s">
        <v>606</v>
      </c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335"/>
      <c r="N23" s="336">
        <v>17</v>
      </c>
      <c r="O23" s="334"/>
      <c r="P23" s="48">
        <f>SUM(P16:P22)</f>
        <v>311187077</v>
      </c>
      <c r="Q23" s="60">
        <f t="shared" si="1"/>
        <v>326746430.85000002</v>
      </c>
      <c r="R23" s="60">
        <f t="shared" si="1"/>
        <v>343083752.39250004</v>
      </c>
      <c r="S23" s="61">
        <f t="shared" si="1"/>
        <v>360237940.01212507</v>
      </c>
    </row>
    <row r="24" spans="1:19" ht="15" customHeight="1" x14ac:dyDescent="0.2">
      <c r="A24" s="16" t="s">
        <v>605</v>
      </c>
      <c r="B24" s="321" t="s">
        <v>658</v>
      </c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37" t="s">
        <v>193</v>
      </c>
      <c r="O24" s="337"/>
      <c r="P24" s="63">
        <f>'Finanszírozási kiadások 3.'!AG36</f>
        <v>70003971</v>
      </c>
      <c r="Q24" s="64">
        <f t="shared" si="1"/>
        <v>73504169.549999997</v>
      </c>
      <c r="R24" s="64">
        <f t="shared" si="1"/>
        <v>77179378.027500004</v>
      </c>
      <c r="S24" s="64">
        <f t="shared" si="1"/>
        <v>81038346.928875014</v>
      </c>
    </row>
    <row r="25" spans="1:19" ht="15" customHeight="1" x14ac:dyDescent="0.2">
      <c r="A25" s="16" t="s">
        <v>607</v>
      </c>
      <c r="B25" s="341" t="s">
        <v>610</v>
      </c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37" t="s">
        <v>190</v>
      </c>
      <c r="O25" s="237"/>
      <c r="P25" s="65">
        <f>'Finanszírozási bevételek 4.'!AG24</f>
        <v>0</v>
      </c>
      <c r="Q25" s="43">
        <f t="shared" si="1"/>
        <v>0</v>
      </c>
      <c r="R25" s="43">
        <f t="shared" si="1"/>
        <v>0</v>
      </c>
      <c r="S25" s="43">
        <f t="shared" si="1"/>
        <v>0</v>
      </c>
    </row>
    <row r="26" spans="1:19" ht="12.75" customHeight="1" thickBot="1" x14ac:dyDescent="0.25">
      <c r="A26" s="16" t="s">
        <v>609</v>
      </c>
      <c r="B26" s="315" t="s">
        <v>612</v>
      </c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 t="s">
        <v>187</v>
      </c>
      <c r="O26" s="259"/>
      <c r="P26" s="66">
        <f>'Finanszírozási bevételek 4.'!AG39-P25</f>
        <v>247709015</v>
      </c>
      <c r="Q26" s="44">
        <f t="shared" si="1"/>
        <v>260094465.75</v>
      </c>
      <c r="R26" s="44">
        <f t="shared" si="1"/>
        <v>273099189.03750002</v>
      </c>
      <c r="S26" s="44">
        <f t="shared" si="1"/>
        <v>286754148.48937505</v>
      </c>
    </row>
    <row r="27" spans="1:19" ht="15" customHeight="1" thickBot="1" x14ac:dyDescent="0.25">
      <c r="A27" s="16" t="s">
        <v>611</v>
      </c>
      <c r="B27" s="311" t="s">
        <v>614</v>
      </c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338"/>
      <c r="N27" s="339" t="s">
        <v>184</v>
      </c>
      <c r="O27" s="340"/>
      <c r="P27" s="67">
        <f>SUM(P25:P26)</f>
        <v>247709015</v>
      </c>
      <c r="Q27" s="60">
        <f t="shared" si="1"/>
        <v>260094465.75</v>
      </c>
      <c r="R27" s="60">
        <f t="shared" ref="R27:S27" si="2">Q27*1.05</f>
        <v>273099189.03750002</v>
      </c>
      <c r="S27" s="61">
        <f t="shared" si="2"/>
        <v>286754148.48937505</v>
      </c>
    </row>
    <row r="28" spans="1:19" ht="13.5" customHeight="1" x14ac:dyDescent="0.2"/>
    <row r="29" spans="1:19" ht="13.5" customHeight="1" x14ac:dyDescent="0.2"/>
    <row r="30" spans="1:19" ht="13.5" customHeight="1" x14ac:dyDescent="0.2"/>
  </sheetData>
  <mergeCells count="51">
    <mergeCell ref="B27:M27"/>
    <mergeCell ref="N27:O27"/>
    <mergeCell ref="B25:M25"/>
    <mergeCell ref="N25:O25"/>
    <mergeCell ref="B26:M26"/>
    <mergeCell ref="N26:O26"/>
    <mergeCell ref="B23:M23"/>
    <mergeCell ref="N23:O23"/>
    <mergeCell ref="B24:M24"/>
    <mergeCell ref="N24:O24"/>
    <mergeCell ref="B21:M21"/>
    <mergeCell ref="N21:O21"/>
    <mergeCell ref="B22:M22"/>
    <mergeCell ref="N22:O22"/>
    <mergeCell ref="B19:M19"/>
    <mergeCell ref="N19:O19"/>
    <mergeCell ref="B20:M20"/>
    <mergeCell ref="N20:O20"/>
    <mergeCell ref="B17:M17"/>
    <mergeCell ref="N17:O17"/>
    <mergeCell ref="B18:M18"/>
    <mergeCell ref="N18:O18"/>
    <mergeCell ref="B15:M15"/>
    <mergeCell ref="N15:O15"/>
    <mergeCell ref="B16:M16"/>
    <mergeCell ref="N16:O16"/>
    <mergeCell ref="B13:M13"/>
    <mergeCell ref="N13:O13"/>
    <mergeCell ref="B14:M14"/>
    <mergeCell ref="N14:O14"/>
    <mergeCell ref="B11:M11"/>
    <mergeCell ref="N11:O11"/>
    <mergeCell ref="B12:M12"/>
    <mergeCell ref="N12:O12"/>
    <mergeCell ref="B9:M9"/>
    <mergeCell ref="N9:O9"/>
    <mergeCell ref="B10:M10"/>
    <mergeCell ref="N10:O10"/>
    <mergeCell ref="B7:M7"/>
    <mergeCell ref="N7:O7"/>
    <mergeCell ref="B8:M8"/>
    <mergeCell ref="N8:O8"/>
    <mergeCell ref="A5:A6"/>
    <mergeCell ref="B5:M6"/>
    <mergeCell ref="N5:O6"/>
    <mergeCell ref="P5:S5"/>
    <mergeCell ref="A1:S1"/>
    <mergeCell ref="B2:S2"/>
    <mergeCell ref="R3:S3"/>
    <mergeCell ref="B4:K4"/>
    <mergeCell ref="N4:O4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view="pageBreakPreview" zoomScaleNormal="100" zoomScaleSheetLayoutView="100" workbookViewId="0">
      <selection activeCell="AC17" sqref="AC17:AF17"/>
    </sheetView>
  </sheetViews>
  <sheetFormatPr defaultRowHeight="12.75" x14ac:dyDescent="0.2"/>
  <cols>
    <col min="1" max="28" width="2.7109375" style="1" customWidth="1"/>
    <col min="29" max="29" width="2.7109375" style="6" customWidth="1"/>
    <col min="30" max="32" width="2.7109375" style="1" customWidth="1"/>
    <col min="33" max="33" width="13.42578125" style="1" customWidth="1"/>
    <col min="34" max="34" width="14.42578125" style="1" customWidth="1"/>
    <col min="35" max="16384" width="9.140625" style="1"/>
  </cols>
  <sheetData>
    <row r="1" spans="1:34" ht="39" customHeight="1" x14ac:dyDescent="0.2">
      <c r="A1" s="145" t="s">
        <v>701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</row>
    <row r="2" spans="1:34" ht="15.95" customHeight="1" x14ac:dyDescent="0.2">
      <c r="A2" s="146" t="s">
        <v>400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</row>
    <row r="3" spans="1:34" ht="35.1" customHeight="1" x14ac:dyDescent="0.2">
      <c r="A3" s="146" t="s">
        <v>662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</row>
    <row r="4" spans="1:34" ht="15.75" customHeight="1" x14ac:dyDescent="0.2">
      <c r="A4" s="189" t="s">
        <v>622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</row>
    <row r="5" spans="1:34" ht="35.1" customHeight="1" x14ac:dyDescent="0.2">
      <c r="A5" s="149" t="s">
        <v>251</v>
      </c>
      <c r="B5" s="150"/>
      <c r="C5" s="151" t="s">
        <v>250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3" t="s">
        <v>249</v>
      </c>
      <c r="AD5" s="152"/>
      <c r="AE5" s="152"/>
      <c r="AF5" s="152"/>
      <c r="AG5" s="116" t="s">
        <v>655</v>
      </c>
      <c r="AH5" s="116" t="s">
        <v>711</v>
      </c>
    </row>
    <row r="6" spans="1:34" x14ac:dyDescent="0.2">
      <c r="A6" s="180" t="s">
        <v>248</v>
      </c>
      <c r="B6" s="181"/>
      <c r="C6" s="182" t="s">
        <v>247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4"/>
      <c r="AC6" s="182" t="s">
        <v>246</v>
      </c>
      <c r="AD6" s="185"/>
      <c r="AE6" s="185"/>
      <c r="AF6" s="179"/>
      <c r="AG6" s="112" t="s">
        <v>245</v>
      </c>
      <c r="AH6" s="112" t="s">
        <v>556</v>
      </c>
    </row>
    <row r="7" spans="1:34" s="4" customFormat="1" ht="12.95" customHeight="1" x14ac:dyDescent="0.2">
      <c r="A7" s="165" t="s">
        <v>244</v>
      </c>
      <c r="B7" s="179"/>
      <c r="C7" s="186" t="s">
        <v>399</v>
      </c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8"/>
      <c r="AC7" s="170" t="s">
        <v>398</v>
      </c>
      <c r="AD7" s="171"/>
      <c r="AE7" s="171"/>
      <c r="AF7" s="172"/>
      <c r="AG7" s="49">
        <v>57555659</v>
      </c>
      <c r="AH7" s="346">
        <v>58679484</v>
      </c>
    </row>
    <row r="8" spans="1:34" s="4" customFormat="1" ht="12.95" customHeight="1" x14ac:dyDescent="0.2">
      <c r="A8" s="165" t="s">
        <v>241</v>
      </c>
      <c r="B8" s="179"/>
      <c r="C8" s="167" t="s">
        <v>397</v>
      </c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9"/>
      <c r="AC8" s="170" t="s">
        <v>396</v>
      </c>
      <c r="AD8" s="171"/>
      <c r="AE8" s="171"/>
      <c r="AF8" s="172"/>
      <c r="AG8" s="49">
        <v>42757316</v>
      </c>
      <c r="AH8" s="346">
        <v>45887156</v>
      </c>
    </row>
    <row r="9" spans="1:34" s="4" customFormat="1" ht="26.1" customHeight="1" x14ac:dyDescent="0.2">
      <c r="A9" s="165" t="s">
        <v>238</v>
      </c>
      <c r="B9" s="179"/>
      <c r="C9" s="167" t="s">
        <v>395</v>
      </c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9"/>
      <c r="AC9" s="170" t="s">
        <v>394</v>
      </c>
      <c r="AD9" s="171"/>
      <c r="AE9" s="171"/>
      <c r="AF9" s="172"/>
      <c r="AG9" s="49">
        <v>36425799</v>
      </c>
      <c r="AH9" s="351">
        <v>44066948</v>
      </c>
    </row>
    <row r="10" spans="1:34" ht="12.95" customHeight="1" x14ac:dyDescent="0.2">
      <c r="A10" s="165" t="s">
        <v>235</v>
      </c>
      <c r="B10" s="179"/>
      <c r="C10" s="167" t="s">
        <v>393</v>
      </c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9"/>
      <c r="AC10" s="170" t="s">
        <v>392</v>
      </c>
      <c r="AD10" s="171"/>
      <c r="AE10" s="171"/>
      <c r="AF10" s="172"/>
      <c r="AG10" s="49">
        <v>2143200</v>
      </c>
      <c r="AH10" s="346">
        <v>2143200</v>
      </c>
    </row>
    <row r="11" spans="1:34" s="5" customFormat="1" ht="12.95" customHeight="1" x14ac:dyDescent="0.2">
      <c r="A11" s="165" t="s">
        <v>232</v>
      </c>
      <c r="B11" s="179"/>
      <c r="C11" s="167" t="s">
        <v>391</v>
      </c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9"/>
      <c r="AC11" s="170" t="s">
        <v>390</v>
      </c>
      <c r="AD11" s="171"/>
      <c r="AE11" s="171"/>
      <c r="AF11" s="172"/>
      <c r="AG11" s="69">
        <v>0</v>
      </c>
      <c r="AH11" s="346">
        <v>8523172</v>
      </c>
    </row>
    <row r="12" spans="1:34" s="5" customFormat="1" ht="12.95" customHeight="1" x14ac:dyDescent="0.2">
      <c r="A12" s="165" t="s">
        <v>229</v>
      </c>
      <c r="B12" s="179"/>
      <c r="C12" s="167" t="s">
        <v>389</v>
      </c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9"/>
      <c r="AC12" s="170" t="s">
        <v>388</v>
      </c>
      <c r="AD12" s="171"/>
      <c r="AE12" s="171"/>
      <c r="AF12" s="172"/>
      <c r="AG12" s="69">
        <v>0</v>
      </c>
      <c r="AH12" s="347">
        <v>0</v>
      </c>
    </row>
    <row r="13" spans="1:34" ht="12.95" customHeight="1" x14ac:dyDescent="0.2">
      <c r="A13" s="165" t="s">
        <v>226</v>
      </c>
      <c r="B13" s="179"/>
      <c r="C13" s="156" t="s">
        <v>387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8"/>
      <c r="AC13" s="159" t="s">
        <v>386</v>
      </c>
      <c r="AD13" s="160"/>
      <c r="AE13" s="160"/>
      <c r="AF13" s="161"/>
      <c r="AG13" s="74">
        <f>SUM(AG7:AG12)</f>
        <v>138881974</v>
      </c>
      <c r="AH13" s="346">
        <v>159299960</v>
      </c>
    </row>
    <row r="14" spans="1:34" ht="12.95" customHeight="1" x14ac:dyDescent="0.2">
      <c r="A14" s="165" t="s">
        <v>223</v>
      </c>
      <c r="B14" s="179"/>
      <c r="C14" s="167" t="s">
        <v>385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9"/>
      <c r="AC14" s="170" t="s">
        <v>384</v>
      </c>
      <c r="AD14" s="171"/>
      <c r="AE14" s="171"/>
      <c r="AF14" s="172"/>
      <c r="AG14" s="49">
        <v>0</v>
      </c>
      <c r="AH14" s="347">
        <v>0</v>
      </c>
    </row>
    <row r="15" spans="1:34" ht="26.1" customHeight="1" x14ac:dyDescent="0.2">
      <c r="A15" s="165" t="s">
        <v>220</v>
      </c>
      <c r="B15" s="179"/>
      <c r="C15" s="167" t="s">
        <v>383</v>
      </c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9"/>
      <c r="AC15" s="170" t="s">
        <v>382</v>
      </c>
      <c r="AD15" s="171"/>
      <c r="AE15" s="171"/>
      <c r="AF15" s="172"/>
      <c r="AG15" s="49">
        <v>0</v>
      </c>
      <c r="AH15" s="111">
        <v>0</v>
      </c>
    </row>
    <row r="16" spans="1:34" ht="26.1" customHeight="1" x14ac:dyDescent="0.2">
      <c r="A16" s="165" t="s">
        <v>217</v>
      </c>
      <c r="B16" s="179"/>
      <c r="C16" s="167" t="s">
        <v>381</v>
      </c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9"/>
      <c r="AC16" s="170" t="s">
        <v>380</v>
      </c>
      <c r="AD16" s="171"/>
      <c r="AE16" s="171"/>
      <c r="AF16" s="172"/>
      <c r="AG16" s="49">
        <v>0</v>
      </c>
      <c r="AH16" s="111">
        <v>0</v>
      </c>
    </row>
    <row r="17" spans="1:34" ht="26.1" customHeight="1" x14ac:dyDescent="0.2">
      <c r="A17" s="165" t="s">
        <v>214</v>
      </c>
      <c r="B17" s="179"/>
      <c r="C17" s="167" t="s">
        <v>379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9"/>
      <c r="AC17" s="170" t="s">
        <v>378</v>
      </c>
      <c r="AD17" s="171"/>
      <c r="AE17" s="171"/>
      <c r="AF17" s="172"/>
      <c r="AG17" s="49">
        <v>0</v>
      </c>
      <c r="AH17" s="111">
        <v>0</v>
      </c>
    </row>
    <row r="18" spans="1:34" ht="12.95" customHeight="1" x14ac:dyDescent="0.2">
      <c r="A18" s="165" t="s">
        <v>211</v>
      </c>
      <c r="B18" s="179"/>
      <c r="C18" s="167" t="s">
        <v>377</v>
      </c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9"/>
      <c r="AC18" s="170" t="s">
        <v>376</v>
      </c>
      <c r="AD18" s="171"/>
      <c r="AE18" s="171"/>
      <c r="AF18" s="172"/>
      <c r="AG18" s="49">
        <v>33906191</v>
      </c>
      <c r="AH18" s="346">
        <v>69116191</v>
      </c>
    </row>
    <row r="19" spans="1:34" ht="12.95" customHeight="1" x14ac:dyDescent="0.2">
      <c r="A19" s="154" t="s">
        <v>208</v>
      </c>
      <c r="B19" s="179"/>
      <c r="C19" s="156" t="s">
        <v>375</v>
      </c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8"/>
      <c r="AC19" s="159" t="s">
        <v>374</v>
      </c>
      <c r="AD19" s="160"/>
      <c r="AE19" s="160"/>
      <c r="AF19" s="161"/>
      <c r="AG19" s="74">
        <f>SUM(AG13:AG18)</f>
        <v>172788165</v>
      </c>
      <c r="AH19" s="349">
        <v>228416151</v>
      </c>
    </row>
    <row r="20" spans="1:34" ht="12.95" customHeight="1" x14ac:dyDescent="0.2">
      <c r="A20" s="165" t="s">
        <v>205</v>
      </c>
      <c r="B20" s="179"/>
      <c r="C20" s="167" t="s">
        <v>373</v>
      </c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9"/>
      <c r="AC20" s="170" t="s">
        <v>372</v>
      </c>
      <c r="AD20" s="171"/>
      <c r="AE20" s="171"/>
      <c r="AF20" s="172"/>
      <c r="AG20" s="49">
        <v>0</v>
      </c>
      <c r="AH20" s="346">
        <v>2419349</v>
      </c>
    </row>
    <row r="21" spans="1:34" ht="26.1" customHeight="1" x14ac:dyDescent="0.2">
      <c r="A21" s="165" t="s">
        <v>202</v>
      </c>
      <c r="B21" s="179"/>
      <c r="C21" s="167" t="s">
        <v>371</v>
      </c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9"/>
      <c r="AC21" s="170" t="s">
        <v>370</v>
      </c>
      <c r="AD21" s="171"/>
      <c r="AE21" s="171"/>
      <c r="AF21" s="172"/>
      <c r="AG21" s="49">
        <v>0</v>
      </c>
      <c r="AH21" s="111">
        <v>0</v>
      </c>
    </row>
    <row r="22" spans="1:34" ht="26.1" customHeight="1" x14ac:dyDescent="0.2">
      <c r="A22" s="165" t="s">
        <v>199</v>
      </c>
      <c r="B22" s="179"/>
      <c r="C22" s="167" t="s">
        <v>369</v>
      </c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9"/>
      <c r="AC22" s="170" t="s">
        <v>368</v>
      </c>
      <c r="AD22" s="171"/>
      <c r="AE22" s="171"/>
      <c r="AF22" s="172"/>
      <c r="AG22" s="49">
        <v>0</v>
      </c>
      <c r="AH22" s="111">
        <v>0</v>
      </c>
    </row>
    <row r="23" spans="1:34" ht="26.1" customHeight="1" x14ac:dyDescent="0.2">
      <c r="A23" s="165" t="s">
        <v>196</v>
      </c>
      <c r="B23" s="179"/>
      <c r="C23" s="167" t="s">
        <v>367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9"/>
      <c r="AC23" s="170" t="s">
        <v>366</v>
      </c>
      <c r="AD23" s="171"/>
      <c r="AE23" s="171"/>
      <c r="AF23" s="172"/>
      <c r="AG23" s="49">
        <v>0</v>
      </c>
      <c r="AH23" s="111">
        <v>0</v>
      </c>
    </row>
    <row r="24" spans="1:34" ht="12.95" customHeight="1" x14ac:dyDescent="0.2">
      <c r="A24" s="165" t="s">
        <v>193</v>
      </c>
      <c r="B24" s="179"/>
      <c r="C24" s="167" t="s">
        <v>365</v>
      </c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9"/>
      <c r="AC24" s="170" t="s">
        <v>364</v>
      </c>
      <c r="AD24" s="171"/>
      <c r="AE24" s="171"/>
      <c r="AF24" s="172"/>
      <c r="AG24" s="49">
        <v>49369432</v>
      </c>
      <c r="AH24" s="346">
        <v>578136432</v>
      </c>
    </row>
    <row r="25" spans="1:34" ht="12.95" customHeight="1" x14ac:dyDescent="0.2">
      <c r="A25" s="154" t="s">
        <v>190</v>
      </c>
      <c r="B25" s="179"/>
      <c r="C25" s="156" t="s">
        <v>363</v>
      </c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8"/>
      <c r="AC25" s="159" t="s">
        <v>362</v>
      </c>
      <c r="AD25" s="160"/>
      <c r="AE25" s="160"/>
      <c r="AF25" s="161"/>
      <c r="AG25" s="74">
        <f>SUM(AG20:AG24)</f>
        <v>49369432</v>
      </c>
      <c r="AH25" s="349">
        <v>580555781</v>
      </c>
    </row>
    <row r="26" spans="1:34" ht="12.95" customHeight="1" x14ac:dyDescent="0.2">
      <c r="A26" s="165" t="s">
        <v>187</v>
      </c>
      <c r="B26" s="179"/>
      <c r="C26" s="167" t="s">
        <v>361</v>
      </c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9"/>
      <c r="AC26" s="170" t="s">
        <v>360</v>
      </c>
      <c r="AD26" s="171"/>
      <c r="AE26" s="171"/>
      <c r="AF26" s="172"/>
      <c r="AG26" s="49">
        <v>0</v>
      </c>
      <c r="AH26" s="347">
        <v>0</v>
      </c>
    </row>
    <row r="27" spans="1:34" ht="12.95" customHeight="1" x14ac:dyDescent="0.2">
      <c r="A27" s="165" t="s">
        <v>184</v>
      </c>
      <c r="B27" s="179"/>
      <c r="C27" s="167" t="s">
        <v>359</v>
      </c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9"/>
      <c r="AC27" s="170" t="s">
        <v>358</v>
      </c>
      <c r="AD27" s="171"/>
      <c r="AE27" s="171"/>
      <c r="AF27" s="172"/>
      <c r="AG27" s="49">
        <v>0</v>
      </c>
      <c r="AH27" s="347">
        <v>0</v>
      </c>
    </row>
    <row r="28" spans="1:34" s="6" customFormat="1" ht="12.95" customHeight="1" x14ac:dyDescent="0.2">
      <c r="A28" s="165" t="s">
        <v>181</v>
      </c>
      <c r="B28" s="179"/>
      <c r="C28" s="167" t="s">
        <v>357</v>
      </c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9"/>
      <c r="AC28" s="170" t="s">
        <v>356</v>
      </c>
      <c r="AD28" s="171"/>
      <c r="AE28" s="171"/>
      <c r="AF28" s="172"/>
      <c r="AG28" s="68">
        <f>SUM(AG26:AG27)</f>
        <v>0</v>
      </c>
      <c r="AH28" s="352">
        <v>0</v>
      </c>
    </row>
    <row r="29" spans="1:34" ht="12.95" customHeight="1" x14ac:dyDescent="0.2">
      <c r="A29" s="165" t="s">
        <v>178</v>
      </c>
      <c r="B29" s="179"/>
      <c r="C29" s="167" t="s">
        <v>355</v>
      </c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9"/>
      <c r="AC29" s="170" t="s">
        <v>354</v>
      </c>
      <c r="AD29" s="171"/>
      <c r="AE29" s="171"/>
      <c r="AF29" s="172"/>
      <c r="AG29" s="49">
        <v>0</v>
      </c>
      <c r="AH29" s="347">
        <v>0</v>
      </c>
    </row>
    <row r="30" spans="1:34" ht="12.95" customHeight="1" x14ac:dyDescent="0.2">
      <c r="A30" s="165" t="s">
        <v>175</v>
      </c>
      <c r="B30" s="179"/>
      <c r="C30" s="167" t="s">
        <v>353</v>
      </c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9"/>
      <c r="AC30" s="170" t="s">
        <v>352</v>
      </c>
      <c r="AD30" s="171"/>
      <c r="AE30" s="171"/>
      <c r="AF30" s="172"/>
      <c r="AG30" s="49">
        <v>0</v>
      </c>
      <c r="AH30" s="347">
        <v>0</v>
      </c>
    </row>
    <row r="31" spans="1:34" ht="12.95" customHeight="1" x14ac:dyDescent="0.2">
      <c r="A31" s="165" t="s">
        <v>172</v>
      </c>
      <c r="B31" s="179"/>
      <c r="C31" s="167" t="s">
        <v>351</v>
      </c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9"/>
      <c r="AC31" s="170" t="s">
        <v>350</v>
      </c>
      <c r="AD31" s="171"/>
      <c r="AE31" s="171"/>
      <c r="AF31" s="172"/>
      <c r="AG31" s="49">
        <v>14100000</v>
      </c>
      <c r="AH31" s="346">
        <v>14100000</v>
      </c>
    </row>
    <row r="32" spans="1:34" ht="12.95" customHeight="1" x14ac:dyDescent="0.2">
      <c r="A32" s="165" t="s">
        <v>169</v>
      </c>
      <c r="B32" s="179"/>
      <c r="C32" s="167" t="s">
        <v>349</v>
      </c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9"/>
      <c r="AC32" s="170" t="s">
        <v>348</v>
      </c>
      <c r="AD32" s="171"/>
      <c r="AE32" s="171"/>
      <c r="AF32" s="172"/>
      <c r="AG32" s="49">
        <v>48000000</v>
      </c>
      <c r="AH32" s="346">
        <v>48000000</v>
      </c>
    </row>
    <row r="33" spans="1:34" ht="12.95" customHeight="1" x14ac:dyDescent="0.2">
      <c r="A33" s="165" t="s">
        <v>166</v>
      </c>
      <c r="B33" s="179"/>
      <c r="C33" s="167" t="s">
        <v>347</v>
      </c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9"/>
      <c r="AC33" s="170" t="s">
        <v>346</v>
      </c>
      <c r="AD33" s="171"/>
      <c r="AE33" s="171"/>
      <c r="AF33" s="172"/>
      <c r="AG33" s="49">
        <v>0</v>
      </c>
      <c r="AH33" s="347">
        <v>0</v>
      </c>
    </row>
    <row r="34" spans="1:34" ht="12.95" customHeight="1" x14ac:dyDescent="0.2">
      <c r="A34" s="165" t="s">
        <v>163</v>
      </c>
      <c r="B34" s="179"/>
      <c r="C34" s="167" t="s">
        <v>345</v>
      </c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9"/>
      <c r="AC34" s="170" t="s">
        <v>344</v>
      </c>
      <c r="AD34" s="171"/>
      <c r="AE34" s="171"/>
      <c r="AF34" s="172"/>
      <c r="AG34" s="49">
        <v>0</v>
      </c>
      <c r="AH34" s="347">
        <v>0</v>
      </c>
    </row>
    <row r="35" spans="1:34" ht="12.95" customHeight="1" x14ac:dyDescent="0.2">
      <c r="A35" s="165" t="s">
        <v>160</v>
      </c>
      <c r="B35" s="179"/>
      <c r="C35" s="167" t="s">
        <v>343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9"/>
      <c r="AC35" s="170" t="s">
        <v>342</v>
      </c>
      <c r="AD35" s="171"/>
      <c r="AE35" s="171"/>
      <c r="AF35" s="172"/>
      <c r="AG35" s="49">
        <v>4800000</v>
      </c>
      <c r="AH35" s="346">
        <v>4800000</v>
      </c>
    </row>
    <row r="36" spans="1:34" ht="12.95" customHeight="1" x14ac:dyDescent="0.2">
      <c r="A36" s="165" t="s">
        <v>157</v>
      </c>
      <c r="B36" s="179"/>
      <c r="C36" s="167" t="s">
        <v>341</v>
      </c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9"/>
      <c r="AC36" s="170" t="s">
        <v>340</v>
      </c>
      <c r="AD36" s="171"/>
      <c r="AE36" s="171"/>
      <c r="AF36" s="172"/>
      <c r="AG36" s="49">
        <v>400000</v>
      </c>
      <c r="AH36" s="346">
        <v>400000</v>
      </c>
    </row>
    <row r="37" spans="1:34" ht="12.95" customHeight="1" x14ac:dyDescent="0.2">
      <c r="A37" s="165" t="s">
        <v>154</v>
      </c>
      <c r="B37" s="179"/>
      <c r="C37" s="167" t="s">
        <v>339</v>
      </c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9"/>
      <c r="AC37" s="170" t="s">
        <v>338</v>
      </c>
      <c r="AD37" s="171"/>
      <c r="AE37" s="171"/>
      <c r="AF37" s="172"/>
      <c r="AG37" s="68">
        <f>SUM(AG32:AG36)</f>
        <v>53200000</v>
      </c>
      <c r="AH37" s="346">
        <v>53200000</v>
      </c>
    </row>
    <row r="38" spans="1:34" ht="12.95" customHeight="1" x14ac:dyDescent="0.2">
      <c r="A38" s="165" t="s">
        <v>151</v>
      </c>
      <c r="B38" s="179"/>
      <c r="C38" s="167" t="s">
        <v>337</v>
      </c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9"/>
      <c r="AC38" s="170" t="s">
        <v>336</v>
      </c>
      <c r="AD38" s="171"/>
      <c r="AE38" s="171"/>
      <c r="AF38" s="172"/>
      <c r="AG38" s="49">
        <v>150000</v>
      </c>
      <c r="AH38" s="346">
        <v>150000</v>
      </c>
    </row>
    <row r="39" spans="1:34" ht="12.95" customHeight="1" x14ac:dyDescent="0.2">
      <c r="A39" s="154" t="s">
        <v>148</v>
      </c>
      <c r="B39" s="179"/>
      <c r="C39" s="156" t="s">
        <v>335</v>
      </c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8"/>
      <c r="AC39" s="159" t="s">
        <v>334</v>
      </c>
      <c r="AD39" s="160"/>
      <c r="AE39" s="160"/>
      <c r="AF39" s="161"/>
      <c r="AG39" s="74">
        <f>SUM(AG28,AG29:AG31,AG37,AG38)</f>
        <v>67450000</v>
      </c>
      <c r="AH39" s="349">
        <v>67450000</v>
      </c>
    </row>
    <row r="40" spans="1:34" ht="12.95" customHeight="1" x14ac:dyDescent="0.2">
      <c r="A40" s="165" t="s">
        <v>145</v>
      </c>
      <c r="B40" s="179"/>
      <c r="C40" s="173" t="s">
        <v>333</v>
      </c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5"/>
      <c r="AC40" s="170" t="s">
        <v>332</v>
      </c>
      <c r="AD40" s="171"/>
      <c r="AE40" s="171"/>
      <c r="AF40" s="172"/>
      <c r="AG40" s="49">
        <v>0</v>
      </c>
      <c r="AH40" s="347">
        <v>0</v>
      </c>
    </row>
    <row r="41" spans="1:34" ht="12.95" customHeight="1" x14ac:dyDescent="0.2">
      <c r="A41" s="165" t="s">
        <v>142</v>
      </c>
      <c r="B41" s="179"/>
      <c r="C41" s="173" t="s">
        <v>331</v>
      </c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5"/>
      <c r="AC41" s="170" t="s">
        <v>330</v>
      </c>
      <c r="AD41" s="171"/>
      <c r="AE41" s="171"/>
      <c r="AF41" s="172"/>
      <c r="AG41" s="49">
        <v>4483000</v>
      </c>
      <c r="AH41" s="346">
        <v>4483000</v>
      </c>
    </row>
    <row r="42" spans="1:34" ht="12.95" customHeight="1" x14ac:dyDescent="0.2">
      <c r="A42" s="165" t="s">
        <v>139</v>
      </c>
      <c r="B42" s="179"/>
      <c r="C42" s="173" t="s">
        <v>329</v>
      </c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5"/>
      <c r="AC42" s="170" t="s">
        <v>328</v>
      </c>
      <c r="AD42" s="171"/>
      <c r="AE42" s="171"/>
      <c r="AF42" s="172"/>
      <c r="AG42" s="49">
        <v>120000</v>
      </c>
      <c r="AH42" s="346">
        <v>120000</v>
      </c>
    </row>
    <row r="43" spans="1:34" ht="12.95" customHeight="1" x14ac:dyDescent="0.2">
      <c r="A43" s="165" t="s">
        <v>136</v>
      </c>
      <c r="B43" s="179"/>
      <c r="C43" s="173" t="s">
        <v>327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5"/>
      <c r="AC43" s="170" t="s">
        <v>326</v>
      </c>
      <c r="AD43" s="171"/>
      <c r="AE43" s="171"/>
      <c r="AF43" s="172"/>
      <c r="AG43" s="49">
        <v>15566480</v>
      </c>
      <c r="AH43" s="346">
        <v>15566480</v>
      </c>
    </row>
    <row r="44" spans="1:34" ht="12.95" customHeight="1" x14ac:dyDescent="0.2">
      <c r="A44" s="165" t="s">
        <v>133</v>
      </c>
      <c r="B44" s="179"/>
      <c r="C44" s="173" t="s">
        <v>325</v>
      </c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5"/>
      <c r="AC44" s="170" t="s">
        <v>324</v>
      </c>
      <c r="AD44" s="171"/>
      <c r="AE44" s="171"/>
      <c r="AF44" s="172"/>
      <c r="AG44" s="49">
        <v>0</v>
      </c>
      <c r="AH44" s="347">
        <v>0</v>
      </c>
    </row>
    <row r="45" spans="1:34" ht="12.95" customHeight="1" x14ac:dyDescent="0.2">
      <c r="A45" s="165" t="s">
        <v>130</v>
      </c>
      <c r="B45" s="179"/>
      <c r="C45" s="173" t="s">
        <v>323</v>
      </c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5"/>
      <c r="AC45" s="170" t="s">
        <v>322</v>
      </c>
      <c r="AD45" s="171"/>
      <c r="AE45" s="171"/>
      <c r="AF45" s="172"/>
      <c r="AG45" s="49">
        <v>0</v>
      </c>
      <c r="AH45" s="347">
        <v>0</v>
      </c>
    </row>
    <row r="46" spans="1:34" ht="12.95" customHeight="1" x14ac:dyDescent="0.2">
      <c r="A46" s="165" t="s">
        <v>127</v>
      </c>
      <c r="B46" s="179"/>
      <c r="C46" s="173" t="s">
        <v>321</v>
      </c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5"/>
      <c r="AC46" s="170" t="s">
        <v>320</v>
      </c>
      <c r="AD46" s="171"/>
      <c r="AE46" s="171"/>
      <c r="AF46" s="172"/>
      <c r="AG46" s="49">
        <v>0</v>
      </c>
      <c r="AH46" s="347">
        <v>0</v>
      </c>
    </row>
    <row r="47" spans="1:34" ht="12.95" customHeight="1" x14ac:dyDescent="0.2">
      <c r="A47" s="165" t="s">
        <v>124</v>
      </c>
      <c r="B47" s="166"/>
      <c r="C47" s="173" t="s">
        <v>319</v>
      </c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5"/>
      <c r="AC47" s="170" t="s">
        <v>318</v>
      </c>
      <c r="AD47" s="171"/>
      <c r="AE47" s="171"/>
      <c r="AF47" s="172"/>
      <c r="AG47" s="49">
        <v>0</v>
      </c>
      <c r="AH47" s="347">
        <v>0</v>
      </c>
    </row>
    <row r="48" spans="1:34" ht="12.95" customHeight="1" x14ac:dyDescent="0.2">
      <c r="A48" s="165">
        <v>42</v>
      </c>
      <c r="B48" s="166"/>
      <c r="C48" s="173" t="s">
        <v>317</v>
      </c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5"/>
      <c r="AC48" s="170" t="s">
        <v>316</v>
      </c>
      <c r="AD48" s="171"/>
      <c r="AE48" s="171"/>
      <c r="AF48" s="172"/>
      <c r="AG48" s="49">
        <v>130000</v>
      </c>
      <c r="AH48" s="346">
        <v>130000</v>
      </c>
    </row>
    <row r="49" spans="1:34" ht="12.95" customHeight="1" x14ac:dyDescent="0.2">
      <c r="A49" s="165">
        <v>43</v>
      </c>
      <c r="B49" s="166"/>
      <c r="C49" s="173" t="s">
        <v>315</v>
      </c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5"/>
      <c r="AC49" s="170" t="s">
        <v>314</v>
      </c>
      <c r="AD49" s="171"/>
      <c r="AE49" s="171"/>
      <c r="AF49" s="172"/>
      <c r="AG49" s="68">
        <f>SUM(AG47:AG48)</f>
        <v>130000</v>
      </c>
      <c r="AH49" s="346">
        <v>130000</v>
      </c>
    </row>
    <row r="50" spans="1:34" ht="12.95" customHeight="1" x14ac:dyDescent="0.2">
      <c r="A50" s="165">
        <v>44</v>
      </c>
      <c r="B50" s="166"/>
      <c r="C50" s="173" t="s">
        <v>313</v>
      </c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5"/>
      <c r="AC50" s="170" t="s">
        <v>312</v>
      </c>
      <c r="AD50" s="171"/>
      <c r="AE50" s="171"/>
      <c r="AF50" s="172"/>
      <c r="AG50" s="49">
        <v>0</v>
      </c>
      <c r="AH50" s="347">
        <v>0</v>
      </c>
    </row>
    <row r="51" spans="1:34" ht="12.95" customHeight="1" x14ac:dyDescent="0.2">
      <c r="A51" s="165">
        <v>45</v>
      </c>
      <c r="B51" s="166"/>
      <c r="C51" s="173" t="s">
        <v>311</v>
      </c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5"/>
      <c r="AC51" s="170" t="s">
        <v>310</v>
      </c>
      <c r="AD51" s="171"/>
      <c r="AE51" s="171"/>
      <c r="AF51" s="172"/>
      <c r="AG51" s="49">
        <v>0</v>
      </c>
      <c r="AH51" s="347">
        <v>0</v>
      </c>
    </row>
    <row r="52" spans="1:34" ht="12.95" customHeight="1" x14ac:dyDescent="0.2">
      <c r="A52" s="165" t="s">
        <v>109</v>
      </c>
      <c r="B52" s="179"/>
      <c r="C52" s="173" t="s">
        <v>309</v>
      </c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5"/>
      <c r="AC52" s="170" t="s">
        <v>308</v>
      </c>
      <c r="AD52" s="171"/>
      <c r="AE52" s="171"/>
      <c r="AF52" s="172"/>
      <c r="AG52" s="68">
        <f>SUM(AG50:AG51)</f>
        <v>0</v>
      </c>
      <c r="AH52" s="347">
        <v>0</v>
      </c>
    </row>
    <row r="53" spans="1:34" ht="12.95" customHeight="1" x14ac:dyDescent="0.2">
      <c r="A53" s="165" t="s">
        <v>106</v>
      </c>
      <c r="B53" s="166"/>
      <c r="C53" s="173" t="s">
        <v>307</v>
      </c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5"/>
      <c r="AC53" s="170" t="s">
        <v>306</v>
      </c>
      <c r="AD53" s="171"/>
      <c r="AE53" s="171"/>
      <c r="AF53" s="172"/>
      <c r="AG53" s="49">
        <v>0</v>
      </c>
      <c r="AH53" s="347">
        <v>0</v>
      </c>
    </row>
    <row r="54" spans="1:34" ht="12.95" customHeight="1" x14ac:dyDescent="0.2">
      <c r="A54" s="165" t="s">
        <v>103</v>
      </c>
      <c r="B54" s="166"/>
      <c r="C54" s="173" t="s">
        <v>305</v>
      </c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5"/>
      <c r="AC54" s="170" t="s">
        <v>304</v>
      </c>
      <c r="AD54" s="171"/>
      <c r="AE54" s="171"/>
      <c r="AF54" s="172"/>
      <c r="AG54" s="49">
        <v>1180000</v>
      </c>
      <c r="AH54" s="346">
        <v>1180000</v>
      </c>
    </row>
    <row r="55" spans="1:34" ht="12.95" customHeight="1" x14ac:dyDescent="0.2">
      <c r="A55" s="154" t="s">
        <v>100</v>
      </c>
      <c r="B55" s="155"/>
      <c r="C55" s="176" t="s">
        <v>572</v>
      </c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8"/>
      <c r="AC55" s="159" t="s">
        <v>303</v>
      </c>
      <c r="AD55" s="160"/>
      <c r="AE55" s="160"/>
      <c r="AF55" s="161"/>
      <c r="AG55" s="74">
        <f>SUM(AG40:AG46,AG49,AG52,AG53,AG54)</f>
        <v>21479480</v>
      </c>
      <c r="AH55" s="349">
        <v>21479480</v>
      </c>
    </row>
    <row r="56" spans="1:34" ht="12.95" customHeight="1" x14ac:dyDescent="0.2">
      <c r="A56" s="165" t="s">
        <v>97</v>
      </c>
      <c r="B56" s="166"/>
      <c r="C56" s="173" t="s">
        <v>302</v>
      </c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5"/>
      <c r="AC56" s="170" t="s">
        <v>301</v>
      </c>
      <c r="AD56" s="171"/>
      <c r="AE56" s="171"/>
      <c r="AF56" s="172"/>
      <c r="AG56" s="49">
        <v>0</v>
      </c>
      <c r="AH56" s="347">
        <v>0</v>
      </c>
    </row>
    <row r="57" spans="1:34" ht="12.95" customHeight="1" x14ac:dyDescent="0.2">
      <c r="A57" s="165" t="s">
        <v>94</v>
      </c>
      <c r="B57" s="166"/>
      <c r="C57" s="173" t="s">
        <v>300</v>
      </c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5"/>
      <c r="AC57" s="170" t="s">
        <v>299</v>
      </c>
      <c r="AD57" s="171"/>
      <c r="AE57" s="171"/>
      <c r="AF57" s="172"/>
      <c r="AG57" s="49">
        <v>0</v>
      </c>
      <c r="AH57" s="347">
        <v>0</v>
      </c>
    </row>
    <row r="58" spans="1:34" ht="12.95" customHeight="1" x14ac:dyDescent="0.2">
      <c r="A58" s="165" t="s">
        <v>91</v>
      </c>
      <c r="B58" s="166"/>
      <c r="C58" s="173" t="s">
        <v>298</v>
      </c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5"/>
      <c r="AC58" s="170" t="s">
        <v>297</v>
      </c>
      <c r="AD58" s="171"/>
      <c r="AE58" s="171"/>
      <c r="AF58" s="172"/>
      <c r="AG58" s="49">
        <v>0</v>
      </c>
      <c r="AH58" s="347">
        <v>0</v>
      </c>
    </row>
    <row r="59" spans="1:34" ht="12.95" customHeight="1" x14ac:dyDescent="0.2">
      <c r="A59" s="165" t="s">
        <v>88</v>
      </c>
      <c r="B59" s="166"/>
      <c r="C59" s="173" t="s">
        <v>296</v>
      </c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5"/>
      <c r="AC59" s="170" t="s">
        <v>295</v>
      </c>
      <c r="AD59" s="171"/>
      <c r="AE59" s="171"/>
      <c r="AF59" s="172"/>
      <c r="AG59" s="49">
        <v>0</v>
      </c>
      <c r="AH59" s="347">
        <v>0</v>
      </c>
    </row>
    <row r="60" spans="1:34" ht="12.95" customHeight="1" x14ac:dyDescent="0.2">
      <c r="A60" s="165" t="s">
        <v>85</v>
      </c>
      <c r="B60" s="166"/>
      <c r="C60" s="173" t="s">
        <v>294</v>
      </c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5"/>
      <c r="AC60" s="170" t="s">
        <v>293</v>
      </c>
      <c r="AD60" s="171"/>
      <c r="AE60" s="171"/>
      <c r="AF60" s="172"/>
      <c r="AG60" s="49">
        <v>0</v>
      </c>
      <c r="AH60" s="347">
        <v>0</v>
      </c>
    </row>
    <row r="61" spans="1:34" ht="12.95" customHeight="1" x14ac:dyDescent="0.2">
      <c r="A61" s="154" t="s">
        <v>82</v>
      </c>
      <c r="B61" s="155"/>
      <c r="C61" s="156" t="s">
        <v>573</v>
      </c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8"/>
      <c r="AC61" s="159" t="s">
        <v>292</v>
      </c>
      <c r="AD61" s="160"/>
      <c r="AE61" s="160"/>
      <c r="AF61" s="161"/>
      <c r="AG61" s="68">
        <f>SUM(AG56:AG60)</f>
        <v>0</v>
      </c>
      <c r="AH61" s="347">
        <v>0</v>
      </c>
    </row>
    <row r="62" spans="1:34" ht="26.1" customHeight="1" x14ac:dyDescent="0.2">
      <c r="A62" s="165" t="s">
        <v>291</v>
      </c>
      <c r="B62" s="166"/>
      <c r="C62" s="173" t="s">
        <v>290</v>
      </c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5"/>
      <c r="AC62" s="170" t="s">
        <v>289</v>
      </c>
      <c r="AD62" s="171"/>
      <c r="AE62" s="171"/>
      <c r="AF62" s="172"/>
      <c r="AG62" s="49">
        <v>0</v>
      </c>
      <c r="AH62" s="111">
        <v>0</v>
      </c>
    </row>
    <row r="63" spans="1:34" ht="26.1" customHeight="1" x14ac:dyDescent="0.2">
      <c r="A63" s="165" t="s">
        <v>288</v>
      </c>
      <c r="B63" s="166"/>
      <c r="C63" s="173" t="s">
        <v>287</v>
      </c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5"/>
      <c r="AC63" s="170" t="s">
        <v>286</v>
      </c>
      <c r="AD63" s="171"/>
      <c r="AE63" s="171"/>
      <c r="AF63" s="172"/>
      <c r="AG63" s="49">
        <v>0</v>
      </c>
      <c r="AH63" s="111">
        <v>0</v>
      </c>
    </row>
    <row r="64" spans="1:34" ht="26.1" customHeight="1" x14ac:dyDescent="0.2">
      <c r="A64" s="165" t="s">
        <v>285</v>
      </c>
      <c r="B64" s="166"/>
      <c r="C64" s="173" t="s">
        <v>284</v>
      </c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5"/>
      <c r="AC64" s="170" t="s">
        <v>283</v>
      </c>
      <c r="AD64" s="171"/>
      <c r="AE64" s="171"/>
      <c r="AF64" s="172"/>
      <c r="AG64" s="49">
        <v>0</v>
      </c>
      <c r="AH64" s="111">
        <v>0</v>
      </c>
    </row>
    <row r="65" spans="1:34" ht="26.1" customHeight="1" x14ac:dyDescent="0.2">
      <c r="A65" s="165" t="s">
        <v>282</v>
      </c>
      <c r="B65" s="166"/>
      <c r="C65" s="167" t="s">
        <v>281</v>
      </c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9"/>
      <c r="AC65" s="170" t="s">
        <v>280</v>
      </c>
      <c r="AD65" s="171"/>
      <c r="AE65" s="171"/>
      <c r="AF65" s="172"/>
      <c r="AG65" s="49">
        <v>0</v>
      </c>
      <c r="AH65" s="111">
        <v>0</v>
      </c>
    </row>
    <row r="66" spans="1:34" ht="12.95" customHeight="1" x14ac:dyDescent="0.2">
      <c r="A66" s="165" t="s">
        <v>279</v>
      </c>
      <c r="B66" s="166"/>
      <c r="C66" s="173" t="s">
        <v>278</v>
      </c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5"/>
      <c r="AC66" s="170" t="s">
        <v>277</v>
      </c>
      <c r="AD66" s="171"/>
      <c r="AE66" s="171"/>
      <c r="AF66" s="172"/>
      <c r="AG66" s="49">
        <v>100000</v>
      </c>
      <c r="AH66" s="346">
        <v>9600000</v>
      </c>
    </row>
    <row r="67" spans="1:34" ht="12.95" customHeight="1" x14ac:dyDescent="0.2">
      <c r="A67" s="154" t="s">
        <v>276</v>
      </c>
      <c r="B67" s="155"/>
      <c r="C67" s="156" t="s">
        <v>275</v>
      </c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8"/>
      <c r="AC67" s="159" t="s">
        <v>274</v>
      </c>
      <c r="AD67" s="160"/>
      <c r="AE67" s="160"/>
      <c r="AF67" s="161"/>
      <c r="AG67" s="74">
        <f>SUM(AG62:AG66)</f>
        <v>100000</v>
      </c>
      <c r="AH67" s="349">
        <v>9600000</v>
      </c>
    </row>
    <row r="68" spans="1:34" ht="26.1" customHeight="1" x14ac:dyDescent="0.2">
      <c r="A68" s="165" t="s">
        <v>273</v>
      </c>
      <c r="B68" s="166"/>
      <c r="C68" s="173" t="s">
        <v>272</v>
      </c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5"/>
      <c r="AC68" s="170" t="s">
        <v>271</v>
      </c>
      <c r="AD68" s="171"/>
      <c r="AE68" s="171"/>
      <c r="AF68" s="172"/>
      <c r="AG68" s="49">
        <v>0</v>
      </c>
      <c r="AH68" s="111">
        <v>0</v>
      </c>
    </row>
    <row r="69" spans="1:34" ht="26.1" customHeight="1" x14ac:dyDescent="0.2">
      <c r="A69" s="165" t="s">
        <v>270</v>
      </c>
      <c r="B69" s="166"/>
      <c r="C69" s="167" t="s">
        <v>269</v>
      </c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9"/>
      <c r="AC69" s="170" t="s">
        <v>268</v>
      </c>
      <c r="AD69" s="171"/>
      <c r="AE69" s="171"/>
      <c r="AF69" s="172"/>
      <c r="AG69" s="49">
        <v>0</v>
      </c>
      <c r="AH69" s="111">
        <v>0</v>
      </c>
    </row>
    <row r="70" spans="1:34" ht="26.1" customHeight="1" x14ac:dyDescent="0.2">
      <c r="A70" s="165" t="s">
        <v>267</v>
      </c>
      <c r="B70" s="166"/>
      <c r="C70" s="167" t="s">
        <v>266</v>
      </c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9"/>
      <c r="AC70" s="170" t="s">
        <v>265</v>
      </c>
      <c r="AD70" s="171"/>
      <c r="AE70" s="171"/>
      <c r="AF70" s="172"/>
      <c r="AG70" s="49">
        <v>0</v>
      </c>
      <c r="AH70" s="111">
        <v>0</v>
      </c>
    </row>
    <row r="71" spans="1:34" ht="26.1" customHeight="1" x14ac:dyDescent="0.2">
      <c r="A71" s="165" t="s">
        <v>264</v>
      </c>
      <c r="B71" s="166"/>
      <c r="C71" s="167" t="s">
        <v>263</v>
      </c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9"/>
      <c r="AC71" s="170" t="s">
        <v>262</v>
      </c>
      <c r="AD71" s="171"/>
      <c r="AE71" s="171"/>
      <c r="AF71" s="172"/>
      <c r="AG71" s="49">
        <v>0</v>
      </c>
      <c r="AH71" s="111">
        <v>0</v>
      </c>
    </row>
    <row r="72" spans="1:34" ht="12.95" customHeight="1" x14ac:dyDescent="0.2">
      <c r="A72" s="165" t="s">
        <v>261</v>
      </c>
      <c r="B72" s="166"/>
      <c r="C72" s="173" t="s">
        <v>260</v>
      </c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5"/>
      <c r="AC72" s="170" t="s">
        <v>259</v>
      </c>
      <c r="AD72" s="171"/>
      <c r="AE72" s="171"/>
      <c r="AF72" s="172"/>
      <c r="AG72" s="49">
        <v>0</v>
      </c>
      <c r="AH72" s="347">
        <v>0</v>
      </c>
    </row>
    <row r="73" spans="1:34" ht="12.95" customHeight="1" x14ac:dyDescent="0.2">
      <c r="A73" s="154" t="s">
        <v>258</v>
      </c>
      <c r="B73" s="155"/>
      <c r="C73" s="156" t="s">
        <v>574</v>
      </c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7"/>
      <c r="AA73" s="157"/>
      <c r="AB73" s="158"/>
      <c r="AC73" s="159" t="s">
        <v>257</v>
      </c>
      <c r="AD73" s="160"/>
      <c r="AE73" s="160"/>
      <c r="AF73" s="161"/>
      <c r="AG73" s="68">
        <f>SUM(AG68:AG72)</f>
        <v>0</v>
      </c>
      <c r="AH73" s="347">
        <v>0</v>
      </c>
    </row>
    <row r="74" spans="1:34" ht="12.95" customHeight="1" x14ac:dyDescent="0.2">
      <c r="A74" s="154" t="s">
        <v>256</v>
      </c>
      <c r="B74" s="155"/>
      <c r="C74" s="162" t="s">
        <v>255</v>
      </c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4"/>
      <c r="AC74" s="159" t="s">
        <v>254</v>
      </c>
      <c r="AD74" s="160"/>
      <c r="AE74" s="160"/>
      <c r="AF74" s="161"/>
      <c r="AG74" s="74">
        <f>SUM(AG19,AG25,AG39,AG55,AG61,AG67,AG73)</f>
        <v>311187077</v>
      </c>
      <c r="AH74" s="349">
        <v>907501412</v>
      </c>
    </row>
  </sheetData>
  <mergeCells count="214">
    <mergeCell ref="A70:B70"/>
    <mergeCell ref="C70:AB70"/>
    <mergeCell ref="AC70:AF70"/>
    <mergeCell ref="AC64:AF64"/>
    <mergeCell ref="A69:B69"/>
    <mergeCell ref="C69:AB69"/>
    <mergeCell ref="AC69:AF69"/>
    <mergeCell ref="A59:B59"/>
    <mergeCell ref="C59:AB59"/>
    <mergeCell ref="AC59:AF59"/>
    <mergeCell ref="A62:B62"/>
    <mergeCell ref="C62:AB62"/>
    <mergeCell ref="AC62:AF62"/>
    <mergeCell ref="A64:B64"/>
    <mergeCell ref="C64:AB64"/>
    <mergeCell ref="A60:B60"/>
    <mergeCell ref="C60:AB60"/>
    <mergeCell ref="AC60:AF60"/>
    <mergeCell ref="A61:B61"/>
    <mergeCell ref="C61:AB61"/>
    <mergeCell ref="AC61:AF61"/>
    <mergeCell ref="A63:B63"/>
    <mergeCell ref="C63:AB63"/>
    <mergeCell ref="AC63:AF63"/>
    <mergeCell ref="A5:B5"/>
    <mergeCell ref="C5:AB5"/>
    <mergeCell ref="AC5:AF5"/>
    <mergeCell ref="A8:B8"/>
    <mergeCell ref="C8:AB8"/>
    <mergeCell ref="AC8:AF8"/>
    <mergeCell ref="A1:AH1"/>
    <mergeCell ref="A2:AH2"/>
    <mergeCell ref="A3:AH3"/>
    <mergeCell ref="A4:AH4"/>
    <mergeCell ref="A9:B9"/>
    <mergeCell ref="C9:AB9"/>
    <mergeCell ref="AC9:AF9"/>
    <mergeCell ref="A6:B6"/>
    <mergeCell ref="C6:AB6"/>
    <mergeCell ref="AC6:AF6"/>
    <mergeCell ref="A7:B7"/>
    <mergeCell ref="C7:AB7"/>
    <mergeCell ref="AC7:AF7"/>
    <mergeCell ref="A12:B12"/>
    <mergeCell ref="C12:AB12"/>
    <mergeCell ref="AC12:AF12"/>
    <mergeCell ref="A13:B13"/>
    <mergeCell ref="C13:AB13"/>
    <mergeCell ref="AC13:AF13"/>
    <mergeCell ref="A10:B10"/>
    <mergeCell ref="C10:AB10"/>
    <mergeCell ref="AC10:AF10"/>
    <mergeCell ref="A11:B11"/>
    <mergeCell ref="C11:AB11"/>
    <mergeCell ref="AC11:AF11"/>
    <mergeCell ref="A16:B16"/>
    <mergeCell ref="C16:AB16"/>
    <mergeCell ref="AC16:AF16"/>
    <mergeCell ref="A17:B17"/>
    <mergeCell ref="C17:AB17"/>
    <mergeCell ref="AC17:AF17"/>
    <mergeCell ref="A14:B14"/>
    <mergeCell ref="C14:AB14"/>
    <mergeCell ref="AC14:AF14"/>
    <mergeCell ref="A15:B15"/>
    <mergeCell ref="C15:AB15"/>
    <mergeCell ref="AC15:AF15"/>
    <mergeCell ref="A20:B20"/>
    <mergeCell ref="C20:AB20"/>
    <mergeCell ref="AC20:AF20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8:B28"/>
    <mergeCell ref="C28:AB28"/>
    <mergeCell ref="AC28:AF28"/>
    <mergeCell ref="A29:B29"/>
    <mergeCell ref="C29:AB29"/>
    <mergeCell ref="AC29:AF29"/>
    <mergeCell ref="A26:B26"/>
    <mergeCell ref="C26:AB26"/>
    <mergeCell ref="AC26:AF26"/>
    <mergeCell ref="A27:B27"/>
    <mergeCell ref="C27:AB27"/>
    <mergeCell ref="AC27:AF27"/>
    <mergeCell ref="A32:B32"/>
    <mergeCell ref="C32:AB32"/>
    <mergeCell ref="AC32:AF32"/>
    <mergeCell ref="A33:B33"/>
    <mergeCell ref="C33:AB33"/>
    <mergeCell ref="AC33:AF33"/>
    <mergeCell ref="A30:B30"/>
    <mergeCell ref="C30:AB30"/>
    <mergeCell ref="AC30:AF30"/>
    <mergeCell ref="A31:B31"/>
    <mergeCell ref="C31:AB31"/>
    <mergeCell ref="AC31:AF31"/>
    <mergeCell ref="A36:B36"/>
    <mergeCell ref="C36:AB36"/>
    <mergeCell ref="AC36:AF36"/>
    <mergeCell ref="A37:B37"/>
    <mergeCell ref="C37:AB37"/>
    <mergeCell ref="AC37:AF37"/>
    <mergeCell ref="A34:B34"/>
    <mergeCell ref="C34:AB34"/>
    <mergeCell ref="AC34:AF34"/>
    <mergeCell ref="A35:B35"/>
    <mergeCell ref="C35:AB35"/>
    <mergeCell ref="AC35:AF35"/>
    <mergeCell ref="A40:B40"/>
    <mergeCell ref="C40:AB40"/>
    <mergeCell ref="AC40:AF40"/>
    <mergeCell ref="A41:B41"/>
    <mergeCell ref="C41:AB41"/>
    <mergeCell ref="AC41:AF41"/>
    <mergeCell ref="A38:B38"/>
    <mergeCell ref="C38:AB38"/>
    <mergeCell ref="AC38:AF38"/>
    <mergeCell ref="A39:B39"/>
    <mergeCell ref="C39:AB39"/>
    <mergeCell ref="AC39:AF39"/>
    <mergeCell ref="A44:B44"/>
    <mergeCell ref="C44:AB44"/>
    <mergeCell ref="AC44:AF44"/>
    <mergeCell ref="A45:B45"/>
    <mergeCell ref="C45:AB45"/>
    <mergeCell ref="AC45:AF45"/>
    <mergeCell ref="A42:B42"/>
    <mergeCell ref="C42:AB42"/>
    <mergeCell ref="AC42:AF42"/>
    <mergeCell ref="A43:B43"/>
    <mergeCell ref="C43:AB43"/>
    <mergeCell ref="AC43:AF43"/>
    <mergeCell ref="A46:B46"/>
    <mergeCell ref="C46:AB46"/>
    <mergeCell ref="AC46:AF46"/>
    <mergeCell ref="A49:B49"/>
    <mergeCell ref="C49:AB49"/>
    <mergeCell ref="AC49:AF49"/>
    <mergeCell ref="A47:B47"/>
    <mergeCell ref="C47:AB47"/>
    <mergeCell ref="A52:B52"/>
    <mergeCell ref="C52:AB52"/>
    <mergeCell ref="AC52:AF52"/>
    <mergeCell ref="A50:B50"/>
    <mergeCell ref="A51:B51"/>
    <mergeCell ref="AC50:AF50"/>
    <mergeCell ref="AC51:AF51"/>
    <mergeCell ref="C50:AB50"/>
    <mergeCell ref="C51:AB51"/>
    <mergeCell ref="AC47:AF47"/>
    <mergeCell ref="A48:B48"/>
    <mergeCell ref="C48:AB48"/>
    <mergeCell ref="AC48:AF48"/>
    <mergeCell ref="A54:B54"/>
    <mergeCell ref="C54:AB54"/>
    <mergeCell ref="AC54:AF54"/>
    <mergeCell ref="A53:B53"/>
    <mergeCell ref="C53:AB53"/>
    <mergeCell ref="AC53:AF53"/>
    <mergeCell ref="A58:B58"/>
    <mergeCell ref="C58:AB58"/>
    <mergeCell ref="AC58:AF58"/>
    <mergeCell ref="A56:B56"/>
    <mergeCell ref="C56:AB56"/>
    <mergeCell ref="AC56:AF56"/>
    <mergeCell ref="A57:B57"/>
    <mergeCell ref="C57:AB57"/>
    <mergeCell ref="AC57:AF57"/>
    <mergeCell ref="A55:B55"/>
    <mergeCell ref="C55:AB55"/>
    <mergeCell ref="AC55:AF55"/>
    <mergeCell ref="A67:B67"/>
    <mergeCell ref="C67:AB67"/>
    <mergeCell ref="AC67:AF67"/>
    <mergeCell ref="A68:B68"/>
    <mergeCell ref="C68:AB68"/>
    <mergeCell ref="AC68:AF68"/>
    <mergeCell ref="A65:B65"/>
    <mergeCell ref="C65:AB65"/>
    <mergeCell ref="AC65:AF65"/>
    <mergeCell ref="A66:B66"/>
    <mergeCell ref="C66:AB66"/>
    <mergeCell ref="AC66:AF66"/>
    <mergeCell ref="A73:B73"/>
    <mergeCell ref="C73:AB73"/>
    <mergeCell ref="AC73:AF73"/>
    <mergeCell ref="A74:B74"/>
    <mergeCell ref="C74:AB74"/>
    <mergeCell ref="AC74:AF74"/>
    <mergeCell ref="A71:B71"/>
    <mergeCell ref="C71:AB71"/>
    <mergeCell ref="AC71:AF71"/>
    <mergeCell ref="A72:B72"/>
    <mergeCell ref="C72:AB72"/>
    <mergeCell ref="AC72:AF7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9" fitToHeight="0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0"/>
  <sheetViews>
    <sheetView zoomScaleNormal="100" workbookViewId="0">
      <selection activeCell="H1" sqref="H1:H1048576"/>
    </sheetView>
  </sheetViews>
  <sheetFormatPr defaultRowHeight="12.75" x14ac:dyDescent="0.2"/>
  <cols>
    <col min="1" max="1" width="30.7109375" style="113" customWidth="1"/>
    <col min="2" max="2" width="31.140625" style="113" customWidth="1"/>
    <col min="3" max="3" width="22.28515625" style="113" customWidth="1"/>
    <col min="4" max="5" width="21.42578125" style="113" customWidth="1"/>
    <col min="6" max="6" width="19" style="113" customWidth="1"/>
    <col min="7" max="7" width="12.42578125" style="113" bestFit="1" customWidth="1"/>
    <col min="8" max="8" width="14.28515625" style="113" bestFit="1" customWidth="1"/>
    <col min="9" max="16384" width="9.140625" style="113"/>
  </cols>
  <sheetData>
    <row r="1" spans="1:34" ht="21" customHeight="1" x14ac:dyDescent="0.2">
      <c r="A1" s="145" t="s">
        <v>702</v>
      </c>
      <c r="B1" s="145"/>
      <c r="C1" s="145"/>
      <c r="D1" s="145"/>
      <c r="E1" s="145"/>
      <c r="F1" s="145"/>
      <c r="G1" s="145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</row>
    <row r="2" spans="1:34" x14ac:dyDescent="0.2">
      <c r="A2" s="109"/>
      <c r="B2" s="109"/>
      <c r="C2" s="109"/>
      <c r="D2" s="109"/>
      <c r="E2" s="109"/>
      <c r="F2" s="109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</row>
    <row r="3" spans="1:34" ht="33" customHeight="1" x14ac:dyDescent="0.2">
      <c r="A3" s="196" t="s">
        <v>698</v>
      </c>
      <c r="B3" s="196"/>
      <c r="C3" s="196"/>
      <c r="D3" s="196"/>
      <c r="E3" s="196"/>
      <c r="F3" s="196"/>
      <c r="G3" s="19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1:34" ht="15.75" x14ac:dyDescent="0.2">
      <c r="A4" s="146"/>
      <c r="B4" s="146"/>
      <c r="C4" s="146"/>
      <c r="D4" s="146"/>
      <c r="E4" s="146"/>
      <c r="F4" s="110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</row>
    <row r="5" spans="1:34" x14ac:dyDescent="0.2">
      <c r="E5" s="353" t="s">
        <v>622</v>
      </c>
      <c r="F5" s="353"/>
      <c r="G5" s="353"/>
      <c r="H5" s="353"/>
    </row>
    <row r="6" spans="1:34" ht="12.75" customHeight="1" x14ac:dyDescent="0.2">
      <c r="A6" s="199" t="s">
        <v>672</v>
      </c>
      <c r="B6" s="199" t="s">
        <v>673</v>
      </c>
      <c r="C6" s="354" t="s">
        <v>712</v>
      </c>
      <c r="D6" s="354" t="s">
        <v>713</v>
      </c>
      <c r="E6" s="197" t="s">
        <v>714</v>
      </c>
      <c r="F6" s="197" t="s">
        <v>715</v>
      </c>
      <c r="G6" s="195" t="s">
        <v>660</v>
      </c>
      <c r="H6" s="195" t="s">
        <v>660</v>
      </c>
    </row>
    <row r="7" spans="1:34" ht="15.75" customHeight="1" x14ac:dyDescent="0.2">
      <c r="A7" s="200"/>
      <c r="B7" s="200"/>
      <c r="C7" s="355"/>
      <c r="D7" s="355"/>
      <c r="E7" s="198"/>
      <c r="F7" s="198"/>
      <c r="G7" s="195"/>
      <c r="H7" s="356"/>
      <c r="I7" s="357"/>
    </row>
    <row r="8" spans="1:34" ht="12.75" customHeight="1" x14ac:dyDescent="0.2">
      <c r="A8" s="190" t="s">
        <v>675</v>
      </c>
      <c r="B8" s="103" t="s">
        <v>680</v>
      </c>
      <c r="C8" s="104">
        <v>44028621</v>
      </c>
      <c r="D8" s="358">
        <v>55620021</v>
      </c>
      <c r="E8" s="102">
        <v>45200000</v>
      </c>
      <c r="F8" s="102">
        <v>46525156</v>
      </c>
      <c r="G8" s="359">
        <f>C8+E8</f>
        <v>89228621</v>
      </c>
      <c r="H8" s="359">
        <f>D8+F8</f>
        <v>102145177</v>
      </c>
      <c r="I8" s="357"/>
    </row>
    <row r="9" spans="1:34" ht="15.75" x14ac:dyDescent="0.2">
      <c r="A9" s="190"/>
      <c r="B9" s="90" t="s">
        <v>681</v>
      </c>
      <c r="C9" s="100">
        <v>9593269</v>
      </c>
      <c r="D9" s="100">
        <v>11267269</v>
      </c>
      <c r="E9" s="91">
        <v>9800000</v>
      </c>
      <c r="F9" s="91">
        <v>10525092</v>
      </c>
      <c r="G9" s="359">
        <f t="shared" ref="G9:H18" si="0">C9+E9</f>
        <v>19393269</v>
      </c>
      <c r="H9" s="359">
        <f t="shared" si="0"/>
        <v>21792361</v>
      </c>
      <c r="I9" s="357"/>
    </row>
    <row r="10" spans="1:34" ht="15.75" x14ac:dyDescent="0.25">
      <c r="A10" s="190"/>
      <c r="B10" s="90" t="s">
        <v>682</v>
      </c>
      <c r="C10" s="100">
        <v>37601205</v>
      </c>
      <c r="D10" s="100">
        <v>59500205</v>
      </c>
      <c r="E10" s="92">
        <v>10410000</v>
      </c>
      <c r="F10" s="92">
        <v>10045243</v>
      </c>
      <c r="G10" s="359">
        <f t="shared" si="0"/>
        <v>48011205</v>
      </c>
      <c r="H10" s="359">
        <f t="shared" si="0"/>
        <v>69545448</v>
      </c>
      <c r="I10" s="357"/>
    </row>
    <row r="11" spans="1:34" ht="15.75" x14ac:dyDescent="0.25">
      <c r="A11" s="190"/>
      <c r="B11" s="90" t="s">
        <v>683</v>
      </c>
      <c r="C11" s="100">
        <v>5200000</v>
      </c>
      <c r="D11" s="100">
        <v>7008000</v>
      </c>
      <c r="E11" s="92">
        <v>0</v>
      </c>
      <c r="F11" s="92">
        <v>0</v>
      </c>
      <c r="G11" s="359">
        <f t="shared" si="0"/>
        <v>5200000</v>
      </c>
      <c r="H11" s="359">
        <f t="shared" si="0"/>
        <v>7008000</v>
      </c>
      <c r="I11" s="357"/>
    </row>
    <row r="12" spans="1:34" ht="15.75" x14ac:dyDescent="0.25">
      <c r="A12" s="190"/>
      <c r="B12" s="90" t="s">
        <v>684</v>
      </c>
      <c r="C12" s="100">
        <v>109324397</v>
      </c>
      <c r="D12" s="100">
        <v>617385105</v>
      </c>
      <c r="E12" s="92">
        <v>0</v>
      </c>
      <c r="F12" s="92">
        <v>0</v>
      </c>
      <c r="G12" s="359">
        <f t="shared" si="0"/>
        <v>109324397</v>
      </c>
      <c r="H12" s="359">
        <f t="shared" si="0"/>
        <v>617385105</v>
      </c>
      <c r="I12" s="357"/>
    </row>
    <row r="13" spans="1:34" ht="15.75" x14ac:dyDescent="0.25">
      <c r="A13" s="190" t="s">
        <v>676</v>
      </c>
      <c r="B13" s="90" t="s">
        <v>685</v>
      </c>
      <c r="C13" s="94">
        <v>33029633</v>
      </c>
      <c r="D13" s="94">
        <v>60470423</v>
      </c>
      <c r="E13" s="92">
        <v>190000</v>
      </c>
      <c r="F13" s="92">
        <v>388228</v>
      </c>
      <c r="G13" s="359">
        <f t="shared" si="0"/>
        <v>33219633</v>
      </c>
      <c r="H13" s="359">
        <f t="shared" si="0"/>
        <v>60858651</v>
      </c>
      <c r="I13" s="357"/>
    </row>
    <row r="14" spans="1:34" ht="15.75" x14ac:dyDescent="0.25">
      <c r="A14" s="190"/>
      <c r="B14" s="90" t="s">
        <v>686</v>
      </c>
      <c r="C14" s="94">
        <v>250114996</v>
      </c>
      <c r="D14" s="94">
        <v>250221996</v>
      </c>
      <c r="E14" s="92">
        <v>0</v>
      </c>
      <c r="F14" s="92">
        <v>0</v>
      </c>
      <c r="G14" s="359">
        <f t="shared" si="0"/>
        <v>250114996</v>
      </c>
      <c r="H14" s="359">
        <f t="shared" si="0"/>
        <v>250221996</v>
      </c>
      <c r="I14" s="357"/>
    </row>
    <row r="15" spans="1:34" ht="25.5" x14ac:dyDescent="0.25">
      <c r="A15" s="191"/>
      <c r="B15" s="99" t="s">
        <v>687</v>
      </c>
      <c r="C15" s="94">
        <v>4980146</v>
      </c>
      <c r="D15" s="94">
        <v>4980146</v>
      </c>
      <c r="E15" s="92">
        <v>0</v>
      </c>
      <c r="F15" s="92">
        <v>0</v>
      </c>
      <c r="G15" s="359">
        <f t="shared" si="0"/>
        <v>4980146</v>
      </c>
      <c r="H15" s="359">
        <f t="shared" si="0"/>
        <v>4980146</v>
      </c>
      <c r="I15" s="357"/>
    </row>
    <row r="16" spans="1:34" ht="25.5" x14ac:dyDescent="0.25">
      <c r="A16" s="191"/>
      <c r="B16" s="99" t="s">
        <v>688</v>
      </c>
      <c r="C16" s="94">
        <v>65023825</v>
      </c>
      <c r="D16" s="94">
        <v>65994768</v>
      </c>
      <c r="E16" s="92">
        <v>0</v>
      </c>
      <c r="F16" s="92">
        <v>0</v>
      </c>
      <c r="G16" s="359">
        <f t="shared" si="0"/>
        <v>65023825</v>
      </c>
      <c r="H16" s="359">
        <f t="shared" si="0"/>
        <v>65994768</v>
      </c>
      <c r="I16" s="357"/>
    </row>
    <row r="17" spans="1:34" ht="15.75" x14ac:dyDescent="0.25">
      <c r="A17" s="193" t="s">
        <v>674</v>
      </c>
      <c r="B17" s="194"/>
      <c r="C17" s="96">
        <f>SUM(C8:C16)</f>
        <v>558896092</v>
      </c>
      <c r="D17" s="96">
        <v>1132447933</v>
      </c>
      <c r="E17" s="96">
        <f>SUM(E8:E16)</f>
        <v>65600000</v>
      </c>
      <c r="F17" s="96">
        <v>67483719</v>
      </c>
      <c r="G17" s="360">
        <f>SUM(G8:G16)</f>
        <v>624496092</v>
      </c>
      <c r="H17" s="360">
        <f t="shared" si="0"/>
        <v>1199931652</v>
      </c>
      <c r="I17" s="357"/>
    </row>
    <row r="18" spans="1:34" x14ac:dyDescent="0.2">
      <c r="H18" s="361">
        <f t="shared" si="0"/>
        <v>0</v>
      </c>
    </row>
    <row r="19" spans="1:34" ht="47.25" x14ac:dyDescent="0.2">
      <c r="A19" s="89" t="s">
        <v>672</v>
      </c>
      <c r="B19" s="89" t="s">
        <v>673</v>
      </c>
      <c r="C19" s="362" t="s">
        <v>716</v>
      </c>
      <c r="D19" s="362" t="s">
        <v>713</v>
      </c>
      <c r="E19" s="115" t="s">
        <v>717</v>
      </c>
      <c r="F19" s="115" t="s">
        <v>718</v>
      </c>
      <c r="G19" s="122" t="s">
        <v>660</v>
      </c>
      <c r="H19" s="361"/>
    </row>
    <row r="20" spans="1:34" ht="12.75" customHeight="1" x14ac:dyDescent="0.2">
      <c r="A20" s="192" t="s">
        <v>677</v>
      </c>
      <c r="B20" s="103" t="s">
        <v>692</v>
      </c>
      <c r="C20" s="363">
        <v>172788165</v>
      </c>
      <c r="D20" s="363">
        <v>228416151</v>
      </c>
      <c r="E20" s="364"/>
      <c r="F20" s="364">
        <v>0</v>
      </c>
      <c r="G20" s="359">
        <f>C20+E20</f>
        <v>172788165</v>
      </c>
      <c r="H20" s="91">
        <f>D20+F20</f>
        <v>228416151</v>
      </c>
    </row>
    <row r="21" spans="1:34" ht="15.75" x14ac:dyDescent="0.25">
      <c r="A21" s="191"/>
      <c r="B21" s="90" t="s">
        <v>694</v>
      </c>
      <c r="C21" s="100">
        <v>67450000</v>
      </c>
      <c r="D21" s="100">
        <v>67450000</v>
      </c>
      <c r="E21" s="92">
        <v>0</v>
      </c>
      <c r="F21" s="92">
        <v>0</v>
      </c>
      <c r="G21" s="359">
        <f t="shared" ref="G21:H29" si="1">C21+E21</f>
        <v>67450000</v>
      </c>
      <c r="H21" s="91">
        <f t="shared" si="1"/>
        <v>67450000</v>
      </c>
    </row>
    <row r="22" spans="1:34" ht="15.75" x14ac:dyDescent="0.25">
      <c r="A22" s="191"/>
      <c r="B22" s="90" t="s">
        <v>695</v>
      </c>
      <c r="C22" s="100">
        <v>21479480</v>
      </c>
      <c r="D22" s="100">
        <v>21479480</v>
      </c>
      <c r="E22" s="92">
        <v>100000</v>
      </c>
      <c r="F22" s="92">
        <v>34161</v>
      </c>
      <c r="G22" s="359">
        <f t="shared" si="1"/>
        <v>21579480</v>
      </c>
      <c r="H22" s="91">
        <f t="shared" si="1"/>
        <v>21513641</v>
      </c>
    </row>
    <row r="23" spans="1:34" ht="15.75" x14ac:dyDescent="0.25">
      <c r="A23" s="365"/>
      <c r="B23" s="90" t="s">
        <v>696</v>
      </c>
      <c r="C23" s="100">
        <v>100000</v>
      </c>
      <c r="D23" s="100">
        <v>9600000</v>
      </c>
      <c r="E23" s="92">
        <v>0</v>
      </c>
      <c r="F23" s="92">
        <v>0</v>
      </c>
      <c r="G23" s="359">
        <f t="shared" si="1"/>
        <v>100000</v>
      </c>
      <c r="H23" s="91">
        <f t="shared" si="1"/>
        <v>9600000</v>
      </c>
    </row>
    <row r="24" spans="1:34" ht="25.5" x14ac:dyDescent="0.2">
      <c r="A24" s="114"/>
      <c r="B24" s="90" t="s">
        <v>697</v>
      </c>
      <c r="C24" s="100">
        <f>SUM(C20:C23)</f>
        <v>261817645</v>
      </c>
      <c r="D24" s="100">
        <v>326945631</v>
      </c>
      <c r="E24" s="100">
        <f t="shared" ref="E24" si="2">SUM(E20:E23)</f>
        <v>100000</v>
      </c>
      <c r="F24" s="100">
        <v>37161</v>
      </c>
      <c r="G24" s="359">
        <f t="shared" si="1"/>
        <v>261917645</v>
      </c>
      <c r="H24" s="91">
        <f t="shared" si="1"/>
        <v>326982792</v>
      </c>
    </row>
    <row r="25" spans="1:34" ht="15.75" x14ac:dyDescent="0.25">
      <c r="A25" s="114" t="s">
        <v>678</v>
      </c>
      <c r="B25" s="93" t="s">
        <v>693</v>
      </c>
      <c r="C25" s="94">
        <v>49369432</v>
      </c>
      <c r="D25" s="94">
        <v>580555781</v>
      </c>
      <c r="E25" s="92">
        <v>0</v>
      </c>
      <c r="F25" s="92">
        <v>0</v>
      </c>
      <c r="G25" s="359">
        <f t="shared" si="1"/>
        <v>49369432</v>
      </c>
      <c r="H25" s="91">
        <f t="shared" si="1"/>
        <v>580555781</v>
      </c>
    </row>
    <row r="26" spans="1:34" ht="15.75" x14ac:dyDescent="0.25">
      <c r="A26" s="192" t="s">
        <v>679</v>
      </c>
      <c r="B26" s="95" t="s">
        <v>689</v>
      </c>
      <c r="C26" s="94">
        <v>200000000</v>
      </c>
      <c r="D26" s="94">
        <v>200000000</v>
      </c>
      <c r="E26" s="92">
        <v>0</v>
      </c>
      <c r="F26" s="92">
        <v>0</v>
      </c>
      <c r="G26" s="359">
        <f t="shared" si="1"/>
        <v>200000000</v>
      </c>
      <c r="H26" s="91">
        <f t="shared" si="1"/>
        <v>200000000</v>
      </c>
    </row>
    <row r="27" spans="1:34" ht="15.75" x14ac:dyDescent="0.25">
      <c r="A27" s="191"/>
      <c r="B27" s="95" t="s">
        <v>690</v>
      </c>
      <c r="C27" s="94">
        <v>47709015</v>
      </c>
      <c r="D27" s="94">
        <v>24946521</v>
      </c>
      <c r="E27" s="92">
        <v>476175</v>
      </c>
      <c r="F27" s="92">
        <v>1451790</v>
      </c>
      <c r="G27" s="359">
        <f t="shared" si="1"/>
        <v>48185190</v>
      </c>
      <c r="H27" s="91">
        <f t="shared" si="1"/>
        <v>26398311</v>
      </c>
    </row>
    <row r="28" spans="1:34" ht="15.75" x14ac:dyDescent="0.25">
      <c r="A28" s="365"/>
      <c r="B28" s="95" t="s">
        <v>691</v>
      </c>
      <c r="C28" s="94" t="e">
        <f>'[1]Kiadások 3. mell'!B77</f>
        <v>#REF!</v>
      </c>
      <c r="D28" s="94">
        <v>0</v>
      </c>
      <c r="E28" s="92">
        <v>65023825</v>
      </c>
      <c r="F28" s="92">
        <v>65994768</v>
      </c>
      <c r="G28" s="359" t="e">
        <f t="shared" si="1"/>
        <v>#REF!</v>
      </c>
      <c r="H28" s="91">
        <f t="shared" si="1"/>
        <v>65994768</v>
      </c>
    </row>
    <row r="29" spans="1:34" ht="15.75" x14ac:dyDescent="0.25">
      <c r="A29" s="193" t="s">
        <v>674</v>
      </c>
      <c r="B29" s="194"/>
      <c r="C29" s="96" t="e">
        <f>SUM(C24,C25,C26,C27,C28)</f>
        <v>#REF!</v>
      </c>
      <c r="D29" s="96">
        <v>1132447933</v>
      </c>
      <c r="E29" s="96">
        <f>SUM(E24,E25,E26,E27,E28)</f>
        <v>65600000</v>
      </c>
      <c r="F29" s="96">
        <v>67483719</v>
      </c>
      <c r="G29" s="360" t="e">
        <f>SUM(G24,G25,G26,G27,G28)</f>
        <v>#REF!</v>
      </c>
      <c r="H29" s="105">
        <f t="shared" si="1"/>
        <v>1199931652</v>
      </c>
    </row>
    <row r="30" spans="1:34" s="1" customFormat="1" ht="39" customHeight="1" x14ac:dyDescent="0.2">
      <c r="A30" s="145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</row>
  </sheetData>
  <mergeCells count="20">
    <mergeCell ref="E6:E7"/>
    <mergeCell ref="A8:A12"/>
    <mergeCell ref="C6:C7"/>
    <mergeCell ref="D6:D7"/>
    <mergeCell ref="A6:A7"/>
    <mergeCell ref="B6:B7"/>
    <mergeCell ref="A1:G1"/>
    <mergeCell ref="A3:G3"/>
    <mergeCell ref="A4:E4"/>
    <mergeCell ref="E5:H5"/>
    <mergeCell ref="F6:F7"/>
    <mergeCell ref="G6:G7"/>
    <mergeCell ref="H6:H7"/>
    <mergeCell ref="A13:A14"/>
    <mergeCell ref="A20:A23"/>
    <mergeCell ref="A15:A16"/>
    <mergeCell ref="A26:A28"/>
    <mergeCell ref="A17:B17"/>
    <mergeCell ref="A29:B29"/>
    <mergeCell ref="A30:AH30"/>
  </mergeCells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view="pageBreakPreview" zoomScaleNormal="100" zoomScaleSheetLayoutView="100" workbookViewId="0">
      <selection activeCell="AJ15" sqref="AJ15"/>
    </sheetView>
  </sheetViews>
  <sheetFormatPr defaultRowHeight="12.75" x14ac:dyDescent="0.2"/>
  <cols>
    <col min="1" max="32" width="2.7109375" style="1" customWidth="1"/>
    <col min="33" max="33" width="15.140625" style="1" customWidth="1"/>
    <col min="34" max="34" width="11.7109375" style="1" customWidth="1"/>
    <col min="35" max="16384" width="9.140625" style="1"/>
  </cols>
  <sheetData>
    <row r="1" spans="1:34" ht="23.25" customHeight="1" x14ac:dyDescent="0.2">
      <c r="A1" s="145" t="s">
        <v>703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</row>
    <row r="2" spans="1:34" ht="19.5" customHeight="1" x14ac:dyDescent="0.2">
      <c r="A2" s="146" t="s">
        <v>461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</row>
    <row r="3" spans="1:34" ht="15.95" customHeight="1" x14ac:dyDescent="0.2">
      <c r="A3" s="146" t="s">
        <v>663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</row>
    <row r="4" spans="1:34" ht="15.95" customHeight="1" x14ac:dyDescent="0.2">
      <c r="A4" s="189" t="s">
        <v>622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</row>
    <row r="5" spans="1:34" ht="35.1" customHeight="1" x14ac:dyDescent="0.2">
      <c r="A5" s="149" t="s">
        <v>251</v>
      </c>
      <c r="B5" s="150"/>
      <c r="C5" s="151" t="s">
        <v>250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3" t="s">
        <v>249</v>
      </c>
      <c r="AD5" s="152"/>
      <c r="AE5" s="152"/>
      <c r="AF5" s="152"/>
      <c r="AG5" s="116" t="s">
        <v>655</v>
      </c>
      <c r="AH5" s="116" t="s">
        <v>711</v>
      </c>
    </row>
    <row r="6" spans="1:34" x14ac:dyDescent="0.2">
      <c r="A6" s="142" t="s">
        <v>248</v>
      </c>
      <c r="B6" s="142"/>
      <c r="C6" s="143" t="s">
        <v>247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 t="s">
        <v>246</v>
      </c>
      <c r="AD6" s="143"/>
      <c r="AE6" s="143"/>
      <c r="AF6" s="143"/>
      <c r="AG6" s="112" t="s">
        <v>245</v>
      </c>
      <c r="AH6" s="112" t="s">
        <v>556</v>
      </c>
    </row>
    <row r="7" spans="1:34" ht="12.95" customHeight="1" x14ac:dyDescent="0.2">
      <c r="A7" s="201" t="s">
        <v>244</v>
      </c>
      <c r="B7" s="201"/>
      <c r="C7" s="125" t="s">
        <v>460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36" t="s">
        <v>459</v>
      </c>
      <c r="AD7" s="136"/>
      <c r="AE7" s="136"/>
      <c r="AF7" s="136"/>
      <c r="AG7" s="49">
        <v>0</v>
      </c>
      <c r="AH7" s="347">
        <v>0</v>
      </c>
    </row>
    <row r="8" spans="1:34" ht="12.95" customHeight="1" x14ac:dyDescent="0.2">
      <c r="A8" s="201" t="s">
        <v>241</v>
      </c>
      <c r="B8" s="201"/>
      <c r="C8" s="125" t="s">
        <v>458</v>
      </c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36" t="s">
        <v>457</v>
      </c>
      <c r="AD8" s="136"/>
      <c r="AE8" s="136"/>
      <c r="AF8" s="136"/>
      <c r="AG8" s="49">
        <v>0</v>
      </c>
      <c r="AH8" s="347">
        <v>0</v>
      </c>
    </row>
    <row r="9" spans="1:34" ht="12.95" customHeight="1" x14ac:dyDescent="0.2">
      <c r="A9" s="201" t="s">
        <v>238</v>
      </c>
      <c r="B9" s="201"/>
      <c r="C9" s="125" t="s">
        <v>456</v>
      </c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36" t="s">
        <v>455</v>
      </c>
      <c r="AD9" s="136"/>
      <c r="AE9" s="136"/>
      <c r="AF9" s="136"/>
      <c r="AG9" s="49">
        <v>0</v>
      </c>
      <c r="AH9" s="347">
        <v>0</v>
      </c>
    </row>
    <row r="10" spans="1:34" ht="12.95" customHeight="1" x14ac:dyDescent="0.2">
      <c r="A10" s="201" t="s">
        <v>235</v>
      </c>
      <c r="B10" s="201"/>
      <c r="C10" s="125" t="s">
        <v>454</v>
      </c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36" t="s">
        <v>453</v>
      </c>
      <c r="AD10" s="136"/>
      <c r="AE10" s="136"/>
      <c r="AF10" s="136"/>
      <c r="AG10" s="68">
        <f>SUM(AG7:AG9)</f>
        <v>0</v>
      </c>
      <c r="AH10" s="347">
        <v>0</v>
      </c>
    </row>
    <row r="11" spans="1:34" s="4" customFormat="1" ht="12.95" customHeight="1" x14ac:dyDescent="0.2">
      <c r="A11" s="201" t="s">
        <v>232</v>
      </c>
      <c r="B11" s="201"/>
      <c r="C11" s="204" t="s">
        <v>452</v>
      </c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136" t="s">
        <v>451</v>
      </c>
      <c r="AD11" s="136"/>
      <c r="AE11" s="136"/>
      <c r="AF11" s="136"/>
      <c r="AG11" s="49">
        <v>0</v>
      </c>
      <c r="AH11" s="347">
        <v>0</v>
      </c>
    </row>
    <row r="12" spans="1:34" ht="12.95" customHeight="1" x14ac:dyDescent="0.2">
      <c r="A12" s="201" t="s">
        <v>229</v>
      </c>
      <c r="B12" s="201"/>
      <c r="C12" s="125" t="s">
        <v>450</v>
      </c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36" t="s">
        <v>449</v>
      </c>
      <c r="AD12" s="136"/>
      <c r="AE12" s="136"/>
      <c r="AF12" s="136"/>
      <c r="AG12" s="49">
        <v>0</v>
      </c>
      <c r="AH12" s="347">
        <v>0</v>
      </c>
    </row>
    <row r="13" spans="1:34" ht="12.95" customHeight="1" x14ac:dyDescent="0.2">
      <c r="A13" s="201" t="s">
        <v>226</v>
      </c>
      <c r="B13" s="201"/>
      <c r="C13" s="125" t="s">
        <v>448</v>
      </c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36" t="s">
        <v>447</v>
      </c>
      <c r="AD13" s="136"/>
      <c r="AE13" s="136"/>
      <c r="AF13" s="136"/>
      <c r="AG13" s="49">
        <v>0</v>
      </c>
      <c r="AH13" s="347">
        <v>0</v>
      </c>
    </row>
    <row r="14" spans="1:34" ht="12.95" customHeight="1" x14ac:dyDescent="0.2">
      <c r="A14" s="201" t="s">
        <v>223</v>
      </c>
      <c r="B14" s="201"/>
      <c r="C14" s="125" t="s">
        <v>446</v>
      </c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36" t="s">
        <v>445</v>
      </c>
      <c r="AD14" s="136"/>
      <c r="AE14" s="136"/>
      <c r="AF14" s="136"/>
      <c r="AG14" s="49">
        <v>0</v>
      </c>
      <c r="AH14" s="347">
        <v>0</v>
      </c>
    </row>
    <row r="15" spans="1:34" ht="12.95" customHeight="1" x14ac:dyDescent="0.2">
      <c r="A15" s="201" t="s">
        <v>220</v>
      </c>
      <c r="B15" s="201"/>
      <c r="C15" s="125" t="s">
        <v>444</v>
      </c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36" t="s">
        <v>443</v>
      </c>
      <c r="AD15" s="136"/>
      <c r="AE15" s="136"/>
      <c r="AF15" s="136"/>
      <c r="AG15" s="49">
        <v>0</v>
      </c>
      <c r="AH15" s="347">
        <v>0</v>
      </c>
    </row>
    <row r="16" spans="1:34" ht="12.95" customHeight="1" x14ac:dyDescent="0.2">
      <c r="A16" s="201">
        <v>10</v>
      </c>
      <c r="B16" s="201"/>
      <c r="C16" s="125" t="s">
        <v>442</v>
      </c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36" t="s">
        <v>441</v>
      </c>
      <c r="AD16" s="136"/>
      <c r="AE16" s="136"/>
      <c r="AF16" s="136"/>
      <c r="AG16" s="49">
        <v>0</v>
      </c>
      <c r="AH16" s="347">
        <v>0</v>
      </c>
    </row>
    <row r="17" spans="1:34" ht="12.95" customHeight="1" x14ac:dyDescent="0.2">
      <c r="A17" s="201">
        <v>11</v>
      </c>
      <c r="B17" s="201"/>
      <c r="C17" s="204" t="s">
        <v>440</v>
      </c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136" t="s">
        <v>439</v>
      </c>
      <c r="AD17" s="136"/>
      <c r="AE17" s="136"/>
      <c r="AF17" s="136"/>
      <c r="AG17" s="68">
        <f>SUM(AG11:AG16)</f>
        <v>0</v>
      </c>
      <c r="AH17" s="347">
        <v>0</v>
      </c>
    </row>
    <row r="18" spans="1:34" ht="12.95" customHeight="1" x14ac:dyDescent="0.2">
      <c r="A18" s="201">
        <v>12</v>
      </c>
      <c r="B18" s="201"/>
      <c r="C18" s="204" t="s">
        <v>438</v>
      </c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136" t="s">
        <v>437</v>
      </c>
      <c r="AD18" s="136"/>
      <c r="AE18" s="136"/>
      <c r="AF18" s="136"/>
      <c r="AG18" s="49">
        <v>0</v>
      </c>
      <c r="AH18" s="347">
        <v>0</v>
      </c>
    </row>
    <row r="19" spans="1:34" ht="12.95" customHeight="1" x14ac:dyDescent="0.2">
      <c r="A19" s="201">
        <v>13</v>
      </c>
      <c r="B19" s="201"/>
      <c r="C19" s="204" t="s">
        <v>436</v>
      </c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136" t="s">
        <v>435</v>
      </c>
      <c r="AD19" s="136"/>
      <c r="AE19" s="136"/>
      <c r="AF19" s="136"/>
      <c r="AG19" s="49">
        <v>4980146</v>
      </c>
      <c r="AH19" s="346">
        <v>4980146</v>
      </c>
    </row>
    <row r="20" spans="1:34" ht="12.95" customHeight="1" x14ac:dyDescent="0.2">
      <c r="A20" s="201">
        <v>14</v>
      </c>
      <c r="B20" s="201"/>
      <c r="C20" s="204" t="s">
        <v>434</v>
      </c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136" t="s">
        <v>433</v>
      </c>
      <c r="AD20" s="136"/>
      <c r="AE20" s="136"/>
      <c r="AF20" s="136"/>
      <c r="AG20" s="49">
        <v>65023825</v>
      </c>
      <c r="AH20" s="346">
        <v>65994768</v>
      </c>
    </row>
    <row r="21" spans="1:34" ht="12.95" customHeight="1" x14ac:dyDescent="0.2">
      <c r="A21" s="201">
        <v>15</v>
      </c>
      <c r="B21" s="201"/>
      <c r="C21" s="204" t="s">
        <v>432</v>
      </c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136" t="s">
        <v>431</v>
      </c>
      <c r="AD21" s="136"/>
      <c r="AE21" s="136"/>
      <c r="AF21" s="136"/>
      <c r="AG21" s="49">
        <v>0</v>
      </c>
      <c r="AH21" s="347">
        <v>0</v>
      </c>
    </row>
    <row r="22" spans="1:34" ht="12.95" customHeight="1" x14ac:dyDescent="0.2">
      <c r="A22" s="201">
        <v>16</v>
      </c>
      <c r="B22" s="201"/>
      <c r="C22" s="204" t="s">
        <v>430</v>
      </c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136" t="s">
        <v>429</v>
      </c>
      <c r="AD22" s="136"/>
      <c r="AE22" s="136"/>
      <c r="AF22" s="136"/>
      <c r="AG22" s="49">
        <v>0</v>
      </c>
      <c r="AH22" s="347">
        <v>0</v>
      </c>
    </row>
    <row r="23" spans="1:34" ht="12.95" customHeight="1" x14ac:dyDescent="0.2">
      <c r="A23" s="201">
        <v>17</v>
      </c>
      <c r="B23" s="201"/>
      <c r="C23" s="204" t="s">
        <v>428</v>
      </c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136" t="s">
        <v>427</v>
      </c>
      <c r="AD23" s="136"/>
      <c r="AE23" s="136"/>
      <c r="AF23" s="136"/>
      <c r="AG23" s="49">
        <v>0</v>
      </c>
      <c r="AH23" s="347">
        <v>0</v>
      </c>
    </row>
    <row r="24" spans="1:34" ht="12.95" customHeight="1" x14ac:dyDescent="0.2">
      <c r="A24" s="201">
        <v>18</v>
      </c>
      <c r="B24" s="201"/>
      <c r="C24" s="204" t="s">
        <v>426</v>
      </c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136" t="s">
        <v>425</v>
      </c>
      <c r="AD24" s="136"/>
      <c r="AE24" s="136"/>
      <c r="AF24" s="136"/>
      <c r="AG24" s="49">
        <v>0</v>
      </c>
      <c r="AH24" s="347">
        <v>0</v>
      </c>
    </row>
    <row r="25" spans="1:34" ht="12.95" customHeight="1" x14ac:dyDescent="0.2">
      <c r="A25" s="201">
        <v>19</v>
      </c>
      <c r="B25" s="201"/>
      <c r="C25" s="204" t="s">
        <v>424</v>
      </c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136" t="s">
        <v>423</v>
      </c>
      <c r="AD25" s="136"/>
      <c r="AE25" s="136"/>
      <c r="AF25" s="136"/>
      <c r="AG25" s="49">
        <v>0</v>
      </c>
      <c r="AH25" s="347">
        <v>0</v>
      </c>
    </row>
    <row r="26" spans="1:34" ht="12.95" customHeight="1" x14ac:dyDescent="0.2">
      <c r="A26" s="201">
        <v>20</v>
      </c>
      <c r="B26" s="201"/>
      <c r="C26" s="204" t="s">
        <v>422</v>
      </c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136" t="s">
        <v>421</v>
      </c>
      <c r="AD26" s="136"/>
      <c r="AE26" s="136"/>
      <c r="AF26" s="136"/>
      <c r="AG26" s="68">
        <f>SUM(AG24:AG25)</f>
        <v>0</v>
      </c>
      <c r="AH26" s="347">
        <v>0</v>
      </c>
    </row>
    <row r="27" spans="1:34" ht="12.95" customHeight="1" x14ac:dyDescent="0.2">
      <c r="A27" s="201">
        <v>21</v>
      </c>
      <c r="B27" s="201"/>
      <c r="C27" s="204" t="s">
        <v>420</v>
      </c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136" t="s">
        <v>419</v>
      </c>
      <c r="AD27" s="136"/>
      <c r="AE27" s="136"/>
      <c r="AF27" s="136"/>
      <c r="AG27" s="68">
        <f>SUM(AG10,AG17,AG18:AG23,AG26)</f>
        <v>70003971</v>
      </c>
      <c r="AH27" s="346">
        <v>70974914</v>
      </c>
    </row>
    <row r="28" spans="1:34" ht="12.95" customHeight="1" x14ac:dyDescent="0.2">
      <c r="A28" s="201">
        <v>22</v>
      </c>
      <c r="B28" s="201"/>
      <c r="C28" s="204" t="s">
        <v>418</v>
      </c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136" t="s">
        <v>417</v>
      </c>
      <c r="AD28" s="136"/>
      <c r="AE28" s="136"/>
      <c r="AF28" s="136"/>
      <c r="AG28" s="49">
        <v>0</v>
      </c>
      <c r="AH28" s="347">
        <v>0</v>
      </c>
    </row>
    <row r="29" spans="1:34" ht="12.95" customHeight="1" x14ac:dyDescent="0.2">
      <c r="A29" s="201">
        <v>23</v>
      </c>
      <c r="B29" s="201"/>
      <c r="C29" s="125" t="s">
        <v>416</v>
      </c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36" t="s">
        <v>415</v>
      </c>
      <c r="AD29" s="136"/>
      <c r="AE29" s="136"/>
      <c r="AF29" s="136"/>
      <c r="AG29" s="49">
        <v>0</v>
      </c>
      <c r="AH29" s="347">
        <v>0</v>
      </c>
    </row>
    <row r="30" spans="1:34" ht="12.95" customHeight="1" x14ac:dyDescent="0.2">
      <c r="A30" s="201">
        <v>24</v>
      </c>
      <c r="B30" s="201"/>
      <c r="C30" s="204" t="s">
        <v>414</v>
      </c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136" t="s">
        <v>413</v>
      </c>
      <c r="AD30" s="136"/>
      <c r="AE30" s="136"/>
      <c r="AF30" s="136"/>
      <c r="AG30" s="49">
        <v>0</v>
      </c>
      <c r="AH30" s="347">
        <v>0</v>
      </c>
    </row>
    <row r="31" spans="1:34" ht="12.95" customHeight="1" x14ac:dyDescent="0.2">
      <c r="A31" s="201">
        <v>25</v>
      </c>
      <c r="B31" s="201"/>
      <c r="C31" s="204" t="s">
        <v>412</v>
      </c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136" t="s">
        <v>411</v>
      </c>
      <c r="AD31" s="136"/>
      <c r="AE31" s="136"/>
      <c r="AF31" s="136"/>
      <c r="AG31" s="49">
        <v>0</v>
      </c>
      <c r="AH31" s="347">
        <v>0</v>
      </c>
    </row>
    <row r="32" spans="1:34" ht="12.95" customHeight="1" x14ac:dyDescent="0.2">
      <c r="A32" s="201">
        <v>26</v>
      </c>
      <c r="B32" s="201"/>
      <c r="C32" s="204" t="s">
        <v>410</v>
      </c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136" t="s">
        <v>409</v>
      </c>
      <c r="AD32" s="136"/>
      <c r="AE32" s="136"/>
      <c r="AF32" s="136"/>
      <c r="AG32" s="49">
        <v>0</v>
      </c>
      <c r="AH32" s="347">
        <v>0</v>
      </c>
    </row>
    <row r="33" spans="1:34" ht="12.95" customHeight="1" x14ac:dyDescent="0.2">
      <c r="A33" s="201">
        <v>27</v>
      </c>
      <c r="B33" s="201"/>
      <c r="C33" s="204" t="s">
        <v>408</v>
      </c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136" t="s">
        <v>407</v>
      </c>
      <c r="AD33" s="136"/>
      <c r="AE33" s="136"/>
      <c r="AF33" s="136"/>
      <c r="AG33" s="68">
        <f>SUM(AG28:AG32)</f>
        <v>0</v>
      </c>
      <c r="AH33" s="347">
        <v>0</v>
      </c>
    </row>
    <row r="34" spans="1:34" ht="12.95" customHeight="1" x14ac:dyDescent="0.2">
      <c r="A34" s="201">
        <v>28</v>
      </c>
      <c r="B34" s="201"/>
      <c r="C34" s="125" t="s">
        <v>406</v>
      </c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36" t="s">
        <v>405</v>
      </c>
      <c r="AD34" s="136"/>
      <c r="AE34" s="136"/>
      <c r="AF34" s="136"/>
      <c r="AG34" s="49">
        <v>0</v>
      </c>
      <c r="AH34" s="347">
        <v>0</v>
      </c>
    </row>
    <row r="35" spans="1:34" ht="12.95" customHeight="1" x14ac:dyDescent="0.2">
      <c r="A35" s="201">
        <v>29</v>
      </c>
      <c r="B35" s="201"/>
      <c r="C35" s="125" t="s">
        <v>404</v>
      </c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36" t="s">
        <v>403</v>
      </c>
      <c r="AD35" s="136"/>
      <c r="AE35" s="136"/>
      <c r="AF35" s="136"/>
      <c r="AG35" s="49">
        <v>0</v>
      </c>
      <c r="AH35" s="347">
        <v>0</v>
      </c>
    </row>
    <row r="36" spans="1:34" ht="12.95" customHeight="1" x14ac:dyDescent="0.2">
      <c r="A36" s="202">
        <v>30</v>
      </c>
      <c r="B36" s="202"/>
      <c r="C36" s="203" t="s">
        <v>402</v>
      </c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137" t="s">
        <v>401</v>
      </c>
      <c r="AD36" s="137"/>
      <c r="AE36" s="137"/>
      <c r="AF36" s="137"/>
      <c r="AG36" s="74">
        <f>SUM(AG27,AG33,AG34,AG35)</f>
        <v>70003971</v>
      </c>
      <c r="AH36" s="349">
        <v>70974914</v>
      </c>
    </row>
    <row r="37" spans="1:34" x14ac:dyDescent="0.2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</sheetData>
  <mergeCells count="100">
    <mergeCell ref="A26:B26"/>
    <mergeCell ref="C26:AB26"/>
    <mergeCell ref="AC26:AF26"/>
    <mergeCell ref="A32:B32"/>
    <mergeCell ref="C32:AB32"/>
    <mergeCell ref="AC32:AF32"/>
    <mergeCell ref="A27:B27"/>
    <mergeCell ref="C27:AB27"/>
    <mergeCell ref="AC27:AF27"/>
    <mergeCell ref="A28:B28"/>
    <mergeCell ref="C28:AB28"/>
    <mergeCell ref="AC28:AF28"/>
    <mergeCell ref="A31:B31"/>
    <mergeCell ref="C31:AB31"/>
    <mergeCell ref="AC31:AF31"/>
    <mergeCell ref="A6:B6"/>
    <mergeCell ref="C6:AB6"/>
    <mergeCell ref="AC6:AF6"/>
    <mergeCell ref="A1:AH1"/>
    <mergeCell ref="A2:AH2"/>
    <mergeCell ref="A3:AH3"/>
    <mergeCell ref="A4:AH4"/>
    <mergeCell ref="A7:B7"/>
    <mergeCell ref="C7:AB7"/>
    <mergeCell ref="AC7:AF7"/>
    <mergeCell ref="A5:B5"/>
    <mergeCell ref="C5:AB5"/>
    <mergeCell ref="AC5:AF5"/>
    <mergeCell ref="C15:AB15"/>
    <mergeCell ref="A8:B8"/>
    <mergeCell ref="C8:AB8"/>
    <mergeCell ref="AC8:AF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C15:AF15"/>
    <mergeCell ref="A17:B17"/>
    <mergeCell ref="C17:AB17"/>
    <mergeCell ref="AC17:AF17"/>
    <mergeCell ref="A12:B12"/>
    <mergeCell ref="AC12:AF12"/>
    <mergeCell ref="A13:B13"/>
    <mergeCell ref="C12:AB12"/>
    <mergeCell ref="AC13:AF13"/>
    <mergeCell ref="C13:AB13"/>
    <mergeCell ref="A14:B14"/>
    <mergeCell ref="C14:AB14"/>
    <mergeCell ref="AC14:AF14"/>
    <mergeCell ref="A16:B16"/>
    <mergeCell ref="C16:AB16"/>
    <mergeCell ref="AC16:AF16"/>
    <mergeCell ref="A15:B15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A22:B22"/>
    <mergeCell ref="C22:AB22"/>
    <mergeCell ref="AC22:AF22"/>
    <mergeCell ref="A23:B23"/>
    <mergeCell ref="C23:AB23"/>
    <mergeCell ref="AC23:AF23"/>
    <mergeCell ref="A24:B24"/>
    <mergeCell ref="C24:AB24"/>
    <mergeCell ref="AC24:AF24"/>
    <mergeCell ref="A25:B25"/>
    <mergeCell ref="C25:AB25"/>
    <mergeCell ref="AC25:AF25"/>
    <mergeCell ref="A33:B33"/>
    <mergeCell ref="C33:AB33"/>
    <mergeCell ref="AC33:AF33"/>
    <mergeCell ref="A29:B29"/>
    <mergeCell ref="C29:AB29"/>
    <mergeCell ref="AC29:AF29"/>
    <mergeCell ref="A30:B30"/>
    <mergeCell ref="C30:AB30"/>
    <mergeCell ref="AC30:AF30"/>
    <mergeCell ref="A34:B34"/>
    <mergeCell ref="C34:AB34"/>
    <mergeCell ref="AC34:AF34"/>
    <mergeCell ref="A36:B36"/>
    <mergeCell ref="C36:AB36"/>
    <mergeCell ref="AC36:AF36"/>
    <mergeCell ref="A35:B35"/>
    <mergeCell ref="C35:AB35"/>
    <mergeCell ref="AC35:AF3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9" fitToHeight="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"/>
  <sheetViews>
    <sheetView view="pageBreakPreview" zoomScaleNormal="100" zoomScaleSheetLayoutView="100" workbookViewId="0">
      <selection activeCell="AL19" sqref="AL19"/>
    </sheetView>
  </sheetViews>
  <sheetFormatPr defaultRowHeight="12.75" x14ac:dyDescent="0.2"/>
  <cols>
    <col min="1" max="32" width="2.7109375" style="1" customWidth="1"/>
    <col min="33" max="33" width="12.85546875" style="1" customWidth="1"/>
    <col min="34" max="34" width="13.5703125" style="1" customWidth="1"/>
    <col min="35" max="16384" width="9.140625" style="1"/>
  </cols>
  <sheetData>
    <row r="1" spans="1:34" ht="24" customHeight="1" x14ac:dyDescent="0.2">
      <c r="A1" s="145" t="s">
        <v>704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</row>
    <row r="2" spans="1:34" ht="17.25" customHeight="1" x14ac:dyDescent="0.2">
      <c r="A2" s="146" t="s">
        <v>576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</row>
    <row r="3" spans="1:34" ht="19.5" hidden="1" customHeight="1" x14ac:dyDescent="0.2">
      <c r="A3" s="146" t="s">
        <v>664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</row>
    <row r="4" spans="1:34" ht="19.5" hidden="1" customHeight="1" x14ac:dyDescent="0.2">
      <c r="A4" s="145" t="s">
        <v>575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</row>
    <row r="5" spans="1:34" ht="19.5" hidden="1" customHeight="1" x14ac:dyDescent="0.2">
      <c r="A5" s="146" t="s">
        <v>461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</row>
    <row r="6" spans="1:34" ht="19.5" customHeight="1" x14ac:dyDescent="0.2">
      <c r="A6" s="146" t="s">
        <v>665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</row>
    <row r="7" spans="1:34" ht="15.95" customHeight="1" x14ac:dyDescent="0.2">
      <c r="A7" s="343" t="s">
        <v>622</v>
      </c>
      <c r="B7" s="344"/>
      <c r="C7" s="344"/>
      <c r="D7" s="344"/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  <c r="AA7" s="344"/>
      <c r="AB7" s="344"/>
      <c r="AC7" s="344"/>
      <c r="AD7" s="344"/>
      <c r="AE7" s="344"/>
      <c r="AF7" s="344"/>
      <c r="AG7" s="344"/>
      <c r="AH7" s="344"/>
    </row>
    <row r="8" spans="1:34" ht="35.1" customHeight="1" x14ac:dyDescent="0.2">
      <c r="A8" s="149" t="s">
        <v>251</v>
      </c>
      <c r="B8" s="150"/>
      <c r="C8" s="151" t="s">
        <v>250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3" t="s">
        <v>249</v>
      </c>
      <c r="AD8" s="152"/>
      <c r="AE8" s="152"/>
      <c r="AF8" s="152"/>
      <c r="AG8" s="116" t="s">
        <v>655</v>
      </c>
      <c r="AH8" s="116" t="s">
        <v>711</v>
      </c>
    </row>
    <row r="9" spans="1:34" x14ac:dyDescent="0.2">
      <c r="A9" s="142" t="s">
        <v>248</v>
      </c>
      <c r="B9" s="142"/>
      <c r="C9" s="143" t="s">
        <v>247</v>
      </c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 t="s">
        <v>246</v>
      </c>
      <c r="AD9" s="143"/>
      <c r="AE9" s="143"/>
      <c r="AF9" s="143"/>
      <c r="AG9" s="112" t="s">
        <v>245</v>
      </c>
      <c r="AH9" s="112" t="s">
        <v>556</v>
      </c>
    </row>
    <row r="10" spans="1:34" ht="12.95" customHeight="1" x14ac:dyDescent="0.2">
      <c r="A10" s="201" t="s">
        <v>244</v>
      </c>
      <c r="B10" s="201"/>
      <c r="C10" s="204" t="s">
        <v>521</v>
      </c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136" t="s">
        <v>520</v>
      </c>
      <c r="AD10" s="136"/>
      <c r="AE10" s="136"/>
      <c r="AF10" s="136"/>
      <c r="AG10" s="49">
        <v>0</v>
      </c>
      <c r="AH10" s="347">
        <v>0</v>
      </c>
    </row>
    <row r="11" spans="1:34" ht="12.95" customHeight="1" x14ac:dyDescent="0.2">
      <c r="A11" s="201" t="s">
        <v>241</v>
      </c>
      <c r="B11" s="201"/>
      <c r="C11" s="125" t="s">
        <v>519</v>
      </c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36" t="s">
        <v>518</v>
      </c>
      <c r="AD11" s="136"/>
      <c r="AE11" s="136"/>
      <c r="AF11" s="136"/>
      <c r="AG11" s="49">
        <v>200000000</v>
      </c>
      <c r="AH11" s="346">
        <v>200000000</v>
      </c>
    </row>
    <row r="12" spans="1:34" ht="12.95" customHeight="1" x14ac:dyDescent="0.2">
      <c r="A12" s="201" t="s">
        <v>238</v>
      </c>
      <c r="B12" s="201"/>
      <c r="C12" s="204" t="s">
        <v>517</v>
      </c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136" t="s">
        <v>516</v>
      </c>
      <c r="AD12" s="136"/>
      <c r="AE12" s="136"/>
      <c r="AF12" s="136"/>
      <c r="AG12" s="49">
        <v>0</v>
      </c>
      <c r="AH12" s="347">
        <v>0</v>
      </c>
    </row>
    <row r="13" spans="1:34" ht="12.95" customHeight="1" x14ac:dyDescent="0.2">
      <c r="A13" s="201" t="s">
        <v>235</v>
      </c>
      <c r="B13" s="201"/>
      <c r="C13" s="125" t="s">
        <v>515</v>
      </c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36" t="s">
        <v>514</v>
      </c>
      <c r="AD13" s="136"/>
      <c r="AE13" s="136"/>
      <c r="AF13" s="136"/>
      <c r="AG13" s="68">
        <f>SUM(AG10:AG12)</f>
        <v>200000000</v>
      </c>
      <c r="AH13" s="346">
        <v>200000000</v>
      </c>
    </row>
    <row r="14" spans="1:34" ht="12.95" customHeight="1" x14ac:dyDescent="0.2">
      <c r="A14" s="201" t="s">
        <v>232</v>
      </c>
      <c r="B14" s="201"/>
      <c r="C14" s="125" t="s">
        <v>513</v>
      </c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36" t="s">
        <v>512</v>
      </c>
      <c r="AD14" s="136"/>
      <c r="AE14" s="136"/>
      <c r="AF14" s="136"/>
      <c r="AG14" s="49">
        <v>0</v>
      </c>
      <c r="AH14" s="347">
        <v>0</v>
      </c>
    </row>
    <row r="15" spans="1:34" ht="12.95" customHeight="1" x14ac:dyDescent="0.2">
      <c r="A15" s="201" t="s">
        <v>229</v>
      </c>
      <c r="B15" s="201"/>
      <c r="C15" s="204" t="s">
        <v>511</v>
      </c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136" t="s">
        <v>510</v>
      </c>
      <c r="AD15" s="136"/>
      <c r="AE15" s="136"/>
      <c r="AF15" s="136"/>
      <c r="AG15" s="49">
        <v>0</v>
      </c>
      <c r="AH15" s="347">
        <v>0</v>
      </c>
    </row>
    <row r="16" spans="1:34" ht="12.95" customHeight="1" x14ac:dyDescent="0.2">
      <c r="A16" s="201" t="s">
        <v>226</v>
      </c>
      <c r="B16" s="201"/>
      <c r="C16" s="125" t="s">
        <v>509</v>
      </c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36" t="s">
        <v>508</v>
      </c>
      <c r="AD16" s="136"/>
      <c r="AE16" s="136"/>
      <c r="AF16" s="136"/>
      <c r="AG16" s="49">
        <v>0</v>
      </c>
      <c r="AH16" s="347">
        <v>0</v>
      </c>
    </row>
    <row r="17" spans="1:34" ht="12.95" customHeight="1" x14ac:dyDescent="0.2">
      <c r="A17" s="201" t="s">
        <v>223</v>
      </c>
      <c r="B17" s="201"/>
      <c r="C17" s="204" t="s">
        <v>507</v>
      </c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136" t="s">
        <v>506</v>
      </c>
      <c r="AD17" s="136"/>
      <c r="AE17" s="136"/>
      <c r="AF17" s="136"/>
      <c r="AG17" s="49">
        <v>0</v>
      </c>
      <c r="AH17" s="347">
        <v>0</v>
      </c>
    </row>
    <row r="18" spans="1:34" s="4" customFormat="1" ht="12.95" customHeight="1" x14ac:dyDescent="0.2">
      <c r="A18" s="201" t="s">
        <v>220</v>
      </c>
      <c r="B18" s="201"/>
      <c r="C18" s="204" t="s">
        <v>505</v>
      </c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136" t="s">
        <v>504</v>
      </c>
      <c r="AD18" s="136"/>
      <c r="AE18" s="136"/>
      <c r="AF18" s="136"/>
      <c r="AG18" s="68">
        <f>SUM(AG14:AG17)</f>
        <v>0</v>
      </c>
      <c r="AH18" s="347">
        <v>0</v>
      </c>
    </row>
    <row r="19" spans="1:34" s="4" customFormat="1" ht="12.95" customHeight="1" x14ac:dyDescent="0.2">
      <c r="A19" s="201" t="s">
        <v>217</v>
      </c>
      <c r="B19" s="201"/>
      <c r="C19" s="136" t="s">
        <v>503</v>
      </c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 t="s">
        <v>502</v>
      </c>
      <c r="AD19" s="136"/>
      <c r="AE19" s="136"/>
      <c r="AF19" s="136"/>
      <c r="AG19" s="49">
        <v>47709015</v>
      </c>
      <c r="AH19" s="346">
        <v>24946521</v>
      </c>
    </row>
    <row r="20" spans="1:34" s="4" customFormat="1" ht="12.95" customHeight="1" x14ac:dyDescent="0.2">
      <c r="A20" s="201" t="s">
        <v>214</v>
      </c>
      <c r="B20" s="201"/>
      <c r="C20" s="136" t="s">
        <v>501</v>
      </c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 t="s">
        <v>500</v>
      </c>
      <c r="AD20" s="136"/>
      <c r="AE20" s="136"/>
      <c r="AF20" s="136"/>
      <c r="AG20" s="49">
        <v>0</v>
      </c>
      <c r="AH20" s="347">
        <v>0</v>
      </c>
    </row>
    <row r="21" spans="1:34" s="4" customFormat="1" ht="12.95" customHeight="1" x14ac:dyDescent="0.2">
      <c r="A21" s="201" t="s">
        <v>211</v>
      </c>
      <c r="B21" s="201"/>
      <c r="C21" s="136" t="s">
        <v>499</v>
      </c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 t="s">
        <v>498</v>
      </c>
      <c r="AD21" s="136"/>
      <c r="AE21" s="136"/>
      <c r="AF21" s="136"/>
      <c r="AG21" s="68">
        <f>SUM(AG19:AG20)</f>
        <v>47709015</v>
      </c>
      <c r="AH21" s="346">
        <v>24946521</v>
      </c>
    </row>
    <row r="22" spans="1:34" s="4" customFormat="1" ht="12.95" customHeight="1" x14ac:dyDescent="0.2">
      <c r="A22" s="201" t="s">
        <v>208</v>
      </c>
      <c r="B22" s="201"/>
      <c r="C22" s="204" t="s">
        <v>497</v>
      </c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136" t="s">
        <v>496</v>
      </c>
      <c r="AD22" s="136"/>
      <c r="AE22" s="136"/>
      <c r="AF22" s="136"/>
      <c r="AG22" s="49">
        <v>0</v>
      </c>
      <c r="AH22" s="347">
        <v>0</v>
      </c>
    </row>
    <row r="23" spans="1:34" ht="12.95" customHeight="1" x14ac:dyDescent="0.2">
      <c r="A23" s="201" t="s">
        <v>205</v>
      </c>
      <c r="B23" s="201"/>
      <c r="C23" s="204" t="s">
        <v>495</v>
      </c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136" t="s">
        <v>494</v>
      </c>
      <c r="AD23" s="136"/>
      <c r="AE23" s="136"/>
      <c r="AF23" s="136"/>
      <c r="AG23" s="49">
        <v>0</v>
      </c>
      <c r="AH23" s="347">
        <v>0</v>
      </c>
    </row>
    <row r="24" spans="1:34" s="5" customFormat="1" ht="12.95" customHeight="1" x14ac:dyDescent="0.2">
      <c r="A24" s="201" t="s">
        <v>202</v>
      </c>
      <c r="B24" s="201"/>
      <c r="C24" s="204" t="s">
        <v>493</v>
      </c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136" t="s">
        <v>492</v>
      </c>
      <c r="AD24" s="136"/>
      <c r="AE24" s="136"/>
      <c r="AF24" s="136"/>
      <c r="AG24" s="49">
        <v>0</v>
      </c>
      <c r="AH24" s="347">
        <v>0</v>
      </c>
    </row>
    <row r="25" spans="1:34" s="5" customFormat="1" ht="12.95" customHeight="1" x14ac:dyDescent="0.2">
      <c r="A25" s="201" t="s">
        <v>199</v>
      </c>
      <c r="B25" s="201"/>
      <c r="C25" s="204" t="s">
        <v>491</v>
      </c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136" t="s">
        <v>490</v>
      </c>
      <c r="AD25" s="136"/>
      <c r="AE25" s="136"/>
      <c r="AF25" s="136"/>
      <c r="AG25" s="49">
        <v>0</v>
      </c>
      <c r="AH25" s="347">
        <v>0</v>
      </c>
    </row>
    <row r="26" spans="1:34" ht="12.95" customHeight="1" x14ac:dyDescent="0.2">
      <c r="A26" s="201" t="s">
        <v>196</v>
      </c>
      <c r="B26" s="201"/>
      <c r="C26" s="125" t="s">
        <v>489</v>
      </c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36" t="s">
        <v>488</v>
      </c>
      <c r="AD26" s="136"/>
      <c r="AE26" s="136"/>
      <c r="AF26" s="136"/>
      <c r="AG26" s="49">
        <v>0</v>
      </c>
      <c r="AH26" s="347">
        <v>0</v>
      </c>
    </row>
    <row r="27" spans="1:34" ht="12.95" customHeight="1" x14ac:dyDescent="0.2">
      <c r="A27" s="201">
        <v>18</v>
      </c>
      <c r="B27" s="201"/>
      <c r="C27" s="125" t="s">
        <v>487</v>
      </c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36" t="s">
        <v>486</v>
      </c>
      <c r="AD27" s="136"/>
      <c r="AE27" s="136"/>
      <c r="AF27" s="136"/>
      <c r="AG27" s="49">
        <v>0</v>
      </c>
      <c r="AH27" s="347">
        <v>0</v>
      </c>
    </row>
    <row r="28" spans="1:34" ht="12.95" customHeight="1" x14ac:dyDescent="0.2">
      <c r="A28" s="201">
        <v>19</v>
      </c>
      <c r="B28" s="201"/>
      <c r="C28" s="125" t="s">
        <v>485</v>
      </c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36" t="s">
        <v>484</v>
      </c>
      <c r="AD28" s="136"/>
      <c r="AE28" s="136"/>
      <c r="AF28" s="136"/>
      <c r="AG28" s="49">
        <v>0</v>
      </c>
      <c r="AH28" s="347">
        <v>0</v>
      </c>
    </row>
    <row r="29" spans="1:34" ht="12.95" customHeight="1" x14ac:dyDescent="0.2">
      <c r="A29" s="201">
        <v>20</v>
      </c>
      <c r="B29" s="201"/>
      <c r="C29" s="125" t="s">
        <v>483</v>
      </c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36" t="s">
        <v>482</v>
      </c>
      <c r="AD29" s="136"/>
      <c r="AE29" s="136"/>
      <c r="AF29" s="136"/>
      <c r="AG29" s="68">
        <f>SUM(AG27:AG28)</f>
        <v>0</v>
      </c>
      <c r="AH29" s="347">
        <v>0</v>
      </c>
    </row>
    <row r="30" spans="1:34" ht="12.95" customHeight="1" x14ac:dyDescent="0.2">
      <c r="A30" s="201">
        <v>21</v>
      </c>
      <c r="B30" s="201"/>
      <c r="C30" s="125" t="s">
        <v>481</v>
      </c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36" t="s">
        <v>480</v>
      </c>
      <c r="AD30" s="136"/>
      <c r="AE30" s="136"/>
      <c r="AF30" s="136"/>
      <c r="AG30" s="68">
        <f>SUM(AG13,AG18,AG21,AG22:AG26,AG28)</f>
        <v>247709015</v>
      </c>
      <c r="AH30" s="346">
        <v>224946521</v>
      </c>
    </row>
    <row r="31" spans="1:34" ht="12.95" customHeight="1" x14ac:dyDescent="0.2">
      <c r="A31" s="201">
        <v>22</v>
      </c>
      <c r="B31" s="201"/>
      <c r="C31" s="125" t="s">
        <v>479</v>
      </c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36" t="s">
        <v>478</v>
      </c>
      <c r="AD31" s="136"/>
      <c r="AE31" s="136"/>
      <c r="AF31" s="136"/>
      <c r="AG31" s="49">
        <v>0</v>
      </c>
      <c r="AH31" s="347">
        <v>0</v>
      </c>
    </row>
    <row r="32" spans="1:34" ht="12.95" customHeight="1" x14ac:dyDescent="0.2">
      <c r="A32" s="201">
        <v>23</v>
      </c>
      <c r="B32" s="201"/>
      <c r="C32" s="125" t="s">
        <v>477</v>
      </c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36" t="s">
        <v>476</v>
      </c>
      <c r="AD32" s="136"/>
      <c r="AE32" s="136"/>
      <c r="AF32" s="136"/>
      <c r="AG32" s="49">
        <v>0</v>
      </c>
      <c r="AH32" s="347">
        <v>0</v>
      </c>
    </row>
    <row r="33" spans="1:34" ht="12.95" customHeight="1" x14ac:dyDescent="0.2">
      <c r="A33" s="201">
        <v>24</v>
      </c>
      <c r="B33" s="201"/>
      <c r="C33" s="204" t="s">
        <v>475</v>
      </c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136" t="s">
        <v>474</v>
      </c>
      <c r="AD33" s="136"/>
      <c r="AE33" s="136"/>
      <c r="AF33" s="136"/>
      <c r="AG33" s="49">
        <v>0</v>
      </c>
      <c r="AH33" s="347">
        <v>0</v>
      </c>
    </row>
    <row r="34" spans="1:34" s="4" customFormat="1" ht="12.95" customHeight="1" x14ac:dyDescent="0.2">
      <c r="A34" s="201">
        <v>25</v>
      </c>
      <c r="B34" s="201"/>
      <c r="C34" s="204" t="s">
        <v>473</v>
      </c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136" t="s">
        <v>472</v>
      </c>
      <c r="AD34" s="136"/>
      <c r="AE34" s="136"/>
      <c r="AF34" s="136"/>
      <c r="AG34" s="49">
        <v>0</v>
      </c>
      <c r="AH34" s="366">
        <v>0</v>
      </c>
    </row>
    <row r="35" spans="1:34" s="4" customFormat="1" ht="12.95" customHeight="1" x14ac:dyDescent="0.2">
      <c r="A35" s="201">
        <v>26</v>
      </c>
      <c r="B35" s="201"/>
      <c r="C35" s="204" t="s">
        <v>471</v>
      </c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136" t="s">
        <v>470</v>
      </c>
      <c r="AD35" s="136"/>
      <c r="AE35" s="136"/>
      <c r="AF35" s="136"/>
      <c r="AG35" s="49">
        <v>0</v>
      </c>
      <c r="AH35" s="366">
        <v>0</v>
      </c>
    </row>
    <row r="36" spans="1:34" ht="12.95" customHeight="1" x14ac:dyDescent="0.2">
      <c r="A36" s="201">
        <v>27</v>
      </c>
      <c r="B36" s="201"/>
      <c r="C36" s="204" t="s">
        <v>469</v>
      </c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136" t="s">
        <v>468</v>
      </c>
      <c r="AD36" s="136"/>
      <c r="AE36" s="136"/>
      <c r="AF36" s="136"/>
      <c r="AG36" s="68">
        <f>SUM(AG31:AG35)</f>
        <v>0</v>
      </c>
      <c r="AH36" s="347">
        <v>0</v>
      </c>
    </row>
    <row r="37" spans="1:34" ht="12.95" customHeight="1" x14ac:dyDescent="0.2">
      <c r="A37" s="201">
        <v>28</v>
      </c>
      <c r="B37" s="201"/>
      <c r="C37" s="125" t="s">
        <v>467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36" t="s">
        <v>466</v>
      </c>
      <c r="AD37" s="136"/>
      <c r="AE37" s="136"/>
      <c r="AF37" s="136"/>
      <c r="AG37" s="49">
        <v>0</v>
      </c>
      <c r="AH37" s="347">
        <v>0</v>
      </c>
    </row>
    <row r="38" spans="1:34" ht="12.95" customHeight="1" x14ac:dyDescent="0.2">
      <c r="A38" s="201">
        <v>29</v>
      </c>
      <c r="B38" s="201"/>
      <c r="C38" s="125" t="s">
        <v>465</v>
      </c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36" t="s">
        <v>464</v>
      </c>
      <c r="AD38" s="136"/>
      <c r="AE38" s="136"/>
      <c r="AF38" s="136"/>
      <c r="AG38" s="49">
        <v>0</v>
      </c>
      <c r="AH38" s="347">
        <v>0</v>
      </c>
    </row>
    <row r="39" spans="1:34" s="4" customFormat="1" ht="12.95" customHeight="1" x14ac:dyDescent="0.2">
      <c r="A39" s="202">
        <v>30</v>
      </c>
      <c r="B39" s="202"/>
      <c r="C39" s="203" t="s">
        <v>463</v>
      </c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137" t="s">
        <v>462</v>
      </c>
      <c r="AD39" s="137"/>
      <c r="AE39" s="137"/>
      <c r="AF39" s="137"/>
      <c r="AG39" s="74">
        <f>SUM(AG30,AG36,AG37:AG38)</f>
        <v>247709015</v>
      </c>
      <c r="AH39" s="349">
        <v>224946521</v>
      </c>
    </row>
  </sheetData>
  <mergeCells count="103">
    <mergeCell ref="A1:AH1"/>
    <mergeCell ref="A2:AH2"/>
    <mergeCell ref="A6:AH6"/>
    <mergeCell ref="A7:AH7"/>
    <mergeCell ref="A3:AG3"/>
    <mergeCell ref="A4:AG4"/>
    <mergeCell ref="A5:AG5"/>
    <mergeCell ref="A37:B37"/>
    <mergeCell ref="C37:AB37"/>
    <mergeCell ref="AC37:AF37"/>
    <mergeCell ref="A39:B39"/>
    <mergeCell ref="C39:AB39"/>
    <mergeCell ref="AC39:AF39"/>
    <mergeCell ref="A38:B38"/>
    <mergeCell ref="C38:AB38"/>
    <mergeCell ref="AC33:AF33"/>
    <mergeCell ref="A34:B34"/>
    <mergeCell ref="C34:AB34"/>
    <mergeCell ref="AC34:AF34"/>
    <mergeCell ref="A36:B36"/>
    <mergeCell ref="C36:AB36"/>
    <mergeCell ref="AC36:AF36"/>
    <mergeCell ref="A24:B24"/>
    <mergeCell ref="C24:AB24"/>
    <mergeCell ref="AC24:AF24"/>
    <mergeCell ref="A25:B25"/>
    <mergeCell ref="A20:B20"/>
    <mergeCell ref="C20:AB20"/>
    <mergeCell ref="AC20:AF20"/>
    <mergeCell ref="C25:AB25"/>
    <mergeCell ref="AC25:AF25"/>
    <mergeCell ref="A26:B26"/>
    <mergeCell ref="C26:AB26"/>
    <mergeCell ref="AC26:AF26"/>
    <mergeCell ref="A21:B21"/>
    <mergeCell ref="C21:AB21"/>
    <mergeCell ref="AC21:AF21"/>
    <mergeCell ref="A22:B22"/>
    <mergeCell ref="C22:AB22"/>
    <mergeCell ref="AC22:AF22"/>
    <mergeCell ref="A23:B23"/>
    <mergeCell ref="C23:AB23"/>
    <mergeCell ref="AC23:AF23"/>
    <mergeCell ref="A17:B17"/>
    <mergeCell ref="C17:AB17"/>
    <mergeCell ref="AC17:AF17"/>
    <mergeCell ref="A18:B18"/>
    <mergeCell ref="C18:AB18"/>
    <mergeCell ref="AC18:AF18"/>
    <mergeCell ref="A19:B19"/>
    <mergeCell ref="C19:AB19"/>
    <mergeCell ref="AC19:AF19"/>
    <mergeCell ref="C13:AB13"/>
    <mergeCell ref="AC13:AF13"/>
    <mergeCell ref="A14:B14"/>
    <mergeCell ref="C14:AB14"/>
    <mergeCell ref="AC14:AF14"/>
    <mergeCell ref="A15:B15"/>
    <mergeCell ref="C15:AB15"/>
    <mergeCell ref="AC15:AF15"/>
    <mergeCell ref="A16:B16"/>
    <mergeCell ref="C16:AB16"/>
    <mergeCell ref="AC16:AF16"/>
    <mergeCell ref="A8:B8"/>
    <mergeCell ref="C8:AB8"/>
    <mergeCell ref="AC8:AF8"/>
    <mergeCell ref="A27:B27"/>
    <mergeCell ref="C27:AB27"/>
    <mergeCell ref="AC27:AF27"/>
    <mergeCell ref="A28:B28"/>
    <mergeCell ref="C28:AB28"/>
    <mergeCell ref="AC28:AF2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12:B12"/>
    <mergeCell ref="C12:AB12"/>
    <mergeCell ref="AC12:AF12"/>
    <mergeCell ref="A13:B13"/>
    <mergeCell ref="AC38:AF38"/>
    <mergeCell ref="A29:B29"/>
    <mergeCell ref="C29:AB29"/>
    <mergeCell ref="AC29:AF29"/>
    <mergeCell ref="A35:B35"/>
    <mergeCell ref="C35:AB35"/>
    <mergeCell ref="AC35:AF35"/>
    <mergeCell ref="A30:B30"/>
    <mergeCell ref="C30:AB30"/>
    <mergeCell ref="AC30:AF30"/>
    <mergeCell ref="A31:B31"/>
    <mergeCell ref="C31:AB31"/>
    <mergeCell ref="AC31:AF31"/>
    <mergeCell ref="A32:B32"/>
    <mergeCell ref="C32:AB32"/>
    <mergeCell ref="AC32:AF32"/>
    <mergeCell ref="A33:B33"/>
    <mergeCell ref="C33:AB33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90" fitToHeight="0" orientation="portrait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42"/>
  <sheetViews>
    <sheetView view="pageBreakPreview" zoomScale="90" zoomScaleNormal="100" zoomScaleSheetLayoutView="90" zoomScalePageLayoutView="80" workbookViewId="0">
      <pane ySplit="5" topLeftCell="A6" activePane="bottomLeft" state="frozen"/>
      <selection pane="bottomLeft" sqref="A1:BR1"/>
    </sheetView>
  </sheetViews>
  <sheetFormatPr defaultRowHeight="12.75" x14ac:dyDescent="0.2"/>
  <cols>
    <col min="1" max="65" width="2.7109375" style="7" customWidth="1"/>
    <col min="66" max="66" width="2.7109375" style="11" customWidth="1"/>
    <col min="67" max="70" width="2.7109375" style="53" customWidth="1"/>
    <col min="71" max="71" width="3.28515625" style="8" customWidth="1"/>
    <col min="72" max="114" width="2.7109375" style="7" customWidth="1"/>
    <col min="115" max="16384" width="9.140625" style="7"/>
  </cols>
  <sheetData>
    <row r="1" spans="1:71" s="11" customFormat="1" x14ac:dyDescent="0.2">
      <c r="A1" s="218" t="s">
        <v>705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  <c r="BS1" s="12"/>
    </row>
    <row r="2" spans="1:71" s="11" customFormat="1" x14ac:dyDescent="0.2">
      <c r="A2" s="219" t="s">
        <v>666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12"/>
    </row>
    <row r="3" spans="1:71" s="12" customFormat="1" ht="12.95" customHeight="1" x14ac:dyDescent="0.2">
      <c r="A3" s="220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</row>
    <row r="4" spans="1:71" ht="12.95" customHeight="1" x14ac:dyDescent="0.2">
      <c r="A4" s="222" t="s">
        <v>622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4"/>
    </row>
    <row r="5" spans="1:71" ht="120.75" customHeight="1" x14ac:dyDescent="0.2">
      <c r="A5" s="213" t="s">
        <v>566</v>
      </c>
      <c r="B5" s="213"/>
      <c r="C5" s="217" t="s">
        <v>565</v>
      </c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3" t="s">
        <v>568</v>
      </c>
      <c r="AF5" s="213"/>
      <c r="AG5" s="213"/>
      <c r="AH5" s="213"/>
      <c r="AI5" s="213" t="s">
        <v>564</v>
      </c>
      <c r="AJ5" s="213"/>
      <c r="AK5" s="213"/>
      <c r="AL5" s="213"/>
      <c r="AM5" s="213" t="s">
        <v>563</v>
      </c>
      <c r="AN5" s="213"/>
      <c r="AO5" s="213"/>
      <c r="AP5" s="213"/>
      <c r="AQ5" s="213" t="s">
        <v>562</v>
      </c>
      <c r="AR5" s="213"/>
      <c r="AS5" s="213"/>
      <c r="AT5" s="213"/>
      <c r="AU5" s="213" t="s">
        <v>561</v>
      </c>
      <c r="AV5" s="213"/>
      <c r="AW5" s="213"/>
      <c r="AX5" s="213"/>
      <c r="AY5" s="213" t="s">
        <v>225</v>
      </c>
      <c r="AZ5" s="213"/>
      <c r="BA5" s="213"/>
      <c r="BB5" s="213"/>
      <c r="BC5" s="213" t="s">
        <v>560</v>
      </c>
      <c r="BD5" s="213"/>
      <c r="BE5" s="213"/>
      <c r="BF5" s="213"/>
      <c r="BG5" s="213" t="s">
        <v>559</v>
      </c>
      <c r="BH5" s="213"/>
      <c r="BI5" s="213"/>
      <c r="BJ5" s="213"/>
      <c r="BK5" s="213" t="s">
        <v>558</v>
      </c>
      <c r="BL5" s="213"/>
      <c r="BM5" s="213"/>
      <c r="BN5" s="213"/>
      <c r="BO5" s="213" t="s">
        <v>557</v>
      </c>
      <c r="BP5" s="213"/>
      <c r="BQ5" s="213"/>
      <c r="BR5" s="213"/>
    </row>
    <row r="6" spans="1:71" ht="12.95" customHeight="1" x14ac:dyDescent="0.2">
      <c r="A6" s="205" t="s">
        <v>248</v>
      </c>
      <c r="B6" s="205"/>
      <c r="C6" s="215" t="s">
        <v>247</v>
      </c>
      <c r="D6" s="215"/>
      <c r="E6" s="215"/>
      <c r="F6" s="215"/>
      <c r="G6" s="215"/>
      <c r="H6" s="215"/>
      <c r="I6" s="215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05" t="s">
        <v>246</v>
      </c>
      <c r="AF6" s="205"/>
      <c r="AG6" s="205"/>
      <c r="AH6" s="205"/>
      <c r="AI6" s="205" t="s">
        <v>245</v>
      </c>
      <c r="AJ6" s="205"/>
      <c r="AK6" s="205"/>
      <c r="AL6" s="205"/>
      <c r="AM6" s="205" t="s">
        <v>556</v>
      </c>
      <c r="AN6" s="216"/>
      <c r="AO6" s="216"/>
      <c r="AP6" s="216"/>
      <c r="AQ6" s="205" t="s">
        <v>555</v>
      </c>
      <c r="AR6" s="216"/>
      <c r="AS6" s="216"/>
      <c r="AT6" s="216"/>
      <c r="AU6" s="205" t="s">
        <v>554</v>
      </c>
      <c r="AV6" s="216"/>
      <c r="AW6" s="216"/>
      <c r="AX6" s="216"/>
      <c r="AY6" s="205" t="s">
        <v>553</v>
      </c>
      <c r="AZ6" s="216"/>
      <c r="BA6" s="216"/>
      <c r="BB6" s="216"/>
      <c r="BC6" s="205" t="s">
        <v>552</v>
      </c>
      <c r="BD6" s="205"/>
      <c r="BE6" s="205"/>
      <c r="BF6" s="205"/>
      <c r="BG6" s="205" t="s">
        <v>551</v>
      </c>
      <c r="BH6" s="205"/>
      <c r="BI6" s="205"/>
      <c r="BJ6" s="205"/>
      <c r="BK6" s="205" t="s">
        <v>550</v>
      </c>
      <c r="BL6" s="205"/>
      <c r="BM6" s="205"/>
      <c r="BN6" s="205"/>
      <c r="BO6" s="205" t="s">
        <v>549</v>
      </c>
      <c r="BP6" s="205"/>
      <c r="BQ6" s="205"/>
      <c r="BR6" s="205"/>
    </row>
    <row r="7" spans="1:71" ht="12.95" customHeight="1" x14ac:dyDescent="0.2">
      <c r="A7" s="205" t="s">
        <v>248</v>
      </c>
      <c r="B7" s="205"/>
      <c r="C7" s="206" t="s">
        <v>548</v>
      </c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14"/>
      <c r="BP7" s="214"/>
      <c r="BQ7" s="214"/>
      <c r="BR7" s="214"/>
    </row>
    <row r="8" spans="1:71" ht="26.1" customHeight="1" x14ac:dyDescent="0.2">
      <c r="A8" s="205" t="s">
        <v>247</v>
      </c>
      <c r="B8" s="205"/>
      <c r="C8" s="206" t="s">
        <v>547</v>
      </c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14"/>
      <c r="BP8" s="214"/>
      <c r="BQ8" s="214"/>
      <c r="BR8" s="214"/>
    </row>
    <row r="9" spans="1:71" ht="12.95" customHeight="1" x14ac:dyDescent="0.2">
      <c r="A9" s="205" t="s">
        <v>246</v>
      </c>
      <c r="B9" s="205"/>
      <c r="C9" s="206" t="s">
        <v>546</v>
      </c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14"/>
      <c r="BP9" s="214"/>
      <c r="BQ9" s="214"/>
      <c r="BR9" s="214"/>
    </row>
    <row r="10" spans="1:71" ht="12.95" customHeight="1" x14ac:dyDescent="0.2">
      <c r="A10" s="205" t="s">
        <v>245</v>
      </c>
      <c r="B10" s="205"/>
      <c r="C10" s="206" t="s">
        <v>545</v>
      </c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5">
        <v>1</v>
      </c>
      <c r="AF10" s="205"/>
      <c r="AG10" s="205"/>
      <c r="AH10" s="205"/>
      <c r="AI10" s="208">
        <v>2928000</v>
      </c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>
        <v>149008</v>
      </c>
      <c r="AZ10" s="208"/>
      <c r="BA10" s="208"/>
      <c r="BB10" s="208"/>
      <c r="BC10" s="208">
        <v>960000</v>
      </c>
      <c r="BD10" s="208"/>
      <c r="BE10" s="208"/>
      <c r="BF10" s="208"/>
      <c r="BG10" s="208"/>
      <c r="BH10" s="208"/>
      <c r="BI10" s="208"/>
      <c r="BJ10" s="208"/>
      <c r="BK10" s="208"/>
      <c r="BL10" s="208"/>
      <c r="BM10" s="208"/>
      <c r="BN10" s="208"/>
      <c r="BO10" s="209"/>
      <c r="BP10" s="209"/>
      <c r="BQ10" s="209"/>
      <c r="BR10" s="209"/>
    </row>
    <row r="11" spans="1:71" ht="12.95" customHeight="1" x14ac:dyDescent="0.2">
      <c r="A11" s="205" t="s">
        <v>556</v>
      </c>
      <c r="B11" s="205"/>
      <c r="C11" s="206" t="s">
        <v>544</v>
      </c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5"/>
      <c r="AF11" s="205"/>
      <c r="AG11" s="205"/>
      <c r="AH11" s="205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  <c r="BI11" s="208"/>
      <c r="BJ11" s="208"/>
      <c r="BK11" s="208"/>
      <c r="BL11" s="208"/>
      <c r="BM11" s="208"/>
      <c r="BN11" s="208"/>
      <c r="BO11" s="209"/>
      <c r="BP11" s="209"/>
      <c r="BQ11" s="209"/>
      <c r="BR11" s="209"/>
    </row>
    <row r="12" spans="1:71" ht="12.95" customHeight="1" x14ac:dyDescent="0.2">
      <c r="A12" s="205" t="s">
        <v>555</v>
      </c>
      <c r="B12" s="205"/>
      <c r="C12" s="206" t="s">
        <v>543</v>
      </c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5">
        <v>2</v>
      </c>
      <c r="AF12" s="205"/>
      <c r="AG12" s="205"/>
      <c r="AH12" s="205"/>
      <c r="AI12" s="208">
        <v>6456648</v>
      </c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>
        <v>298017</v>
      </c>
      <c r="AZ12" s="208"/>
      <c r="BA12" s="208"/>
      <c r="BB12" s="208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8"/>
      <c r="BN12" s="208"/>
      <c r="BO12" s="209"/>
      <c r="BP12" s="209"/>
      <c r="BQ12" s="209"/>
      <c r="BR12" s="209"/>
    </row>
    <row r="13" spans="1:71" ht="12.95" customHeight="1" x14ac:dyDescent="0.2">
      <c r="A13" s="205" t="s">
        <v>554</v>
      </c>
      <c r="B13" s="205"/>
      <c r="C13" s="206" t="s">
        <v>542</v>
      </c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5"/>
      <c r="AF13" s="205"/>
      <c r="AG13" s="205"/>
      <c r="AH13" s="205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  <c r="BI13" s="208"/>
      <c r="BJ13" s="208"/>
      <c r="BK13" s="208"/>
      <c r="BL13" s="208"/>
      <c r="BM13" s="208"/>
      <c r="BN13" s="208"/>
      <c r="BO13" s="209"/>
      <c r="BP13" s="209"/>
      <c r="BQ13" s="209"/>
      <c r="BR13" s="209"/>
    </row>
    <row r="14" spans="1:71" ht="12.95" customHeight="1" x14ac:dyDescent="0.2">
      <c r="A14" s="205" t="s">
        <v>553</v>
      </c>
      <c r="B14" s="205"/>
      <c r="C14" s="206" t="s">
        <v>541</v>
      </c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 t="s">
        <v>121</v>
      </c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5"/>
      <c r="AF14" s="205"/>
      <c r="AG14" s="205"/>
      <c r="AH14" s="205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  <c r="BI14" s="208"/>
      <c r="BJ14" s="208"/>
      <c r="BK14" s="208"/>
      <c r="BL14" s="208"/>
      <c r="BM14" s="208"/>
      <c r="BN14" s="208"/>
      <c r="BO14" s="209"/>
      <c r="BP14" s="209"/>
      <c r="BQ14" s="209"/>
      <c r="BR14" s="209"/>
    </row>
    <row r="15" spans="1:71" ht="12.95" customHeight="1" x14ac:dyDescent="0.2">
      <c r="A15" s="205" t="s">
        <v>552</v>
      </c>
      <c r="B15" s="205"/>
      <c r="C15" s="206" t="s">
        <v>540</v>
      </c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 t="s">
        <v>118</v>
      </c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5"/>
      <c r="AF15" s="205"/>
      <c r="AG15" s="205"/>
      <c r="AH15" s="205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8"/>
      <c r="BI15" s="208"/>
      <c r="BJ15" s="208"/>
      <c r="BK15" s="208"/>
      <c r="BL15" s="208"/>
      <c r="BM15" s="208"/>
      <c r="BN15" s="208"/>
      <c r="BO15" s="209"/>
      <c r="BP15" s="209"/>
      <c r="BQ15" s="209"/>
      <c r="BR15" s="209"/>
    </row>
    <row r="16" spans="1:71" ht="12.95" customHeight="1" x14ac:dyDescent="0.2">
      <c r="A16" s="205" t="s">
        <v>551</v>
      </c>
      <c r="B16" s="205"/>
      <c r="C16" s="206" t="s">
        <v>539</v>
      </c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 t="s">
        <v>115</v>
      </c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5"/>
      <c r="AF16" s="205"/>
      <c r="AG16" s="205"/>
      <c r="AH16" s="205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  <c r="BI16" s="208"/>
      <c r="BJ16" s="208"/>
      <c r="BK16" s="208"/>
      <c r="BL16" s="208"/>
      <c r="BM16" s="208"/>
      <c r="BN16" s="208"/>
      <c r="BO16" s="209"/>
      <c r="BP16" s="209"/>
      <c r="BQ16" s="209"/>
      <c r="BR16" s="209"/>
    </row>
    <row r="17" spans="1:71" ht="12.95" customHeight="1" x14ac:dyDescent="0.2">
      <c r="A17" s="205" t="s">
        <v>550</v>
      </c>
      <c r="B17" s="205"/>
      <c r="C17" s="206" t="s">
        <v>538</v>
      </c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 t="s">
        <v>112</v>
      </c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5"/>
      <c r="AF17" s="205"/>
      <c r="AG17" s="205"/>
      <c r="AH17" s="205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  <c r="BI17" s="208"/>
      <c r="BJ17" s="208"/>
      <c r="BK17" s="208"/>
      <c r="BL17" s="208"/>
      <c r="BM17" s="208"/>
      <c r="BN17" s="208"/>
      <c r="BO17" s="209"/>
      <c r="BP17" s="209"/>
      <c r="BQ17" s="209"/>
      <c r="BR17" s="209"/>
    </row>
    <row r="18" spans="1:71" ht="12.95" customHeight="1" x14ac:dyDescent="0.2">
      <c r="A18" s="205" t="s">
        <v>549</v>
      </c>
      <c r="B18" s="205"/>
      <c r="C18" s="206" t="s">
        <v>537</v>
      </c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 t="s">
        <v>109</v>
      </c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5"/>
      <c r="AF18" s="205"/>
      <c r="AG18" s="205"/>
      <c r="AH18" s="205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  <c r="BI18" s="208"/>
      <c r="BJ18" s="208"/>
      <c r="BK18" s="208"/>
      <c r="BL18" s="208"/>
      <c r="BM18" s="208"/>
      <c r="BN18" s="208"/>
      <c r="BO18" s="209"/>
      <c r="BP18" s="209"/>
      <c r="BQ18" s="209"/>
      <c r="BR18" s="209"/>
    </row>
    <row r="19" spans="1:71" ht="12.95" customHeight="1" x14ac:dyDescent="0.2">
      <c r="A19" s="205" t="s">
        <v>595</v>
      </c>
      <c r="B19" s="205"/>
      <c r="C19" s="206" t="s">
        <v>536</v>
      </c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 t="s">
        <v>106</v>
      </c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5"/>
      <c r="AF19" s="205"/>
      <c r="AG19" s="205"/>
      <c r="AH19" s="205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  <c r="BI19" s="208"/>
      <c r="BJ19" s="208"/>
      <c r="BK19" s="208"/>
      <c r="BL19" s="208"/>
      <c r="BM19" s="208"/>
      <c r="BN19" s="208"/>
      <c r="BO19" s="209"/>
      <c r="BP19" s="209"/>
      <c r="BQ19" s="209"/>
      <c r="BR19" s="209"/>
    </row>
    <row r="20" spans="1:71" s="11" customFormat="1" ht="12.95" customHeight="1" x14ac:dyDescent="0.2">
      <c r="A20" s="212">
        <v>14</v>
      </c>
      <c r="B20" s="213"/>
      <c r="C20" s="207" t="s">
        <v>647</v>
      </c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10">
        <v>3</v>
      </c>
      <c r="AF20" s="211"/>
      <c r="AG20" s="211"/>
      <c r="AH20" s="211"/>
      <c r="AI20" s="210">
        <f t="shared" ref="AI20" si="0">SUM(AI7:AL19)</f>
        <v>9384648</v>
      </c>
      <c r="AJ20" s="225"/>
      <c r="AK20" s="225"/>
      <c r="AL20" s="225"/>
      <c r="AM20" s="210">
        <f t="shared" ref="AM20" si="1">SUM(AM7:AP19)</f>
        <v>0</v>
      </c>
      <c r="AN20" s="225"/>
      <c r="AO20" s="225"/>
      <c r="AP20" s="225"/>
      <c r="AQ20" s="210">
        <f t="shared" ref="AQ20" si="2">SUM(AQ7:AT19)</f>
        <v>0</v>
      </c>
      <c r="AR20" s="225"/>
      <c r="AS20" s="225"/>
      <c r="AT20" s="225"/>
      <c r="AU20" s="210">
        <f t="shared" ref="AU20" si="3">SUM(AU7:AX19)</f>
        <v>0</v>
      </c>
      <c r="AV20" s="225"/>
      <c r="AW20" s="225"/>
      <c r="AX20" s="225"/>
      <c r="AY20" s="210">
        <f t="shared" ref="AY20" si="4">SUM(AY7:BB19)</f>
        <v>447025</v>
      </c>
      <c r="AZ20" s="225"/>
      <c r="BA20" s="225"/>
      <c r="BB20" s="225"/>
      <c r="BC20" s="210">
        <f t="shared" ref="BC20" si="5">SUM(BC7:BF19)</f>
        <v>960000</v>
      </c>
      <c r="BD20" s="225"/>
      <c r="BE20" s="225"/>
      <c r="BF20" s="225"/>
      <c r="BG20" s="210">
        <f t="shared" ref="BG20" si="6">SUM(BG7:BJ19)</f>
        <v>0</v>
      </c>
      <c r="BH20" s="225"/>
      <c r="BI20" s="225"/>
      <c r="BJ20" s="225"/>
      <c r="BK20" s="226">
        <v>0</v>
      </c>
      <c r="BL20" s="226"/>
      <c r="BM20" s="226"/>
      <c r="BN20" s="226"/>
      <c r="BO20" s="210">
        <f t="shared" ref="BO20" si="7">SUM(BO7:BR19)</f>
        <v>0</v>
      </c>
      <c r="BP20" s="225"/>
      <c r="BQ20" s="225"/>
      <c r="BR20" s="225"/>
      <c r="BS20" s="53"/>
    </row>
    <row r="21" spans="1:71" s="11" customFormat="1" ht="26.1" customHeight="1" x14ac:dyDescent="0.2">
      <c r="A21" s="205" t="s">
        <v>599</v>
      </c>
      <c r="B21" s="205"/>
      <c r="C21" s="206" t="s">
        <v>535</v>
      </c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5"/>
      <c r="AF21" s="205"/>
      <c r="AG21" s="205"/>
      <c r="AH21" s="205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9"/>
      <c r="BP21" s="209"/>
      <c r="BQ21" s="209"/>
      <c r="BR21" s="209"/>
      <c r="BS21" s="53"/>
    </row>
    <row r="22" spans="1:71" s="11" customFormat="1" ht="26.1" customHeight="1" x14ac:dyDescent="0.2">
      <c r="A22" s="205" t="s">
        <v>601</v>
      </c>
      <c r="B22" s="205"/>
      <c r="C22" s="206" t="s">
        <v>569</v>
      </c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5">
        <v>1</v>
      </c>
      <c r="AF22" s="205"/>
      <c r="AG22" s="205"/>
      <c r="AH22" s="205"/>
      <c r="AI22" s="208">
        <v>2546400</v>
      </c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>
        <v>149008</v>
      </c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9"/>
      <c r="BP22" s="209"/>
      <c r="BQ22" s="209"/>
      <c r="BR22" s="209"/>
      <c r="BS22" s="53"/>
    </row>
    <row r="23" spans="1:71" s="11" customFormat="1" ht="26.1" customHeight="1" x14ac:dyDescent="0.2">
      <c r="A23" s="205" t="s">
        <v>603</v>
      </c>
      <c r="B23" s="205"/>
      <c r="C23" s="206" t="s">
        <v>570</v>
      </c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5">
        <v>2</v>
      </c>
      <c r="AF23" s="205"/>
      <c r="AG23" s="205"/>
      <c r="AH23" s="205"/>
      <c r="AI23" s="208">
        <v>4800000</v>
      </c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>
        <v>290008</v>
      </c>
      <c r="AZ23" s="208"/>
      <c r="BA23" s="208"/>
      <c r="BB23" s="208"/>
      <c r="BC23" s="208">
        <v>100000</v>
      </c>
      <c r="BD23" s="208"/>
      <c r="BE23" s="208"/>
      <c r="BF23" s="208"/>
      <c r="BG23" s="208"/>
      <c r="BH23" s="208"/>
      <c r="BI23" s="208"/>
      <c r="BJ23" s="208"/>
      <c r="BK23" s="208"/>
      <c r="BL23" s="208"/>
      <c r="BM23" s="208"/>
      <c r="BN23" s="208"/>
      <c r="BO23" s="209"/>
      <c r="BP23" s="209"/>
      <c r="BQ23" s="209"/>
      <c r="BR23" s="209"/>
      <c r="BS23" s="53"/>
    </row>
    <row r="24" spans="1:71" s="11" customFormat="1" ht="26.1" customHeight="1" x14ac:dyDescent="0.2">
      <c r="A24" s="205" t="s">
        <v>605</v>
      </c>
      <c r="B24" s="205"/>
      <c r="C24" s="206" t="s">
        <v>571</v>
      </c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5">
        <v>4</v>
      </c>
      <c r="AF24" s="205"/>
      <c r="AG24" s="205"/>
      <c r="AH24" s="205"/>
      <c r="AI24" s="208">
        <v>8539200</v>
      </c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>
        <v>590974</v>
      </c>
      <c r="AZ24" s="208"/>
      <c r="BA24" s="208"/>
      <c r="BB24" s="208"/>
      <c r="BC24" s="208"/>
      <c r="BD24" s="208"/>
      <c r="BE24" s="208"/>
      <c r="BF24" s="208"/>
      <c r="BG24" s="208"/>
      <c r="BH24" s="208"/>
      <c r="BI24" s="208"/>
      <c r="BJ24" s="208"/>
      <c r="BK24" s="208"/>
      <c r="BL24" s="208"/>
      <c r="BM24" s="208"/>
      <c r="BN24" s="208"/>
      <c r="BO24" s="209"/>
      <c r="BP24" s="209"/>
      <c r="BQ24" s="209"/>
      <c r="BR24" s="209"/>
      <c r="BS24" s="53"/>
    </row>
    <row r="25" spans="1:71" s="11" customFormat="1" ht="12.95" customHeight="1" x14ac:dyDescent="0.2">
      <c r="A25" s="205" t="s">
        <v>607</v>
      </c>
      <c r="B25" s="205"/>
      <c r="C25" s="206" t="s">
        <v>534</v>
      </c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5"/>
      <c r="AF25" s="205"/>
      <c r="AG25" s="205"/>
      <c r="AH25" s="205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9"/>
      <c r="BP25" s="209"/>
      <c r="BQ25" s="209"/>
      <c r="BR25" s="209"/>
      <c r="BS25" s="53"/>
    </row>
    <row r="26" spans="1:71" s="11" customFormat="1" ht="12.95" customHeight="1" x14ac:dyDescent="0.2">
      <c r="A26" s="205" t="s">
        <v>609</v>
      </c>
      <c r="B26" s="205"/>
      <c r="C26" s="206" t="s">
        <v>533</v>
      </c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5">
        <v>18</v>
      </c>
      <c r="AF26" s="205"/>
      <c r="AG26" s="205"/>
      <c r="AH26" s="205"/>
      <c r="AI26" s="208">
        <v>2601550</v>
      </c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>
        <v>200000</v>
      </c>
      <c r="BL26" s="208"/>
      <c r="BM26" s="208"/>
      <c r="BN26" s="208"/>
      <c r="BO26" s="209"/>
      <c r="BP26" s="209"/>
      <c r="BQ26" s="209"/>
      <c r="BR26" s="209"/>
      <c r="BS26" s="53"/>
    </row>
    <row r="27" spans="1:71" s="11" customFormat="1" ht="12.95" customHeight="1" x14ac:dyDescent="0.2">
      <c r="A27" s="205" t="s">
        <v>611</v>
      </c>
      <c r="B27" s="205"/>
      <c r="C27" s="206" t="s">
        <v>532</v>
      </c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5"/>
      <c r="AF27" s="205"/>
      <c r="AG27" s="205"/>
      <c r="AH27" s="205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9"/>
      <c r="BP27" s="209"/>
      <c r="BQ27" s="209"/>
      <c r="BR27" s="209"/>
      <c r="BS27" s="53"/>
    </row>
    <row r="28" spans="1:71" s="11" customFormat="1" ht="12.95" customHeight="1" x14ac:dyDescent="0.2">
      <c r="A28" s="205" t="s">
        <v>613</v>
      </c>
      <c r="B28" s="205"/>
      <c r="C28" s="207" t="s">
        <v>648</v>
      </c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10">
        <v>25</v>
      </c>
      <c r="AF28" s="211"/>
      <c r="AG28" s="211"/>
      <c r="AH28" s="211"/>
      <c r="AI28" s="210">
        <v>18487150</v>
      </c>
      <c r="AJ28" s="225"/>
      <c r="AK28" s="225"/>
      <c r="AL28" s="225"/>
      <c r="AM28" s="210">
        <v>0</v>
      </c>
      <c r="AN28" s="225"/>
      <c r="AO28" s="225"/>
      <c r="AP28" s="225"/>
      <c r="AQ28" s="210">
        <v>0</v>
      </c>
      <c r="AR28" s="225"/>
      <c r="AS28" s="225"/>
      <c r="AT28" s="225"/>
      <c r="AU28" s="210">
        <v>0</v>
      </c>
      <c r="AV28" s="225"/>
      <c r="AW28" s="225"/>
      <c r="AX28" s="225"/>
      <c r="AY28" s="210">
        <v>1029990</v>
      </c>
      <c r="AZ28" s="225"/>
      <c r="BA28" s="225"/>
      <c r="BB28" s="225"/>
      <c r="BC28" s="210">
        <v>100000</v>
      </c>
      <c r="BD28" s="225"/>
      <c r="BE28" s="225"/>
      <c r="BF28" s="225"/>
      <c r="BG28" s="210">
        <v>0</v>
      </c>
      <c r="BH28" s="225"/>
      <c r="BI28" s="225"/>
      <c r="BJ28" s="225"/>
      <c r="BK28" s="210">
        <v>200000</v>
      </c>
      <c r="BL28" s="225"/>
      <c r="BM28" s="225"/>
      <c r="BN28" s="225"/>
      <c r="BO28" s="210">
        <v>0</v>
      </c>
      <c r="BP28" s="225"/>
      <c r="BQ28" s="225"/>
      <c r="BR28" s="225"/>
      <c r="BS28" s="53"/>
    </row>
    <row r="29" spans="1:71" s="11" customFormat="1" ht="12.95" customHeight="1" x14ac:dyDescent="0.2">
      <c r="A29" s="205" t="s">
        <v>649</v>
      </c>
      <c r="B29" s="205"/>
      <c r="C29" s="206" t="s">
        <v>531</v>
      </c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5">
        <v>1</v>
      </c>
      <c r="AF29" s="205"/>
      <c r="AG29" s="205"/>
      <c r="AH29" s="205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>
        <v>149008</v>
      </c>
      <c r="AZ29" s="209"/>
      <c r="BA29" s="209"/>
      <c r="BB29" s="209"/>
      <c r="BC29" s="209">
        <v>897600</v>
      </c>
      <c r="BD29" s="209"/>
      <c r="BE29" s="209"/>
      <c r="BF29" s="209"/>
      <c r="BG29" s="209"/>
      <c r="BH29" s="209"/>
      <c r="BI29" s="209"/>
      <c r="BJ29" s="209"/>
      <c r="BK29" s="208"/>
      <c r="BL29" s="208"/>
      <c r="BM29" s="208"/>
      <c r="BN29" s="208"/>
      <c r="BO29" s="208">
        <v>5983200</v>
      </c>
      <c r="BP29" s="208"/>
      <c r="BQ29" s="208"/>
      <c r="BR29" s="208"/>
      <c r="BS29" s="53"/>
    </row>
    <row r="30" spans="1:71" s="11" customFormat="1" ht="12.95" customHeight="1" x14ac:dyDescent="0.2">
      <c r="A30" s="205" t="s">
        <v>650</v>
      </c>
      <c r="B30" s="205"/>
      <c r="C30" s="206" t="s">
        <v>530</v>
      </c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5">
        <v>8</v>
      </c>
      <c r="AF30" s="205"/>
      <c r="AG30" s="205"/>
      <c r="AH30" s="205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>
        <v>324000</v>
      </c>
      <c r="BD30" s="209"/>
      <c r="BE30" s="209"/>
      <c r="BF30" s="209"/>
      <c r="BG30" s="209"/>
      <c r="BH30" s="209"/>
      <c r="BI30" s="209"/>
      <c r="BJ30" s="209"/>
      <c r="BK30" s="208"/>
      <c r="BL30" s="208"/>
      <c r="BM30" s="208"/>
      <c r="BN30" s="208"/>
      <c r="BO30" s="208">
        <v>3300000</v>
      </c>
      <c r="BP30" s="208"/>
      <c r="BQ30" s="208"/>
      <c r="BR30" s="208"/>
      <c r="BS30" s="53"/>
    </row>
    <row r="31" spans="1:71" s="11" customFormat="1" ht="26.1" customHeight="1" x14ac:dyDescent="0.2">
      <c r="A31" s="205" t="s">
        <v>651</v>
      </c>
      <c r="B31" s="205"/>
      <c r="C31" s="206" t="s">
        <v>529</v>
      </c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5">
        <v>1</v>
      </c>
      <c r="AF31" s="205"/>
      <c r="AG31" s="205"/>
      <c r="AH31" s="205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  <c r="BK31" s="208"/>
      <c r="BL31" s="208"/>
      <c r="BM31" s="208"/>
      <c r="BN31" s="208"/>
      <c r="BO31" s="208">
        <v>2154000</v>
      </c>
      <c r="BP31" s="208"/>
      <c r="BQ31" s="208"/>
      <c r="BR31" s="208"/>
      <c r="BS31" s="53"/>
    </row>
    <row r="32" spans="1:71" s="11" customFormat="1" ht="12.95" customHeight="1" x14ac:dyDescent="0.2">
      <c r="A32" s="205" t="s">
        <v>652</v>
      </c>
      <c r="B32" s="205"/>
      <c r="C32" s="207" t="s">
        <v>654</v>
      </c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10">
        <v>10</v>
      </c>
      <c r="AF32" s="211"/>
      <c r="AG32" s="211"/>
      <c r="AH32" s="211"/>
      <c r="AI32" s="210">
        <v>0</v>
      </c>
      <c r="AJ32" s="225"/>
      <c r="AK32" s="225"/>
      <c r="AL32" s="225"/>
      <c r="AM32" s="210">
        <v>0</v>
      </c>
      <c r="AN32" s="225"/>
      <c r="AO32" s="225"/>
      <c r="AP32" s="225"/>
      <c r="AQ32" s="210">
        <v>0</v>
      </c>
      <c r="AR32" s="225"/>
      <c r="AS32" s="225"/>
      <c r="AT32" s="225"/>
      <c r="AU32" s="210">
        <v>0</v>
      </c>
      <c r="AV32" s="225"/>
      <c r="AW32" s="225"/>
      <c r="AX32" s="225"/>
      <c r="AY32" s="210">
        <v>149008</v>
      </c>
      <c r="AZ32" s="225"/>
      <c r="BA32" s="225"/>
      <c r="BB32" s="225"/>
      <c r="BC32" s="210">
        <v>1221600</v>
      </c>
      <c r="BD32" s="225"/>
      <c r="BE32" s="225"/>
      <c r="BF32" s="225"/>
      <c r="BG32" s="210">
        <v>0</v>
      </c>
      <c r="BH32" s="225"/>
      <c r="BI32" s="225"/>
      <c r="BJ32" s="225"/>
      <c r="BK32" s="210">
        <v>0</v>
      </c>
      <c r="BL32" s="225"/>
      <c r="BM32" s="225"/>
      <c r="BN32" s="225"/>
      <c r="BO32" s="210">
        <v>0</v>
      </c>
      <c r="BP32" s="225"/>
      <c r="BQ32" s="225"/>
      <c r="BR32" s="225"/>
      <c r="BS32" s="53"/>
    </row>
    <row r="33" spans="1:71" s="11" customFormat="1" ht="12.95" customHeight="1" x14ac:dyDescent="0.2">
      <c r="A33" s="205" t="s">
        <v>653</v>
      </c>
      <c r="B33" s="205"/>
      <c r="C33" s="207" t="s">
        <v>528</v>
      </c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10">
        <v>38</v>
      </c>
      <c r="AF33" s="211"/>
      <c r="AG33" s="211"/>
      <c r="AH33" s="211"/>
      <c r="AI33" s="210">
        <v>27871798</v>
      </c>
      <c r="AJ33" s="225"/>
      <c r="AK33" s="225"/>
      <c r="AL33" s="225"/>
      <c r="AM33" s="210">
        <v>0</v>
      </c>
      <c r="AN33" s="225"/>
      <c r="AO33" s="225"/>
      <c r="AP33" s="225"/>
      <c r="AQ33" s="210">
        <v>0</v>
      </c>
      <c r="AR33" s="225"/>
      <c r="AS33" s="225"/>
      <c r="AT33" s="225"/>
      <c r="AU33" s="210">
        <v>0</v>
      </c>
      <c r="AV33" s="225"/>
      <c r="AW33" s="225"/>
      <c r="AX33" s="225"/>
      <c r="AY33" s="210">
        <v>1626023</v>
      </c>
      <c r="AZ33" s="225"/>
      <c r="BA33" s="225"/>
      <c r="BB33" s="225"/>
      <c r="BC33" s="210">
        <v>2281600</v>
      </c>
      <c r="BD33" s="225"/>
      <c r="BE33" s="225"/>
      <c r="BF33" s="225"/>
      <c r="BG33" s="210">
        <v>0</v>
      </c>
      <c r="BH33" s="225"/>
      <c r="BI33" s="225"/>
      <c r="BJ33" s="225"/>
      <c r="BK33" s="226">
        <v>200000</v>
      </c>
      <c r="BL33" s="226"/>
      <c r="BM33" s="226"/>
      <c r="BN33" s="226"/>
      <c r="BO33" s="210">
        <v>11437200</v>
      </c>
      <c r="BP33" s="225"/>
      <c r="BQ33" s="225"/>
      <c r="BR33" s="225"/>
      <c r="BS33" s="53"/>
    </row>
    <row r="34" spans="1:71" s="11" customFormat="1" ht="26.1" customHeight="1" x14ac:dyDescent="0.2">
      <c r="A34" s="205">
        <v>79</v>
      </c>
      <c r="B34" s="205"/>
      <c r="C34" s="206" t="s">
        <v>527</v>
      </c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5"/>
      <c r="AF34" s="205"/>
      <c r="AG34" s="205"/>
      <c r="AH34" s="205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05"/>
      <c r="BL34" s="205"/>
      <c r="BM34" s="205"/>
      <c r="BN34" s="205"/>
      <c r="BO34" s="214"/>
      <c r="BP34" s="214"/>
      <c r="BQ34" s="214"/>
      <c r="BR34" s="214"/>
      <c r="BS34" s="53"/>
    </row>
    <row r="35" spans="1:71" s="11" customFormat="1" ht="12.95" customHeight="1" x14ac:dyDescent="0.2">
      <c r="A35" s="205">
        <v>80</v>
      </c>
      <c r="B35" s="205"/>
      <c r="C35" s="206" t="s">
        <v>526</v>
      </c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5"/>
      <c r="AF35" s="205"/>
      <c r="AG35" s="205"/>
      <c r="AH35" s="205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05"/>
      <c r="BL35" s="205"/>
      <c r="BM35" s="205"/>
      <c r="BN35" s="205"/>
      <c r="BO35" s="214"/>
      <c r="BP35" s="214"/>
      <c r="BQ35" s="214"/>
      <c r="BR35" s="214"/>
      <c r="BS35" s="53"/>
    </row>
    <row r="36" spans="1:71" s="11" customFormat="1" ht="12.95" customHeight="1" x14ac:dyDescent="0.2">
      <c r="A36" s="205">
        <v>81</v>
      </c>
      <c r="B36" s="205"/>
      <c r="C36" s="206" t="s">
        <v>525</v>
      </c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5"/>
      <c r="AF36" s="205"/>
      <c r="AG36" s="205"/>
      <c r="AH36" s="205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05"/>
      <c r="BL36" s="205"/>
      <c r="BM36" s="205"/>
      <c r="BN36" s="205"/>
      <c r="BO36" s="214"/>
      <c r="BP36" s="214"/>
      <c r="BQ36" s="214"/>
      <c r="BR36" s="214"/>
      <c r="BS36" s="53"/>
    </row>
    <row r="37" spans="1:71" s="11" customFormat="1" ht="12.95" customHeight="1" x14ac:dyDescent="0.2">
      <c r="A37" s="205">
        <v>82</v>
      </c>
      <c r="B37" s="205"/>
      <c r="C37" s="206" t="s">
        <v>524</v>
      </c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5"/>
      <c r="AF37" s="205"/>
      <c r="AG37" s="205"/>
      <c r="AH37" s="205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05"/>
      <c r="BL37" s="205"/>
      <c r="BM37" s="205"/>
      <c r="BN37" s="205"/>
      <c r="BO37" s="214"/>
      <c r="BP37" s="214"/>
      <c r="BQ37" s="214"/>
      <c r="BR37" s="214"/>
      <c r="BS37" s="53"/>
    </row>
    <row r="38" spans="1:71" s="11" customFormat="1" ht="26.1" customHeight="1" x14ac:dyDescent="0.2">
      <c r="A38" s="205">
        <v>83</v>
      </c>
      <c r="B38" s="205"/>
      <c r="C38" s="206" t="s">
        <v>523</v>
      </c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5"/>
      <c r="AF38" s="205"/>
      <c r="AG38" s="205"/>
      <c r="AH38" s="205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05"/>
      <c r="BL38" s="205"/>
      <c r="BM38" s="205"/>
      <c r="BN38" s="205"/>
      <c r="BO38" s="214"/>
      <c r="BP38" s="214"/>
      <c r="BQ38" s="214"/>
      <c r="BR38" s="214"/>
      <c r="BS38" s="53"/>
    </row>
    <row r="40" spans="1:71" x14ac:dyDescent="0.2">
      <c r="A40" s="9"/>
      <c r="B40" s="9"/>
      <c r="C40" s="9"/>
      <c r="D40" s="9"/>
      <c r="E40" s="9"/>
      <c r="F40" s="9"/>
      <c r="G40" s="9"/>
    </row>
    <row r="42" spans="1:71" x14ac:dyDescent="0.2">
      <c r="A42" s="7" t="s">
        <v>522</v>
      </c>
    </row>
  </sheetData>
  <mergeCells count="412">
    <mergeCell ref="AI7:AL7"/>
    <mergeCell ref="AE12:AH12"/>
    <mergeCell ref="AE13:AH13"/>
    <mergeCell ref="AE20:AH20"/>
    <mergeCell ref="AI14:AL14"/>
    <mergeCell ref="AI11:AL11"/>
    <mergeCell ref="AU20:AX20"/>
    <mergeCell ref="AI17:AL17"/>
    <mergeCell ref="AY8:BB8"/>
    <mergeCell ref="AE8:AH8"/>
    <mergeCell ref="AE11:AH11"/>
    <mergeCell ref="AE15:AH15"/>
    <mergeCell ref="AE17:AH17"/>
    <mergeCell ref="AI18:AL18"/>
    <mergeCell ref="AM13:AP13"/>
    <mergeCell ref="AI13:AL13"/>
    <mergeCell ref="AQ13:AT13"/>
    <mergeCell ref="AQ7:AT7"/>
    <mergeCell ref="AU11:AX11"/>
    <mergeCell ref="AQ9:AT9"/>
    <mergeCell ref="AE10:AH10"/>
    <mergeCell ref="AQ12:AT12"/>
    <mergeCell ref="AU12:AX12"/>
    <mergeCell ref="AU13:AX13"/>
    <mergeCell ref="BC11:BF11"/>
    <mergeCell ref="AY10:BB10"/>
    <mergeCell ref="AY11:BB11"/>
    <mergeCell ref="BK20:BN20"/>
    <mergeCell ref="BG15:BJ15"/>
    <mergeCell ref="BG16:BJ16"/>
    <mergeCell ref="BG18:BJ18"/>
    <mergeCell ref="AY15:BB15"/>
    <mergeCell ref="AY16:BB16"/>
    <mergeCell ref="BC12:BF12"/>
    <mergeCell ref="BC16:BF16"/>
    <mergeCell ref="BC17:BF17"/>
    <mergeCell ref="AY13:BB13"/>
    <mergeCell ref="AY12:BB12"/>
    <mergeCell ref="BG13:BJ13"/>
    <mergeCell ref="BG14:BJ14"/>
    <mergeCell ref="BG10:BJ10"/>
    <mergeCell ref="BG12:BJ12"/>
    <mergeCell ref="AY19:BB19"/>
    <mergeCell ref="BG11:BJ11"/>
    <mergeCell ref="BG33:BJ33"/>
    <mergeCell ref="BG24:BJ24"/>
    <mergeCell ref="BG25:BJ25"/>
    <mergeCell ref="AU27:AX27"/>
    <mergeCell ref="BC32:BF32"/>
    <mergeCell ref="BG21:BJ21"/>
    <mergeCell ref="BC30:BF30"/>
    <mergeCell ref="BC31:BF31"/>
    <mergeCell ref="BC21:BF21"/>
    <mergeCell ref="AY28:BB28"/>
    <mergeCell ref="BC28:BF28"/>
    <mergeCell ref="BG32:BJ32"/>
    <mergeCell ref="BG28:BJ28"/>
    <mergeCell ref="BC33:BF33"/>
    <mergeCell ref="AY32:BB32"/>
    <mergeCell ref="AY22:BB22"/>
    <mergeCell ref="AY31:BB31"/>
    <mergeCell ref="BC27:BF27"/>
    <mergeCell ref="AY26:BB26"/>
    <mergeCell ref="AY25:BB25"/>
    <mergeCell ref="BC23:BF23"/>
    <mergeCell ref="BG22:BJ22"/>
    <mergeCell ref="BG26:BJ26"/>
    <mergeCell ref="BG23:BJ23"/>
    <mergeCell ref="BC7:BF7"/>
    <mergeCell ref="BC8:BF8"/>
    <mergeCell ref="AY7:BB7"/>
    <mergeCell ref="BK16:BN16"/>
    <mergeCell ref="BK7:BN7"/>
    <mergeCell ref="BC9:BF9"/>
    <mergeCell ref="AM9:AP9"/>
    <mergeCell ref="BG8:BJ8"/>
    <mergeCell ref="AQ8:AT8"/>
    <mergeCell ref="AU8:AX8"/>
    <mergeCell ref="AM8:AP8"/>
    <mergeCell ref="AM10:AP10"/>
    <mergeCell ref="AY9:BB9"/>
    <mergeCell ref="BG9:BJ9"/>
    <mergeCell ref="AU10:AX10"/>
    <mergeCell ref="AQ10:AT10"/>
    <mergeCell ref="AU7:AX7"/>
    <mergeCell ref="BG7:BJ7"/>
    <mergeCell ref="AY14:BB14"/>
    <mergeCell ref="BC14:BF14"/>
    <mergeCell ref="AU16:AX16"/>
    <mergeCell ref="AU15:AX15"/>
    <mergeCell ref="AU14:AX14"/>
    <mergeCell ref="BC10:BF10"/>
    <mergeCell ref="AU9:AX9"/>
    <mergeCell ref="AU28:AX28"/>
    <mergeCell ref="AQ25:AT25"/>
    <mergeCell ref="AQ17:AT17"/>
    <mergeCell ref="AQ20:AT20"/>
    <mergeCell ref="AQ15:AT15"/>
    <mergeCell ref="AQ16:AT16"/>
    <mergeCell ref="AQ11:AT11"/>
    <mergeCell ref="AQ14:AT14"/>
    <mergeCell ref="AU21:AX21"/>
    <mergeCell ref="AU25:AX25"/>
    <mergeCell ref="AU23:AX23"/>
    <mergeCell ref="AQ23:AT23"/>
    <mergeCell ref="AQ18:AT18"/>
    <mergeCell ref="AQ19:AT19"/>
    <mergeCell ref="AU24:AX24"/>
    <mergeCell ref="AQ34:AT34"/>
    <mergeCell ref="AI29:AL29"/>
    <mergeCell ref="AE25:AH25"/>
    <mergeCell ref="AM19:AP19"/>
    <mergeCell ref="AM21:AP21"/>
    <mergeCell ref="AM27:AP27"/>
    <mergeCell ref="AM23:AP23"/>
    <mergeCell ref="AM24:AP24"/>
    <mergeCell ref="AE27:AH27"/>
    <mergeCell ref="AM32:AP32"/>
    <mergeCell ref="AE30:AH30"/>
    <mergeCell ref="AI24:AL24"/>
    <mergeCell ref="AI27:AL27"/>
    <mergeCell ref="AQ24:AT24"/>
    <mergeCell ref="AI20:AL20"/>
    <mergeCell ref="AI21:AL21"/>
    <mergeCell ref="AE21:AH21"/>
    <mergeCell ref="AM34:AP34"/>
    <mergeCell ref="AI34:AL34"/>
    <mergeCell ref="AQ22:AT22"/>
    <mergeCell ref="AI23:AL23"/>
    <mergeCell ref="AI25:AL25"/>
    <mergeCell ref="AI26:AL26"/>
    <mergeCell ref="AE31:AH31"/>
    <mergeCell ref="AY33:BB33"/>
    <mergeCell ref="AU31:AX31"/>
    <mergeCell ref="AM17:AP17"/>
    <mergeCell ref="AM14:AP14"/>
    <mergeCell ref="AM20:AP20"/>
    <mergeCell ref="AM15:AP15"/>
    <mergeCell ref="AY23:BB23"/>
    <mergeCell ref="BC22:BF22"/>
    <mergeCell ref="AY21:BB21"/>
    <mergeCell ref="AY27:BB27"/>
    <mergeCell ref="AY24:BB24"/>
    <mergeCell ref="AU22:AX22"/>
    <mergeCell ref="AU17:AX17"/>
    <mergeCell ref="AU18:AX18"/>
    <mergeCell ref="AY29:BB29"/>
    <mergeCell ref="AY17:BB17"/>
    <mergeCell ref="AY18:BB18"/>
    <mergeCell ref="BC18:BF18"/>
    <mergeCell ref="BC19:BF19"/>
    <mergeCell ref="AU32:AX32"/>
    <mergeCell ref="AU30:AX30"/>
    <mergeCell ref="AM30:AP30"/>
    <mergeCell ref="AM22:AP22"/>
    <mergeCell ref="AQ33:AT33"/>
    <mergeCell ref="AI38:AL38"/>
    <mergeCell ref="AI36:AL36"/>
    <mergeCell ref="AQ37:AT37"/>
    <mergeCell ref="AM35:AP35"/>
    <mergeCell ref="AQ38:AT38"/>
    <mergeCell ref="AY37:BB37"/>
    <mergeCell ref="AM37:AP37"/>
    <mergeCell ref="AI35:AL35"/>
    <mergeCell ref="AY36:BB36"/>
    <mergeCell ref="AY38:BB38"/>
    <mergeCell ref="AY35:BB35"/>
    <mergeCell ref="AU36:AX36"/>
    <mergeCell ref="AU35:AX35"/>
    <mergeCell ref="AU38:AX38"/>
    <mergeCell ref="AU37:AX37"/>
    <mergeCell ref="AU33:AX33"/>
    <mergeCell ref="AQ32:AT32"/>
    <mergeCell ref="AM26:AP26"/>
    <mergeCell ref="AU29:AX29"/>
    <mergeCell ref="AQ29:AT29"/>
    <mergeCell ref="AQ26:AT26"/>
    <mergeCell ref="AU26:AX26"/>
    <mergeCell ref="AQ28:AT28"/>
    <mergeCell ref="AM25:AP25"/>
    <mergeCell ref="AQ30:AT30"/>
    <mergeCell ref="AU34:AX34"/>
    <mergeCell ref="AI28:AL28"/>
    <mergeCell ref="AE38:AH38"/>
    <mergeCell ref="AE36:AH36"/>
    <mergeCell ref="AQ31:AT31"/>
    <mergeCell ref="AM29:AP29"/>
    <mergeCell ref="AQ27:AT27"/>
    <mergeCell ref="AE37:AH37"/>
    <mergeCell ref="AE35:AH35"/>
    <mergeCell ref="AI31:AL31"/>
    <mergeCell ref="AI30:AL30"/>
    <mergeCell ref="AM31:AP31"/>
    <mergeCell ref="AE34:AH34"/>
    <mergeCell ref="AM38:AP38"/>
    <mergeCell ref="AM36:AP36"/>
    <mergeCell ref="AQ36:AT36"/>
    <mergeCell ref="AI37:AL37"/>
    <mergeCell ref="AQ35:AT35"/>
    <mergeCell ref="AM28:AP28"/>
    <mergeCell ref="AM33:AP33"/>
    <mergeCell ref="AI32:AL32"/>
    <mergeCell ref="AE33:AH33"/>
    <mergeCell ref="AI33:AL33"/>
    <mergeCell ref="AE29:AH29"/>
    <mergeCell ref="BK8:BN8"/>
    <mergeCell ref="BK11:BN11"/>
    <mergeCell ref="BK14:BN14"/>
    <mergeCell ref="BK13:BN13"/>
    <mergeCell ref="BK12:BN12"/>
    <mergeCell ref="BO37:BR37"/>
    <mergeCell ref="BO34:BR34"/>
    <mergeCell ref="BO35:BR35"/>
    <mergeCell ref="BK28:BN28"/>
    <mergeCell ref="BK15:BN15"/>
    <mergeCell ref="BK24:BN24"/>
    <mergeCell ref="BK17:BN17"/>
    <mergeCell ref="BK26:BN26"/>
    <mergeCell ref="BK25:BN25"/>
    <mergeCell ref="BK27:BN27"/>
    <mergeCell ref="BK10:BN10"/>
    <mergeCell ref="BK32:BN32"/>
    <mergeCell ref="BK33:BN33"/>
    <mergeCell ref="BK31:BN31"/>
    <mergeCell ref="BK29:BN29"/>
    <mergeCell ref="BK35:BN35"/>
    <mergeCell ref="BK9:BN9"/>
    <mergeCell ref="BO38:BR38"/>
    <mergeCell ref="BO27:BR27"/>
    <mergeCell ref="BO28:BR28"/>
    <mergeCell ref="BO17:BR17"/>
    <mergeCell ref="BO19:BR19"/>
    <mergeCell ref="BO20:BR20"/>
    <mergeCell ref="BO7:BR7"/>
    <mergeCell ref="BO14:BR14"/>
    <mergeCell ref="BO15:BR15"/>
    <mergeCell ref="BO8:BR8"/>
    <mergeCell ref="BO9:BR9"/>
    <mergeCell ref="BO10:BR10"/>
    <mergeCell ref="BO11:BR11"/>
    <mergeCell ref="BO16:BR16"/>
    <mergeCell ref="BO18:BR18"/>
    <mergeCell ref="BO29:BR29"/>
    <mergeCell ref="BO30:BR30"/>
    <mergeCell ref="BO33:BR33"/>
    <mergeCell ref="BO21:BR21"/>
    <mergeCell ref="BO22:BR22"/>
    <mergeCell ref="BO23:BR23"/>
    <mergeCell ref="BO31:BR31"/>
    <mergeCell ref="BO36:BR36"/>
    <mergeCell ref="BO32:BR32"/>
    <mergeCell ref="BO25:BR25"/>
    <mergeCell ref="BO26:BR26"/>
    <mergeCell ref="AM18:AP18"/>
    <mergeCell ref="AI16:AL16"/>
    <mergeCell ref="AE19:AH19"/>
    <mergeCell ref="AI19:AL19"/>
    <mergeCell ref="AE16:AH16"/>
    <mergeCell ref="AM16:AP16"/>
    <mergeCell ref="BC24:BF24"/>
    <mergeCell ref="BC25:BF25"/>
    <mergeCell ref="BC26:BF26"/>
    <mergeCell ref="BK23:BN23"/>
    <mergeCell ref="BG31:BJ31"/>
    <mergeCell ref="BG30:BJ30"/>
    <mergeCell ref="BG29:BJ29"/>
    <mergeCell ref="BK30:BN30"/>
    <mergeCell ref="BC29:BF29"/>
    <mergeCell ref="AE32:AH32"/>
    <mergeCell ref="BK19:BN19"/>
    <mergeCell ref="BG27:BJ27"/>
    <mergeCell ref="BO12:BR12"/>
    <mergeCell ref="BO13:BR13"/>
    <mergeCell ref="AU19:AX19"/>
    <mergeCell ref="BK21:BN21"/>
    <mergeCell ref="AY20:BB20"/>
    <mergeCell ref="BC20:BF20"/>
    <mergeCell ref="AE22:AH22"/>
    <mergeCell ref="AM12:AP12"/>
    <mergeCell ref="AI12:AL12"/>
    <mergeCell ref="BC15:BF15"/>
    <mergeCell ref="BG19:BJ19"/>
    <mergeCell ref="BK18:BN18"/>
    <mergeCell ref="BG20:BJ20"/>
    <mergeCell ref="BK22:BN22"/>
    <mergeCell ref="BG17:BJ17"/>
    <mergeCell ref="BC13:BF13"/>
    <mergeCell ref="A1:BR1"/>
    <mergeCell ref="A2:BR2"/>
    <mergeCell ref="BO24:BR24"/>
    <mergeCell ref="A17:B17"/>
    <mergeCell ref="C16:AD16"/>
    <mergeCell ref="A19:B19"/>
    <mergeCell ref="A3:BR3"/>
    <mergeCell ref="A16:B16"/>
    <mergeCell ref="A4:BR4"/>
    <mergeCell ref="BO5:BR5"/>
    <mergeCell ref="BO6:BR6"/>
    <mergeCell ref="AQ5:AT5"/>
    <mergeCell ref="BG6:BJ6"/>
    <mergeCell ref="BC6:BF6"/>
    <mergeCell ref="AM6:AP6"/>
    <mergeCell ref="AQ6:AT6"/>
    <mergeCell ref="AU6:AX6"/>
    <mergeCell ref="AY6:BB6"/>
    <mergeCell ref="BK6:BN6"/>
    <mergeCell ref="AU5:AX5"/>
    <mergeCell ref="BK5:BN5"/>
    <mergeCell ref="AY5:BB5"/>
    <mergeCell ref="BG5:BJ5"/>
    <mergeCell ref="BC5:BF5"/>
    <mergeCell ref="C38:AD38"/>
    <mergeCell ref="C37:AD37"/>
    <mergeCell ref="C31:AD31"/>
    <mergeCell ref="C30:AD30"/>
    <mergeCell ref="C29:AD29"/>
    <mergeCell ref="C28:AD28"/>
    <mergeCell ref="C21:AD21"/>
    <mergeCell ref="C33:AD33"/>
    <mergeCell ref="A30:B30"/>
    <mergeCell ref="A34:B34"/>
    <mergeCell ref="C26:AD26"/>
    <mergeCell ref="C22:AD22"/>
    <mergeCell ref="A32:B32"/>
    <mergeCell ref="A25:B25"/>
    <mergeCell ref="C25:AD25"/>
    <mergeCell ref="C34:AD34"/>
    <mergeCell ref="A38:B38"/>
    <mergeCell ref="A36:B36"/>
    <mergeCell ref="C36:AD36"/>
    <mergeCell ref="C35:AD35"/>
    <mergeCell ref="A35:B35"/>
    <mergeCell ref="A37:B37"/>
    <mergeCell ref="A29:B29"/>
    <mergeCell ref="A27:B27"/>
    <mergeCell ref="BK38:BN38"/>
    <mergeCell ref="BG38:BJ38"/>
    <mergeCell ref="BC34:BF34"/>
    <mergeCell ref="BG34:BJ34"/>
    <mergeCell ref="BC36:BF36"/>
    <mergeCell ref="BG36:BJ36"/>
    <mergeCell ref="BC35:BF35"/>
    <mergeCell ref="BC37:BF37"/>
    <mergeCell ref="BK36:BN36"/>
    <mergeCell ref="BK37:BN37"/>
    <mergeCell ref="BC38:BF38"/>
    <mergeCell ref="BG37:BJ37"/>
    <mergeCell ref="BG35:BJ35"/>
    <mergeCell ref="BK34:BN34"/>
    <mergeCell ref="AY34:BB34"/>
    <mergeCell ref="AM5:AP5"/>
    <mergeCell ref="A8:B8"/>
    <mergeCell ref="AI6:AL6"/>
    <mergeCell ref="AE6:AH6"/>
    <mergeCell ref="C6:AD6"/>
    <mergeCell ref="A12:B12"/>
    <mergeCell ref="A6:B6"/>
    <mergeCell ref="AI5:AL5"/>
    <mergeCell ref="A11:B11"/>
    <mergeCell ref="C5:AD5"/>
    <mergeCell ref="A5:B5"/>
    <mergeCell ref="A7:B7"/>
    <mergeCell ref="AM11:AP11"/>
    <mergeCell ref="A9:B9"/>
    <mergeCell ref="AI8:AL8"/>
    <mergeCell ref="AE9:AH9"/>
    <mergeCell ref="AI10:AL10"/>
    <mergeCell ref="AI9:AL9"/>
    <mergeCell ref="C7:AD7"/>
    <mergeCell ref="C9:AD9"/>
    <mergeCell ref="C8:AD8"/>
    <mergeCell ref="AE5:AH5"/>
    <mergeCell ref="AM7:AP7"/>
    <mergeCell ref="AE7:AH7"/>
    <mergeCell ref="A33:B33"/>
    <mergeCell ref="C13:AD13"/>
    <mergeCell ref="A24:B24"/>
    <mergeCell ref="A10:B10"/>
    <mergeCell ref="A13:B13"/>
    <mergeCell ref="A15:B15"/>
    <mergeCell ref="A20:B20"/>
    <mergeCell ref="C27:AD27"/>
    <mergeCell ref="C23:AD23"/>
    <mergeCell ref="C10:AD10"/>
    <mergeCell ref="C11:AD11"/>
    <mergeCell ref="C12:AD12"/>
    <mergeCell ref="C19:AD19"/>
    <mergeCell ref="C24:AD24"/>
    <mergeCell ref="C18:AD18"/>
    <mergeCell ref="C17:AD17"/>
    <mergeCell ref="A21:B21"/>
    <mergeCell ref="A26:B26"/>
    <mergeCell ref="C32:AD32"/>
    <mergeCell ref="A31:B31"/>
    <mergeCell ref="A23:B23"/>
    <mergeCell ref="A22:B22"/>
    <mergeCell ref="A28:B28"/>
    <mergeCell ref="A18:B18"/>
    <mergeCell ref="C14:AD14"/>
    <mergeCell ref="C20:AD20"/>
    <mergeCell ref="C15:AD15"/>
    <mergeCell ref="A14:B14"/>
    <mergeCell ref="AE24:AH24"/>
    <mergeCell ref="AQ21:AT21"/>
    <mergeCell ref="AY30:BB30"/>
    <mergeCell ref="AE14:AH14"/>
    <mergeCell ref="AE26:AH26"/>
    <mergeCell ref="AE28:AH28"/>
    <mergeCell ref="AE23:AH23"/>
    <mergeCell ref="AI22:AL22"/>
    <mergeCell ref="AI15:AL15"/>
    <mergeCell ref="AE18:AH18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7" fitToHeight="8" orientation="landscape" r:id="rId1"/>
  <headerFooter alignWithMargins="0"/>
  <ignoredErrors>
    <ignoredError sqref="A34:B38 B7 B20 B21 B2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view="pageBreakPreview" zoomScaleNormal="100" zoomScaleSheetLayoutView="100" workbookViewId="0">
      <selection activeCell="A18" sqref="A18:XFD18"/>
    </sheetView>
  </sheetViews>
  <sheetFormatPr defaultRowHeight="12.75" x14ac:dyDescent="0.2"/>
  <cols>
    <col min="1" max="1" width="4.28515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4.7109375" style="15" customWidth="1"/>
    <col min="11" max="11" width="3.85546875" style="15" customWidth="1"/>
    <col min="12" max="12" width="4.7109375" style="15" hidden="1" customWidth="1"/>
    <col min="13" max="13" width="4.5703125" style="15" hidden="1" customWidth="1"/>
    <col min="14" max="17" width="4.7109375" style="15" customWidth="1"/>
    <col min="18" max="18" width="12.42578125" style="15" customWidth="1"/>
    <col min="19" max="19" width="3.140625" style="15" customWidth="1"/>
    <col min="20" max="20" width="33.42578125" style="15" customWidth="1"/>
    <col min="21" max="248" width="9.140625" style="15"/>
    <col min="249" max="249" width="4.7109375" style="15" customWidth="1"/>
    <col min="250" max="250" width="4.85546875" style="15" customWidth="1"/>
    <col min="251" max="255" width="4.7109375" style="15" customWidth="1"/>
    <col min="256" max="256" width="5.28515625" style="15" customWidth="1"/>
    <col min="257" max="259" width="4.7109375" style="15" customWidth="1"/>
    <col min="260" max="260" width="4.5703125" style="15" customWidth="1"/>
    <col min="261" max="267" width="4.7109375" style="15" customWidth="1"/>
    <col min="268" max="268" width="4.5703125" style="15" customWidth="1"/>
    <col min="269" max="272" width="4.7109375" style="15" customWidth="1"/>
    <col min="273" max="273" width="4.85546875" style="15" customWidth="1"/>
    <col min="274" max="274" width="6.140625" style="15" customWidth="1"/>
    <col min="275" max="504" width="9.140625" style="15"/>
    <col min="505" max="505" width="4.7109375" style="15" customWidth="1"/>
    <col min="506" max="506" width="4.85546875" style="15" customWidth="1"/>
    <col min="507" max="511" width="4.7109375" style="15" customWidth="1"/>
    <col min="512" max="512" width="5.28515625" style="15" customWidth="1"/>
    <col min="513" max="515" width="4.7109375" style="15" customWidth="1"/>
    <col min="516" max="516" width="4.5703125" style="15" customWidth="1"/>
    <col min="517" max="523" width="4.7109375" style="15" customWidth="1"/>
    <col min="524" max="524" width="4.5703125" style="15" customWidth="1"/>
    <col min="525" max="528" width="4.7109375" style="15" customWidth="1"/>
    <col min="529" max="529" width="4.85546875" style="15" customWidth="1"/>
    <col min="530" max="530" width="6.140625" style="15" customWidth="1"/>
    <col min="531" max="760" width="9.140625" style="15"/>
    <col min="761" max="761" width="4.7109375" style="15" customWidth="1"/>
    <col min="762" max="762" width="4.85546875" style="15" customWidth="1"/>
    <col min="763" max="767" width="4.7109375" style="15" customWidth="1"/>
    <col min="768" max="768" width="5.28515625" style="15" customWidth="1"/>
    <col min="769" max="771" width="4.7109375" style="15" customWidth="1"/>
    <col min="772" max="772" width="4.5703125" style="15" customWidth="1"/>
    <col min="773" max="779" width="4.7109375" style="15" customWidth="1"/>
    <col min="780" max="780" width="4.5703125" style="15" customWidth="1"/>
    <col min="781" max="784" width="4.7109375" style="15" customWidth="1"/>
    <col min="785" max="785" width="4.85546875" style="15" customWidth="1"/>
    <col min="786" max="786" width="6.140625" style="15" customWidth="1"/>
    <col min="787" max="1016" width="9.140625" style="15"/>
    <col min="1017" max="1017" width="4.7109375" style="15" customWidth="1"/>
    <col min="1018" max="1018" width="4.85546875" style="15" customWidth="1"/>
    <col min="1019" max="1023" width="4.7109375" style="15" customWidth="1"/>
    <col min="1024" max="1024" width="5.28515625" style="15" customWidth="1"/>
    <col min="1025" max="1027" width="4.7109375" style="15" customWidth="1"/>
    <col min="1028" max="1028" width="4.5703125" style="15" customWidth="1"/>
    <col min="1029" max="1035" width="4.7109375" style="15" customWidth="1"/>
    <col min="1036" max="1036" width="4.5703125" style="15" customWidth="1"/>
    <col min="1037" max="1040" width="4.7109375" style="15" customWidth="1"/>
    <col min="1041" max="1041" width="4.85546875" style="15" customWidth="1"/>
    <col min="1042" max="1042" width="6.140625" style="15" customWidth="1"/>
    <col min="1043" max="1272" width="9.140625" style="15"/>
    <col min="1273" max="1273" width="4.7109375" style="15" customWidth="1"/>
    <col min="1274" max="1274" width="4.85546875" style="15" customWidth="1"/>
    <col min="1275" max="1279" width="4.7109375" style="15" customWidth="1"/>
    <col min="1280" max="1280" width="5.28515625" style="15" customWidth="1"/>
    <col min="1281" max="1283" width="4.7109375" style="15" customWidth="1"/>
    <col min="1284" max="1284" width="4.5703125" style="15" customWidth="1"/>
    <col min="1285" max="1291" width="4.7109375" style="15" customWidth="1"/>
    <col min="1292" max="1292" width="4.5703125" style="15" customWidth="1"/>
    <col min="1293" max="1296" width="4.7109375" style="15" customWidth="1"/>
    <col min="1297" max="1297" width="4.85546875" style="15" customWidth="1"/>
    <col min="1298" max="1298" width="6.140625" style="15" customWidth="1"/>
    <col min="1299" max="1528" width="9.140625" style="15"/>
    <col min="1529" max="1529" width="4.7109375" style="15" customWidth="1"/>
    <col min="1530" max="1530" width="4.85546875" style="15" customWidth="1"/>
    <col min="1531" max="1535" width="4.7109375" style="15" customWidth="1"/>
    <col min="1536" max="1536" width="5.28515625" style="15" customWidth="1"/>
    <col min="1537" max="1539" width="4.7109375" style="15" customWidth="1"/>
    <col min="1540" max="1540" width="4.5703125" style="15" customWidth="1"/>
    <col min="1541" max="1547" width="4.7109375" style="15" customWidth="1"/>
    <col min="1548" max="1548" width="4.5703125" style="15" customWidth="1"/>
    <col min="1549" max="1552" width="4.7109375" style="15" customWidth="1"/>
    <col min="1553" max="1553" width="4.85546875" style="15" customWidth="1"/>
    <col min="1554" max="1554" width="6.140625" style="15" customWidth="1"/>
    <col min="1555" max="1784" width="9.140625" style="15"/>
    <col min="1785" max="1785" width="4.7109375" style="15" customWidth="1"/>
    <col min="1786" max="1786" width="4.85546875" style="15" customWidth="1"/>
    <col min="1787" max="1791" width="4.7109375" style="15" customWidth="1"/>
    <col min="1792" max="1792" width="5.28515625" style="15" customWidth="1"/>
    <col min="1793" max="1795" width="4.7109375" style="15" customWidth="1"/>
    <col min="1796" max="1796" width="4.5703125" style="15" customWidth="1"/>
    <col min="1797" max="1803" width="4.7109375" style="15" customWidth="1"/>
    <col min="1804" max="1804" width="4.5703125" style="15" customWidth="1"/>
    <col min="1805" max="1808" width="4.7109375" style="15" customWidth="1"/>
    <col min="1809" max="1809" width="4.85546875" style="15" customWidth="1"/>
    <col min="1810" max="1810" width="6.140625" style="15" customWidth="1"/>
    <col min="1811" max="2040" width="9.140625" style="15"/>
    <col min="2041" max="2041" width="4.7109375" style="15" customWidth="1"/>
    <col min="2042" max="2042" width="4.85546875" style="15" customWidth="1"/>
    <col min="2043" max="2047" width="4.7109375" style="15" customWidth="1"/>
    <col min="2048" max="2048" width="5.28515625" style="15" customWidth="1"/>
    <col min="2049" max="2051" width="4.7109375" style="15" customWidth="1"/>
    <col min="2052" max="2052" width="4.5703125" style="15" customWidth="1"/>
    <col min="2053" max="2059" width="4.7109375" style="15" customWidth="1"/>
    <col min="2060" max="2060" width="4.5703125" style="15" customWidth="1"/>
    <col min="2061" max="2064" width="4.7109375" style="15" customWidth="1"/>
    <col min="2065" max="2065" width="4.85546875" style="15" customWidth="1"/>
    <col min="2066" max="2066" width="6.140625" style="15" customWidth="1"/>
    <col min="2067" max="2296" width="9.140625" style="15"/>
    <col min="2297" max="2297" width="4.7109375" style="15" customWidth="1"/>
    <col min="2298" max="2298" width="4.85546875" style="15" customWidth="1"/>
    <col min="2299" max="2303" width="4.7109375" style="15" customWidth="1"/>
    <col min="2304" max="2304" width="5.28515625" style="15" customWidth="1"/>
    <col min="2305" max="2307" width="4.7109375" style="15" customWidth="1"/>
    <col min="2308" max="2308" width="4.5703125" style="15" customWidth="1"/>
    <col min="2309" max="2315" width="4.7109375" style="15" customWidth="1"/>
    <col min="2316" max="2316" width="4.5703125" style="15" customWidth="1"/>
    <col min="2317" max="2320" width="4.7109375" style="15" customWidth="1"/>
    <col min="2321" max="2321" width="4.85546875" style="15" customWidth="1"/>
    <col min="2322" max="2322" width="6.140625" style="15" customWidth="1"/>
    <col min="2323" max="2552" width="9.140625" style="15"/>
    <col min="2553" max="2553" width="4.7109375" style="15" customWidth="1"/>
    <col min="2554" max="2554" width="4.85546875" style="15" customWidth="1"/>
    <col min="2555" max="2559" width="4.7109375" style="15" customWidth="1"/>
    <col min="2560" max="2560" width="5.28515625" style="15" customWidth="1"/>
    <col min="2561" max="2563" width="4.7109375" style="15" customWidth="1"/>
    <col min="2564" max="2564" width="4.5703125" style="15" customWidth="1"/>
    <col min="2565" max="2571" width="4.7109375" style="15" customWidth="1"/>
    <col min="2572" max="2572" width="4.5703125" style="15" customWidth="1"/>
    <col min="2573" max="2576" width="4.7109375" style="15" customWidth="1"/>
    <col min="2577" max="2577" width="4.85546875" style="15" customWidth="1"/>
    <col min="2578" max="2578" width="6.140625" style="15" customWidth="1"/>
    <col min="2579" max="2808" width="9.140625" style="15"/>
    <col min="2809" max="2809" width="4.7109375" style="15" customWidth="1"/>
    <col min="2810" max="2810" width="4.85546875" style="15" customWidth="1"/>
    <col min="2811" max="2815" width="4.7109375" style="15" customWidth="1"/>
    <col min="2816" max="2816" width="5.28515625" style="15" customWidth="1"/>
    <col min="2817" max="2819" width="4.7109375" style="15" customWidth="1"/>
    <col min="2820" max="2820" width="4.5703125" style="15" customWidth="1"/>
    <col min="2821" max="2827" width="4.7109375" style="15" customWidth="1"/>
    <col min="2828" max="2828" width="4.5703125" style="15" customWidth="1"/>
    <col min="2829" max="2832" width="4.7109375" style="15" customWidth="1"/>
    <col min="2833" max="2833" width="4.85546875" style="15" customWidth="1"/>
    <col min="2834" max="2834" width="6.140625" style="15" customWidth="1"/>
    <col min="2835" max="3064" width="9.140625" style="15"/>
    <col min="3065" max="3065" width="4.7109375" style="15" customWidth="1"/>
    <col min="3066" max="3066" width="4.85546875" style="15" customWidth="1"/>
    <col min="3067" max="3071" width="4.7109375" style="15" customWidth="1"/>
    <col min="3072" max="3072" width="5.28515625" style="15" customWidth="1"/>
    <col min="3073" max="3075" width="4.7109375" style="15" customWidth="1"/>
    <col min="3076" max="3076" width="4.5703125" style="15" customWidth="1"/>
    <col min="3077" max="3083" width="4.7109375" style="15" customWidth="1"/>
    <col min="3084" max="3084" width="4.5703125" style="15" customWidth="1"/>
    <col min="3085" max="3088" width="4.7109375" style="15" customWidth="1"/>
    <col min="3089" max="3089" width="4.85546875" style="15" customWidth="1"/>
    <col min="3090" max="3090" width="6.140625" style="15" customWidth="1"/>
    <col min="3091" max="3320" width="9.140625" style="15"/>
    <col min="3321" max="3321" width="4.7109375" style="15" customWidth="1"/>
    <col min="3322" max="3322" width="4.85546875" style="15" customWidth="1"/>
    <col min="3323" max="3327" width="4.7109375" style="15" customWidth="1"/>
    <col min="3328" max="3328" width="5.28515625" style="15" customWidth="1"/>
    <col min="3329" max="3331" width="4.7109375" style="15" customWidth="1"/>
    <col min="3332" max="3332" width="4.5703125" style="15" customWidth="1"/>
    <col min="3333" max="3339" width="4.7109375" style="15" customWidth="1"/>
    <col min="3340" max="3340" width="4.5703125" style="15" customWidth="1"/>
    <col min="3341" max="3344" width="4.7109375" style="15" customWidth="1"/>
    <col min="3345" max="3345" width="4.85546875" style="15" customWidth="1"/>
    <col min="3346" max="3346" width="6.140625" style="15" customWidth="1"/>
    <col min="3347" max="3576" width="9.140625" style="15"/>
    <col min="3577" max="3577" width="4.7109375" style="15" customWidth="1"/>
    <col min="3578" max="3578" width="4.85546875" style="15" customWidth="1"/>
    <col min="3579" max="3583" width="4.7109375" style="15" customWidth="1"/>
    <col min="3584" max="3584" width="5.28515625" style="15" customWidth="1"/>
    <col min="3585" max="3587" width="4.7109375" style="15" customWidth="1"/>
    <col min="3588" max="3588" width="4.5703125" style="15" customWidth="1"/>
    <col min="3589" max="3595" width="4.7109375" style="15" customWidth="1"/>
    <col min="3596" max="3596" width="4.5703125" style="15" customWidth="1"/>
    <col min="3597" max="3600" width="4.7109375" style="15" customWidth="1"/>
    <col min="3601" max="3601" width="4.85546875" style="15" customWidth="1"/>
    <col min="3602" max="3602" width="6.140625" style="15" customWidth="1"/>
    <col min="3603" max="3832" width="9.140625" style="15"/>
    <col min="3833" max="3833" width="4.7109375" style="15" customWidth="1"/>
    <col min="3834" max="3834" width="4.85546875" style="15" customWidth="1"/>
    <col min="3835" max="3839" width="4.7109375" style="15" customWidth="1"/>
    <col min="3840" max="3840" width="5.28515625" style="15" customWidth="1"/>
    <col min="3841" max="3843" width="4.7109375" style="15" customWidth="1"/>
    <col min="3844" max="3844" width="4.5703125" style="15" customWidth="1"/>
    <col min="3845" max="3851" width="4.7109375" style="15" customWidth="1"/>
    <col min="3852" max="3852" width="4.5703125" style="15" customWidth="1"/>
    <col min="3853" max="3856" width="4.7109375" style="15" customWidth="1"/>
    <col min="3857" max="3857" width="4.85546875" style="15" customWidth="1"/>
    <col min="3858" max="3858" width="6.140625" style="15" customWidth="1"/>
    <col min="3859" max="4088" width="9.140625" style="15"/>
    <col min="4089" max="4089" width="4.7109375" style="15" customWidth="1"/>
    <col min="4090" max="4090" width="4.85546875" style="15" customWidth="1"/>
    <col min="4091" max="4095" width="4.7109375" style="15" customWidth="1"/>
    <col min="4096" max="4096" width="5.28515625" style="15" customWidth="1"/>
    <col min="4097" max="4099" width="4.7109375" style="15" customWidth="1"/>
    <col min="4100" max="4100" width="4.5703125" style="15" customWidth="1"/>
    <col min="4101" max="4107" width="4.7109375" style="15" customWidth="1"/>
    <col min="4108" max="4108" width="4.5703125" style="15" customWidth="1"/>
    <col min="4109" max="4112" width="4.7109375" style="15" customWidth="1"/>
    <col min="4113" max="4113" width="4.85546875" style="15" customWidth="1"/>
    <col min="4114" max="4114" width="6.140625" style="15" customWidth="1"/>
    <col min="4115" max="4344" width="9.140625" style="15"/>
    <col min="4345" max="4345" width="4.7109375" style="15" customWidth="1"/>
    <col min="4346" max="4346" width="4.85546875" style="15" customWidth="1"/>
    <col min="4347" max="4351" width="4.7109375" style="15" customWidth="1"/>
    <col min="4352" max="4352" width="5.28515625" style="15" customWidth="1"/>
    <col min="4353" max="4355" width="4.7109375" style="15" customWidth="1"/>
    <col min="4356" max="4356" width="4.5703125" style="15" customWidth="1"/>
    <col min="4357" max="4363" width="4.7109375" style="15" customWidth="1"/>
    <col min="4364" max="4364" width="4.5703125" style="15" customWidth="1"/>
    <col min="4365" max="4368" width="4.7109375" style="15" customWidth="1"/>
    <col min="4369" max="4369" width="4.85546875" style="15" customWidth="1"/>
    <col min="4370" max="4370" width="6.140625" style="15" customWidth="1"/>
    <col min="4371" max="4600" width="9.140625" style="15"/>
    <col min="4601" max="4601" width="4.7109375" style="15" customWidth="1"/>
    <col min="4602" max="4602" width="4.85546875" style="15" customWidth="1"/>
    <col min="4603" max="4607" width="4.7109375" style="15" customWidth="1"/>
    <col min="4608" max="4608" width="5.28515625" style="15" customWidth="1"/>
    <col min="4609" max="4611" width="4.7109375" style="15" customWidth="1"/>
    <col min="4612" max="4612" width="4.5703125" style="15" customWidth="1"/>
    <col min="4613" max="4619" width="4.7109375" style="15" customWidth="1"/>
    <col min="4620" max="4620" width="4.5703125" style="15" customWidth="1"/>
    <col min="4621" max="4624" width="4.7109375" style="15" customWidth="1"/>
    <col min="4625" max="4625" width="4.85546875" style="15" customWidth="1"/>
    <col min="4626" max="4626" width="6.140625" style="15" customWidth="1"/>
    <col min="4627" max="4856" width="9.140625" style="15"/>
    <col min="4857" max="4857" width="4.7109375" style="15" customWidth="1"/>
    <col min="4858" max="4858" width="4.85546875" style="15" customWidth="1"/>
    <col min="4859" max="4863" width="4.7109375" style="15" customWidth="1"/>
    <col min="4864" max="4864" width="5.28515625" style="15" customWidth="1"/>
    <col min="4865" max="4867" width="4.7109375" style="15" customWidth="1"/>
    <col min="4868" max="4868" width="4.5703125" style="15" customWidth="1"/>
    <col min="4869" max="4875" width="4.7109375" style="15" customWidth="1"/>
    <col min="4876" max="4876" width="4.5703125" style="15" customWidth="1"/>
    <col min="4877" max="4880" width="4.7109375" style="15" customWidth="1"/>
    <col min="4881" max="4881" width="4.85546875" style="15" customWidth="1"/>
    <col min="4882" max="4882" width="6.140625" style="15" customWidth="1"/>
    <col min="4883" max="5112" width="9.140625" style="15"/>
    <col min="5113" max="5113" width="4.7109375" style="15" customWidth="1"/>
    <col min="5114" max="5114" width="4.85546875" style="15" customWidth="1"/>
    <col min="5115" max="5119" width="4.7109375" style="15" customWidth="1"/>
    <col min="5120" max="5120" width="5.28515625" style="15" customWidth="1"/>
    <col min="5121" max="5123" width="4.7109375" style="15" customWidth="1"/>
    <col min="5124" max="5124" width="4.5703125" style="15" customWidth="1"/>
    <col min="5125" max="5131" width="4.7109375" style="15" customWidth="1"/>
    <col min="5132" max="5132" width="4.5703125" style="15" customWidth="1"/>
    <col min="5133" max="5136" width="4.7109375" style="15" customWidth="1"/>
    <col min="5137" max="5137" width="4.85546875" style="15" customWidth="1"/>
    <col min="5138" max="5138" width="6.140625" style="15" customWidth="1"/>
    <col min="5139" max="5368" width="9.140625" style="15"/>
    <col min="5369" max="5369" width="4.7109375" style="15" customWidth="1"/>
    <col min="5370" max="5370" width="4.85546875" style="15" customWidth="1"/>
    <col min="5371" max="5375" width="4.7109375" style="15" customWidth="1"/>
    <col min="5376" max="5376" width="5.28515625" style="15" customWidth="1"/>
    <col min="5377" max="5379" width="4.7109375" style="15" customWidth="1"/>
    <col min="5380" max="5380" width="4.5703125" style="15" customWidth="1"/>
    <col min="5381" max="5387" width="4.7109375" style="15" customWidth="1"/>
    <col min="5388" max="5388" width="4.5703125" style="15" customWidth="1"/>
    <col min="5389" max="5392" width="4.7109375" style="15" customWidth="1"/>
    <col min="5393" max="5393" width="4.85546875" style="15" customWidth="1"/>
    <col min="5394" max="5394" width="6.140625" style="15" customWidth="1"/>
    <col min="5395" max="5624" width="9.140625" style="15"/>
    <col min="5625" max="5625" width="4.7109375" style="15" customWidth="1"/>
    <col min="5626" max="5626" width="4.85546875" style="15" customWidth="1"/>
    <col min="5627" max="5631" width="4.7109375" style="15" customWidth="1"/>
    <col min="5632" max="5632" width="5.28515625" style="15" customWidth="1"/>
    <col min="5633" max="5635" width="4.7109375" style="15" customWidth="1"/>
    <col min="5636" max="5636" width="4.5703125" style="15" customWidth="1"/>
    <col min="5637" max="5643" width="4.7109375" style="15" customWidth="1"/>
    <col min="5644" max="5644" width="4.5703125" style="15" customWidth="1"/>
    <col min="5645" max="5648" width="4.7109375" style="15" customWidth="1"/>
    <col min="5649" max="5649" width="4.85546875" style="15" customWidth="1"/>
    <col min="5650" max="5650" width="6.140625" style="15" customWidth="1"/>
    <col min="5651" max="5880" width="9.140625" style="15"/>
    <col min="5881" max="5881" width="4.7109375" style="15" customWidth="1"/>
    <col min="5882" max="5882" width="4.85546875" style="15" customWidth="1"/>
    <col min="5883" max="5887" width="4.7109375" style="15" customWidth="1"/>
    <col min="5888" max="5888" width="5.28515625" style="15" customWidth="1"/>
    <col min="5889" max="5891" width="4.7109375" style="15" customWidth="1"/>
    <col min="5892" max="5892" width="4.5703125" style="15" customWidth="1"/>
    <col min="5893" max="5899" width="4.7109375" style="15" customWidth="1"/>
    <col min="5900" max="5900" width="4.5703125" style="15" customWidth="1"/>
    <col min="5901" max="5904" width="4.7109375" style="15" customWidth="1"/>
    <col min="5905" max="5905" width="4.85546875" style="15" customWidth="1"/>
    <col min="5906" max="5906" width="6.140625" style="15" customWidth="1"/>
    <col min="5907" max="6136" width="9.140625" style="15"/>
    <col min="6137" max="6137" width="4.7109375" style="15" customWidth="1"/>
    <col min="6138" max="6138" width="4.85546875" style="15" customWidth="1"/>
    <col min="6139" max="6143" width="4.7109375" style="15" customWidth="1"/>
    <col min="6144" max="6144" width="5.28515625" style="15" customWidth="1"/>
    <col min="6145" max="6147" width="4.7109375" style="15" customWidth="1"/>
    <col min="6148" max="6148" width="4.5703125" style="15" customWidth="1"/>
    <col min="6149" max="6155" width="4.7109375" style="15" customWidth="1"/>
    <col min="6156" max="6156" width="4.5703125" style="15" customWidth="1"/>
    <col min="6157" max="6160" width="4.7109375" style="15" customWidth="1"/>
    <col min="6161" max="6161" width="4.85546875" style="15" customWidth="1"/>
    <col min="6162" max="6162" width="6.140625" style="15" customWidth="1"/>
    <col min="6163" max="6392" width="9.140625" style="15"/>
    <col min="6393" max="6393" width="4.7109375" style="15" customWidth="1"/>
    <col min="6394" max="6394" width="4.85546875" style="15" customWidth="1"/>
    <col min="6395" max="6399" width="4.7109375" style="15" customWidth="1"/>
    <col min="6400" max="6400" width="5.28515625" style="15" customWidth="1"/>
    <col min="6401" max="6403" width="4.7109375" style="15" customWidth="1"/>
    <col min="6404" max="6404" width="4.5703125" style="15" customWidth="1"/>
    <col min="6405" max="6411" width="4.7109375" style="15" customWidth="1"/>
    <col min="6412" max="6412" width="4.5703125" style="15" customWidth="1"/>
    <col min="6413" max="6416" width="4.7109375" style="15" customWidth="1"/>
    <col min="6417" max="6417" width="4.85546875" style="15" customWidth="1"/>
    <col min="6418" max="6418" width="6.140625" style="15" customWidth="1"/>
    <col min="6419" max="6648" width="9.140625" style="15"/>
    <col min="6649" max="6649" width="4.7109375" style="15" customWidth="1"/>
    <col min="6650" max="6650" width="4.85546875" style="15" customWidth="1"/>
    <col min="6651" max="6655" width="4.7109375" style="15" customWidth="1"/>
    <col min="6656" max="6656" width="5.28515625" style="15" customWidth="1"/>
    <col min="6657" max="6659" width="4.7109375" style="15" customWidth="1"/>
    <col min="6660" max="6660" width="4.5703125" style="15" customWidth="1"/>
    <col min="6661" max="6667" width="4.7109375" style="15" customWidth="1"/>
    <col min="6668" max="6668" width="4.5703125" style="15" customWidth="1"/>
    <col min="6669" max="6672" width="4.7109375" style="15" customWidth="1"/>
    <col min="6673" max="6673" width="4.85546875" style="15" customWidth="1"/>
    <col min="6674" max="6674" width="6.140625" style="15" customWidth="1"/>
    <col min="6675" max="6904" width="9.140625" style="15"/>
    <col min="6905" max="6905" width="4.7109375" style="15" customWidth="1"/>
    <col min="6906" max="6906" width="4.85546875" style="15" customWidth="1"/>
    <col min="6907" max="6911" width="4.7109375" style="15" customWidth="1"/>
    <col min="6912" max="6912" width="5.28515625" style="15" customWidth="1"/>
    <col min="6913" max="6915" width="4.7109375" style="15" customWidth="1"/>
    <col min="6916" max="6916" width="4.5703125" style="15" customWidth="1"/>
    <col min="6917" max="6923" width="4.7109375" style="15" customWidth="1"/>
    <col min="6924" max="6924" width="4.5703125" style="15" customWidth="1"/>
    <col min="6925" max="6928" width="4.7109375" style="15" customWidth="1"/>
    <col min="6929" max="6929" width="4.85546875" style="15" customWidth="1"/>
    <col min="6930" max="6930" width="6.140625" style="15" customWidth="1"/>
    <col min="6931" max="7160" width="9.140625" style="15"/>
    <col min="7161" max="7161" width="4.7109375" style="15" customWidth="1"/>
    <col min="7162" max="7162" width="4.85546875" style="15" customWidth="1"/>
    <col min="7163" max="7167" width="4.7109375" style="15" customWidth="1"/>
    <col min="7168" max="7168" width="5.28515625" style="15" customWidth="1"/>
    <col min="7169" max="7171" width="4.7109375" style="15" customWidth="1"/>
    <col min="7172" max="7172" width="4.5703125" style="15" customWidth="1"/>
    <col min="7173" max="7179" width="4.7109375" style="15" customWidth="1"/>
    <col min="7180" max="7180" width="4.5703125" style="15" customWidth="1"/>
    <col min="7181" max="7184" width="4.7109375" style="15" customWidth="1"/>
    <col min="7185" max="7185" width="4.85546875" style="15" customWidth="1"/>
    <col min="7186" max="7186" width="6.140625" style="15" customWidth="1"/>
    <col min="7187" max="7416" width="9.140625" style="15"/>
    <col min="7417" max="7417" width="4.7109375" style="15" customWidth="1"/>
    <col min="7418" max="7418" width="4.85546875" style="15" customWidth="1"/>
    <col min="7419" max="7423" width="4.7109375" style="15" customWidth="1"/>
    <col min="7424" max="7424" width="5.28515625" style="15" customWidth="1"/>
    <col min="7425" max="7427" width="4.7109375" style="15" customWidth="1"/>
    <col min="7428" max="7428" width="4.5703125" style="15" customWidth="1"/>
    <col min="7429" max="7435" width="4.7109375" style="15" customWidth="1"/>
    <col min="7436" max="7436" width="4.5703125" style="15" customWidth="1"/>
    <col min="7437" max="7440" width="4.7109375" style="15" customWidth="1"/>
    <col min="7441" max="7441" width="4.85546875" style="15" customWidth="1"/>
    <col min="7442" max="7442" width="6.140625" style="15" customWidth="1"/>
    <col min="7443" max="7672" width="9.140625" style="15"/>
    <col min="7673" max="7673" width="4.7109375" style="15" customWidth="1"/>
    <col min="7674" max="7674" width="4.85546875" style="15" customWidth="1"/>
    <col min="7675" max="7679" width="4.7109375" style="15" customWidth="1"/>
    <col min="7680" max="7680" width="5.28515625" style="15" customWidth="1"/>
    <col min="7681" max="7683" width="4.7109375" style="15" customWidth="1"/>
    <col min="7684" max="7684" width="4.5703125" style="15" customWidth="1"/>
    <col min="7685" max="7691" width="4.7109375" style="15" customWidth="1"/>
    <col min="7692" max="7692" width="4.5703125" style="15" customWidth="1"/>
    <col min="7693" max="7696" width="4.7109375" style="15" customWidth="1"/>
    <col min="7697" max="7697" width="4.85546875" style="15" customWidth="1"/>
    <col min="7698" max="7698" width="6.140625" style="15" customWidth="1"/>
    <col min="7699" max="7928" width="9.140625" style="15"/>
    <col min="7929" max="7929" width="4.7109375" style="15" customWidth="1"/>
    <col min="7930" max="7930" width="4.85546875" style="15" customWidth="1"/>
    <col min="7931" max="7935" width="4.7109375" style="15" customWidth="1"/>
    <col min="7936" max="7936" width="5.28515625" style="15" customWidth="1"/>
    <col min="7937" max="7939" width="4.7109375" style="15" customWidth="1"/>
    <col min="7940" max="7940" width="4.5703125" style="15" customWidth="1"/>
    <col min="7941" max="7947" width="4.7109375" style="15" customWidth="1"/>
    <col min="7948" max="7948" width="4.5703125" style="15" customWidth="1"/>
    <col min="7949" max="7952" width="4.7109375" style="15" customWidth="1"/>
    <col min="7953" max="7953" width="4.85546875" style="15" customWidth="1"/>
    <col min="7954" max="7954" width="6.140625" style="15" customWidth="1"/>
    <col min="7955" max="8184" width="9.140625" style="15"/>
    <col min="8185" max="8185" width="4.7109375" style="15" customWidth="1"/>
    <col min="8186" max="8186" width="4.85546875" style="15" customWidth="1"/>
    <col min="8187" max="8191" width="4.7109375" style="15" customWidth="1"/>
    <col min="8192" max="8192" width="5.28515625" style="15" customWidth="1"/>
    <col min="8193" max="8195" width="4.7109375" style="15" customWidth="1"/>
    <col min="8196" max="8196" width="4.5703125" style="15" customWidth="1"/>
    <col min="8197" max="8203" width="4.7109375" style="15" customWidth="1"/>
    <col min="8204" max="8204" width="4.5703125" style="15" customWidth="1"/>
    <col min="8205" max="8208" width="4.7109375" style="15" customWidth="1"/>
    <col min="8209" max="8209" width="4.85546875" style="15" customWidth="1"/>
    <col min="8210" max="8210" width="6.140625" style="15" customWidth="1"/>
    <col min="8211" max="8440" width="9.140625" style="15"/>
    <col min="8441" max="8441" width="4.7109375" style="15" customWidth="1"/>
    <col min="8442" max="8442" width="4.85546875" style="15" customWidth="1"/>
    <col min="8443" max="8447" width="4.7109375" style="15" customWidth="1"/>
    <col min="8448" max="8448" width="5.28515625" style="15" customWidth="1"/>
    <col min="8449" max="8451" width="4.7109375" style="15" customWidth="1"/>
    <col min="8452" max="8452" width="4.5703125" style="15" customWidth="1"/>
    <col min="8453" max="8459" width="4.7109375" style="15" customWidth="1"/>
    <col min="8460" max="8460" width="4.5703125" style="15" customWidth="1"/>
    <col min="8461" max="8464" width="4.7109375" style="15" customWidth="1"/>
    <col min="8465" max="8465" width="4.85546875" style="15" customWidth="1"/>
    <col min="8466" max="8466" width="6.140625" style="15" customWidth="1"/>
    <col min="8467" max="8696" width="9.140625" style="15"/>
    <col min="8697" max="8697" width="4.7109375" style="15" customWidth="1"/>
    <col min="8698" max="8698" width="4.85546875" style="15" customWidth="1"/>
    <col min="8699" max="8703" width="4.7109375" style="15" customWidth="1"/>
    <col min="8704" max="8704" width="5.28515625" style="15" customWidth="1"/>
    <col min="8705" max="8707" width="4.7109375" style="15" customWidth="1"/>
    <col min="8708" max="8708" width="4.5703125" style="15" customWidth="1"/>
    <col min="8709" max="8715" width="4.7109375" style="15" customWidth="1"/>
    <col min="8716" max="8716" width="4.5703125" style="15" customWidth="1"/>
    <col min="8717" max="8720" width="4.7109375" style="15" customWidth="1"/>
    <col min="8721" max="8721" width="4.85546875" style="15" customWidth="1"/>
    <col min="8722" max="8722" width="6.140625" style="15" customWidth="1"/>
    <col min="8723" max="8952" width="9.140625" style="15"/>
    <col min="8953" max="8953" width="4.7109375" style="15" customWidth="1"/>
    <col min="8954" max="8954" width="4.85546875" style="15" customWidth="1"/>
    <col min="8955" max="8959" width="4.7109375" style="15" customWidth="1"/>
    <col min="8960" max="8960" width="5.28515625" style="15" customWidth="1"/>
    <col min="8961" max="8963" width="4.7109375" style="15" customWidth="1"/>
    <col min="8964" max="8964" width="4.5703125" style="15" customWidth="1"/>
    <col min="8965" max="8971" width="4.7109375" style="15" customWidth="1"/>
    <col min="8972" max="8972" width="4.5703125" style="15" customWidth="1"/>
    <col min="8973" max="8976" width="4.7109375" style="15" customWidth="1"/>
    <col min="8977" max="8977" width="4.85546875" style="15" customWidth="1"/>
    <col min="8978" max="8978" width="6.140625" style="15" customWidth="1"/>
    <col min="8979" max="9208" width="9.140625" style="15"/>
    <col min="9209" max="9209" width="4.7109375" style="15" customWidth="1"/>
    <col min="9210" max="9210" width="4.85546875" style="15" customWidth="1"/>
    <col min="9211" max="9215" width="4.7109375" style="15" customWidth="1"/>
    <col min="9216" max="9216" width="5.28515625" style="15" customWidth="1"/>
    <col min="9217" max="9219" width="4.7109375" style="15" customWidth="1"/>
    <col min="9220" max="9220" width="4.5703125" style="15" customWidth="1"/>
    <col min="9221" max="9227" width="4.7109375" style="15" customWidth="1"/>
    <col min="9228" max="9228" width="4.5703125" style="15" customWidth="1"/>
    <col min="9229" max="9232" width="4.7109375" style="15" customWidth="1"/>
    <col min="9233" max="9233" width="4.85546875" style="15" customWidth="1"/>
    <col min="9234" max="9234" width="6.140625" style="15" customWidth="1"/>
    <col min="9235" max="9464" width="9.140625" style="15"/>
    <col min="9465" max="9465" width="4.7109375" style="15" customWidth="1"/>
    <col min="9466" max="9466" width="4.85546875" style="15" customWidth="1"/>
    <col min="9467" max="9471" width="4.7109375" style="15" customWidth="1"/>
    <col min="9472" max="9472" width="5.28515625" style="15" customWidth="1"/>
    <col min="9473" max="9475" width="4.7109375" style="15" customWidth="1"/>
    <col min="9476" max="9476" width="4.5703125" style="15" customWidth="1"/>
    <col min="9477" max="9483" width="4.7109375" style="15" customWidth="1"/>
    <col min="9484" max="9484" width="4.5703125" style="15" customWidth="1"/>
    <col min="9485" max="9488" width="4.7109375" style="15" customWidth="1"/>
    <col min="9489" max="9489" width="4.85546875" style="15" customWidth="1"/>
    <col min="9490" max="9490" width="6.140625" style="15" customWidth="1"/>
    <col min="9491" max="9720" width="9.140625" style="15"/>
    <col min="9721" max="9721" width="4.7109375" style="15" customWidth="1"/>
    <col min="9722" max="9722" width="4.85546875" style="15" customWidth="1"/>
    <col min="9723" max="9727" width="4.7109375" style="15" customWidth="1"/>
    <col min="9728" max="9728" width="5.28515625" style="15" customWidth="1"/>
    <col min="9729" max="9731" width="4.7109375" style="15" customWidth="1"/>
    <col min="9732" max="9732" width="4.5703125" style="15" customWidth="1"/>
    <col min="9733" max="9739" width="4.7109375" style="15" customWidth="1"/>
    <col min="9740" max="9740" width="4.5703125" style="15" customWidth="1"/>
    <col min="9741" max="9744" width="4.7109375" style="15" customWidth="1"/>
    <col min="9745" max="9745" width="4.85546875" style="15" customWidth="1"/>
    <col min="9746" max="9746" width="6.140625" style="15" customWidth="1"/>
    <col min="9747" max="9976" width="9.140625" style="15"/>
    <col min="9977" max="9977" width="4.7109375" style="15" customWidth="1"/>
    <col min="9978" max="9978" width="4.85546875" style="15" customWidth="1"/>
    <col min="9979" max="9983" width="4.7109375" style="15" customWidth="1"/>
    <col min="9984" max="9984" width="5.28515625" style="15" customWidth="1"/>
    <col min="9985" max="9987" width="4.7109375" style="15" customWidth="1"/>
    <col min="9988" max="9988" width="4.5703125" style="15" customWidth="1"/>
    <col min="9989" max="9995" width="4.7109375" style="15" customWidth="1"/>
    <col min="9996" max="9996" width="4.5703125" style="15" customWidth="1"/>
    <col min="9997" max="10000" width="4.7109375" style="15" customWidth="1"/>
    <col min="10001" max="10001" width="4.85546875" style="15" customWidth="1"/>
    <col min="10002" max="10002" width="6.140625" style="15" customWidth="1"/>
    <col min="10003" max="10232" width="9.140625" style="15"/>
    <col min="10233" max="10233" width="4.7109375" style="15" customWidth="1"/>
    <col min="10234" max="10234" width="4.85546875" style="15" customWidth="1"/>
    <col min="10235" max="10239" width="4.7109375" style="15" customWidth="1"/>
    <col min="10240" max="10240" width="5.28515625" style="15" customWidth="1"/>
    <col min="10241" max="10243" width="4.7109375" style="15" customWidth="1"/>
    <col min="10244" max="10244" width="4.5703125" style="15" customWidth="1"/>
    <col min="10245" max="10251" width="4.7109375" style="15" customWidth="1"/>
    <col min="10252" max="10252" width="4.5703125" style="15" customWidth="1"/>
    <col min="10253" max="10256" width="4.7109375" style="15" customWidth="1"/>
    <col min="10257" max="10257" width="4.85546875" style="15" customWidth="1"/>
    <col min="10258" max="10258" width="6.140625" style="15" customWidth="1"/>
    <col min="10259" max="10488" width="9.140625" style="15"/>
    <col min="10489" max="10489" width="4.7109375" style="15" customWidth="1"/>
    <col min="10490" max="10490" width="4.85546875" style="15" customWidth="1"/>
    <col min="10491" max="10495" width="4.7109375" style="15" customWidth="1"/>
    <col min="10496" max="10496" width="5.28515625" style="15" customWidth="1"/>
    <col min="10497" max="10499" width="4.7109375" style="15" customWidth="1"/>
    <col min="10500" max="10500" width="4.5703125" style="15" customWidth="1"/>
    <col min="10501" max="10507" width="4.7109375" style="15" customWidth="1"/>
    <col min="10508" max="10508" width="4.5703125" style="15" customWidth="1"/>
    <col min="10509" max="10512" width="4.7109375" style="15" customWidth="1"/>
    <col min="10513" max="10513" width="4.85546875" style="15" customWidth="1"/>
    <col min="10514" max="10514" width="6.140625" style="15" customWidth="1"/>
    <col min="10515" max="10744" width="9.140625" style="15"/>
    <col min="10745" max="10745" width="4.7109375" style="15" customWidth="1"/>
    <col min="10746" max="10746" width="4.85546875" style="15" customWidth="1"/>
    <col min="10747" max="10751" width="4.7109375" style="15" customWidth="1"/>
    <col min="10752" max="10752" width="5.28515625" style="15" customWidth="1"/>
    <col min="10753" max="10755" width="4.7109375" style="15" customWidth="1"/>
    <col min="10756" max="10756" width="4.5703125" style="15" customWidth="1"/>
    <col min="10757" max="10763" width="4.7109375" style="15" customWidth="1"/>
    <col min="10764" max="10764" width="4.5703125" style="15" customWidth="1"/>
    <col min="10765" max="10768" width="4.7109375" style="15" customWidth="1"/>
    <col min="10769" max="10769" width="4.85546875" style="15" customWidth="1"/>
    <col min="10770" max="10770" width="6.140625" style="15" customWidth="1"/>
    <col min="10771" max="11000" width="9.140625" style="15"/>
    <col min="11001" max="11001" width="4.7109375" style="15" customWidth="1"/>
    <col min="11002" max="11002" width="4.85546875" style="15" customWidth="1"/>
    <col min="11003" max="11007" width="4.7109375" style="15" customWidth="1"/>
    <col min="11008" max="11008" width="5.28515625" style="15" customWidth="1"/>
    <col min="11009" max="11011" width="4.7109375" style="15" customWidth="1"/>
    <col min="11012" max="11012" width="4.5703125" style="15" customWidth="1"/>
    <col min="11013" max="11019" width="4.7109375" style="15" customWidth="1"/>
    <col min="11020" max="11020" width="4.5703125" style="15" customWidth="1"/>
    <col min="11021" max="11024" width="4.7109375" style="15" customWidth="1"/>
    <col min="11025" max="11025" width="4.85546875" style="15" customWidth="1"/>
    <col min="11026" max="11026" width="6.140625" style="15" customWidth="1"/>
    <col min="11027" max="11256" width="9.140625" style="15"/>
    <col min="11257" max="11257" width="4.7109375" style="15" customWidth="1"/>
    <col min="11258" max="11258" width="4.85546875" style="15" customWidth="1"/>
    <col min="11259" max="11263" width="4.7109375" style="15" customWidth="1"/>
    <col min="11264" max="11264" width="5.28515625" style="15" customWidth="1"/>
    <col min="11265" max="11267" width="4.7109375" style="15" customWidth="1"/>
    <col min="11268" max="11268" width="4.5703125" style="15" customWidth="1"/>
    <col min="11269" max="11275" width="4.7109375" style="15" customWidth="1"/>
    <col min="11276" max="11276" width="4.5703125" style="15" customWidth="1"/>
    <col min="11277" max="11280" width="4.7109375" style="15" customWidth="1"/>
    <col min="11281" max="11281" width="4.85546875" style="15" customWidth="1"/>
    <col min="11282" max="11282" width="6.140625" style="15" customWidth="1"/>
    <col min="11283" max="11512" width="9.140625" style="15"/>
    <col min="11513" max="11513" width="4.7109375" style="15" customWidth="1"/>
    <col min="11514" max="11514" width="4.85546875" style="15" customWidth="1"/>
    <col min="11515" max="11519" width="4.7109375" style="15" customWidth="1"/>
    <col min="11520" max="11520" width="5.28515625" style="15" customWidth="1"/>
    <col min="11521" max="11523" width="4.7109375" style="15" customWidth="1"/>
    <col min="11524" max="11524" width="4.5703125" style="15" customWidth="1"/>
    <col min="11525" max="11531" width="4.7109375" style="15" customWidth="1"/>
    <col min="11532" max="11532" width="4.5703125" style="15" customWidth="1"/>
    <col min="11533" max="11536" width="4.7109375" style="15" customWidth="1"/>
    <col min="11537" max="11537" width="4.85546875" style="15" customWidth="1"/>
    <col min="11538" max="11538" width="6.140625" style="15" customWidth="1"/>
    <col min="11539" max="11768" width="9.140625" style="15"/>
    <col min="11769" max="11769" width="4.7109375" style="15" customWidth="1"/>
    <col min="11770" max="11770" width="4.85546875" style="15" customWidth="1"/>
    <col min="11771" max="11775" width="4.7109375" style="15" customWidth="1"/>
    <col min="11776" max="11776" width="5.28515625" style="15" customWidth="1"/>
    <col min="11777" max="11779" width="4.7109375" style="15" customWidth="1"/>
    <col min="11780" max="11780" width="4.5703125" style="15" customWidth="1"/>
    <col min="11781" max="11787" width="4.7109375" style="15" customWidth="1"/>
    <col min="11788" max="11788" width="4.5703125" style="15" customWidth="1"/>
    <col min="11789" max="11792" width="4.7109375" style="15" customWidth="1"/>
    <col min="11793" max="11793" width="4.85546875" style="15" customWidth="1"/>
    <col min="11794" max="11794" width="6.140625" style="15" customWidth="1"/>
    <col min="11795" max="12024" width="9.140625" style="15"/>
    <col min="12025" max="12025" width="4.7109375" style="15" customWidth="1"/>
    <col min="12026" max="12026" width="4.85546875" style="15" customWidth="1"/>
    <col min="12027" max="12031" width="4.7109375" style="15" customWidth="1"/>
    <col min="12032" max="12032" width="5.28515625" style="15" customWidth="1"/>
    <col min="12033" max="12035" width="4.7109375" style="15" customWidth="1"/>
    <col min="12036" max="12036" width="4.5703125" style="15" customWidth="1"/>
    <col min="12037" max="12043" width="4.7109375" style="15" customWidth="1"/>
    <col min="12044" max="12044" width="4.5703125" style="15" customWidth="1"/>
    <col min="12045" max="12048" width="4.7109375" style="15" customWidth="1"/>
    <col min="12049" max="12049" width="4.85546875" style="15" customWidth="1"/>
    <col min="12050" max="12050" width="6.140625" style="15" customWidth="1"/>
    <col min="12051" max="12280" width="9.140625" style="15"/>
    <col min="12281" max="12281" width="4.7109375" style="15" customWidth="1"/>
    <col min="12282" max="12282" width="4.85546875" style="15" customWidth="1"/>
    <col min="12283" max="12287" width="4.7109375" style="15" customWidth="1"/>
    <col min="12288" max="12288" width="5.28515625" style="15" customWidth="1"/>
    <col min="12289" max="12291" width="4.7109375" style="15" customWidth="1"/>
    <col min="12292" max="12292" width="4.5703125" style="15" customWidth="1"/>
    <col min="12293" max="12299" width="4.7109375" style="15" customWidth="1"/>
    <col min="12300" max="12300" width="4.5703125" style="15" customWidth="1"/>
    <col min="12301" max="12304" width="4.7109375" style="15" customWidth="1"/>
    <col min="12305" max="12305" width="4.85546875" style="15" customWidth="1"/>
    <col min="12306" max="12306" width="6.140625" style="15" customWidth="1"/>
    <col min="12307" max="12536" width="9.140625" style="15"/>
    <col min="12537" max="12537" width="4.7109375" style="15" customWidth="1"/>
    <col min="12538" max="12538" width="4.85546875" style="15" customWidth="1"/>
    <col min="12539" max="12543" width="4.7109375" style="15" customWidth="1"/>
    <col min="12544" max="12544" width="5.28515625" style="15" customWidth="1"/>
    <col min="12545" max="12547" width="4.7109375" style="15" customWidth="1"/>
    <col min="12548" max="12548" width="4.5703125" style="15" customWidth="1"/>
    <col min="12549" max="12555" width="4.7109375" style="15" customWidth="1"/>
    <col min="12556" max="12556" width="4.5703125" style="15" customWidth="1"/>
    <col min="12557" max="12560" width="4.7109375" style="15" customWidth="1"/>
    <col min="12561" max="12561" width="4.85546875" style="15" customWidth="1"/>
    <col min="12562" max="12562" width="6.140625" style="15" customWidth="1"/>
    <col min="12563" max="12792" width="9.140625" style="15"/>
    <col min="12793" max="12793" width="4.7109375" style="15" customWidth="1"/>
    <col min="12794" max="12794" width="4.85546875" style="15" customWidth="1"/>
    <col min="12795" max="12799" width="4.7109375" style="15" customWidth="1"/>
    <col min="12800" max="12800" width="5.28515625" style="15" customWidth="1"/>
    <col min="12801" max="12803" width="4.7109375" style="15" customWidth="1"/>
    <col min="12804" max="12804" width="4.5703125" style="15" customWidth="1"/>
    <col min="12805" max="12811" width="4.7109375" style="15" customWidth="1"/>
    <col min="12812" max="12812" width="4.5703125" style="15" customWidth="1"/>
    <col min="12813" max="12816" width="4.7109375" style="15" customWidth="1"/>
    <col min="12817" max="12817" width="4.85546875" style="15" customWidth="1"/>
    <col min="12818" max="12818" width="6.140625" style="15" customWidth="1"/>
    <col min="12819" max="13048" width="9.140625" style="15"/>
    <col min="13049" max="13049" width="4.7109375" style="15" customWidth="1"/>
    <col min="13050" max="13050" width="4.85546875" style="15" customWidth="1"/>
    <col min="13051" max="13055" width="4.7109375" style="15" customWidth="1"/>
    <col min="13056" max="13056" width="5.28515625" style="15" customWidth="1"/>
    <col min="13057" max="13059" width="4.7109375" style="15" customWidth="1"/>
    <col min="13060" max="13060" width="4.5703125" style="15" customWidth="1"/>
    <col min="13061" max="13067" width="4.7109375" style="15" customWidth="1"/>
    <col min="13068" max="13068" width="4.5703125" style="15" customWidth="1"/>
    <col min="13069" max="13072" width="4.7109375" style="15" customWidth="1"/>
    <col min="13073" max="13073" width="4.85546875" style="15" customWidth="1"/>
    <col min="13074" max="13074" width="6.140625" style="15" customWidth="1"/>
    <col min="13075" max="13304" width="9.140625" style="15"/>
    <col min="13305" max="13305" width="4.7109375" style="15" customWidth="1"/>
    <col min="13306" max="13306" width="4.85546875" style="15" customWidth="1"/>
    <col min="13307" max="13311" width="4.7109375" style="15" customWidth="1"/>
    <col min="13312" max="13312" width="5.28515625" style="15" customWidth="1"/>
    <col min="13313" max="13315" width="4.7109375" style="15" customWidth="1"/>
    <col min="13316" max="13316" width="4.5703125" style="15" customWidth="1"/>
    <col min="13317" max="13323" width="4.7109375" style="15" customWidth="1"/>
    <col min="13324" max="13324" width="4.5703125" style="15" customWidth="1"/>
    <col min="13325" max="13328" width="4.7109375" style="15" customWidth="1"/>
    <col min="13329" max="13329" width="4.85546875" style="15" customWidth="1"/>
    <col min="13330" max="13330" width="6.140625" style="15" customWidth="1"/>
    <col min="13331" max="13560" width="9.140625" style="15"/>
    <col min="13561" max="13561" width="4.7109375" style="15" customWidth="1"/>
    <col min="13562" max="13562" width="4.85546875" style="15" customWidth="1"/>
    <col min="13563" max="13567" width="4.7109375" style="15" customWidth="1"/>
    <col min="13568" max="13568" width="5.28515625" style="15" customWidth="1"/>
    <col min="13569" max="13571" width="4.7109375" style="15" customWidth="1"/>
    <col min="13572" max="13572" width="4.5703125" style="15" customWidth="1"/>
    <col min="13573" max="13579" width="4.7109375" style="15" customWidth="1"/>
    <col min="13580" max="13580" width="4.5703125" style="15" customWidth="1"/>
    <col min="13581" max="13584" width="4.7109375" style="15" customWidth="1"/>
    <col min="13585" max="13585" width="4.85546875" style="15" customWidth="1"/>
    <col min="13586" max="13586" width="6.140625" style="15" customWidth="1"/>
    <col min="13587" max="13816" width="9.140625" style="15"/>
    <col min="13817" max="13817" width="4.7109375" style="15" customWidth="1"/>
    <col min="13818" max="13818" width="4.85546875" style="15" customWidth="1"/>
    <col min="13819" max="13823" width="4.7109375" style="15" customWidth="1"/>
    <col min="13824" max="13824" width="5.28515625" style="15" customWidth="1"/>
    <col min="13825" max="13827" width="4.7109375" style="15" customWidth="1"/>
    <col min="13828" max="13828" width="4.5703125" style="15" customWidth="1"/>
    <col min="13829" max="13835" width="4.7109375" style="15" customWidth="1"/>
    <col min="13836" max="13836" width="4.5703125" style="15" customWidth="1"/>
    <col min="13837" max="13840" width="4.7109375" style="15" customWidth="1"/>
    <col min="13841" max="13841" width="4.85546875" style="15" customWidth="1"/>
    <col min="13842" max="13842" width="6.140625" style="15" customWidth="1"/>
    <col min="13843" max="14072" width="9.140625" style="15"/>
    <col min="14073" max="14073" width="4.7109375" style="15" customWidth="1"/>
    <col min="14074" max="14074" width="4.85546875" style="15" customWidth="1"/>
    <col min="14075" max="14079" width="4.7109375" style="15" customWidth="1"/>
    <col min="14080" max="14080" width="5.28515625" style="15" customWidth="1"/>
    <col min="14081" max="14083" width="4.7109375" style="15" customWidth="1"/>
    <col min="14084" max="14084" width="4.5703125" style="15" customWidth="1"/>
    <col min="14085" max="14091" width="4.7109375" style="15" customWidth="1"/>
    <col min="14092" max="14092" width="4.5703125" style="15" customWidth="1"/>
    <col min="14093" max="14096" width="4.7109375" style="15" customWidth="1"/>
    <col min="14097" max="14097" width="4.85546875" style="15" customWidth="1"/>
    <col min="14098" max="14098" width="6.140625" style="15" customWidth="1"/>
    <col min="14099" max="14328" width="9.140625" style="15"/>
    <col min="14329" max="14329" width="4.7109375" style="15" customWidth="1"/>
    <col min="14330" max="14330" width="4.85546875" style="15" customWidth="1"/>
    <col min="14331" max="14335" width="4.7109375" style="15" customWidth="1"/>
    <col min="14336" max="14336" width="5.28515625" style="15" customWidth="1"/>
    <col min="14337" max="14339" width="4.7109375" style="15" customWidth="1"/>
    <col min="14340" max="14340" width="4.5703125" style="15" customWidth="1"/>
    <col min="14341" max="14347" width="4.7109375" style="15" customWidth="1"/>
    <col min="14348" max="14348" width="4.5703125" style="15" customWidth="1"/>
    <col min="14349" max="14352" width="4.7109375" style="15" customWidth="1"/>
    <col min="14353" max="14353" width="4.85546875" style="15" customWidth="1"/>
    <col min="14354" max="14354" width="6.140625" style="15" customWidth="1"/>
    <col min="14355" max="14584" width="9.140625" style="15"/>
    <col min="14585" max="14585" width="4.7109375" style="15" customWidth="1"/>
    <col min="14586" max="14586" width="4.85546875" style="15" customWidth="1"/>
    <col min="14587" max="14591" width="4.7109375" style="15" customWidth="1"/>
    <col min="14592" max="14592" width="5.28515625" style="15" customWidth="1"/>
    <col min="14593" max="14595" width="4.7109375" style="15" customWidth="1"/>
    <col min="14596" max="14596" width="4.5703125" style="15" customWidth="1"/>
    <col min="14597" max="14603" width="4.7109375" style="15" customWidth="1"/>
    <col min="14604" max="14604" width="4.5703125" style="15" customWidth="1"/>
    <col min="14605" max="14608" width="4.7109375" style="15" customWidth="1"/>
    <col min="14609" max="14609" width="4.85546875" style="15" customWidth="1"/>
    <col min="14610" max="14610" width="6.140625" style="15" customWidth="1"/>
    <col min="14611" max="14840" width="9.140625" style="15"/>
    <col min="14841" max="14841" width="4.7109375" style="15" customWidth="1"/>
    <col min="14842" max="14842" width="4.85546875" style="15" customWidth="1"/>
    <col min="14843" max="14847" width="4.7109375" style="15" customWidth="1"/>
    <col min="14848" max="14848" width="5.28515625" style="15" customWidth="1"/>
    <col min="14849" max="14851" width="4.7109375" style="15" customWidth="1"/>
    <col min="14852" max="14852" width="4.5703125" style="15" customWidth="1"/>
    <col min="14853" max="14859" width="4.7109375" style="15" customWidth="1"/>
    <col min="14860" max="14860" width="4.5703125" style="15" customWidth="1"/>
    <col min="14861" max="14864" width="4.7109375" style="15" customWidth="1"/>
    <col min="14865" max="14865" width="4.85546875" style="15" customWidth="1"/>
    <col min="14866" max="14866" width="6.140625" style="15" customWidth="1"/>
    <col min="14867" max="15096" width="9.140625" style="15"/>
    <col min="15097" max="15097" width="4.7109375" style="15" customWidth="1"/>
    <col min="15098" max="15098" width="4.85546875" style="15" customWidth="1"/>
    <col min="15099" max="15103" width="4.7109375" style="15" customWidth="1"/>
    <col min="15104" max="15104" width="5.28515625" style="15" customWidth="1"/>
    <col min="15105" max="15107" width="4.7109375" style="15" customWidth="1"/>
    <col min="15108" max="15108" width="4.5703125" style="15" customWidth="1"/>
    <col min="15109" max="15115" width="4.7109375" style="15" customWidth="1"/>
    <col min="15116" max="15116" width="4.5703125" style="15" customWidth="1"/>
    <col min="15117" max="15120" width="4.7109375" style="15" customWidth="1"/>
    <col min="15121" max="15121" width="4.85546875" style="15" customWidth="1"/>
    <col min="15122" max="15122" width="6.140625" style="15" customWidth="1"/>
    <col min="15123" max="15352" width="9.140625" style="15"/>
    <col min="15353" max="15353" width="4.7109375" style="15" customWidth="1"/>
    <col min="15354" max="15354" width="4.85546875" style="15" customWidth="1"/>
    <col min="15355" max="15359" width="4.7109375" style="15" customWidth="1"/>
    <col min="15360" max="15360" width="5.28515625" style="15" customWidth="1"/>
    <col min="15361" max="15363" width="4.7109375" style="15" customWidth="1"/>
    <col min="15364" max="15364" width="4.5703125" style="15" customWidth="1"/>
    <col min="15365" max="15371" width="4.7109375" style="15" customWidth="1"/>
    <col min="15372" max="15372" width="4.5703125" style="15" customWidth="1"/>
    <col min="15373" max="15376" width="4.7109375" style="15" customWidth="1"/>
    <col min="15377" max="15377" width="4.85546875" style="15" customWidth="1"/>
    <col min="15378" max="15378" width="6.140625" style="15" customWidth="1"/>
    <col min="15379" max="15608" width="9.140625" style="15"/>
    <col min="15609" max="15609" width="4.7109375" style="15" customWidth="1"/>
    <col min="15610" max="15610" width="4.85546875" style="15" customWidth="1"/>
    <col min="15611" max="15615" width="4.7109375" style="15" customWidth="1"/>
    <col min="15616" max="15616" width="5.28515625" style="15" customWidth="1"/>
    <col min="15617" max="15619" width="4.7109375" style="15" customWidth="1"/>
    <col min="15620" max="15620" width="4.5703125" style="15" customWidth="1"/>
    <col min="15621" max="15627" width="4.7109375" style="15" customWidth="1"/>
    <col min="15628" max="15628" width="4.5703125" style="15" customWidth="1"/>
    <col min="15629" max="15632" width="4.7109375" style="15" customWidth="1"/>
    <col min="15633" max="15633" width="4.85546875" style="15" customWidth="1"/>
    <col min="15634" max="15634" width="6.140625" style="15" customWidth="1"/>
    <col min="15635" max="15864" width="9.140625" style="15"/>
    <col min="15865" max="15865" width="4.7109375" style="15" customWidth="1"/>
    <col min="15866" max="15866" width="4.85546875" style="15" customWidth="1"/>
    <col min="15867" max="15871" width="4.7109375" style="15" customWidth="1"/>
    <col min="15872" max="15872" width="5.28515625" style="15" customWidth="1"/>
    <col min="15873" max="15875" width="4.7109375" style="15" customWidth="1"/>
    <col min="15876" max="15876" width="4.5703125" style="15" customWidth="1"/>
    <col min="15877" max="15883" width="4.7109375" style="15" customWidth="1"/>
    <col min="15884" max="15884" width="4.5703125" style="15" customWidth="1"/>
    <col min="15885" max="15888" width="4.7109375" style="15" customWidth="1"/>
    <col min="15889" max="15889" width="4.85546875" style="15" customWidth="1"/>
    <col min="15890" max="15890" width="6.140625" style="15" customWidth="1"/>
    <col min="15891" max="16120" width="9.140625" style="15"/>
    <col min="16121" max="16121" width="4.7109375" style="15" customWidth="1"/>
    <col min="16122" max="16122" width="4.85546875" style="15" customWidth="1"/>
    <col min="16123" max="16127" width="4.7109375" style="15" customWidth="1"/>
    <col min="16128" max="16128" width="5.28515625" style="15" customWidth="1"/>
    <col min="16129" max="16131" width="4.7109375" style="15" customWidth="1"/>
    <col min="16132" max="16132" width="4.5703125" style="15" customWidth="1"/>
    <col min="16133" max="16139" width="4.7109375" style="15" customWidth="1"/>
    <col min="16140" max="16140" width="4.5703125" style="15" customWidth="1"/>
    <col min="16141" max="16144" width="4.7109375" style="15" customWidth="1"/>
    <col min="16145" max="16145" width="4.85546875" style="15" customWidth="1"/>
    <col min="16146" max="16146" width="6.140625" style="15" customWidth="1"/>
    <col min="16147" max="16384" width="9.140625" style="15"/>
  </cols>
  <sheetData>
    <row r="1" spans="1:20" s="113" customFormat="1" ht="24.75" customHeight="1" x14ac:dyDescent="0.2">
      <c r="A1" s="232" t="s">
        <v>706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</row>
    <row r="2" spans="1:20" s="113" customFormat="1" ht="25.5" customHeight="1" x14ac:dyDescent="0.2">
      <c r="A2" s="234" t="s">
        <v>667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</row>
    <row r="3" spans="1:20" s="113" customFormat="1" ht="25.5" customHeight="1" x14ac:dyDescent="0.2">
      <c r="A3" s="367" t="s">
        <v>622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</row>
    <row r="4" spans="1:20" s="113" customFormat="1" ht="25.5" customHeight="1" x14ac:dyDescent="0.2">
      <c r="A4" s="13"/>
      <c r="B4" s="235" t="s">
        <v>577</v>
      </c>
      <c r="C4" s="235"/>
      <c r="D4" s="235"/>
      <c r="E4" s="235"/>
      <c r="F4" s="235"/>
      <c r="G4" s="235"/>
      <c r="H4" s="235"/>
      <c r="I4" s="235"/>
      <c r="J4" s="235"/>
      <c r="K4" s="235"/>
      <c r="L4" s="120"/>
      <c r="M4" s="120"/>
      <c r="N4" s="235" t="s">
        <v>578</v>
      </c>
      <c r="O4" s="235"/>
      <c r="P4" s="235" t="s">
        <v>579</v>
      </c>
      <c r="Q4" s="235"/>
      <c r="R4" s="235"/>
      <c r="S4" s="235"/>
      <c r="T4" s="120" t="s">
        <v>580</v>
      </c>
    </row>
    <row r="5" spans="1:20" ht="21" customHeight="1" x14ac:dyDescent="0.2">
      <c r="A5" s="227" t="s">
        <v>581</v>
      </c>
      <c r="B5" s="228" t="s">
        <v>582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9" t="s">
        <v>583</v>
      </c>
      <c r="O5" s="229"/>
      <c r="P5" s="229" t="s">
        <v>656</v>
      </c>
      <c r="Q5" s="231"/>
      <c r="R5" s="231"/>
      <c r="S5" s="231"/>
      <c r="T5" s="229" t="s">
        <v>711</v>
      </c>
    </row>
    <row r="6" spans="1:20" ht="21" customHeight="1" x14ac:dyDescent="0.2">
      <c r="A6" s="227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30"/>
      <c r="O6" s="230"/>
      <c r="P6" s="231"/>
      <c r="Q6" s="231"/>
      <c r="R6" s="231"/>
      <c r="S6" s="231"/>
      <c r="T6" s="231"/>
    </row>
    <row r="7" spans="1:20" ht="30" customHeight="1" x14ac:dyDescent="0.2">
      <c r="A7" s="123" t="s">
        <v>248</v>
      </c>
      <c r="B7" s="236" t="s">
        <v>584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7" t="s">
        <v>244</v>
      </c>
      <c r="O7" s="237"/>
      <c r="P7" s="238">
        <f>'[2]Kiadások költségvetési 1.'!AG26</f>
        <v>44028621</v>
      </c>
      <c r="Q7" s="238"/>
      <c r="R7" s="238"/>
      <c r="S7" s="238"/>
      <c r="T7" s="118">
        <v>55620021</v>
      </c>
    </row>
    <row r="8" spans="1:20" ht="30" customHeight="1" x14ac:dyDescent="0.2">
      <c r="A8" s="123" t="s">
        <v>247</v>
      </c>
      <c r="B8" s="239" t="s">
        <v>585</v>
      </c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7" t="s">
        <v>241</v>
      </c>
      <c r="O8" s="237"/>
      <c r="P8" s="238">
        <f>'[2]Kiadások költségvetési 1.'!AG27</f>
        <v>9593269</v>
      </c>
      <c r="Q8" s="238"/>
      <c r="R8" s="238"/>
      <c r="S8" s="238"/>
      <c r="T8" s="118">
        <v>11267269</v>
      </c>
    </row>
    <row r="9" spans="1:20" ht="30" customHeight="1" x14ac:dyDescent="0.2">
      <c r="A9" s="123" t="s">
        <v>246</v>
      </c>
      <c r="B9" s="236" t="s">
        <v>586</v>
      </c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7" t="s">
        <v>238</v>
      </c>
      <c r="O9" s="237"/>
      <c r="P9" s="238">
        <f>'[2]Kiadások költségvetési 1.'!AG52</f>
        <v>37601205</v>
      </c>
      <c r="Q9" s="238"/>
      <c r="R9" s="238"/>
      <c r="S9" s="238"/>
      <c r="T9" s="118">
        <v>59500205</v>
      </c>
    </row>
    <row r="10" spans="1:20" ht="30" customHeight="1" x14ac:dyDescent="0.2">
      <c r="A10" s="123" t="s">
        <v>245</v>
      </c>
      <c r="B10" s="236" t="s">
        <v>587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7" t="s">
        <v>235</v>
      </c>
      <c r="O10" s="237"/>
      <c r="P10" s="238">
        <f>'[2]Kiadások költségvetési 1.'!AG61</f>
        <v>5200000</v>
      </c>
      <c r="Q10" s="238"/>
      <c r="R10" s="238"/>
      <c r="S10" s="238"/>
      <c r="T10" s="118">
        <v>7008000</v>
      </c>
    </row>
    <row r="11" spans="1:20" ht="30" customHeight="1" x14ac:dyDescent="0.2">
      <c r="A11" s="123" t="s">
        <v>556</v>
      </c>
      <c r="B11" s="236" t="s">
        <v>588</v>
      </c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7" t="s">
        <v>232</v>
      </c>
      <c r="O11" s="237"/>
      <c r="P11" s="238">
        <f>'[2]Kiadások költségvetési 1.'!AG78</f>
        <v>109324397</v>
      </c>
      <c r="Q11" s="238"/>
      <c r="R11" s="238"/>
      <c r="S11" s="238"/>
      <c r="T11" s="118">
        <v>617385105</v>
      </c>
    </row>
    <row r="12" spans="1:20" ht="30" customHeight="1" x14ac:dyDescent="0.2">
      <c r="A12" s="123" t="s">
        <v>555</v>
      </c>
      <c r="B12" s="236" t="s">
        <v>589</v>
      </c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7" t="s">
        <v>229</v>
      </c>
      <c r="O12" s="237"/>
      <c r="P12" s="238">
        <f>'[2]Kiadások költségvetési 1.'!AG86</f>
        <v>33029633</v>
      </c>
      <c r="Q12" s="238"/>
      <c r="R12" s="238"/>
      <c r="S12" s="238"/>
      <c r="T12" s="118">
        <v>60470423</v>
      </c>
    </row>
    <row r="13" spans="1:20" ht="30" customHeight="1" x14ac:dyDescent="0.2">
      <c r="A13" s="123" t="s">
        <v>554</v>
      </c>
      <c r="B13" s="236" t="s">
        <v>590</v>
      </c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7" t="s">
        <v>226</v>
      </c>
      <c r="O13" s="237"/>
      <c r="P13" s="238">
        <f>'[2]Kiadások költségvetési 1.'!AG91</f>
        <v>250114996</v>
      </c>
      <c r="Q13" s="238"/>
      <c r="R13" s="238"/>
      <c r="S13" s="238"/>
      <c r="T13" s="118">
        <v>250221996</v>
      </c>
    </row>
    <row r="14" spans="1:20" ht="30" customHeight="1" thickBot="1" x14ac:dyDescent="0.25">
      <c r="A14" s="123" t="s">
        <v>553</v>
      </c>
      <c r="B14" s="240" t="s">
        <v>591</v>
      </c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1" t="s">
        <v>223</v>
      </c>
      <c r="O14" s="241"/>
      <c r="P14" s="368">
        <f>'[2]Kiadások költségvetési 1.'!AG101</f>
        <v>0</v>
      </c>
      <c r="Q14" s="368"/>
      <c r="R14" s="368"/>
      <c r="S14" s="368"/>
      <c r="T14" s="369">
        <v>0</v>
      </c>
    </row>
    <row r="15" spans="1:20" ht="30" customHeight="1" thickBot="1" x14ac:dyDescent="0.25">
      <c r="A15" s="51" t="s">
        <v>552</v>
      </c>
      <c r="B15" s="242" t="s">
        <v>592</v>
      </c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4"/>
      <c r="O15" s="244"/>
      <c r="P15" s="370">
        <f>SUM(P7:S14)</f>
        <v>488892121</v>
      </c>
      <c r="Q15" s="370"/>
      <c r="R15" s="370"/>
      <c r="S15" s="370"/>
      <c r="T15" s="371">
        <v>1061473019</v>
      </c>
    </row>
    <row r="16" spans="1:20" ht="30" customHeight="1" x14ac:dyDescent="0.2">
      <c r="A16" s="123" t="s">
        <v>551</v>
      </c>
      <c r="B16" s="245" t="s">
        <v>593</v>
      </c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7" t="s">
        <v>217</v>
      </c>
      <c r="O16" s="247"/>
      <c r="P16" s="372">
        <f>'[2]Bevételek (költségvetési) 2.'!AG19</f>
        <v>172788165</v>
      </c>
      <c r="Q16" s="372"/>
      <c r="R16" s="372"/>
      <c r="S16" s="372"/>
      <c r="T16" s="373">
        <v>228416151</v>
      </c>
    </row>
    <row r="17" spans="1:20" ht="30" customHeight="1" x14ac:dyDescent="0.2">
      <c r="A17" s="123" t="s">
        <v>550</v>
      </c>
      <c r="B17" s="249" t="s">
        <v>594</v>
      </c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37" t="s">
        <v>214</v>
      </c>
      <c r="O17" s="237"/>
      <c r="P17" s="248">
        <f>'[2]Bevételek (költségvetési) 2.'!AG25</f>
        <v>49369432</v>
      </c>
      <c r="Q17" s="248"/>
      <c r="R17" s="248"/>
      <c r="S17" s="248"/>
      <c r="T17" s="117">
        <v>580555781</v>
      </c>
    </row>
    <row r="18" spans="1:20" ht="30" customHeight="1" x14ac:dyDescent="0.2">
      <c r="A18" s="123" t="s">
        <v>549</v>
      </c>
      <c r="B18" s="249" t="s">
        <v>596</v>
      </c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37" t="s">
        <v>211</v>
      </c>
      <c r="O18" s="237"/>
      <c r="P18" s="248">
        <f>'[2]Bevételek (költségvetési) 2.'!AG39</f>
        <v>67450000</v>
      </c>
      <c r="Q18" s="248"/>
      <c r="R18" s="248"/>
      <c r="S18" s="248"/>
      <c r="T18" s="117">
        <v>67450000</v>
      </c>
    </row>
    <row r="19" spans="1:20" ht="30" customHeight="1" x14ac:dyDescent="0.2">
      <c r="A19" s="123" t="s">
        <v>595</v>
      </c>
      <c r="B19" s="249" t="s">
        <v>598</v>
      </c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37" t="s">
        <v>208</v>
      </c>
      <c r="O19" s="237"/>
      <c r="P19" s="248">
        <f>'[2]Bevételek (költségvetési) 2.'!AG55</f>
        <v>21479480</v>
      </c>
      <c r="Q19" s="248"/>
      <c r="R19" s="248"/>
      <c r="S19" s="248"/>
      <c r="T19" s="117">
        <v>21479480</v>
      </c>
    </row>
    <row r="20" spans="1:20" ht="30" customHeight="1" x14ac:dyDescent="0.2">
      <c r="A20" s="123" t="s">
        <v>597</v>
      </c>
      <c r="B20" s="249" t="s">
        <v>600</v>
      </c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37" t="s">
        <v>205</v>
      </c>
      <c r="O20" s="237"/>
      <c r="P20" s="248">
        <f>'[2]Bevételek (költségvetési) 2.'!AG61</f>
        <v>0</v>
      </c>
      <c r="Q20" s="248"/>
      <c r="R20" s="248"/>
      <c r="S20" s="248"/>
      <c r="T20" s="117">
        <v>0</v>
      </c>
    </row>
    <row r="21" spans="1:20" ht="30" customHeight="1" x14ac:dyDescent="0.2">
      <c r="A21" s="123" t="s">
        <v>599</v>
      </c>
      <c r="B21" s="249" t="s">
        <v>602</v>
      </c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37" t="s">
        <v>202</v>
      </c>
      <c r="O21" s="237"/>
      <c r="P21" s="248">
        <f>'[2]Bevételek (költségvetési) 2.'!AG67</f>
        <v>100000</v>
      </c>
      <c r="Q21" s="248"/>
      <c r="R21" s="248"/>
      <c r="S21" s="248"/>
      <c r="T21" s="117">
        <v>9600000</v>
      </c>
    </row>
    <row r="22" spans="1:20" ht="30" customHeight="1" thickBot="1" x14ac:dyDescent="0.25">
      <c r="A22" s="123" t="s">
        <v>601</v>
      </c>
      <c r="B22" s="251" t="s">
        <v>604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41" t="s">
        <v>199</v>
      </c>
      <c r="O22" s="241"/>
      <c r="P22" s="374">
        <f>'[2]Bevételek (költségvetési) 2.'!AG73</f>
        <v>0</v>
      </c>
      <c r="Q22" s="374"/>
      <c r="R22" s="374"/>
      <c r="S22" s="374"/>
      <c r="T22" s="375">
        <v>0</v>
      </c>
    </row>
    <row r="23" spans="1:20" ht="30" customHeight="1" thickBot="1" x14ac:dyDescent="0.25">
      <c r="A23" s="51" t="s">
        <v>603</v>
      </c>
      <c r="B23" s="260" t="s">
        <v>606</v>
      </c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44" t="s">
        <v>196</v>
      </c>
      <c r="O23" s="244"/>
      <c r="P23" s="376">
        <f>SUM(P16:S22)</f>
        <v>311187077</v>
      </c>
      <c r="Q23" s="376"/>
      <c r="R23" s="376"/>
      <c r="S23" s="376"/>
      <c r="T23" s="377">
        <v>907501412</v>
      </c>
    </row>
    <row r="24" spans="1:20" ht="30" customHeight="1" thickBot="1" x14ac:dyDescent="0.25">
      <c r="A24" s="51" t="s">
        <v>605</v>
      </c>
      <c r="B24" s="253" t="s">
        <v>608</v>
      </c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5" t="s">
        <v>193</v>
      </c>
      <c r="O24" s="255"/>
      <c r="P24" s="378">
        <f>'[2]Finanszírozási kiadások 3.'!AG36</f>
        <v>70003971</v>
      </c>
      <c r="Q24" s="378"/>
      <c r="R24" s="378"/>
      <c r="S24" s="378"/>
      <c r="T24" s="379">
        <v>70974914</v>
      </c>
    </row>
    <row r="25" spans="1:20" ht="30" customHeight="1" x14ac:dyDescent="0.2">
      <c r="A25" s="123" t="s">
        <v>607</v>
      </c>
      <c r="B25" s="256" t="s">
        <v>610</v>
      </c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7" t="s">
        <v>190</v>
      </c>
      <c r="O25" s="247"/>
      <c r="P25" s="380">
        <f>'[2]Finanszírozási bevételek 4.'!AG24</f>
        <v>0</v>
      </c>
      <c r="Q25" s="380"/>
      <c r="R25" s="380"/>
      <c r="S25" s="380"/>
      <c r="T25" s="381">
        <v>0</v>
      </c>
    </row>
    <row r="26" spans="1:20" ht="30" customHeight="1" thickBot="1" x14ac:dyDescent="0.25">
      <c r="A26" s="123" t="s">
        <v>609</v>
      </c>
      <c r="B26" s="257" t="s">
        <v>612</v>
      </c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 t="s">
        <v>187</v>
      </c>
      <c r="O26" s="259"/>
      <c r="P26" s="382">
        <f>'[2]Finanszírozási bevételek 4.'!AG39-'[2]Finanszírozási bevételek 4.'!AG24</f>
        <v>247709015</v>
      </c>
      <c r="Q26" s="382"/>
      <c r="R26" s="382"/>
      <c r="S26" s="382"/>
      <c r="T26" s="383">
        <v>224946521</v>
      </c>
    </row>
    <row r="27" spans="1:20" ht="30" customHeight="1" thickBot="1" x14ac:dyDescent="0.25">
      <c r="A27" s="51" t="s">
        <v>611</v>
      </c>
      <c r="B27" s="253" t="s">
        <v>614</v>
      </c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5" t="s">
        <v>184</v>
      </c>
      <c r="O27" s="255"/>
      <c r="P27" s="384">
        <f>SUM(P25:S26)</f>
        <v>247709015</v>
      </c>
      <c r="Q27" s="384"/>
      <c r="R27" s="384"/>
      <c r="S27" s="384"/>
      <c r="T27" s="385">
        <v>224946521</v>
      </c>
    </row>
    <row r="28" spans="1:20" ht="13.5" customHeight="1" x14ac:dyDescent="0.2"/>
    <row r="29" spans="1:20" ht="13.5" customHeight="1" x14ac:dyDescent="0.2"/>
    <row r="30" spans="1:20" ht="13.5" customHeight="1" x14ac:dyDescent="0.2"/>
  </sheetData>
  <mergeCells count="74">
    <mergeCell ref="B27:M27"/>
    <mergeCell ref="N27:O27"/>
    <mergeCell ref="P27:S27"/>
    <mergeCell ref="A3:S3"/>
    <mergeCell ref="B25:M25"/>
    <mergeCell ref="N25:O25"/>
    <mergeCell ref="P25:S25"/>
    <mergeCell ref="B26:M26"/>
    <mergeCell ref="N26:O26"/>
    <mergeCell ref="P26:S26"/>
    <mergeCell ref="B23:M23"/>
    <mergeCell ref="N23:O23"/>
    <mergeCell ref="P23:S23"/>
    <mergeCell ref="B24:M24"/>
    <mergeCell ref="N24:O24"/>
    <mergeCell ref="P24:S24"/>
    <mergeCell ref="B21:M21"/>
    <mergeCell ref="N21:O21"/>
    <mergeCell ref="P21:S21"/>
    <mergeCell ref="B22:M22"/>
    <mergeCell ref="N22:O22"/>
    <mergeCell ref="P22:S22"/>
    <mergeCell ref="B19:M19"/>
    <mergeCell ref="N19:O19"/>
    <mergeCell ref="P19:S19"/>
    <mergeCell ref="B20:M20"/>
    <mergeCell ref="N20:O20"/>
    <mergeCell ref="P20:S20"/>
    <mergeCell ref="B17:M17"/>
    <mergeCell ref="N17:O17"/>
    <mergeCell ref="P17:S17"/>
    <mergeCell ref="B18:M18"/>
    <mergeCell ref="N18:O18"/>
    <mergeCell ref="P18:S18"/>
    <mergeCell ref="B15:M15"/>
    <mergeCell ref="N15:O15"/>
    <mergeCell ref="P15:S15"/>
    <mergeCell ref="B16:M16"/>
    <mergeCell ref="N16:O16"/>
    <mergeCell ref="P16:S16"/>
    <mergeCell ref="B13:M13"/>
    <mergeCell ref="N13:O13"/>
    <mergeCell ref="P13:S13"/>
    <mergeCell ref="B14:M14"/>
    <mergeCell ref="N14:O14"/>
    <mergeCell ref="P14:S14"/>
    <mergeCell ref="B11:M11"/>
    <mergeCell ref="N11:O11"/>
    <mergeCell ref="P11:S11"/>
    <mergeCell ref="B12:M12"/>
    <mergeCell ref="N12:O12"/>
    <mergeCell ref="P12:S12"/>
    <mergeCell ref="B9:M9"/>
    <mergeCell ref="N9:O9"/>
    <mergeCell ref="P9:S9"/>
    <mergeCell ref="B10:M10"/>
    <mergeCell ref="N10:O10"/>
    <mergeCell ref="P10:S10"/>
    <mergeCell ref="B7:M7"/>
    <mergeCell ref="N7:O7"/>
    <mergeCell ref="P7:S7"/>
    <mergeCell ref="B8:M8"/>
    <mergeCell ref="N8:O8"/>
    <mergeCell ref="P8:S8"/>
    <mergeCell ref="A5:A6"/>
    <mergeCell ref="B5:M6"/>
    <mergeCell ref="N5:O6"/>
    <mergeCell ref="P5:S6"/>
    <mergeCell ref="B4:K4"/>
    <mergeCell ref="N4:O4"/>
    <mergeCell ref="P4:S4"/>
    <mergeCell ref="A1:T1"/>
    <mergeCell ref="A2:T2"/>
    <mergeCell ref="T5:T6"/>
  </mergeCells>
  <pageMargins left="0.7" right="0.7" top="0.75" bottom="0.75" header="0.3" footer="0.3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view="pageBreakPreview" zoomScale="130" zoomScaleNormal="100" zoomScaleSheetLayoutView="130" workbookViewId="0">
      <selection sqref="A1:G1"/>
    </sheetView>
  </sheetViews>
  <sheetFormatPr defaultRowHeight="12.75" x14ac:dyDescent="0.2"/>
  <cols>
    <col min="2" max="2" width="21.42578125" customWidth="1"/>
    <col min="3" max="3" width="42.42578125" customWidth="1"/>
    <col min="4" max="4" width="10.7109375" customWidth="1"/>
    <col min="5" max="5" width="12.42578125" customWidth="1"/>
    <col min="6" max="6" width="11.7109375" customWidth="1"/>
    <col min="7" max="7" width="14.140625" customWidth="1"/>
  </cols>
  <sheetData>
    <row r="1" spans="1:12" x14ac:dyDescent="0.2">
      <c r="A1" s="232" t="s">
        <v>707</v>
      </c>
      <c r="B1" s="232"/>
      <c r="C1" s="232"/>
      <c r="D1" s="232"/>
      <c r="E1" s="232"/>
      <c r="F1" s="232"/>
      <c r="G1" s="232"/>
      <c r="H1" s="17"/>
      <c r="I1" s="17"/>
      <c r="J1" s="17"/>
      <c r="K1" s="17"/>
      <c r="L1" s="17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  <c r="J2" s="17"/>
      <c r="K2" s="17"/>
      <c r="L2" s="17"/>
    </row>
    <row r="3" spans="1:12" ht="15" x14ac:dyDescent="0.2">
      <c r="A3" s="270" t="s">
        <v>668</v>
      </c>
      <c r="B3" s="270"/>
      <c r="C3" s="270"/>
      <c r="D3" s="270"/>
      <c r="E3" s="270"/>
      <c r="F3" s="270"/>
      <c r="G3" s="270"/>
      <c r="H3" s="18"/>
      <c r="I3" s="18"/>
      <c r="J3" s="18"/>
      <c r="K3" s="18"/>
      <c r="L3" s="18"/>
    </row>
    <row r="4" spans="1:12" x14ac:dyDescent="0.2">
      <c r="G4" s="19" t="s">
        <v>622</v>
      </c>
    </row>
    <row r="5" spans="1:12" x14ac:dyDescent="0.2">
      <c r="A5" s="20" t="s">
        <v>577</v>
      </c>
      <c r="B5" s="20" t="s">
        <v>578</v>
      </c>
      <c r="C5" s="20" t="s">
        <v>579</v>
      </c>
      <c r="D5" s="20" t="s">
        <v>580</v>
      </c>
      <c r="E5" s="20" t="s">
        <v>615</v>
      </c>
      <c r="F5" s="20" t="s">
        <v>616</v>
      </c>
      <c r="G5" s="20" t="s">
        <v>617</v>
      </c>
    </row>
    <row r="6" spans="1:12" x14ac:dyDescent="0.2">
      <c r="A6" s="268" t="s">
        <v>618</v>
      </c>
      <c r="B6" s="272"/>
      <c r="C6" s="264" t="s">
        <v>252</v>
      </c>
      <c r="D6" s="264">
        <v>2017</v>
      </c>
      <c r="E6" s="264">
        <v>2018</v>
      </c>
      <c r="F6" s="266">
        <v>2019</v>
      </c>
      <c r="G6" s="268">
        <v>2020</v>
      </c>
    </row>
    <row r="7" spans="1:12" x14ac:dyDescent="0.2">
      <c r="A7" s="271"/>
      <c r="B7" s="273"/>
      <c r="C7" s="274"/>
      <c r="D7" s="265"/>
      <c r="E7" s="265"/>
      <c r="F7" s="267"/>
      <c r="G7" s="269"/>
    </row>
    <row r="8" spans="1:12" ht="72.75" customHeight="1" x14ac:dyDescent="0.2">
      <c r="A8" s="235" t="s">
        <v>248</v>
      </c>
      <c r="B8" s="21" t="s">
        <v>619</v>
      </c>
      <c r="C8" s="22"/>
      <c r="D8" s="262"/>
      <c r="E8" s="262"/>
      <c r="F8" s="262"/>
      <c r="G8" s="262"/>
    </row>
    <row r="9" spans="1:12" ht="38.25" x14ac:dyDescent="0.2">
      <c r="A9" s="235"/>
      <c r="B9" s="21" t="s">
        <v>620</v>
      </c>
      <c r="C9" s="23"/>
      <c r="D9" s="262"/>
      <c r="E9" s="262"/>
      <c r="F9" s="262"/>
      <c r="G9" s="262"/>
    </row>
    <row r="10" spans="1:12" x14ac:dyDescent="0.2">
      <c r="A10" s="235"/>
      <c r="B10" s="30" t="s">
        <v>621</v>
      </c>
      <c r="C10" s="31"/>
      <c r="D10" s="32">
        <v>0</v>
      </c>
      <c r="E10" s="25">
        <v>0</v>
      </c>
      <c r="F10" s="25">
        <v>0</v>
      </c>
      <c r="G10" s="25">
        <v>0</v>
      </c>
    </row>
    <row r="11" spans="1:12" ht="95.25" customHeight="1" x14ac:dyDescent="0.2">
      <c r="A11" s="235" t="s">
        <v>247</v>
      </c>
      <c r="B11" s="33" t="s">
        <v>619</v>
      </c>
      <c r="C11" s="34"/>
      <c r="D11" s="263"/>
      <c r="E11" s="262"/>
      <c r="F11" s="262"/>
      <c r="G11" s="262"/>
    </row>
    <row r="12" spans="1:12" ht="38.25" x14ac:dyDescent="0.2">
      <c r="A12" s="235"/>
      <c r="B12" s="33" t="s">
        <v>620</v>
      </c>
      <c r="C12" s="35"/>
      <c r="D12" s="263"/>
      <c r="E12" s="262"/>
      <c r="F12" s="262"/>
      <c r="G12" s="262"/>
    </row>
    <row r="13" spans="1:12" x14ac:dyDescent="0.2">
      <c r="A13" s="235"/>
      <c r="B13" s="36" t="s">
        <v>621</v>
      </c>
      <c r="C13" s="37"/>
      <c r="D13" s="38">
        <v>0</v>
      </c>
      <c r="E13" s="24">
        <v>0</v>
      </c>
      <c r="F13" s="24">
        <v>0</v>
      </c>
      <c r="G13" s="24">
        <v>0</v>
      </c>
    </row>
  </sheetData>
  <mergeCells count="19">
    <mergeCell ref="D6:D7"/>
    <mergeCell ref="E6:E7"/>
    <mergeCell ref="F6:F7"/>
    <mergeCell ref="G6:G7"/>
    <mergeCell ref="A1:G1"/>
    <mergeCell ref="A3:G3"/>
    <mergeCell ref="A6:A7"/>
    <mergeCell ref="B6:B7"/>
    <mergeCell ref="C6:C7"/>
    <mergeCell ref="A11:A13"/>
    <mergeCell ref="D11:D12"/>
    <mergeCell ref="E11:E12"/>
    <mergeCell ref="F11:F12"/>
    <mergeCell ref="G11:G12"/>
    <mergeCell ref="A8:A10"/>
    <mergeCell ref="D8:D9"/>
    <mergeCell ref="E8:E9"/>
    <mergeCell ref="F8:F9"/>
    <mergeCell ref="G8:G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view="pageBreakPreview" zoomScale="130" zoomScaleNormal="100" zoomScaleSheetLayoutView="130" workbookViewId="0">
      <selection activeCell="M11" sqref="M11"/>
    </sheetView>
  </sheetViews>
  <sheetFormatPr defaultRowHeight="12.75" x14ac:dyDescent="0.2"/>
  <cols>
    <col min="1" max="1" width="3.85546875" style="113" customWidth="1"/>
    <col min="2" max="2" width="15.85546875" style="113" customWidth="1"/>
    <col min="3" max="5" width="9.140625" style="113"/>
    <col min="6" max="6" width="18.28515625" style="113" customWidth="1"/>
    <col min="7" max="7" width="6" style="113" hidden="1" customWidth="1"/>
    <col min="8" max="8" width="2.140625" style="113" hidden="1" customWidth="1"/>
    <col min="9" max="9" width="24.140625" style="113" customWidth="1"/>
    <col min="10" max="10" width="20.140625" style="113" customWidth="1"/>
    <col min="11" max="16384" width="9.140625" style="113"/>
  </cols>
  <sheetData>
    <row r="1" spans="1:10" x14ac:dyDescent="0.2">
      <c r="A1" s="233" t="s">
        <v>708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0" x14ac:dyDescent="0.2">
      <c r="A2" s="119"/>
      <c r="B2" s="119"/>
      <c r="C2" s="119"/>
      <c r="D2" s="119"/>
      <c r="E2" s="119"/>
      <c r="F2" s="119"/>
      <c r="G2" s="119"/>
      <c r="H2" s="119"/>
      <c r="I2" s="119"/>
    </row>
    <row r="3" spans="1:10" ht="15" x14ac:dyDescent="0.25">
      <c r="A3" s="275" t="s">
        <v>669</v>
      </c>
      <c r="B3" s="275"/>
      <c r="C3" s="275"/>
      <c r="D3" s="275"/>
      <c r="E3" s="275"/>
      <c r="F3" s="275"/>
      <c r="G3" s="275"/>
      <c r="H3" s="275"/>
      <c r="I3" s="275"/>
      <c r="J3" s="275"/>
    </row>
    <row r="4" spans="1:10" x14ac:dyDescent="0.2">
      <c r="I4" s="386" t="s">
        <v>622</v>
      </c>
      <c r="J4" s="386"/>
    </row>
    <row r="5" spans="1:10" x14ac:dyDescent="0.2">
      <c r="A5" s="13"/>
      <c r="B5" s="121" t="s">
        <v>577</v>
      </c>
      <c r="C5" s="262" t="s">
        <v>578</v>
      </c>
      <c r="D5" s="262"/>
      <c r="E5" s="262"/>
      <c r="F5" s="262"/>
      <c r="G5" s="121"/>
      <c r="H5" s="121"/>
      <c r="I5" s="121" t="s">
        <v>580</v>
      </c>
      <c r="J5" s="121" t="s">
        <v>615</v>
      </c>
    </row>
    <row r="6" spans="1:10" ht="83.25" customHeight="1" x14ac:dyDescent="0.2">
      <c r="A6" s="13" t="s">
        <v>248</v>
      </c>
      <c r="B6" s="26" t="s">
        <v>623</v>
      </c>
      <c r="C6" s="276" t="s">
        <v>624</v>
      </c>
      <c r="D6" s="276"/>
      <c r="E6" s="276"/>
      <c r="F6" s="276"/>
      <c r="G6" s="276"/>
      <c r="H6" s="276"/>
      <c r="I6" s="26" t="s">
        <v>657</v>
      </c>
      <c r="J6" s="26" t="s">
        <v>711</v>
      </c>
    </row>
    <row r="7" spans="1:10" ht="26.25" customHeight="1" x14ac:dyDescent="0.2">
      <c r="A7" s="13" t="s">
        <v>247</v>
      </c>
      <c r="B7" s="29" t="s">
        <v>248</v>
      </c>
      <c r="C7" s="277" t="s">
        <v>625</v>
      </c>
      <c r="D7" s="278"/>
      <c r="E7" s="278"/>
      <c r="F7" s="278"/>
      <c r="G7" s="278"/>
      <c r="H7" s="279"/>
      <c r="I7" s="27">
        <f>'[2]Kiadások költségvetési 1.'!AG79</f>
        <v>0</v>
      </c>
      <c r="J7" s="27">
        <v>500000</v>
      </c>
    </row>
    <row r="8" spans="1:10" ht="26.25" customHeight="1" x14ac:dyDescent="0.2">
      <c r="A8" s="13" t="s">
        <v>246</v>
      </c>
      <c r="B8" s="29" t="s">
        <v>247</v>
      </c>
      <c r="C8" s="277" t="s">
        <v>699</v>
      </c>
      <c r="D8" s="278"/>
      <c r="E8" s="278"/>
      <c r="F8" s="278"/>
      <c r="G8" s="278"/>
      <c r="H8" s="279"/>
      <c r="I8" s="27">
        <v>8765000</v>
      </c>
      <c r="J8" s="27">
        <v>45615000</v>
      </c>
    </row>
    <row r="9" spans="1:10" ht="26.25" customHeight="1" x14ac:dyDescent="0.2">
      <c r="A9" s="13" t="s">
        <v>245</v>
      </c>
      <c r="B9" s="29" t="s">
        <v>246</v>
      </c>
      <c r="C9" s="277" t="s">
        <v>626</v>
      </c>
      <c r="D9" s="281"/>
      <c r="E9" s="281"/>
      <c r="F9" s="281"/>
      <c r="G9" s="281"/>
      <c r="H9" s="282"/>
      <c r="I9" s="27">
        <f>'[2]Kiadások költségvetési 1.'!AG81</f>
        <v>0</v>
      </c>
      <c r="J9" s="27">
        <v>1875000</v>
      </c>
    </row>
    <row r="10" spans="1:10" ht="26.25" customHeight="1" x14ac:dyDescent="0.2">
      <c r="A10" s="13" t="s">
        <v>556</v>
      </c>
      <c r="B10" s="29" t="s">
        <v>245</v>
      </c>
      <c r="C10" s="277" t="s">
        <v>627</v>
      </c>
      <c r="D10" s="278"/>
      <c r="E10" s="278"/>
      <c r="F10" s="278"/>
      <c r="G10" s="278"/>
      <c r="H10" s="279"/>
      <c r="I10" s="27">
        <v>19106010</v>
      </c>
      <c r="J10" s="27">
        <v>5959800</v>
      </c>
    </row>
    <row r="11" spans="1:10" ht="26.25" customHeight="1" x14ac:dyDescent="0.2">
      <c r="A11" s="13" t="s">
        <v>555</v>
      </c>
      <c r="B11" s="29" t="s">
        <v>556</v>
      </c>
      <c r="C11" s="283" t="s">
        <v>628</v>
      </c>
      <c r="D11" s="278"/>
      <c r="E11" s="278"/>
      <c r="F11" s="278"/>
      <c r="G11" s="278"/>
      <c r="H11" s="279"/>
      <c r="I11" s="27">
        <f>'[2]Kiadások költségvetési 1.'!AG83</f>
        <v>0</v>
      </c>
      <c r="J11" s="27">
        <v>0</v>
      </c>
    </row>
    <row r="12" spans="1:10" ht="26.25" customHeight="1" x14ac:dyDescent="0.2">
      <c r="A12" s="13" t="s">
        <v>554</v>
      </c>
      <c r="B12" s="29" t="s">
        <v>555</v>
      </c>
      <c r="C12" s="283" t="s">
        <v>629</v>
      </c>
      <c r="D12" s="278"/>
      <c r="E12" s="278"/>
      <c r="F12" s="278"/>
      <c r="G12" s="278"/>
      <c r="H12" s="279"/>
      <c r="I12" s="27">
        <v>0</v>
      </c>
      <c r="J12" s="27">
        <v>0</v>
      </c>
    </row>
    <row r="13" spans="1:10" ht="26.25" customHeight="1" x14ac:dyDescent="0.2">
      <c r="A13" s="13" t="s">
        <v>553</v>
      </c>
      <c r="B13" s="29" t="s">
        <v>554</v>
      </c>
      <c r="C13" s="283" t="s">
        <v>630</v>
      </c>
      <c r="D13" s="278"/>
      <c r="E13" s="278"/>
      <c r="F13" s="278"/>
      <c r="G13" s="278"/>
      <c r="H13" s="279"/>
      <c r="I13" s="27">
        <v>5158623</v>
      </c>
      <c r="J13" s="27">
        <v>6520623</v>
      </c>
    </row>
    <row r="14" spans="1:10" ht="26.25" customHeight="1" x14ac:dyDescent="0.2">
      <c r="A14" s="13" t="s">
        <v>552</v>
      </c>
      <c r="B14" s="29" t="s">
        <v>553</v>
      </c>
      <c r="C14" s="284" t="s">
        <v>636</v>
      </c>
      <c r="D14" s="278"/>
      <c r="E14" s="278"/>
      <c r="F14" s="278"/>
      <c r="G14" s="278"/>
      <c r="H14" s="279"/>
      <c r="I14" s="28">
        <f>SUM(I7:I13)</f>
        <v>33029633</v>
      </c>
      <c r="J14" s="28">
        <v>60470423</v>
      </c>
    </row>
    <row r="15" spans="1:10" ht="26.25" customHeight="1" x14ac:dyDescent="0.2">
      <c r="A15" s="13" t="s">
        <v>551</v>
      </c>
      <c r="B15" s="29" t="s">
        <v>552</v>
      </c>
      <c r="C15" s="285" t="s">
        <v>631</v>
      </c>
      <c r="D15" s="278"/>
      <c r="E15" s="278"/>
      <c r="F15" s="278"/>
      <c r="G15" s="278"/>
      <c r="H15" s="279"/>
      <c r="I15" s="27">
        <v>196940926</v>
      </c>
      <c r="J15" s="27">
        <v>196940926</v>
      </c>
    </row>
    <row r="16" spans="1:10" ht="26.25" customHeight="1" x14ac:dyDescent="0.2">
      <c r="A16" s="13" t="s">
        <v>550</v>
      </c>
      <c r="B16" s="29" t="s">
        <v>551</v>
      </c>
      <c r="C16" s="285" t="s">
        <v>632</v>
      </c>
      <c r="D16" s="278"/>
      <c r="E16" s="278"/>
      <c r="F16" s="278"/>
      <c r="G16" s="278"/>
      <c r="H16" s="279"/>
      <c r="I16" s="27">
        <f>'[2]Kiadások költségvetési 1.'!AG88</f>
        <v>0</v>
      </c>
      <c r="J16" s="27">
        <v>0</v>
      </c>
    </row>
    <row r="17" spans="1:10" ht="26.25" customHeight="1" x14ac:dyDescent="0.2">
      <c r="A17" s="13" t="s">
        <v>549</v>
      </c>
      <c r="B17" s="29" t="s">
        <v>550</v>
      </c>
      <c r="C17" s="285" t="s">
        <v>633</v>
      </c>
      <c r="D17" s="278"/>
      <c r="E17" s="278"/>
      <c r="F17" s="278"/>
      <c r="G17" s="278"/>
      <c r="H17" s="279"/>
      <c r="I17" s="27">
        <f>'[2]Kiadások költségvetési 1.'!AG89</f>
        <v>0</v>
      </c>
      <c r="J17" s="27">
        <v>107000</v>
      </c>
    </row>
    <row r="18" spans="1:10" ht="45.75" customHeight="1" x14ac:dyDescent="0.2">
      <c r="A18" s="13" t="s">
        <v>595</v>
      </c>
      <c r="B18" s="29" t="s">
        <v>549</v>
      </c>
      <c r="C18" s="285" t="s">
        <v>634</v>
      </c>
      <c r="D18" s="278"/>
      <c r="E18" s="278"/>
      <c r="F18" s="278"/>
      <c r="G18" s="278"/>
      <c r="H18" s="279"/>
      <c r="I18" s="27">
        <v>53174070</v>
      </c>
      <c r="J18" s="27">
        <v>53174070</v>
      </c>
    </row>
    <row r="19" spans="1:10" ht="26.25" customHeight="1" x14ac:dyDescent="0.2">
      <c r="A19" s="13" t="s">
        <v>597</v>
      </c>
      <c r="B19" s="29" t="s">
        <v>595</v>
      </c>
      <c r="C19" s="280" t="s">
        <v>635</v>
      </c>
      <c r="D19" s="278"/>
      <c r="E19" s="278"/>
      <c r="F19" s="278"/>
      <c r="G19" s="278"/>
      <c r="H19" s="279"/>
      <c r="I19" s="28">
        <f>SUM(I15:I18)</f>
        <v>250114996</v>
      </c>
      <c r="J19" s="28">
        <v>250221996</v>
      </c>
    </row>
  </sheetData>
  <mergeCells count="18">
    <mergeCell ref="C19:H19"/>
    <mergeCell ref="C8:H8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C5:F5"/>
    <mergeCell ref="C6:H6"/>
    <mergeCell ref="C7:H7"/>
    <mergeCell ref="A1:J1"/>
    <mergeCell ref="A3:J3"/>
    <mergeCell ref="I4:J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12</vt:i4>
      </vt:variant>
    </vt:vector>
  </HeadingPairs>
  <TitlesOfParts>
    <vt:vector size="23" baseType="lpstr">
      <vt:lpstr>Kiadások költségvetési 1.</vt:lpstr>
      <vt:lpstr>Bevételek (költségvetési) 2.</vt:lpstr>
      <vt:lpstr>Kiad.-Bev.ei.Sg.+KÖH</vt:lpstr>
      <vt:lpstr>Finanszírozási kiadások 3.</vt:lpstr>
      <vt:lpstr>Finanszírozási bevételek 4.</vt:lpstr>
      <vt:lpstr>Létszám előirányzat 5.</vt:lpstr>
      <vt:lpstr>Kiad-Bev.mérlegszerűen 6.</vt:lpstr>
      <vt:lpstr>Stabilitási melléklet 7.</vt:lpstr>
      <vt:lpstr>Felúj-Felhalm.kiad. 8.</vt:lpstr>
      <vt:lpstr>Előiárányzat-felh.ütemterv. 9.</vt:lpstr>
      <vt:lpstr>Gördülő költségvetés 10.</vt:lpstr>
      <vt:lpstr>'Bevételek (költségvetési) 2.'!Nyomtatási_cím</vt:lpstr>
      <vt:lpstr>'Finanszírozási bevételek 4.'!Nyomtatási_cím</vt:lpstr>
      <vt:lpstr>'Kiadások költségvetési 1.'!Nyomtatási_cím</vt:lpstr>
      <vt:lpstr>'Létszám előirányzat 5.'!Nyomtatási_cím</vt:lpstr>
      <vt:lpstr>'Bevételek (költségvetési) 2.'!Nyomtatási_terület</vt:lpstr>
      <vt:lpstr>'Előiárányzat-felh.ütemterv. 9.'!Nyomtatási_terület</vt:lpstr>
      <vt:lpstr>'Finanszírozási bevételek 4.'!Nyomtatási_terület</vt:lpstr>
      <vt:lpstr>'Finanszírozási kiadások 3.'!Nyomtatási_terület</vt:lpstr>
      <vt:lpstr>'Kiad.-Bev.ei.Sg.+KÖH'!Nyomtatási_terület</vt:lpstr>
      <vt:lpstr>'Kiadások költségvetési 1.'!Nyomtatási_terület</vt:lpstr>
      <vt:lpstr>'Létszám előirányzat 5.'!Nyomtatási_terület</vt:lpstr>
      <vt:lpstr>'Stabilitási melléklet 7.'!Nyomtatási_terület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Hivatal2</dc:creator>
  <cp:lastModifiedBy>Windows-felhasználó</cp:lastModifiedBy>
  <cp:lastPrinted>2017-02-15T15:45:34Z</cp:lastPrinted>
  <dcterms:created xsi:type="dcterms:W3CDTF">1998-12-22T17:08:32Z</dcterms:created>
  <dcterms:modified xsi:type="dcterms:W3CDTF">2018-06-06T09:43:31Z</dcterms:modified>
</cp:coreProperties>
</file>