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1. melléklet" sheetId="1" r:id="rId1"/>
    <sheet name="1.1 Önkormányzat" sheetId="2" r:id="rId2"/>
    <sheet name="1.2 Polgárm." sheetId="3" r:id="rId3"/>
    <sheet name="1.3 Óvoda" sheetId="4" r:id="rId4"/>
    <sheet name="1.4 Gondozási" sheetId="5" r:id="rId5"/>
    <sheet name="1.5 Műv. ház" sheetId="6" r:id="rId6"/>
    <sheet name="1.1-1.5 Bevétel összesen" sheetId="7" r:id="rId7"/>
    <sheet name="2. melléklet" sheetId="8" r:id="rId8"/>
    <sheet name="2.1-2.5. melléklet" sheetId="9" r:id="rId9"/>
    <sheet name="3. melléklet" sheetId="10" r:id="rId10"/>
    <sheet name="4. melléklet" sheetId="11" r:id="rId11"/>
    <sheet name="5. melléklet" sheetId="12" r:id="rId12"/>
    <sheet name="6.1. melléklet" sheetId="13" r:id="rId13"/>
    <sheet name="6.2. melléklet" sheetId="14" r:id="rId14"/>
    <sheet name="7. melléklet" sheetId="15" r:id="rId15"/>
    <sheet name="8. melléklet" sheetId="16" r:id="rId16"/>
    <sheet name="9. melléklet" sheetId="17" r:id="rId17"/>
    <sheet name="10.melléklet" sheetId="18" r:id="rId18"/>
    <sheet name="11.melléklet" sheetId="19" r:id="rId19"/>
    <sheet name="12.melléklet" sheetId="20" r:id="rId20"/>
    <sheet name="13.melléklet" sheetId="21" r:id="rId21"/>
    <sheet name="14 melléklet" sheetId="22" r:id="rId22"/>
    <sheet name="15. melléklet" sheetId="23" r:id="rId23"/>
    <sheet name="16.melléklet" sheetId="24" r:id="rId24"/>
    <sheet name="17.melléklet" sheetId="25" r:id="rId25"/>
  </sheets>
  <externalReferences>
    <externalReference r:id="rId28"/>
    <externalReference r:id="rId29"/>
  </externalReferences>
  <definedNames>
    <definedName name="_xlnm.Print_Titles" localSheetId="0">'1. melléklet'!$6:$7</definedName>
    <definedName name="_xlnm.Print_Titles" localSheetId="7">'2. melléklet'!$4:$5</definedName>
    <definedName name="_xlnm.Print_Area" localSheetId="8">'2.1-2.5. melléklet'!$A$1:$DO$22</definedName>
    <definedName name="_xlnm.Print_Area" localSheetId="15">'8. melléklet'!$A$1:$E$68</definedName>
  </definedNames>
  <calcPr fullCalcOnLoad="1"/>
</workbook>
</file>

<file path=xl/comments16.xml><?xml version="1.0" encoding="utf-8"?>
<comments xmlns="http://schemas.openxmlformats.org/spreadsheetml/2006/main">
  <authors>
    <author>x</author>
  </authors>
  <commentList>
    <comment ref="C43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Fejlesztési kamat mitt csökkentve</t>
        </r>
      </text>
    </comment>
  </commentList>
</comments>
</file>

<file path=xl/sharedStrings.xml><?xml version="1.0" encoding="utf-8"?>
<sst xmlns="http://schemas.openxmlformats.org/spreadsheetml/2006/main" count="1298" uniqueCount="578">
  <si>
    <t>Eredeti</t>
  </si>
  <si>
    <t>Előirányzat</t>
  </si>
  <si>
    <t>Megnevezés</t>
  </si>
  <si>
    <t>I. Működési bevételek</t>
  </si>
  <si>
    <t>1. Intézményi működési bevételek</t>
  </si>
  <si>
    <t xml:space="preserve">Módosított </t>
  </si>
  <si>
    <t>– Intézményi működéshez kapcsolódó egyéb bevételek</t>
  </si>
  <si>
    <t>– Intézmények egyéb sajátos bevételei</t>
  </si>
  <si>
    <t>– Általános forgalmi adó bevétel, visszatérülés</t>
  </si>
  <si>
    <t>2.1 Működési célú támogatás értékű bevételek</t>
  </si>
  <si>
    <t>– ebből: TB-től átvett működési célú támogatás</t>
  </si>
  <si>
    <t>– Magánszemélyek Kommunális adója</t>
  </si>
  <si>
    <t>– Iparűzési adó</t>
  </si>
  <si>
    <t>– Gépjárműadó</t>
  </si>
  <si>
    <t>Adatok ezer Ft-ban</t>
  </si>
  <si>
    <t>Önkormányzat összesen</t>
  </si>
  <si>
    <t>– Pótlékok, bírságok</t>
  </si>
  <si>
    <t>– Egyéb adó (behajtás)</t>
  </si>
  <si>
    <t>III. Felhalmozási és tőke jellegű bevételek</t>
  </si>
  <si>
    <t>IV. Támogatási kölcsönök visszatérülése</t>
  </si>
  <si>
    <t>V. Külső finanszírozás bevételei</t>
  </si>
  <si>
    <t>– Fejlesztési hitel</t>
  </si>
  <si>
    <t>Módosított</t>
  </si>
  <si>
    <t>Bevételek</t>
  </si>
  <si>
    <t>Kiadások</t>
  </si>
  <si>
    <t>I. Működési kiadások</t>
  </si>
  <si>
    <t>1. Személyi juttatás</t>
  </si>
  <si>
    <t>– ebből kamat bevétel</t>
  </si>
  <si>
    <t>2. Munkaadókat terhelő járulékok</t>
  </si>
  <si>
    <t>2. Támogatásértékű bevételek</t>
  </si>
  <si>
    <t>3. Dologi és egyéb folyó kiadások</t>
  </si>
  <si>
    <t>– ebből TB-től átvett támogatás</t>
  </si>
  <si>
    <t>4. Pénzeszköz átadás és egyéb támogatás</t>
  </si>
  <si>
    <t>– Működési célú pénzeszköz átadás ÁHT-n kívülre</t>
  </si>
  <si>
    <t>– Szoc. pol. juttatások</t>
  </si>
  <si>
    <t>Müködési bevételek összesen:</t>
  </si>
  <si>
    <t>Működési kiadások összesen:</t>
  </si>
  <si>
    <t>II. Felhalmozási és tőke jellegű bevételek</t>
  </si>
  <si>
    <t>II. Felhalmozási és tőke jellegű kiadások</t>
  </si>
  <si>
    <t>2. Támogatási kölcsön visszatérítés</t>
  </si>
  <si>
    <t>Felhalmozási és tőke jellegű bevételek összesen:</t>
  </si>
  <si>
    <t>Felhalmozási és tőke jellegű kiadások összesen:</t>
  </si>
  <si>
    <t>Fejlesztés finanszírozási bevételei</t>
  </si>
  <si>
    <t>2. Külső finanszírozás</t>
  </si>
  <si>
    <t>Finanszírozási bevételek összesen:</t>
  </si>
  <si>
    <t>Finanszírozási kiadások összesen:</t>
  </si>
  <si>
    <t>Fejlesztési  bevételek összesen:</t>
  </si>
  <si>
    <t>Fejlesztési kiadások összesen:</t>
  </si>
  <si>
    <t>Bevételek összesen:</t>
  </si>
  <si>
    <t>Kiadások összesen:</t>
  </si>
  <si>
    <t>Tartalékok</t>
  </si>
  <si>
    <t>1. Felújítási kiadások ÁFÁ-valok</t>
  </si>
  <si>
    <t>2. Beruházási kiadások ÁFÁ-val</t>
  </si>
  <si>
    <t>– Hitel visszafizetés</t>
  </si>
  <si>
    <t>1. Felhalmozási és tőke jellegű bevétel</t>
  </si>
  <si>
    <t>Ssz.</t>
  </si>
  <si>
    <t>Kiadási előirányzat megnevezése</t>
  </si>
  <si>
    <t xml:space="preserve">Eredeti </t>
  </si>
  <si>
    <t>1.</t>
  </si>
  <si>
    <t>2.</t>
  </si>
  <si>
    <t>3.</t>
  </si>
  <si>
    <t>I.</t>
  </si>
  <si>
    <t>4.</t>
  </si>
  <si>
    <t>5.</t>
  </si>
  <si>
    <t>6.</t>
  </si>
  <si>
    <t>7.</t>
  </si>
  <si>
    <t>II.</t>
  </si>
  <si>
    <t>III.</t>
  </si>
  <si>
    <t>Dologi és egyéb folyó kiadások</t>
  </si>
  <si>
    <t>Személyi juttatások összesen:</t>
  </si>
  <si>
    <t>Rendszeres személyi juttatások</t>
  </si>
  <si>
    <t>Nem rendszeres személyi juttatások</t>
  </si>
  <si>
    <t>Külső személyi juttatások</t>
  </si>
  <si>
    <t>Társadalombiztosítási járulék</t>
  </si>
  <si>
    <t>Egészségbiztosítási járulék természetbeni</t>
  </si>
  <si>
    <t>Egészségbiztosítási járulékpénzbeni</t>
  </si>
  <si>
    <t>Munkerőpiaci fogl. Járulék</t>
  </si>
  <si>
    <t xml:space="preserve">Táppénz hozzájárulás </t>
  </si>
  <si>
    <t>Munkaadókat terhelő járulékok áht-n kívülre</t>
  </si>
  <si>
    <t xml:space="preserve">Munkaadókat terhelő egyéb járulékok </t>
  </si>
  <si>
    <t>Készletbeszerzések</t>
  </si>
  <si>
    <t>Szolgáltatások</t>
  </si>
  <si>
    <t>Általános forgalmi adó kiadása</t>
  </si>
  <si>
    <t>kiküldetés, reprezentáció, reklám kiadások</t>
  </si>
  <si>
    <t>Egyéb folyó kiadások</t>
  </si>
  <si>
    <t>IV.</t>
  </si>
  <si>
    <t>V.</t>
  </si>
  <si>
    <t>VI.</t>
  </si>
  <si>
    <t>Ellátottak pénzbeli juttatásai összesen:</t>
  </si>
  <si>
    <t>Működési célú pénzeszközátadás államháztartáson kívülre</t>
  </si>
  <si>
    <t>Működési célú pénzeszközátadás államháztartáson belülre</t>
  </si>
  <si>
    <t>Felhalmozási célú pénzeszközátadás államháztartáson belülre</t>
  </si>
  <si>
    <t>Társadalom- és szociálpolitikai juttatások</t>
  </si>
  <si>
    <t>VII.</t>
  </si>
  <si>
    <t>VIII.</t>
  </si>
  <si>
    <t>IX.</t>
  </si>
  <si>
    <t>X.</t>
  </si>
  <si>
    <t>Nyugdíjbiztosítási pénzbeli ellátások</t>
  </si>
  <si>
    <t>Egészségbiztosítási Pénzbeli ellátások</t>
  </si>
  <si>
    <t>Munkaerő piaci pénzbeli ellátások</t>
  </si>
  <si>
    <t>Háztartások közvetett támogatása</t>
  </si>
  <si>
    <t>Állami gondozásban lévők pénzbeli juttatásai</t>
  </si>
  <si>
    <t>Középfokú oktatásban résztvevők pénzbeli juttatásai</t>
  </si>
  <si>
    <t>Felsőfokú oktatásban résztvevők pénzbeli juttatásai</t>
  </si>
  <si>
    <t>Felnőtt oktatásban résztvevők pénzbeli juttatásai</t>
  </si>
  <si>
    <t>Ellátottak egyéb pénzbeli juttatásai</t>
  </si>
  <si>
    <t>Ingatlanok felújítása</t>
  </si>
  <si>
    <t>Járművek felújítása</t>
  </si>
  <si>
    <t>Felújítás előzetesen felszámított ÁFA-ja</t>
  </si>
  <si>
    <t>XI.</t>
  </si>
  <si>
    <t>Felújítás összesen:</t>
  </si>
  <si>
    <t>8.</t>
  </si>
  <si>
    <t>9.</t>
  </si>
  <si>
    <t>Intézményi beruházási kiadások</t>
  </si>
  <si>
    <t>Egyéb központi beruházások</t>
  </si>
  <si>
    <t>Lakástámogatás</t>
  </si>
  <si>
    <t>Lakásépítés</t>
  </si>
  <si>
    <t>Beruházási célprogramok</t>
  </si>
  <si>
    <t>Kiemeltjelentőségű beruházások</t>
  </si>
  <si>
    <t>Állami készletek tartalékok felhalmozási kiadásai</t>
  </si>
  <si>
    <t>Pénzügyi befektetések kiadásai</t>
  </si>
  <si>
    <t>Beruházások általános forgalmiadója</t>
  </si>
  <si>
    <t>XII.</t>
  </si>
  <si>
    <t>Felhalmozási és pénzügyi befektetések összesen:</t>
  </si>
  <si>
    <t>Kölcsönök nyújtása és törlesztése</t>
  </si>
  <si>
    <t>Céltatalék</t>
  </si>
  <si>
    <t>Tartalék</t>
  </si>
  <si>
    <t>Kiegyenlítő, függő, átfutó kiadások</t>
  </si>
  <si>
    <t>Az I. – XII. pontba nem tartozó kiadások összesen:</t>
  </si>
  <si>
    <t>XIII.</t>
  </si>
  <si>
    <t>Kiadások összesen (I – XIII-ig):</t>
  </si>
  <si>
    <t>– Fejlesztési hitel kamata</t>
  </si>
  <si>
    <t>5. Tartalékok</t>
  </si>
  <si>
    <t>– Céltartalék</t>
  </si>
  <si>
    <t>– Általános tartalék</t>
  </si>
  <si>
    <t xml:space="preserve">III.Finanszírozási kiadások </t>
  </si>
  <si>
    <t>– Nyújtott kölcsön</t>
  </si>
  <si>
    <t>Teljesítés</t>
  </si>
  <si>
    <t>Teljesítés a mód.kv %-ban</t>
  </si>
  <si>
    <t>Cím</t>
  </si>
  <si>
    <t>Cél</t>
  </si>
  <si>
    <t>Sor-szám</t>
  </si>
  <si>
    <t>Alcím</t>
  </si>
  <si>
    <t>Igazgatás</t>
  </si>
  <si>
    <t>Összesen:</t>
  </si>
  <si>
    <t>Ezer forintban</t>
  </si>
  <si>
    <t>Civil szervezetek:</t>
  </si>
  <si>
    <t>Gádoros SE</t>
  </si>
  <si>
    <t>SILVER Tánccsoport Egyesület</t>
  </si>
  <si>
    <t>Bírkózó SE</t>
  </si>
  <si>
    <t>Egyebek</t>
  </si>
  <si>
    <t>Rendezvények</t>
  </si>
  <si>
    <t>Kötelező hozzájárulások (tagdíjak)</t>
  </si>
  <si>
    <t>Keresztszülő program</t>
  </si>
  <si>
    <t>Összesen</t>
  </si>
  <si>
    <t>Adatok ezer forintban</t>
  </si>
  <si>
    <t>Szakfeladat megnevezése</t>
  </si>
  <si>
    <t>Redszeres gyermekvédelmi támogatás</t>
  </si>
  <si>
    <t>Rendszeres szociális segély</t>
  </si>
  <si>
    <t>Lakásfenntartási támogatás</t>
  </si>
  <si>
    <t>Átmeneti segély</t>
  </si>
  <si>
    <t>Temetési segély</t>
  </si>
  <si>
    <t>Köztemetés</t>
  </si>
  <si>
    <t>Közgyógyellátás</t>
  </si>
  <si>
    <t>Természetben nyújtott átmeneti segély</t>
  </si>
  <si>
    <t>ÖSSZESEN:</t>
  </si>
  <si>
    <t>Egyes szociális feladatok kiegészítő támogatása</t>
  </si>
  <si>
    <t>- Gyermekvédelmi támogatás</t>
  </si>
  <si>
    <t>- Normatív lakásfdenntartási támogatás</t>
  </si>
  <si>
    <t>- Rendszeres szociális segély</t>
  </si>
  <si>
    <t>Polgármesteri Hivatal</t>
  </si>
  <si>
    <t>Szakfeladat</t>
  </si>
  <si>
    <t>Közalkalmazott</t>
  </si>
  <si>
    <t>Köztisztviselő</t>
  </si>
  <si>
    <t>Terv</t>
  </si>
  <si>
    <t>Tény</t>
  </si>
  <si>
    <t>adatok: fő</t>
  </si>
  <si>
    <t>ÖNÁLLÓAN MŰKÖDŐ INTÉZMÉNYEK</t>
  </si>
  <si>
    <t>Napközi Otthonos Óvoda</t>
  </si>
  <si>
    <t>8510011 Óvodai nevelés</t>
  </si>
  <si>
    <t>Gondozási Központ Családsegítő és védőnői Szolgálat</t>
  </si>
  <si>
    <t>869041 Család- és nővédelmi eü. Gondozás</t>
  </si>
  <si>
    <t>873011 Időskoruak bentlakásos szociális ellátása</t>
  </si>
  <si>
    <t>881011 Idősek nappali ellátása</t>
  </si>
  <si>
    <t>889922 Házi segítségnyújtás</t>
  </si>
  <si>
    <t>Művelődési Ház és Könyvtár</t>
  </si>
  <si>
    <t>910502 Közművelődési intézmények működése</t>
  </si>
  <si>
    <t>841126 Önkormányzatok igazgatási tevékenysége</t>
  </si>
  <si>
    <t>841403 Város- és községgazdálkodási szolgáltatás</t>
  </si>
  <si>
    <r>
      <t>ÖSSZESEN:</t>
    </r>
    <r>
      <rPr>
        <sz val="10"/>
        <rFont val="Arial"/>
        <family val="0"/>
      </rPr>
      <t>:</t>
    </r>
  </si>
  <si>
    <t>890441 Közfoglalkoztatás</t>
  </si>
  <si>
    <t>841112 Önkormányzati jogalkotás</t>
  </si>
  <si>
    <t>Pénzmaradvány</t>
  </si>
  <si>
    <t>Bevétel megnevezése</t>
  </si>
  <si>
    <t>Intézményi működéshez kapcsolódó egyéb bevétel</t>
  </si>
  <si>
    <t>Intézmények egyéb sajátos bevételei</t>
  </si>
  <si>
    <t>ÁFA bevételek</t>
  </si>
  <si>
    <t>Támogatás értékű bevételek</t>
  </si>
  <si>
    <t>Helyi adók</t>
  </si>
  <si>
    <t>Átengedett központi adók</t>
  </si>
  <si>
    <t>Bírság, pótlék egyéb sajátos bevételek</t>
  </si>
  <si>
    <t>I. Működési bevételek összesen:</t>
  </si>
  <si>
    <t>II. Önkormányzatok költségvetési támogatása</t>
  </si>
  <si>
    <t>910502-1 Művelődési Ház</t>
  </si>
  <si>
    <t>910123-1      Könyvtár</t>
  </si>
  <si>
    <t>Polgármesteri Hivatal Összesen</t>
  </si>
  <si>
    <t>Mind Összesen</t>
  </si>
  <si>
    <t>Közvilágítás</t>
  </si>
  <si>
    <t>Lakás támogatás</t>
  </si>
  <si>
    <t>Személyi juttatás</t>
  </si>
  <si>
    <t>Munkaadót terhelő járul.</t>
  </si>
  <si>
    <t>Dologi Kiadás</t>
  </si>
  <si>
    <t>Pénzeszköz átadás</t>
  </si>
  <si>
    <t>Ellátottak juttatása</t>
  </si>
  <si>
    <t>Működési kiadás</t>
  </si>
  <si>
    <t>Felújítás és felhalm.</t>
  </si>
  <si>
    <t>Egyéb kiadás (kölcsön)</t>
  </si>
  <si>
    <t>Ált. tartalék, Céltartalék</t>
  </si>
  <si>
    <t>Mindösszesen</t>
  </si>
  <si>
    <t>Kiadások jogcímenként</t>
  </si>
  <si>
    <t>Háziorvosi szolg.</t>
  </si>
  <si>
    <t>Ált. tartalék</t>
  </si>
  <si>
    <t>Céltartalék</t>
  </si>
  <si>
    <t>Int. étkeztetés</t>
  </si>
  <si>
    <t>Nevelés</t>
  </si>
  <si>
    <t>Napköziotthonos Óvoda</t>
  </si>
  <si>
    <t>Gondozási Központ</t>
  </si>
  <si>
    <t>Gondozó ház</t>
  </si>
  <si>
    <t>Nappali sz. ellátás</t>
  </si>
  <si>
    <t>Házigondozás</t>
  </si>
  <si>
    <t>Védőnők</t>
  </si>
  <si>
    <t>Szoc. Étkezés</t>
  </si>
  <si>
    <t>Justh Zsigmond Művelődési Ház és Könyvtár</t>
  </si>
  <si>
    <t>Műv. Ház</t>
  </si>
  <si>
    <t>Közösségi Ház</t>
  </si>
  <si>
    <t>Könyvtár</t>
  </si>
  <si>
    <t>Műv. Ház összesen</t>
  </si>
  <si>
    <t>Foglalkoztatottak + Képviselők együtt</t>
  </si>
  <si>
    <t>Egészségügyi hozzájárulás</t>
  </si>
  <si>
    <t xml:space="preserve">Testvértelepülés </t>
  </si>
  <si>
    <t>910502-1 01 Közösségi ház</t>
  </si>
  <si>
    <t>Gondozási K. Összesen</t>
  </si>
  <si>
    <t>.Kiegyenlítő,függő,átfutó bevételek</t>
  </si>
  <si>
    <t>MINDÖSSZESEN:</t>
  </si>
  <si>
    <t>Létszám (fő):</t>
  </si>
  <si>
    <t>Belföldi fin.kiadásai, felhalmozási kamat</t>
  </si>
  <si>
    <t>G Á D O R O S</t>
  </si>
  <si>
    <t>GÁDOROS ÖSSZESEN</t>
  </si>
  <si>
    <t>ÖNKORMÁNYZAT ÖSSZESEN</t>
  </si>
  <si>
    <t xml:space="preserve">Justh Zsigmond Művelődési ház és Könyvtár </t>
  </si>
  <si>
    <t>Önkormányzat</t>
  </si>
  <si>
    <t>Rendszeres gyvs</t>
  </si>
  <si>
    <t>Lakásfenntart. Tám.</t>
  </si>
  <si>
    <t>Ált. tart</t>
  </si>
  <si>
    <t>Város- és Községg</t>
  </si>
  <si>
    <t>Iskola eü</t>
  </si>
  <si>
    <t>Tel. Hulladék</t>
  </si>
  <si>
    <t>Civil szerv tám</t>
  </si>
  <si>
    <t xml:space="preserve">Adatok ezer Ft-ban </t>
  </si>
  <si>
    <t>Belf-i fin. kiad.(felh. kamat)</t>
  </si>
  <si>
    <t xml:space="preserve">9. </t>
  </si>
  <si>
    <t>Jogalkotás</t>
  </si>
  <si>
    <t>Fogorvosi alapellátás 862301</t>
  </si>
  <si>
    <t>Teljes.</t>
  </si>
  <si>
    <t>Város- és községgazdálkodás</t>
  </si>
  <si>
    <t>Dr. Hajdú Ilona fogorvosnő támogatása</t>
  </si>
  <si>
    <t>Foglalkoztatást helyettesítő támogatás</t>
  </si>
  <si>
    <t>Egészségkárosultak rendszeres szociális segélye</t>
  </si>
  <si>
    <t>- Foglalkoztatást helyettesítő tám</t>
  </si>
  <si>
    <t xml:space="preserve">1. Belső finanszírozás </t>
  </si>
  <si>
    <t>Belföldi finanszírozási kiadás (felhalmozott kamat)</t>
  </si>
  <si>
    <t>Gondozási Központ Családsegítő és Védőnői Szolgálat</t>
  </si>
  <si>
    <t>– Beruházás célú támog.értékű bev.fejl.EU-s progr</t>
  </si>
  <si>
    <t>– Beruházás c.támog.értékű bev.ÁHT-n kívülről</t>
  </si>
  <si>
    <t>3. Támogatás értékű felhalm. bevétel</t>
  </si>
  <si>
    <t>4. Beruházások Áfa visszatérülése</t>
  </si>
  <si>
    <t>Teljesít.</t>
  </si>
  <si>
    <t>680002 Nem lakóingatlan bérbeadása</t>
  </si>
  <si>
    <t>Működési célú kamat kiadások</t>
  </si>
  <si>
    <t>Munkáltatói kölcsön</t>
  </si>
  <si>
    <t>-Működési hitel (folyószámla)</t>
  </si>
  <si>
    <t>7.Külső finanszírozás</t>
  </si>
  <si>
    <t xml:space="preserve"> -Bérleti díj bevételek </t>
  </si>
  <si>
    <t xml:space="preserve"> -Alkalmazottak térítése</t>
  </si>
  <si>
    <t xml:space="preserve"> -Továbbszámlázott belföldi szolgáltatás</t>
  </si>
  <si>
    <t xml:space="preserve"> -Működési célú kamat bevételek</t>
  </si>
  <si>
    <t>2.2 Önkormányzatok működési támogatása</t>
  </si>
  <si>
    <t xml:space="preserve"> - Igazgatási szolgáltatási díj</t>
  </si>
  <si>
    <t>2. Működési célú támogatások államházt.belül.</t>
  </si>
  <si>
    <t>3. Működési célú átvett pénzeszköz államh.kív.</t>
  </si>
  <si>
    <t>4. Közhatalmi bevételek</t>
  </si>
  <si>
    <t>II. Felhalmozási bevételek</t>
  </si>
  <si>
    <t>1. Tárgyi eszközök, immateriális javak értékesítése</t>
  </si>
  <si>
    <t>2. Felhalmozási célú ÁFA visszatérülések</t>
  </si>
  <si>
    <t>3. Felhalmozási célú támogatás értékű bevétel</t>
  </si>
  <si>
    <t>4. Felhalm.célú visszatér.támog.kölcsönök visszatér.</t>
  </si>
  <si>
    <t>III. Belső finanszírozás bevételei</t>
  </si>
  <si>
    <t xml:space="preserve"> Pénzmaradvány felhalmozási célú igénybev.</t>
  </si>
  <si>
    <t>– Hitel és kölcsön felvétel államháztartáson kívülről</t>
  </si>
  <si>
    <t>IV. Külső finanszírozás bevételei</t>
  </si>
  <si>
    <t>V.Kiegyenlítő, függő, átfutó bevételek</t>
  </si>
  <si>
    <t>2013. ÉVI BEVÉTELEK ÖSSZESEN:</t>
  </si>
  <si>
    <t>Bérleti díjak</t>
  </si>
  <si>
    <t>Működ.célú tám.ÁHT.belülről</t>
  </si>
  <si>
    <t>Működ.célú tám.ÁHT.kivülről</t>
  </si>
  <si>
    <t>Közhatalmi bevételek</t>
  </si>
  <si>
    <t>II/4. Támog.kölcsönök visszatérülése</t>
  </si>
  <si>
    <t>III. Belső finanszírozás bev.</t>
  </si>
  <si>
    <t>Bérleti díj</t>
  </si>
  <si>
    <t>Működ.célú tám ÁHT.belülről</t>
  </si>
  <si>
    <t>Működ.célú tám ÁHT.kívülről</t>
  </si>
  <si>
    <t>III. Belső finanszírozás bevétele</t>
  </si>
  <si>
    <t>IV.Külső finanszírozás bevétele</t>
  </si>
  <si>
    <t xml:space="preserve">Működ.célú tám.ÁHT.belülről </t>
  </si>
  <si>
    <t xml:space="preserve">Működ.célú tám.ÁHT.kívülről </t>
  </si>
  <si>
    <t>Köhatalmi bevételek</t>
  </si>
  <si>
    <t>II/4. Támogatási kölcsönök visszatérülése</t>
  </si>
  <si>
    <t>Működ.célú tám.ÁHT.kívülről</t>
  </si>
  <si>
    <t>Működ.célú tám.ÁHT belülről</t>
  </si>
  <si>
    <t>II.Felhalmozási és tőke jellegű bevételek</t>
  </si>
  <si>
    <t>III.Belső finanszírozás bevétele</t>
  </si>
  <si>
    <t>Működ.célú támog.ÁHT.belülről</t>
  </si>
  <si>
    <t>Működ.célú támog.ÁHT.kívülről</t>
  </si>
  <si>
    <t xml:space="preserve">III.Belső finanszírozás bevétele </t>
  </si>
  <si>
    <t>IV. Külső finanszírozás bevétele</t>
  </si>
  <si>
    <t>GÁDOROS ÖSSZESEN:</t>
  </si>
  <si>
    <t>Aktív korúak ellátás</t>
  </si>
  <si>
    <t>Közutak üzemelt</t>
  </si>
  <si>
    <t xml:space="preserve">3. </t>
  </si>
  <si>
    <t>Köztemető fent</t>
  </si>
  <si>
    <t>Teljesít</t>
  </si>
  <si>
    <t>Tehetséges Gádorosi Tanulókért Alapítv.</t>
  </si>
  <si>
    <t>Munkaadókat terhelő járulékok össz:</t>
  </si>
  <si>
    <t>Pénzeszközátadás egyéb támogatás össz:</t>
  </si>
  <si>
    <t>Gépek berendezések és felsz. felújítása</t>
  </si>
  <si>
    <t>- ebböl Önkormányzat működési támog.</t>
  </si>
  <si>
    <t>3. Közhatalmi bevételek</t>
  </si>
  <si>
    <t>4. Működés belső finanszírozás bevételei</t>
  </si>
  <si>
    <t>- Pénzmaradvány</t>
  </si>
  <si>
    <t>Óvodáztat támog.</t>
  </si>
  <si>
    <t>Zöldterület k</t>
  </si>
  <si>
    <t>START Közf.</t>
  </si>
  <si>
    <t xml:space="preserve"> 2014. évi költségvetés kiadásai</t>
  </si>
  <si>
    <t>2014. évi költségvetés kiadásai</t>
  </si>
  <si>
    <t>2014. évi költségvetés kiadások</t>
  </si>
  <si>
    <t>110/2013.(IX.17.)KT. Sz.hat.alapján Ravatalozó ÁFA önrész</t>
  </si>
  <si>
    <t>126/2013.(XI.22.)KT.SZ.hat.alapján gépjármű ÁFA önrész</t>
  </si>
  <si>
    <t xml:space="preserve">Ravatalozó </t>
  </si>
  <si>
    <t>Rendezési terv</t>
  </si>
  <si>
    <t>Iskola étkezés támogatása</t>
  </si>
  <si>
    <t>Önkormányzat által nyújtott 2014. évi költségvetés támogatási kiadásai</t>
  </si>
  <si>
    <t>Társadalom és szociálpolitikai juttat. 2014. évi költségv. kiadásai</t>
  </si>
  <si>
    <t>Társadalom és szociálpolitikai juttatások 2014. évi költségvetés kiadásai</t>
  </si>
  <si>
    <t>Felhasználási kötöttséggel járó állami hozzájárulások 2014. év</t>
  </si>
  <si>
    <t>3. Felhalm.célú pénzeszk.átadás</t>
  </si>
  <si>
    <t>Több éves kihatással járó döntések</t>
  </si>
  <si>
    <t>Sorszám</t>
  </si>
  <si>
    <t>Döntés megnevezése</t>
  </si>
  <si>
    <t>Nyugdíjbiztosítási Igazgatóság kártérítés</t>
  </si>
  <si>
    <t>A többéves kihatással járó döntések indokolása:</t>
  </si>
  <si>
    <t>1./</t>
  </si>
  <si>
    <t>Nyugdíjbiztosítási Igazgatóság Dél-alföldi Regionális Igazgatóság részére volt dolgozó balesetéből adódóan fizetendő összeg.</t>
  </si>
  <si>
    <t>Közvetett támogatások</t>
  </si>
  <si>
    <t>Adatok forintban</t>
  </si>
  <si>
    <t>Fő</t>
  </si>
  <si>
    <t>Mértéke</t>
  </si>
  <si>
    <t>Összeg</t>
  </si>
  <si>
    <t>70 éven felüliek (kommunális adó)</t>
  </si>
  <si>
    <t>Tanya, garázs (kommunális adó)</t>
  </si>
  <si>
    <t>Békés megyei Mezőgazdasági Szakigazgatási Hivatal bérleti díj</t>
  </si>
  <si>
    <t>Térítési díjak:</t>
  </si>
  <si>
    <t>– Szociális étkezés</t>
  </si>
  <si>
    <t>– Bentlakásos ellátás</t>
  </si>
  <si>
    <t>Sport egyesületek:</t>
  </si>
  <si>
    <t>– SILVER Tánccsoport Egyesület</t>
  </si>
  <si>
    <t>Véradás</t>
  </si>
  <si>
    <t>Kisebbségi Önkormányzat</t>
  </si>
  <si>
    <t>Nyugdíjas Klub</t>
  </si>
  <si>
    <t>Mozgáskorlátozottak Egyesülete</t>
  </si>
  <si>
    <t>Konditerem</t>
  </si>
  <si>
    <r>
      <t xml:space="preserve">Előirányzat felhasználási ütemterv </t>
    </r>
    <r>
      <rPr>
        <sz val="10"/>
        <rFont val="Arial"/>
        <family val="0"/>
      </rPr>
      <t>(havi forgalmi adatokkal)</t>
    </r>
  </si>
  <si>
    <t>adatok ezer Ft-ban</t>
  </si>
  <si>
    <t>Előirány-zat</t>
  </si>
  <si>
    <t>I. hó</t>
  </si>
  <si>
    <t>II. hó</t>
  </si>
  <si>
    <t>III.hó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</si>
  <si>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</si>
  <si>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</si>
  <si>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</si>
  <si>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</si>
  <si>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</si>
  <si>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</si>
  <si>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</si>
  <si>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</si>
  <si>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</si>
  <si>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1. Személyi juttatások</t>
  </si>
  <si>
    <t>2. Mukaadókat terhelő járulékok</t>
  </si>
  <si>
    <t>3. Dologi kiadások</t>
  </si>
  <si>
    <t>Működési célú pénzeszköz átadás államháztartáson belülre</t>
  </si>
  <si>
    <t>Felhalmozási célú pénzeszköz átadás államháztartáson kívülre</t>
  </si>
  <si>
    <t>Felhalmozási célú pénzeszköz átadás államháztartáson belülre</t>
  </si>
  <si>
    <t>4. Pénzeszközátadás, egyéb támogatás összesen</t>
  </si>
  <si>
    <t>Gépek, berendezések és felszerelések felújítása</t>
  </si>
  <si>
    <t>Felújítás előzetesen felszámított általános forgalmi adója</t>
  </si>
  <si>
    <t>5. Felújítás összesen</t>
  </si>
  <si>
    <t>6. felhalmozási kiadások és pénzügyi befektetések összesen</t>
  </si>
  <si>
    <t>7. Kölcsönök nyújtása és törlesztése</t>
  </si>
  <si>
    <t>Kiadások összesen</t>
  </si>
  <si>
    <t>Pénzforgalom nélküli kiadások</t>
  </si>
  <si>
    <t>Kiadások mindösszesen</t>
  </si>
  <si>
    <t>Értékpapír visszavásárlás</t>
  </si>
  <si>
    <t>Szolgáltatási díjak</t>
  </si>
  <si>
    <t>Intézményi térítési díj</t>
  </si>
  <si>
    <t>Kamat bevételek</t>
  </si>
  <si>
    <t>Kiszámlázott ÁFA</t>
  </si>
  <si>
    <t>Kommunális adó</t>
  </si>
  <si>
    <t>Iparűzési adó</t>
  </si>
  <si>
    <t>Pótlék</t>
  </si>
  <si>
    <t>Gépjármű adó</t>
  </si>
  <si>
    <t>Lakbér</t>
  </si>
  <si>
    <t>Egyéb helyiségek bérleti díja</t>
  </si>
  <si>
    <t>Továbbszámlázott belföldi szolgáltatás díja</t>
  </si>
  <si>
    <t>Önkormányzat költségvetési támogatása</t>
  </si>
  <si>
    <t>Felhalmozási célú támogatás értékű bevétel</t>
  </si>
  <si>
    <t>Szociális feladatok kiegészítő támogatása</t>
  </si>
  <si>
    <t>Központosított támogatás</t>
  </si>
  <si>
    <t>Működési célú támogatás</t>
  </si>
  <si>
    <t>Kölcsönök törlesztése</t>
  </si>
  <si>
    <t>Bevételek összesen</t>
  </si>
  <si>
    <t>Egyenleg                           (Bevétel - Kiadás)</t>
  </si>
  <si>
    <t>ezer forintban</t>
  </si>
  <si>
    <t>Intézmény</t>
  </si>
  <si>
    <t>Saját bevétel</t>
  </si>
  <si>
    <t>Állami támogatás</t>
  </si>
  <si>
    <t>Intézmény finanszírozás</t>
  </si>
  <si>
    <t>Személyi juttatások</t>
  </si>
  <si>
    <t>Munkaadó-kat terhelő járulékok</t>
  </si>
  <si>
    <t>Dologi kiadások</t>
  </si>
  <si>
    <t>Szociális ellátás kiadásai</t>
  </si>
  <si>
    <t>Justh Zsigmond Művelődési Ház</t>
  </si>
  <si>
    <t>ÖSSZESEN (1+…...+5)</t>
  </si>
  <si>
    <t>Az Önkormányzat kezességvállalásából fennálló</t>
  </si>
  <si>
    <t>kötelezettségei</t>
  </si>
  <si>
    <t>Szennyvízberuházás érdekében víziközmű hitel felvételhez</t>
  </si>
  <si>
    <t>Kötelezettség-vállalás éve</t>
  </si>
  <si>
    <t>KÖTELEZŐ, ÖNKÉNT VÁLLALT ÉS ÁLLAMIGAZGATÁSI FELADATOK SZERINT</t>
  </si>
  <si>
    <t xml:space="preserve">Bevételek </t>
  </si>
  <si>
    <t>Kötelező feladathoz kapcsolódó</t>
  </si>
  <si>
    <t>Önként vállalt feladathoz kapcsolódó</t>
  </si>
  <si>
    <t>államigaz-gatási feladathoz kapcsolódó</t>
  </si>
  <si>
    <t>Önkormányzat által finanszírozott</t>
  </si>
  <si>
    <t>Művelődési Ház</t>
  </si>
  <si>
    <t>ÖSSZESEN</t>
  </si>
  <si>
    <t>Gádoros Nagyközség Önkormányzata és intézményei dolgozói létszámának alakulása 2014.évi költségvetésben</t>
  </si>
  <si>
    <t>2014. év</t>
  </si>
  <si>
    <t xml:space="preserve"> 2014.évi költségvetési bevételek</t>
  </si>
  <si>
    <t xml:space="preserve"> Lakóingatlan bérbeadás</t>
  </si>
  <si>
    <t xml:space="preserve"> Nem Lakóingatlan bérbeadás</t>
  </si>
  <si>
    <t xml:space="preserve"> Város és községgazdálkodás</t>
  </si>
  <si>
    <t xml:space="preserve"> Önkorm. által nyújt. lakás tám.</t>
  </si>
  <si>
    <t xml:space="preserve"> Munk. által nyújt. lakástám.</t>
  </si>
  <si>
    <t xml:space="preserve"> Háziorvosi alapellátás</t>
  </si>
  <si>
    <t xml:space="preserve"> Köztemetés</t>
  </si>
  <si>
    <t xml:space="preserve"> Köztemető fenntartása</t>
  </si>
  <si>
    <t xml:space="preserve"> Egyéb Közfog.START</t>
  </si>
  <si>
    <t xml:space="preserve">  Hosszabb időtartamú közfog</t>
  </si>
  <si>
    <t>Önkormányzat elszámolása</t>
  </si>
  <si>
    <t>Ifjúság eü.-i gondozás</t>
  </si>
  <si>
    <t>2014. évi költségvetési bevételek</t>
  </si>
  <si>
    <t xml:space="preserve"> Igazgatási tevékenység</t>
  </si>
  <si>
    <t xml:space="preserve"> 2014. évi költségvetési  bevételek</t>
  </si>
  <si>
    <t xml:space="preserve"> Óvodai intézményi étkeztetés</t>
  </si>
  <si>
    <t xml:space="preserve"> Óvodai nevelés</t>
  </si>
  <si>
    <t>Eredet</t>
  </si>
  <si>
    <t xml:space="preserve"> Szállásbiztosítás Idősek Otthona</t>
  </si>
  <si>
    <t xml:space="preserve"> Idősek nappali ellátása</t>
  </si>
  <si>
    <t xml:space="preserve">Szociális étkeztetés </t>
  </si>
  <si>
    <t xml:space="preserve"> Házi segítségnyújtás</t>
  </si>
  <si>
    <t xml:space="preserve"> Nem lakóingatlan bérbeadása</t>
  </si>
  <si>
    <t xml:space="preserve"> Védőnői szolgálat</t>
  </si>
  <si>
    <t>2014.évi költségvetési  bevételek</t>
  </si>
  <si>
    <t>Eredeti előirányzat</t>
  </si>
  <si>
    <t xml:space="preserve">2014. ÉVI KÖLTSÉGVETÉSI BEVÉTELEK </t>
  </si>
  <si>
    <t>Napközi Oth. Óvoda</t>
  </si>
  <si>
    <t>Polg.Hivatal</t>
  </si>
  <si>
    <t>Gondozási Közp.</t>
  </si>
  <si>
    <t>államigazg. feladathoz kapcs.</t>
  </si>
  <si>
    <t>GÁDOROS NAGYK. ÖNKORM. BEVÉTELI ÉS KIADÁSI ELŐIRÁNYZATAINAK MEGOSZLÁSA</t>
  </si>
  <si>
    <t>Gádoros Nagyközség Önkormányzata 2014. évi összesített adatai intézmény finanszírozáshoz</t>
  </si>
  <si>
    <t>2017 után</t>
  </si>
  <si>
    <t>Működőképesség megőrzését szolg.kieg.támog.</t>
  </si>
  <si>
    <t xml:space="preserve"> Pénzmaradvány működési célú igénybev.</t>
  </si>
  <si>
    <t>adatok: forintban</t>
  </si>
  <si>
    <t>MEGNEVEZÉS</t>
  </si>
  <si>
    <t>sorszám</t>
  </si>
  <si>
    <t>2014. évben</t>
  </si>
  <si>
    <t>2015. évben</t>
  </si>
  <si>
    <t>2016. évben</t>
  </si>
  <si>
    <t>2017. évben</t>
  </si>
  <si>
    <t>Helyiadóból származó bevétel</t>
  </si>
  <si>
    <t>01</t>
  </si>
  <si>
    <t>Önkormányzati vagyon és az önkormányzatot megillető vagyoni értékű jog értékesítéséből és hasznosításából származó bevétel</t>
  </si>
  <si>
    <t>02</t>
  </si>
  <si>
    <t>Osztalékok, koncessziós díj és hozambevétel</t>
  </si>
  <si>
    <t>03</t>
  </si>
  <si>
    <t>Tárgyi eszköz, immateriális jószág, részvény, részesedés vállalat értékesítésből vagy privatizációból származó bevétel</t>
  </si>
  <si>
    <t>04</t>
  </si>
  <si>
    <t>Bírság, pótlék, díjbevétel</t>
  </si>
  <si>
    <t>05</t>
  </si>
  <si>
    <t>Kezességvállalással kapcsolatos megtérülés</t>
  </si>
  <si>
    <t>06</t>
  </si>
  <si>
    <t>Saját folyó bevételek (01+….+06)</t>
  </si>
  <si>
    <t>07</t>
  </si>
  <si>
    <t>Saját folyó bevételek (07. sor) 50 %-a</t>
  </si>
  <si>
    <t>08</t>
  </si>
  <si>
    <t>Előző év(ek)ben keletkezett tárgyévet terhelő fizetési kötelezettség (10+…..+17)</t>
  </si>
  <si>
    <t>09</t>
  </si>
  <si>
    <t>Felvett, átvállalt hitel és annak tőketartozása, járuléka</t>
  </si>
  <si>
    <t>Felvett, átvállalt kölcsön és annak tőketartozása</t>
  </si>
  <si>
    <t>Hitelviszonyt megtestesítő értékpapír</t>
  </si>
  <si>
    <t>Adott váltó</t>
  </si>
  <si>
    <t>Pénzügi lizing</t>
  </si>
  <si>
    <t>Halasztott fizetés</t>
  </si>
  <si>
    <t>Szerződésben kikötött visszavásárlási kötelezettség</t>
  </si>
  <si>
    <t>Kezességvállalásból eredő fizetési kötelezettség</t>
  </si>
  <si>
    <t>Tárgyévben keletkezett, keletkező tárgyévet terhelő fizetési kötelezettség (19+…..+26)</t>
  </si>
  <si>
    <t>Fizetési kötelezetség összesen (9+18)</t>
  </si>
  <si>
    <t>FIZETÉSI KÖTELEZETTSÉGGEL CSÖKKENTETT SAJÁT BEVÉTEL (8-27)</t>
  </si>
  <si>
    <t>Projekt megnevezése</t>
  </si>
  <si>
    <t>Tárgyévi bevétel</t>
  </si>
  <si>
    <t>Tárgyévi kiadás</t>
  </si>
  <si>
    <t>Gádoros Nagyközségi Önkormányzat 2014. évi Európai Uniós projektjei</t>
  </si>
  <si>
    <t>Európai Mezőgazdasági és Vidékfejlesztési Alapból Ravatalozó felújítása,bővítése</t>
  </si>
  <si>
    <t>2014. évi várható kiadások havi forgalma</t>
  </si>
  <si>
    <r>
      <t>2014. évi likviditási terv (</t>
    </r>
    <r>
      <rPr>
        <sz val="10"/>
        <rFont val="Arial"/>
        <family val="0"/>
      </rPr>
      <t>havi bevétel forgalmi adataival)</t>
    </r>
  </si>
  <si>
    <t>2014. évi bevételek várható havi forgalma</t>
  </si>
  <si>
    <t>Képviselő+Polgm.</t>
  </si>
  <si>
    <t>Egyéb bérrend.</t>
  </si>
  <si>
    <t>Felhalmozási célú pénzeszközátadás "Ivóvízminőség-javító program</t>
  </si>
  <si>
    <t>Felhalmozási célú pénzeszköz átadás</t>
  </si>
  <si>
    <t>Közgyógyell.</t>
  </si>
  <si>
    <t>Város és községgazdálkodás</t>
  </si>
  <si>
    <t>Intézményeknél felújítások</t>
  </si>
  <si>
    <t>Iskolai kirándulás 7. oszt.</t>
  </si>
  <si>
    <t>Zsidó holokauszt</t>
  </si>
  <si>
    <t>2/2. melléklet a 1/2014. (II. 6.)  önkormányzati rendelethez</t>
  </si>
  <si>
    <t>2/2. melléklet az 1/2014. (II. 6.) önkormányzati rendelethez</t>
  </si>
  <si>
    <t>2/1. melléklet az 1/2014. (II. 6.) önkormányzati rendelethez</t>
  </si>
  <si>
    <t>2/3. melléklet a 1/2014. (II. 6.) önkormányzati rendelethez</t>
  </si>
  <si>
    <t>2/4. melléklet az 1/2014. (II. 6.) önkormányzati rendelethez</t>
  </si>
  <si>
    <t>2/5. melléklet az 1/2014. (II. 6.) önkormányzati rendelethez</t>
  </si>
  <si>
    <t>2.3Egyes köznevelési feladatok támogatása</t>
  </si>
  <si>
    <t>2.4Szociális és gyermekjóléti feladatok támog.</t>
  </si>
  <si>
    <t>2.5Egyes jövedelempótló támogatások.</t>
  </si>
  <si>
    <t>2.6Kultúrális feladatok támogatása</t>
  </si>
  <si>
    <t>2.7Működési célú központosított előirányzat</t>
  </si>
  <si>
    <t>2.8 Helyi önk. kiegészítő támogatása</t>
  </si>
  <si>
    <t>2014. módosított költségvetési  bevételei</t>
  </si>
  <si>
    <t>GÁDOROS 2014. évi módosított költségvetési kiadásai</t>
  </si>
  <si>
    <t xml:space="preserve"> Egyéb folyó kiadások (elvonások) össz:</t>
  </si>
  <si>
    <t>2014. évi módosított költségvetés felhalmozási kiadásai</t>
  </si>
  <si>
    <t>Szennyvíz beruházás óvadék</t>
  </si>
  <si>
    <t>Intézmények kisértékű tárgyi eszköz beszerzése</t>
  </si>
  <si>
    <t>Kisértékű eszköz beszerzés</t>
  </si>
  <si>
    <t>Viziközmű érdekeltségi hozzájárulkás</t>
  </si>
  <si>
    <t>Start munkaprogram</t>
  </si>
  <si>
    <t>Közösségi ház eszközbeszerzési pályázat</t>
  </si>
  <si>
    <t>11.</t>
  </si>
  <si>
    <t>Óvoda fűtés korsz.Önerő 10%</t>
  </si>
  <si>
    <t>12.</t>
  </si>
  <si>
    <t>Energetikai pályázat KEOP</t>
  </si>
  <si>
    <t>13.</t>
  </si>
  <si>
    <t>Kun féle tanya 1782 hrsz</t>
  </si>
  <si>
    <t>2014. évi módosított költségvetés felújítási kiadásai</t>
  </si>
  <si>
    <t>2014. évi mód. költségv. Működ. és felhalm. c. bev. és kiad.mérlegsz.bem.</t>
  </si>
  <si>
    <t>Ezer Ft-ban</t>
  </si>
  <si>
    <t>3/a  Egyéb kiadások, elvonások</t>
  </si>
  <si>
    <t>– Ellátottak juttatása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</si>
</sst>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\1"/>
    <numFmt numFmtId="166" formatCode="[$-40E]yyyy\.\ mmmm\ d\."/>
    <numFmt numFmtId="167" formatCode="_-* #,##0.0\ _F_t_-;\-* #,##0.0\ _F_t_-;_-* &quot;-&quot;??\ _F_t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medium"/>
      <bottom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7" borderId="7" applyNumberFormat="0" applyFont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Continuous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49" fontId="0" fillId="0" borderId="10" xfId="0" applyNumberForma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Continuous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0" fillId="0" borderId="0" xfId="0" applyAlignment="1">
      <alignment horizontal="centerContinuous"/>
    </xf>
    <xf numFmtId="10" fontId="0" fillId="0" borderId="10" xfId="0" applyNumberFormat="1" applyBorder="1" applyAlignment="1">
      <alignment/>
    </xf>
    <xf numFmtId="10" fontId="2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6" xfId="0" applyBorder="1" applyAlignment="1">
      <alignment/>
    </xf>
    <xf numFmtId="0" fontId="2" fillId="0" borderId="16" xfId="0" applyFont="1" applyBorder="1" applyAlignment="1">
      <alignment horizontal="centerContinuous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11" fillId="0" borderId="0" xfId="0" applyFont="1" applyAlignment="1">
      <alignment horizontal="centerContinuous"/>
    </xf>
    <xf numFmtId="49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5" xfId="0" applyFill="1" applyBorder="1" applyAlignment="1">
      <alignment/>
    </xf>
    <xf numFmtId="3" fontId="0" fillId="0" borderId="13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3" fontId="2" fillId="0" borderId="19" xfId="0" applyNumberFormat="1" applyFont="1" applyBorder="1" applyAlignment="1">
      <alignment/>
    </xf>
    <xf numFmtId="0" fontId="0" fillId="0" borderId="0" xfId="0" applyBorder="1" applyAlignment="1">
      <alignment horizontal="centerContinuous"/>
    </xf>
    <xf numFmtId="3" fontId="0" fillId="0" borderId="20" xfId="0" applyNumberFormat="1" applyBorder="1" applyAlignment="1">
      <alignment/>
    </xf>
    <xf numFmtId="0" fontId="0" fillId="0" borderId="19" xfId="0" applyBorder="1" applyAlignment="1">
      <alignment horizontal="centerContinuous"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3" fontId="0" fillId="0" borderId="21" xfId="0" applyNumberFormat="1" applyBorder="1" applyAlignment="1">
      <alignment/>
    </xf>
    <xf numFmtId="0" fontId="2" fillId="0" borderId="12" xfId="0" applyFont="1" applyBorder="1" applyAlignment="1">
      <alignment horizontal="centerContinuous"/>
    </xf>
    <xf numFmtId="0" fontId="2" fillId="0" borderId="26" xfId="0" applyFont="1" applyBorder="1" applyAlignment="1">
      <alignment horizontal="centerContinuous"/>
    </xf>
    <xf numFmtId="3" fontId="0" fillId="0" borderId="22" xfId="0" applyNumberFormat="1" applyBorder="1" applyAlignment="1">
      <alignment/>
    </xf>
    <xf numFmtId="9" fontId="0" fillId="0" borderId="0" xfId="62" applyFont="1" applyAlignment="1">
      <alignment/>
    </xf>
    <xf numFmtId="0" fontId="10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wrapText="1"/>
    </xf>
    <xf numFmtId="3" fontId="0" fillId="0" borderId="0" xfId="0" applyNumberFormat="1" applyBorder="1" applyAlignment="1" quotePrefix="1">
      <alignment/>
    </xf>
    <xf numFmtId="0" fontId="10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2" fillId="0" borderId="10" xfId="0" applyNumberFormat="1" applyFont="1" applyBorder="1" applyAlignment="1" quotePrefix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3" fontId="0" fillId="0" borderId="10" xfId="0" applyNumberFormat="1" applyBorder="1" applyAlignment="1">
      <alignment horizontal="right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13" xfId="0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10" fontId="0" fillId="0" borderId="10" xfId="0" applyNumberFormat="1" applyFont="1" applyBorder="1" applyAlignment="1">
      <alignment/>
    </xf>
    <xf numFmtId="10" fontId="0" fillId="0" borderId="10" xfId="57" applyNumberFormat="1" applyFont="1" applyBorder="1" applyAlignment="1">
      <alignment/>
    </xf>
    <xf numFmtId="9" fontId="0" fillId="0" borderId="10" xfId="62" applyFont="1" applyBorder="1" applyAlignment="1">
      <alignment/>
    </xf>
    <xf numFmtId="0" fontId="5" fillId="0" borderId="10" xfId="0" applyFont="1" applyBorder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3" fontId="2" fillId="0" borderId="14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10" fontId="0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vertical="center"/>
    </xf>
    <xf numFmtId="10" fontId="2" fillId="0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0" fillId="0" borderId="29" xfId="0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 wrapText="1"/>
    </xf>
    <xf numFmtId="0" fontId="10" fillId="0" borderId="10" xfId="0" applyFont="1" applyBorder="1" applyAlignment="1">
      <alignment horizontal="center" vertical="justify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top" wrapText="1" shrinkToFit="1"/>
    </xf>
    <xf numFmtId="164" fontId="4" fillId="0" borderId="10" xfId="46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10" fillId="0" borderId="10" xfId="46" applyNumberFormat="1" applyFont="1" applyBorder="1" applyAlignment="1">
      <alignment/>
    </xf>
    <xf numFmtId="164" fontId="0" fillId="0" borderId="10" xfId="46" applyNumberFormat="1" applyFont="1" applyBorder="1" applyAlignment="1">
      <alignment horizontal="right"/>
    </xf>
    <xf numFmtId="164" fontId="2" fillId="0" borderId="10" xfId="46" applyNumberFormat="1" applyFont="1" applyBorder="1" applyAlignment="1">
      <alignment horizontal="right"/>
    </xf>
    <xf numFmtId="164" fontId="0" fillId="0" borderId="10" xfId="46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textRotation="90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textRotation="90"/>
    </xf>
    <xf numFmtId="164" fontId="0" fillId="0" borderId="10" xfId="46" applyNumberFormat="1" applyFont="1" applyBorder="1" applyAlignment="1">
      <alignment/>
    </xf>
    <xf numFmtId="164" fontId="2" fillId="0" borderId="10" xfId="46" applyNumberFormat="1" applyFont="1" applyBorder="1" applyAlignment="1">
      <alignment/>
    </xf>
    <xf numFmtId="164" fontId="0" fillId="0" borderId="0" xfId="46" applyNumberFormat="1" applyFont="1" applyAlignment="1">
      <alignment/>
    </xf>
    <xf numFmtId="0" fontId="1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29" xfId="0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0" fontId="0" fillId="0" borderId="29" xfId="0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0" fillId="0" borderId="1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64" fontId="0" fillId="0" borderId="17" xfId="46" applyNumberFormat="1" applyFont="1" applyBorder="1" applyAlignment="1">
      <alignment horizontal="right" vertical="center"/>
    </xf>
    <xf numFmtId="164" fontId="0" fillId="0" borderId="11" xfId="46" applyNumberFormat="1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0" fontId="0" fillId="0" borderId="17" xfId="0" applyNumberFormat="1" applyFont="1" applyFill="1" applyBorder="1" applyAlignment="1">
      <alignment horizontal="right" vertical="center" wrapText="1"/>
    </xf>
    <xf numFmtId="10" fontId="0" fillId="0" borderId="11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29" xfId="0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 horizontal="centerContinuous"/>
    </xf>
    <xf numFmtId="3" fontId="0" fillId="0" borderId="10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%20&#201;VI%20K&#214;LTS&#201;GVET&#201;SI%20T&#193;BL&#193;K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Jegyz&#337;\EL&#336;TERJESZT&#201;SEK\2014\2014.%2009.%2009\10.%20NAPIREND%20-%20Bejelent&#233;sek\2014.%20&#233;vi%20k&#246;lts&#233;gvet&#233;si%20rendelet%20m&#243;dos&#237;t&#225;sa\2014%20&#233;vi%20k&#246;lts&#233;gvet&#233;si%20rendelet%20m&#243;dos&#237;t&#225;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éklet"/>
      <sheetName val="1.1 Önkormányzat"/>
      <sheetName val="1.2 Polgárm."/>
      <sheetName val="1.3 Óvoda"/>
      <sheetName val="1.4 Gondozási"/>
      <sheetName val="1.5 Műv. ház"/>
      <sheetName val="1.1-1.5 Bevétel összesen"/>
      <sheetName val="2. melléklet"/>
      <sheetName val="2.1-2.5. melléklet"/>
      <sheetName val="3. melléklet"/>
      <sheetName val="4. melléklet"/>
      <sheetName val="5. melléklet"/>
      <sheetName val="6.1. melléklet"/>
      <sheetName val="6.2. melléklet"/>
      <sheetName val="7. melléklet"/>
      <sheetName val="8. melléklet"/>
      <sheetName val="9. melléklet"/>
      <sheetName val="10.melléklet"/>
      <sheetName val="11.melléklet"/>
      <sheetName val="12.melléklet"/>
      <sheetName val="13.melléklet"/>
      <sheetName val="14 melléklet"/>
      <sheetName val="15. melléklet"/>
      <sheetName val="16.melléklet"/>
      <sheetName val="17.melléklet"/>
    </sheetNames>
    <sheetDataSet>
      <sheetData sheetId="8">
        <row r="19">
          <cell r="BT19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melléklet"/>
      <sheetName val="2. melléklet"/>
      <sheetName val="3. melléklet"/>
      <sheetName val="4. melléklet"/>
      <sheetName val="5. mellékl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1"/>
  <sheetViews>
    <sheetView view="pageLayout" workbookViewId="0" topLeftCell="A1">
      <selection activeCell="G12" sqref="G12"/>
    </sheetView>
  </sheetViews>
  <sheetFormatPr defaultColWidth="9.140625" defaultRowHeight="12.75"/>
  <cols>
    <col min="1" max="1" width="43.7109375" style="0" customWidth="1"/>
    <col min="2" max="3" width="10.7109375" style="0" customWidth="1"/>
    <col min="4" max="4" width="10.7109375" style="0" hidden="1" customWidth="1"/>
    <col min="5" max="5" width="13.7109375" style="0" hidden="1" customWidth="1"/>
  </cols>
  <sheetData>
    <row r="2" spans="1:5" ht="15.75">
      <c r="A2" s="5" t="s">
        <v>246</v>
      </c>
      <c r="B2" s="5"/>
      <c r="C2" s="5"/>
      <c r="D2" s="5"/>
      <c r="E2" s="32"/>
    </row>
    <row r="3" spans="1:5" ht="15.75">
      <c r="A3" s="5" t="s">
        <v>557</v>
      </c>
      <c r="B3" s="5"/>
      <c r="C3" s="5"/>
      <c r="D3" s="5"/>
      <c r="E3" s="32"/>
    </row>
    <row r="4" spans="1:4" ht="15.75">
      <c r="A4" s="5"/>
      <c r="B4" s="5"/>
      <c r="C4" s="5"/>
      <c r="D4" s="5"/>
    </row>
    <row r="5" spans="4:5" ht="12.75">
      <c r="D5" s="4"/>
      <c r="E5" s="4" t="s">
        <v>14</v>
      </c>
    </row>
    <row r="6" spans="1:6" ht="12.75">
      <c r="A6" s="179" t="s">
        <v>2</v>
      </c>
      <c r="B6" s="181" t="s">
        <v>1</v>
      </c>
      <c r="C6" s="182"/>
      <c r="D6" s="183"/>
      <c r="E6" s="184"/>
      <c r="F6" s="80"/>
    </row>
    <row r="7" spans="1:5" ht="22.5">
      <c r="A7" s="180"/>
      <c r="B7" s="30" t="s">
        <v>0</v>
      </c>
      <c r="C7" s="30" t="s">
        <v>5</v>
      </c>
      <c r="D7" s="30" t="s">
        <v>137</v>
      </c>
      <c r="E7" s="31" t="s">
        <v>138</v>
      </c>
    </row>
    <row r="8" spans="1:6" ht="18" customHeight="1">
      <c r="A8" s="128" t="s">
        <v>3</v>
      </c>
      <c r="B8" s="7">
        <f>SUM(B9+B17+B29)</f>
        <v>337654</v>
      </c>
      <c r="C8" s="7">
        <f>SUM(C9+C17+C29+C28)</f>
        <v>439724</v>
      </c>
      <c r="D8" s="7">
        <f>SUM(D9+D17+D29+D28)</f>
        <v>0</v>
      </c>
      <c r="E8" s="34">
        <f>(D8/C8)</f>
        <v>0</v>
      </c>
      <c r="F8" s="3"/>
    </row>
    <row r="9" spans="1:6" ht="18" customHeight="1">
      <c r="A9" s="6" t="s">
        <v>4</v>
      </c>
      <c r="B9" s="7">
        <f>SUM(B10:B16)</f>
        <v>45175</v>
      </c>
      <c r="C9" s="7">
        <f>SUM(C10:C16)</f>
        <v>45525</v>
      </c>
      <c r="D9" s="7">
        <f>SUM(D10:D16)</f>
        <v>0</v>
      </c>
      <c r="E9" s="125">
        <f>(D9/C9)</f>
        <v>0</v>
      </c>
      <c r="F9" s="3"/>
    </row>
    <row r="10" spans="1:5" ht="18" customHeight="1">
      <c r="A10" s="9" t="s">
        <v>6</v>
      </c>
      <c r="B10" s="8">
        <v>2380</v>
      </c>
      <c r="C10" s="8">
        <v>2512</v>
      </c>
      <c r="D10" s="8"/>
      <c r="E10" s="125">
        <f>(D10/C10)</f>
        <v>0</v>
      </c>
    </row>
    <row r="11" spans="1:5" ht="18" customHeight="1">
      <c r="A11" s="2" t="s">
        <v>7</v>
      </c>
      <c r="B11" s="8">
        <v>31944</v>
      </c>
      <c r="C11" s="8">
        <v>31944</v>
      </c>
      <c r="D11" s="8"/>
      <c r="E11" s="125">
        <f>(D11/C11)</f>
        <v>0</v>
      </c>
    </row>
    <row r="12" spans="1:5" ht="18" customHeight="1">
      <c r="A12" s="2" t="s">
        <v>8</v>
      </c>
      <c r="B12" s="8">
        <v>4266</v>
      </c>
      <c r="C12" s="8">
        <v>4266</v>
      </c>
      <c r="D12" s="8"/>
      <c r="E12" s="125">
        <f>(D12/C12)</f>
        <v>0</v>
      </c>
    </row>
    <row r="13" spans="1:5" ht="18" customHeight="1">
      <c r="A13" s="2" t="s">
        <v>282</v>
      </c>
      <c r="B13" s="113">
        <v>6585</v>
      </c>
      <c r="C13" s="113">
        <v>6802</v>
      </c>
      <c r="D13" s="113"/>
      <c r="E13" s="125">
        <f>(D13/C13)</f>
        <v>0</v>
      </c>
    </row>
    <row r="14" spans="1:5" ht="18" customHeight="1">
      <c r="A14" s="2" t="s">
        <v>283</v>
      </c>
      <c r="B14" s="10"/>
      <c r="C14" s="10"/>
      <c r="D14" s="113"/>
      <c r="E14" s="34"/>
    </row>
    <row r="15" spans="1:5" ht="18" customHeight="1">
      <c r="A15" s="2" t="s">
        <v>284</v>
      </c>
      <c r="B15" s="113"/>
      <c r="C15" s="10"/>
      <c r="D15" s="113"/>
      <c r="E15" s="34"/>
    </row>
    <row r="16" spans="1:5" ht="18" customHeight="1">
      <c r="A16" s="2" t="s">
        <v>285</v>
      </c>
      <c r="B16" s="10"/>
      <c r="C16" s="10">
        <v>1</v>
      </c>
      <c r="D16" s="113"/>
      <c r="E16" s="34"/>
    </row>
    <row r="17" spans="1:5" ht="18" customHeight="1">
      <c r="A17" s="6" t="s">
        <v>288</v>
      </c>
      <c r="B17" s="7">
        <f>SUM(B20+B18+B21+B22+B23+B24+B25)</f>
        <v>247079</v>
      </c>
      <c r="C17" s="7">
        <f>SUM(C20+C18+C21+C22+C23+C24+C25+C27)</f>
        <v>348799</v>
      </c>
      <c r="D17" s="7">
        <f>D18+D20+D21+D22+D23+D24+D25+D27</f>
        <v>0</v>
      </c>
      <c r="E17" s="125">
        <f>(D17/C17)</f>
        <v>0</v>
      </c>
    </row>
    <row r="18" spans="1:5" ht="18" customHeight="1">
      <c r="A18" s="2" t="s">
        <v>9</v>
      </c>
      <c r="B18" s="8">
        <v>7781</v>
      </c>
      <c r="C18" s="8">
        <v>72041</v>
      </c>
      <c r="D18" s="8"/>
      <c r="E18" s="125">
        <f>(D18/C18)</f>
        <v>0</v>
      </c>
    </row>
    <row r="19" spans="1:5" ht="18" customHeight="1">
      <c r="A19" s="2" t="s">
        <v>10</v>
      </c>
      <c r="B19" s="8">
        <v>6685</v>
      </c>
      <c r="C19" s="8">
        <v>11578</v>
      </c>
      <c r="D19" s="8"/>
      <c r="E19" s="125">
        <f>(D19/C19)</f>
        <v>0</v>
      </c>
    </row>
    <row r="20" spans="1:6" ht="18" customHeight="1">
      <c r="A20" s="2" t="s">
        <v>286</v>
      </c>
      <c r="B20" s="8">
        <v>103828</v>
      </c>
      <c r="C20" s="8">
        <v>103828</v>
      </c>
      <c r="D20" s="8"/>
      <c r="E20" s="125">
        <f>(D20/C20)</f>
        <v>0</v>
      </c>
      <c r="F20" s="3"/>
    </row>
    <row r="21" spans="1:6" ht="18" customHeight="1">
      <c r="A21" s="2" t="s">
        <v>551</v>
      </c>
      <c r="B21" s="8">
        <v>41740</v>
      </c>
      <c r="C21" s="8">
        <v>41740</v>
      </c>
      <c r="D21" s="8"/>
      <c r="E21" s="125">
        <f>(D21/C21)</f>
        <v>0</v>
      </c>
      <c r="F21" s="3"/>
    </row>
    <row r="22" spans="1:6" ht="18" customHeight="1">
      <c r="A22" s="2" t="s">
        <v>552</v>
      </c>
      <c r="B22" s="8">
        <v>42598</v>
      </c>
      <c r="C22" s="8">
        <v>42598</v>
      </c>
      <c r="D22" s="8"/>
      <c r="E22" s="125">
        <f>(D22/C22)</f>
        <v>0</v>
      </c>
      <c r="F22" s="3"/>
    </row>
    <row r="23" spans="1:6" ht="18" customHeight="1">
      <c r="A23" s="2" t="s">
        <v>553</v>
      </c>
      <c r="B23" s="8">
        <v>46404</v>
      </c>
      <c r="C23" s="8">
        <v>46404</v>
      </c>
      <c r="D23" s="8"/>
      <c r="E23" s="125">
        <f>(D23/C23)</f>
        <v>0</v>
      </c>
      <c r="F23" s="3"/>
    </row>
    <row r="24" spans="1:6" ht="18" customHeight="1">
      <c r="A24" s="2" t="s">
        <v>554</v>
      </c>
      <c r="B24" s="8">
        <v>4481</v>
      </c>
      <c r="C24" s="8">
        <v>4481</v>
      </c>
      <c r="D24" s="8"/>
      <c r="E24" s="125"/>
      <c r="F24" s="3"/>
    </row>
    <row r="25" spans="1:6" ht="18" customHeight="1">
      <c r="A25" s="2" t="s">
        <v>555</v>
      </c>
      <c r="B25" s="8">
        <v>247</v>
      </c>
      <c r="C25" s="8">
        <v>4505</v>
      </c>
      <c r="D25" s="8"/>
      <c r="E25" s="125"/>
      <c r="F25" s="3"/>
    </row>
    <row r="26" spans="1:6" ht="18" customHeight="1" hidden="1">
      <c r="A26" s="2"/>
      <c r="B26" s="8"/>
      <c r="C26" s="8"/>
      <c r="D26" s="8"/>
      <c r="E26" s="125"/>
      <c r="F26" s="3"/>
    </row>
    <row r="27" spans="1:6" ht="18" customHeight="1">
      <c r="A27" s="2" t="s">
        <v>556</v>
      </c>
      <c r="B27" s="8"/>
      <c r="C27" s="8">
        <v>33202</v>
      </c>
      <c r="D27" s="8"/>
      <c r="E27" s="125"/>
      <c r="F27" s="3"/>
    </row>
    <row r="28" spans="1:6" ht="18" customHeight="1">
      <c r="A28" s="6" t="s">
        <v>289</v>
      </c>
      <c r="B28" s="8"/>
      <c r="C28" s="8"/>
      <c r="D28" s="8"/>
      <c r="E28" s="125" t="e">
        <f>(D28/C28)</f>
        <v>#DIV/0!</v>
      </c>
      <c r="F28" s="3"/>
    </row>
    <row r="29" spans="1:6" ht="18" customHeight="1">
      <c r="A29" s="6" t="s">
        <v>290</v>
      </c>
      <c r="B29" s="7">
        <f>SUM(B30:B35)</f>
        <v>45400</v>
      </c>
      <c r="C29" s="7">
        <f>SUM(C30:C35)</f>
        <v>45400</v>
      </c>
      <c r="D29" s="7">
        <f>SUM(D30:D35)</f>
        <v>0</v>
      </c>
      <c r="E29" s="125">
        <f>(D29/C29)</f>
        <v>0</v>
      </c>
      <c r="F29" s="3"/>
    </row>
    <row r="30" spans="1:5" ht="18" customHeight="1">
      <c r="A30" s="2" t="s">
        <v>11</v>
      </c>
      <c r="B30" s="8">
        <v>9500</v>
      </c>
      <c r="C30" s="8">
        <v>9500</v>
      </c>
      <c r="D30" s="8"/>
      <c r="E30" s="125">
        <f>(D30/C30)</f>
        <v>0</v>
      </c>
    </row>
    <row r="31" spans="1:5" ht="18" customHeight="1">
      <c r="A31" s="2" t="s">
        <v>12</v>
      </c>
      <c r="B31" s="8">
        <v>30000</v>
      </c>
      <c r="C31" s="8">
        <v>30000</v>
      </c>
      <c r="D31" s="8"/>
      <c r="E31" s="125">
        <f>(D31/C31)</f>
        <v>0</v>
      </c>
    </row>
    <row r="32" spans="1:6" ht="18" customHeight="1">
      <c r="A32" s="2" t="s">
        <v>13</v>
      </c>
      <c r="B32" s="8">
        <v>4600</v>
      </c>
      <c r="C32" s="8">
        <v>4600</v>
      </c>
      <c r="D32" s="8"/>
      <c r="E32" s="125">
        <f>(D32/C32)</f>
        <v>0</v>
      </c>
      <c r="F32" s="3"/>
    </row>
    <row r="33" spans="1:5" ht="18" customHeight="1">
      <c r="A33" s="2" t="s">
        <v>16</v>
      </c>
      <c r="B33" s="8">
        <v>1000</v>
      </c>
      <c r="C33" s="8">
        <v>1000</v>
      </c>
      <c r="D33" s="8"/>
      <c r="E33" s="125">
        <f>(D33/C33)</f>
        <v>0</v>
      </c>
    </row>
    <row r="34" spans="1:5" ht="18" customHeight="1">
      <c r="A34" s="2" t="s">
        <v>17</v>
      </c>
      <c r="B34" s="8">
        <v>300</v>
      </c>
      <c r="C34" s="8">
        <v>300</v>
      </c>
      <c r="D34" s="8"/>
      <c r="E34" s="125">
        <f>(D34/C34)</f>
        <v>0</v>
      </c>
    </row>
    <row r="35" spans="1:5" ht="18" customHeight="1">
      <c r="A35" s="2" t="s">
        <v>287</v>
      </c>
      <c r="B35" s="10"/>
      <c r="C35" s="10"/>
      <c r="D35" s="113"/>
      <c r="E35" s="34"/>
    </row>
    <row r="36" spans="1:5" ht="18" customHeight="1">
      <c r="A36" s="128" t="s">
        <v>291</v>
      </c>
      <c r="B36" s="7">
        <f>SUM(B37+B38+B39+B42)</f>
        <v>74401</v>
      </c>
      <c r="C36" s="7">
        <f>SUM(C37+C38+C39+C42)</f>
        <v>89253</v>
      </c>
      <c r="D36" s="7">
        <f>SUM(D37+D38+D39+D42)</f>
        <v>0</v>
      </c>
      <c r="E36" s="34">
        <f>(D36/C36)</f>
        <v>0</v>
      </c>
    </row>
    <row r="37" spans="1:5" ht="18" customHeight="1">
      <c r="A37" s="11" t="s">
        <v>292</v>
      </c>
      <c r="B37" s="8"/>
      <c r="C37" s="8"/>
      <c r="D37" s="8"/>
      <c r="E37" s="34"/>
    </row>
    <row r="38" spans="1:5" ht="18" customHeight="1">
      <c r="A38" s="11" t="s">
        <v>293</v>
      </c>
      <c r="B38" s="8">
        <v>16297</v>
      </c>
      <c r="C38" s="8">
        <v>16297</v>
      </c>
      <c r="D38" s="8"/>
      <c r="E38" s="125">
        <f>SUM(D38/C38)</f>
        <v>0</v>
      </c>
    </row>
    <row r="39" spans="1:5" ht="18" customHeight="1">
      <c r="A39" s="2" t="s">
        <v>294</v>
      </c>
      <c r="B39" s="8">
        <v>53475</v>
      </c>
      <c r="C39" s="8">
        <v>68327</v>
      </c>
      <c r="D39" s="8"/>
      <c r="E39" s="125">
        <f>(D39/C39)</f>
        <v>0</v>
      </c>
    </row>
    <row r="40" spans="1:5" ht="18" customHeight="1">
      <c r="A40" s="2" t="s">
        <v>272</v>
      </c>
      <c r="B40" s="8"/>
      <c r="C40" s="8"/>
      <c r="D40" s="8"/>
      <c r="E40" s="125" t="e">
        <f>(D40/C40)</f>
        <v>#DIV/0!</v>
      </c>
    </row>
    <row r="41" spans="1:5" ht="18" customHeight="1">
      <c r="A41" s="2" t="s">
        <v>273</v>
      </c>
      <c r="B41" s="8"/>
      <c r="C41" s="8"/>
      <c r="D41" s="8"/>
      <c r="E41" s="125" t="e">
        <f>(D41/C41)</f>
        <v>#DIV/0!</v>
      </c>
    </row>
    <row r="42" spans="1:5" ht="18" customHeight="1">
      <c r="A42" s="23" t="s">
        <v>295</v>
      </c>
      <c r="B42" s="118">
        <v>4629</v>
      </c>
      <c r="C42" s="118">
        <v>4629</v>
      </c>
      <c r="D42" s="118"/>
      <c r="E42" s="125">
        <f>(D42/C42)</f>
        <v>0</v>
      </c>
    </row>
    <row r="43" spans="1:5" ht="18" customHeight="1">
      <c r="A43" s="128" t="s">
        <v>296</v>
      </c>
      <c r="B43" s="7">
        <f>SUM(B44:B46)</f>
        <v>29358</v>
      </c>
      <c r="C43" s="7">
        <f>SUM(C44:C46)</f>
        <v>122016</v>
      </c>
      <c r="D43" s="7">
        <f>SUM(D44:D46)</f>
        <v>0</v>
      </c>
      <c r="E43" s="125">
        <f>(D43/C43)</f>
        <v>0</v>
      </c>
    </row>
    <row r="44" spans="1:5" ht="18" customHeight="1">
      <c r="A44" s="2" t="s">
        <v>491</v>
      </c>
      <c r="B44" s="118"/>
      <c r="C44" s="118">
        <v>25691</v>
      </c>
      <c r="D44" s="118"/>
      <c r="E44" s="125">
        <f>(D44/C44)</f>
        <v>0</v>
      </c>
    </row>
    <row r="45" spans="1:5" ht="18" customHeight="1">
      <c r="A45" s="2" t="s">
        <v>297</v>
      </c>
      <c r="B45" s="118"/>
      <c r="C45" s="118">
        <v>96325</v>
      </c>
      <c r="D45" s="118"/>
      <c r="E45" s="125">
        <f>(D45/C45)</f>
        <v>0</v>
      </c>
    </row>
    <row r="46" spans="1:5" ht="18" customHeight="1">
      <c r="A46" s="2" t="s">
        <v>490</v>
      </c>
      <c r="B46" s="118">
        <v>29358</v>
      </c>
      <c r="C46" s="118"/>
      <c r="D46" s="7"/>
      <c r="E46" s="125"/>
    </row>
    <row r="47" spans="1:5" ht="18" customHeight="1">
      <c r="A47" s="128" t="s">
        <v>299</v>
      </c>
      <c r="B47" s="7">
        <f>SUM(B48)</f>
        <v>0</v>
      </c>
      <c r="C47" s="7">
        <v>0</v>
      </c>
      <c r="D47" s="7">
        <f>SUM(D48)</f>
        <v>0</v>
      </c>
      <c r="E47" s="34"/>
    </row>
    <row r="48" spans="1:5" ht="18" customHeight="1">
      <c r="A48" s="2" t="s">
        <v>298</v>
      </c>
      <c r="B48" s="8"/>
      <c r="C48" s="8"/>
      <c r="D48" s="8"/>
      <c r="E48" s="34"/>
    </row>
    <row r="49" spans="1:5" ht="18" customHeight="1">
      <c r="A49" s="128" t="s">
        <v>300</v>
      </c>
      <c r="B49" s="8"/>
      <c r="C49" s="8"/>
      <c r="D49" s="7"/>
      <c r="E49" s="34"/>
    </row>
    <row r="50" spans="1:6" ht="18" customHeight="1">
      <c r="A50" s="130" t="s">
        <v>301</v>
      </c>
      <c r="B50" s="7">
        <f>SUM(B8+B36+B43+B47+B49)</f>
        <v>441413</v>
      </c>
      <c r="C50" s="7">
        <f>SUM(C8+C36+C43+C47+C49)</f>
        <v>650993</v>
      </c>
      <c r="D50" s="7">
        <f>SUM(D8+D36+D43+D47+D49)</f>
        <v>0</v>
      </c>
      <c r="E50" s="34">
        <f>(D50/C50)</f>
        <v>0</v>
      </c>
      <c r="F50" s="3"/>
    </row>
    <row r="51" ht="12.75">
      <c r="B51" s="3"/>
    </row>
    <row r="52" ht="12.75">
      <c r="B52" s="3"/>
    </row>
    <row r="53" spans="1:2" ht="15">
      <c r="A53" s="129"/>
      <c r="B53" s="3"/>
    </row>
    <row r="54" ht="12.75">
      <c r="B54" s="3"/>
    </row>
    <row r="55" ht="12.75">
      <c r="B55" s="3"/>
    </row>
    <row r="56" spans="1:2" ht="15">
      <c r="A56" s="129"/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</sheetData>
  <sheetProtection/>
  <mergeCells count="2">
    <mergeCell ref="A6:A7"/>
    <mergeCell ref="B6:E6"/>
  </mergeCells>
  <printOptions horizontalCentered="1"/>
  <pageMargins left="0.7874015748031497" right="0.7874015748031497" top="0.984251968503937" bottom="0.29" header="0.5118110236220472" footer="0.5118110236220472"/>
  <pageSetup horizontalDpi="600" verticalDpi="600" orientation="portrait" paperSize="9" r:id="rId1"/>
  <headerFooter alignWithMargins="0">
    <oddHeader>&amp;C1. melléklet az 1/2014. (II. 6.) önkormányzati rendelethez
</oddHeader>
    <oddFooter>&amp;C&amp;P</oddFooter>
  </headerFooter>
  <rowBreaks count="1" manualBreakCount="1">
    <brk id="4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view="pageLayout" workbookViewId="0" topLeftCell="A1">
      <selection activeCell="G7" sqref="G7"/>
    </sheetView>
  </sheetViews>
  <sheetFormatPr defaultColWidth="9.140625" defaultRowHeight="12.75"/>
  <cols>
    <col min="1" max="1" width="5.28125" style="0" customWidth="1"/>
    <col min="2" max="2" width="25.7109375" style="0" customWidth="1"/>
    <col min="4" max="4" width="13.7109375" style="0" customWidth="1"/>
    <col min="6" max="6" width="0" style="0" hidden="1" customWidth="1"/>
    <col min="7" max="7" width="32.140625" style="0" customWidth="1"/>
  </cols>
  <sheetData>
    <row r="1" spans="1:7" ht="12.75">
      <c r="A1" s="194" t="s">
        <v>560</v>
      </c>
      <c r="B1" s="195"/>
      <c r="C1" s="195"/>
      <c r="D1" s="195"/>
      <c r="E1" s="195"/>
      <c r="F1" s="195"/>
      <c r="G1" s="195"/>
    </row>
    <row r="2" spans="1:7" ht="12.75">
      <c r="A2" s="37"/>
      <c r="B2" s="37"/>
      <c r="C2" s="37"/>
      <c r="D2" s="37"/>
      <c r="E2" s="37"/>
      <c r="F2" s="37"/>
      <c r="G2" s="37"/>
    </row>
    <row r="3" ht="12.75">
      <c r="G3" s="4" t="s">
        <v>145</v>
      </c>
    </row>
    <row r="4" spans="1:7" ht="12.75">
      <c r="A4" s="236" t="s">
        <v>141</v>
      </c>
      <c r="B4" s="253" t="s">
        <v>142</v>
      </c>
      <c r="C4" s="253" t="s">
        <v>139</v>
      </c>
      <c r="D4" s="193" t="s">
        <v>1</v>
      </c>
      <c r="E4" s="193"/>
      <c r="F4" s="193"/>
      <c r="G4" s="253" t="s">
        <v>140</v>
      </c>
    </row>
    <row r="5" spans="1:7" ht="12.75">
      <c r="A5" s="236"/>
      <c r="B5" s="253"/>
      <c r="C5" s="253"/>
      <c r="D5" s="6" t="s">
        <v>0</v>
      </c>
      <c r="E5" s="6" t="s">
        <v>22</v>
      </c>
      <c r="F5" s="6" t="s">
        <v>137</v>
      </c>
      <c r="G5" s="253"/>
    </row>
    <row r="6" spans="1:7" ht="33" customHeight="1">
      <c r="A6" s="1" t="s">
        <v>58</v>
      </c>
      <c r="B6" s="11" t="s">
        <v>264</v>
      </c>
      <c r="C6" s="2"/>
      <c r="D6" s="8">
        <v>8050</v>
      </c>
      <c r="E6" s="8">
        <v>8050</v>
      </c>
      <c r="F6" s="8"/>
      <c r="G6" s="11" t="s">
        <v>345</v>
      </c>
    </row>
    <row r="7" spans="1:7" ht="33" customHeight="1">
      <c r="A7" s="1" t="s">
        <v>59</v>
      </c>
      <c r="B7" s="11" t="s">
        <v>264</v>
      </c>
      <c r="C7" s="2"/>
      <c r="D7" s="8">
        <v>2664</v>
      </c>
      <c r="E7" s="8">
        <v>2664</v>
      </c>
      <c r="F7" s="8"/>
      <c r="G7" s="11" t="s">
        <v>346</v>
      </c>
    </row>
    <row r="8" spans="1:7" ht="33" customHeight="1">
      <c r="A8" s="1" t="s">
        <v>60</v>
      </c>
      <c r="B8" s="11" t="s">
        <v>264</v>
      </c>
      <c r="C8" s="2"/>
      <c r="D8" s="8">
        <v>29245</v>
      </c>
      <c r="E8" s="8">
        <v>29245</v>
      </c>
      <c r="F8" s="8"/>
      <c r="G8" s="11" t="s">
        <v>347</v>
      </c>
    </row>
    <row r="9" spans="1:7" ht="33" customHeight="1">
      <c r="A9" s="1" t="s">
        <v>62</v>
      </c>
      <c r="B9" s="11" t="s">
        <v>264</v>
      </c>
      <c r="C9" s="2"/>
      <c r="D9" s="8">
        <v>18040</v>
      </c>
      <c r="E9" s="8">
        <v>32892</v>
      </c>
      <c r="F9" s="8"/>
      <c r="G9" s="11" t="s">
        <v>538</v>
      </c>
    </row>
    <row r="10" spans="1:7" ht="33" customHeight="1">
      <c r="A10" s="1" t="s">
        <v>63</v>
      </c>
      <c r="B10" s="11" t="s">
        <v>264</v>
      </c>
      <c r="C10" s="2"/>
      <c r="D10" s="8">
        <v>1000</v>
      </c>
      <c r="E10" s="8">
        <v>1000</v>
      </c>
      <c r="F10" s="8"/>
      <c r="G10" s="11" t="s">
        <v>348</v>
      </c>
    </row>
    <row r="11" spans="1:7" ht="33" customHeight="1">
      <c r="A11" s="1" t="s">
        <v>64</v>
      </c>
      <c r="B11" s="11" t="s">
        <v>264</v>
      </c>
      <c r="C11" s="2"/>
      <c r="D11" s="8"/>
      <c r="E11" s="8">
        <v>96325</v>
      </c>
      <c r="F11" s="8"/>
      <c r="G11" s="11" t="s">
        <v>561</v>
      </c>
    </row>
    <row r="12" spans="1:7" ht="33" customHeight="1">
      <c r="A12" s="1" t="s">
        <v>65</v>
      </c>
      <c r="B12" s="11" t="s">
        <v>562</v>
      </c>
      <c r="C12" s="2"/>
      <c r="D12" s="8"/>
      <c r="E12" s="8">
        <v>20</v>
      </c>
      <c r="F12" s="8"/>
      <c r="G12" s="11" t="s">
        <v>563</v>
      </c>
    </row>
    <row r="13" spans="1:7" ht="33" customHeight="1">
      <c r="A13" s="1">
        <v>8</v>
      </c>
      <c r="B13" s="11" t="s">
        <v>264</v>
      </c>
      <c r="C13" s="2"/>
      <c r="D13" s="8"/>
      <c r="E13" s="8">
        <v>10183</v>
      </c>
      <c r="F13" s="8"/>
      <c r="G13" s="11" t="s">
        <v>564</v>
      </c>
    </row>
    <row r="14" spans="1:7" ht="33" customHeight="1">
      <c r="A14" s="1">
        <v>9</v>
      </c>
      <c r="B14" s="11" t="s">
        <v>565</v>
      </c>
      <c r="C14" s="2"/>
      <c r="D14" s="8"/>
      <c r="E14" s="8">
        <v>950</v>
      </c>
      <c r="F14" s="8"/>
      <c r="G14" s="11" t="s">
        <v>563</v>
      </c>
    </row>
    <row r="15" spans="1:7" ht="33" customHeight="1">
      <c r="A15" s="1">
        <v>10</v>
      </c>
      <c r="B15" s="11" t="s">
        <v>264</v>
      </c>
      <c r="C15" s="2"/>
      <c r="D15" s="8"/>
      <c r="E15" s="8">
        <v>1190</v>
      </c>
      <c r="F15" s="8"/>
      <c r="G15" s="11" t="s">
        <v>566</v>
      </c>
    </row>
    <row r="16" spans="1:7" ht="33" customHeight="1">
      <c r="A16" s="1" t="s">
        <v>567</v>
      </c>
      <c r="B16" s="11" t="s">
        <v>264</v>
      </c>
      <c r="C16" s="2"/>
      <c r="D16" s="8"/>
      <c r="E16" s="8">
        <v>1810</v>
      </c>
      <c r="F16" s="8"/>
      <c r="G16" s="11" t="s">
        <v>568</v>
      </c>
    </row>
    <row r="17" spans="1:7" ht="33" customHeight="1">
      <c r="A17" s="1" t="s">
        <v>569</v>
      </c>
      <c r="B17" s="11" t="s">
        <v>264</v>
      </c>
      <c r="C17" s="2"/>
      <c r="D17" s="8"/>
      <c r="E17" s="8">
        <v>4953</v>
      </c>
      <c r="F17" s="8"/>
      <c r="G17" s="11" t="s">
        <v>570</v>
      </c>
    </row>
    <row r="18" spans="1:7" ht="33" customHeight="1">
      <c r="A18" s="1" t="s">
        <v>571</v>
      </c>
      <c r="B18" s="11" t="s">
        <v>264</v>
      </c>
      <c r="C18" s="2"/>
      <c r="D18" s="8"/>
      <c r="E18" s="8">
        <v>720</v>
      </c>
      <c r="F18" s="8"/>
      <c r="G18" s="11" t="s">
        <v>572</v>
      </c>
    </row>
    <row r="19" spans="1:7" ht="25.5" customHeight="1">
      <c r="A19" s="1"/>
      <c r="B19" s="136" t="s">
        <v>154</v>
      </c>
      <c r="C19" s="2"/>
      <c r="D19" s="7">
        <f>SUM(D6:D10)</f>
        <v>58999</v>
      </c>
      <c r="E19" s="7">
        <f>SUM(E6:E18)</f>
        <v>190002</v>
      </c>
      <c r="F19" s="7">
        <f>SUM(F6:F18)</f>
        <v>0</v>
      </c>
      <c r="G19" s="2"/>
    </row>
    <row r="20" spans="1:6" ht="12.75">
      <c r="A20" s="35"/>
      <c r="B20" s="36"/>
      <c r="D20" s="3"/>
      <c r="E20" s="3"/>
      <c r="F20" s="3"/>
    </row>
    <row r="21" spans="1:6" ht="12.75">
      <c r="A21" s="35"/>
      <c r="B21" s="36"/>
      <c r="D21" s="3"/>
      <c r="E21" s="3"/>
      <c r="F21" s="3"/>
    </row>
    <row r="22" spans="1:6" ht="12.75">
      <c r="A22" s="35"/>
      <c r="B22" s="36"/>
      <c r="D22" s="3"/>
      <c r="E22" s="3"/>
      <c r="F22" s="3"/>
    </row>
    <row r="23" spans="1:6" ht="12.75">
      <c r="A23" s="35"/>
      <c r="B23" s="36"/>
      <c r="D23" s="3"/>
      <c r="E23" s="3"/>
      <c r="F23" s="3"/>
    </row>
    <row r="24" spans="1:6" ht="12.75">
      <c r="A24" s="35"/>
      <c r="B24" s="36"/>
      <c r="D24" s="3"/>
      <c r="E24" s="3"/>
      <c r="F24" s="3"/>
    </row>
    <row r="25" spans="1:6" ht="12.75">
      <c r="A25" s="35"/>
      <c r="D25" s="3"/>
      <c r="E25" s="3"/>
      <c r="F25" s="3"/>
    </row>
    <row r="26" spans="1:6" ht="12.75">
      <c r="A26" s="35"/>
      <c r="D26" s="3"/>
      <c r="E26" s="3"/>
      <c r="F26" s="3"/>
    </row>
    <row r="27" spans="1:6" ht="12.75">
      <c r="A27" s="35"/>
      <c r="D27" s="3"/>
      <c r="E27" s="3"/>
      <c r="F27" s="3"/>
    </row>
    <row r="28" spans="4:6" ht="12.75">
      <c r="D28" s="3"/>
      <c r="E28" s="3"/>
      <c r="F28" s="3"/>
    </row>
    <row r="29" spans="4:6" ht="12.75">
      <c r="D29" s="3"/>
      <c r="E29" s="3"/>
      <c r="F29" s="3"/>
    </row>
    <row r="30" spans="4:6" ht="12.75">
      <c r="D30" s="3"/>
      <c r="E30" s="3"/>
      <c r="F30" s="3"/>
    </row>
  </sheetData>
  <sheetProtection/>
  <mergeCells count="6">
    <mergeCell ref="A1:G1"/>
    <mergeCell ref="A4:A5"/>
    <mergeCell ref="B4:B5"/>
    <mergeCell ref="C4:C5"/>
    <mergeCell ref="D4:F4"/>
    <mergeCell ref="G4:G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&amp;C3. melléklet az 1/2014. (II. 6.)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view="pageLayout" workbookViewId="0" topLeftCell="A1">
      <selection activeCell="H9" sqref="H9"/>
    </sheetView>
  </sheetViews>
  <sheetFormatPr defaultColWidth="9.140625" defaultRowHeight="12.75"/>
  <cols>
    <col min="1" max="1" width="5.28125" style="0" customWidth="1"/>
    <col min="2" max="2" width="14.28125" style="0" customWidth="1"/>
    <col min="6" max="6" width="0" style="0" hidden="1" customWidth="1"/>
    <col min="7" max="7" width="27.140625" style="0" customWidth="1"/>
  </cols>
  <sheetData>
    <row r="1" spans="1:7" ht="15.75">
      <c r="A1" s="25" t="s">
        <v>573</v>
      </c>
      <c r="B1" s="37"/>
      <c r="C1" s="305"/>
      <c r="D1" s="37"/>
      <c r="E1" s="37"/>
      <c r="F1" s="37"/>
      <c r="G1" s="37"/>
    </row>
    <row r="2" spans="1:7" ht="12.75">
      <c r="A2" s="37"/>
      <c r="B2" s="37"/>
      <c r="C2" s="37"/>
      <c r="E2" s="37"/>
      <c r="F2" s="37"/>
      <c r="G2" s="37"/>
    </row>
    <row r="5" ht="12.75">
      <c r="G5" s="4" t="s">
        <v>145</v>
      </c>
    </row>
    <row r="6" spans="1:7" ht="12.75">
      <c r="A6" s="236" t="s">
        <v>141</v>
      </c>
      <c r="B6" s="253" t="s">
        <v>142</v>
      </c>
      <c r="C6" s="253" t="s">
        <v>139</v>
      </c>
      <c r="D6" s="193" t="s">
        <v>1</v>
      </c>
      <c r="E6" s="193"/>
      <c r="F6" s="193"/>
      <c r="G6" s="253" t="s">
        <v>140</v>
      </c>
    </row>
    <row r="7" spans="1:7" ht="12.75">
      <c r="A7" s="236"/>
      <c r="B7" s="253"/>
      <c r="C7" s="253"/>
      <c r="D7" s="6" t="s">
        <v>0</v>
      </c>
      <c r="E7" s="6" t="s">
        <v>22</v>
      </c>
      <c r="F7" s="6" t="s">
        <v>137</v>
      </c>
      <c r="G7" s="253"/>
    </row>
    <row r="8" spans="1:7" ht="39.75" customHeight="1">
      <c r="A8" s="1" t="s">
        <v>58</v>
      </c>
      <c r="B8" s="11" t="s">
        <v>541</v>
      </c>
      <c r="C8" s="11"/>
      <c r="D8" s="8">
        <v>891</v>
      </c>
      <c r="E8" s="8">
        <v>891</v>
      </c>
      <c r="F8" s="2"/>
      <c r="G8" s="2" t="s">
        <v>542</v>
      </c>
    </row>
    <row r="9" spans="1:7" ht="39.75" customHeight="1">
      <c r="A9" s="1" t="s">
        <v>59</v>
      </c>
      <c r="B9" s="11"/>
      <c r="C9" s="11"/>
      <c r="D9" s="8"/>
      <c r="E9" s="8"/>
      <c r="F9" s="2"/>
      <c r="G9" s="2"/>
    </row>
    <row r="10" spans="1:7" ht="39.75" customHeight="1">
      <c r="A10" s="1" t="s">
        <v>60</v>
      </c>
      <c r="B10" s="11"/>
      <c r="C10" s="11"/>
      <c r="D10" s="8"/>
      <c r="E10" s="8"/>
      <c r="F10" s="2"/>
      <c r="G10" s="2"/>
    </row>
    <row r="11" spans="1:7" ht="39.75" customHeight="1">
      <c r="A11" s="1" t="s">
        <v>62</v>
      </c>
      <c r="B11" s="11"/>
      <c r="C11" s="11"/>
      <c r="D11" s="8"/>
      <c r="E11" s="8"/>
      <c r="F11" s="2"/>
      <c r="G11" s="2"/>
    </row>
    <row r="12" spans="1:7" ht="25.5" customHeight="1">
      <c r="A12" s="2"/>
      <c r="B12" s="137" t="s">
        <v>144</v>
      </c>
      <c r="C12" s="2"/>
      <c r="D12" s="7">
        <f>SUM(D8)</f>
        <v>891</v>
      </c>
      <c r="E12" s="7">
        <f>SUM(E8)</f>
        <v>891</v>
      </c>
      <c r="F12" s="7">
        <f>SUM(F8:F11)</f>
        <v>0</v>
      </c>
      <c r="G12" s="2"/>
    </row>
    <row r="13" spans="4:5" ht="12.75">
      <c r="D13" s="3"/>
      <c r="E13" s="3"/>
    </row>
    <row r="14" spans="4:5" ht="12.75">
      <c r="D14" s="3"/>
      <c r="E14" s="3"/>
    </row>
    <row r="15" spans="4:5" ht="12.75">
      <c r="D15" s="3"/>
      <c r="E15" s="3"/>
    </row>
    <row r="16" spans="4:5" ht="12.75">
      <c r="D16" s="3"/>
      <c r="E16" s="3"/>
    </row>
    <row r="17" spans="4:5" ht="12.75">
      <c r="D17" s="3"/>
      <c r="E17" s="3"/>
    </row>
    <row r="18" spans="4:5" ht="12.75">
      <c r="D18" s="3"/>
      <c r="E18" s="3"/>
    </row>
  </sheetData>
  <sheetProtection/>
  <mergeCells count="5">
    <mergeCell ref="A6:A7"/>
    <mergeCell ref="B6:B7"/>
    <mergeCell ref="C6:C7"/>
    <mergeCell ref="D6:F6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&amp;C4. melléklet az 1/2014. (II. 6.)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view="pageLayout" workbookViewId="0" topLeftCell="A1">
      <selection activeCell="C2" sqref="C2"/>
    </sheetView>
  </sheetViews>
  <sheetFormatPr defaultColWidth="9.140625" defaultRowHeight="12.75"/>
  <cols>
    <col min="1" max="1" width="11.421875" style="0" customWidth="1"/>
    <col min="2" max="2" width="36.421875" style="0" customWidth="1"/>
    <col min="3" max="3" width="9.00390625" style="0" customWidth="1"/>
  </cols>
  <sheetData>
    <row r="1" spans="1:5" ht="15.75">
      <c r="A1" s="37"/>
      <c r="B1" s="25" t="s">
        <v>350</v>
      </c>
      <c r="C1" s="37"/>
      <c r="D1" s="37"/>
      <c r="E1" s="37"/>
    </row>
    <row r="2" spans="1:5" ht="12.75">
      <c r="A2" s="37"/>
      <c r="B2" s="37"/>
      <c r="C2" s="37"/>
      <c r="D2" s="37"/>
      <c r="E2" s="37"/>
    </row>
    <row r="3" spans="1:5" ht="12.75">
      <c r="A3" s="37"/>
      <c r="B3" s="37"/>
      <c r="C3" s="37"/>
      <c r="D3" s="37"/>
      <c r="E3" s="37"/>
    </row>
    <row r="4" spans="1:5" ht="12.75">
      <c r="A4" s="37"/>
      <c r="B4" s="37"/>
      <c r="C4" s="37"/>
      <c r="D4" s="37"/>
      <c r="E4" s="37"/>
    </row>
    <row r="6" spans="1:5" ht="12.75">
      <c r="A6" s="253" t="s">
        <v>2</v>
      </c>
      <c r="B6" s="253"/>
      <c r="C6" s="193" t="s">
        <v>1</v>
      </c>
      <c r="D6" s="193"/>
      <c r="E6" s="193"/>
    </row>
    <row r="7" spans="1:5" ht="12.75">
      <c r="A7" s="253"/>
      <c r="B7" s="253"/>
      <c r="C7" s="122" t="s">
        <v>57</v>
      </c>
      <c r="D7" s="122" t="s">
        <v>22</v>
      </c>
      <c r="E7" s="122" t="s">
        <v>137</v>
      </c>
    </row>
    <row r="8" spans="1:5" ht="18" customHeight="1">
      <c r="A8" s="255" t="s">
        <v>146</v>
      </c>
      <c r="B8" s="256"/>
      <c r="C8" s="7">
        <f>SUM(C9:C12)</f>
        <v>3350</v>
      </c>
      <c r="D8" s="7">
        <f>SUM(D9:D12)</f>
        <v>0</v>
      </c>
      <c r="E8" s="7">
        <f>SUM(E9:E12)</f>
        <v>0</v>
      </c>
    </row>
    <row r="9" spans="1:5" ht="18" customHeight="1">
      <c r="A9" s="67"/>
      <c r="B9" s="2" t="s">
        <v>147</v>
      </c>
      <c r="C9" s="8">
        <v>2500</v>
      </c>
      <c r="D9" s="8"/>
      <c r="E9" s="8"/>
    </row>
    <row r="10" spans="1:5" ht="18" customHeight="1">
      <c r="A10" s="67"/>
      <c r="B10" s="2" t="s">
        <v>148</v>
      </c>
      <c r="C10" s="8">
        <v>200</v>
      </c>
      <c r="D10" s="8"/>
      <c r="E10" s="8"/>
    </row>
    <row r="11" spans="1:5" ht="18" customHeight="1">
      <c r="A11" s="67"/>
      <c r="B11" s="2" t="s">
        <v>331</v>
      </c>
      <c r="C11" s="8">
        <v>50</v>
      </c>
      <c r="D11" s="8"/>
      <c r="E11" s="8"/>
    </row>
    <row r="12" spans="1:5" ht="18" customHeight="1">
      <c r="A12" s="67"/>
      <c r="B12" s="2" t="s">
        <v>149</v>
      </c>
      <c r="C12" s="8">
        <v>600</v>
      </c>
      <c r="D12" s="8"/>
      <c r="E12" s="8"/>
    </row>
    <row r="13" spans="1:5" ht="18" customHeight="1">
      <c r="A13" s="255" t="s">
        <v>150</v>
      </c>
      <c r="B13" s="256"/>
      <c r="C13" s="7">
        <f>SUM(C14:C21)</f>
        <v>13705</v>
      </c>
      <c r="D13" s="7">
        <f>SUM(D14:D21)</f>
        <v>0</v>
      </c>
      <c r="E13" s="7">
        <f>SUM(E14:E21)</f>
        <v>0</v>
      </c>
    </row>
    <row r="14" spans="1:5" ht="18" customHeight="1">
      <c r="A14" s="66"/>
      <c r="B14" s="2" t="s">
        <v>151</v>
      </c>
      <c r="C14" s="8">
        <v>2000</v>
      </c>
      <c r="D14" s="8"/>
      <c r="E14" s="8"/>
    </row>
    <row r="15" spans="1:5" ht="18" customHeight="1">
      <c r="A15" s="67"/>
      <c r="B15" s="2" t="s">
        <v>152</v>
      </c>
      <c r="C15" s="8">
        <v>2500</v>
      </c>
      <c r="D15" s="8"/>
      <c r="E15" s="8"/>
    </row>
    <row r="16" spans="1:5" ht="18" customHeight="1">
      <c r="A16" s="67"/>
      <c r="B16" s="2" t="s">
        <v>153</v>
      </c>
      <c r="C16" s="8">
        <v>240</v>
      </c>
      <c r="D16" s="8"/>
      <c r="E16" s="8"/>
    </row>
    <row r="17" spans="1:5" ht="18" customHeight="1">
      <c r="A17" s="67"/>
      <c r="B17" s="2" t="s">
        <v>239</v>
      </c>
      <c r="C17" s="8">
        <v>600</v>
      </c>
      <c r="D17" s="8"/>
      <c r="E17" s="8"/>
    </row>
    <row r="18" spans="1:5" ht="18" customHeight="1">
      <c r="A18" s="68"/>
      <c r="B18" s="75" t="s">
        <v>265</v>
      </c>
      <c r="C18" s="8">
        <v>1200</v>
      </c>
      <c r="D18" s="8"/>
      <c r="E18" s="8"/>
    </row>
    <row r="19" spans="1:5" ht="18" customHeight="1">
      <c r="A19" s="68"/>
      <c r="B19" s="75" t="s">
        <v>543</v>
      </c>
      <c r="C19" s="8">
        <v>100</v>
      </c>
      <c r="D19" s="8"/>
      <c r="E19" s="8"/>
    </row>
    <row r="20" spans="1:5" ht="18" customHeight="1">
      <c r="A20" s="68"/>
      <c r="B20" s="75" t="s">
        <v>544</v>
      </c>
      <c r="C20" s="8">
        <v>65</v>
      </c>
      <c r="D20" s="8"/>
      <c r="E20" s="8"/>
    </row>
    <row r="21" spans="1:5" ht="18" customHeight="1">
      <c r="A21" s="68"/>
      <c r="B21" s="75" t="s">
        <v>349</v>
      </c>
      <c r="C21" s="8">
        <v>7000</v>
      </c>
      <c r="D21" s="8"/>
      <c r="E21" s="8"/>
    </row>
    <row r="22" spans="1:5" ht="18" customHeight="1">
      <c r="A22" s="254" t="s">
        <v>144</v>
      </c>
      <c r="B22" s="254"/>
      <c r="C22" s="7">
        <f>C8+C13</f>
        <v>17055</v>
      </c>
      <c r="D22" s="7">
        <f>D8+D13</f>
        <v>0</v>
      </c>
      <c r="E22" s="7">
        <f>E8+E13</f>
        <v>0</v>
      </c>
    </row>
  </sheetData>
  <sheetProtection/>
  <mergeCells count="5">
    <mergeCell ref="A22:B22"/>
    <mergeCell ref="C6:E6"/>
    <mergeCell ref="A6:B7"/>
    <mergeCell ref="A8:B8"/>
    <mergeCell ref="A13:B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&amp;C5. melléklet az 1/2014. (II. 6.)  önkormányzati rendelethez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41"/>
  <sheetViews>
    <sheetView view="pageLayout" workbookViewId="0" topLeftCell="A1">
      <selection activeCell="G7" sqref="G7"/>
    </sheetView>
  </sheetViews>
  <sheetFormatPr defaultColWidth="9.140625" defaultRowHeight="12.75"/>
  <cols>
    <col min="1" max="1" width="10.421875" style="0" customWidth="1"/>
    <col min="2" max="2" width="33.421875" style="0" customWidth="1"/>
    <col min="6" max="6" width="0" style="0" hidden="1" customWidth="1"/>
  </cols>
  <sheetData>
    <row r="1" spans="1:6" ht="15.75">
      <c r="A1" s="212" t="s">
        <v>250</v>
      </c>
      <c r="B1" s="212"/>
      <c r="C1" s="212"/>
      <c r="D1" s="212"/>
      <c r="E1" s="212"/>
      <c r="F1" s="212"/>
    </row>
    <row r="2" spans="1:6" ht="15.75">
      <c r="A2" s="257" t="s">
        <v>351</v>
      </c>
      <c r="B2" s="258"/>
      <c r="C2" s="258"/>
      <c r="D2" s="258"/>
      <c r="E2" s="258"/>
      <c r="F2" s="258"/>
    </row>
    <row r="5" ht="12.75">
      <c r="F5" s="4" t="s">
        <v>155</v>
      </c>
    </row>
    <row r="6" spans="1:6" ht="12.75" customHeight="1">
      <c r="A6" s="259"/>
      <c r="B6" s="180" t="s">
        <v>156</v>
      </c>
      <c r="C6" s="193" t="s">
        <v>1</v>
      </c>
      <c r="D6" s="193"/>
      <c r="E6" s="193"/>
      <c r="F6" s="193"/>
    </row>
    <row r="7" spans="1:6" ht="33.75">
      <c r="A7" s="260"/>
      <c r="B7" s="180"/>
      <c r="C7" s="122" t="s">
        <v>57</v>
      </c>
      <c r="D7" s="122" t="s">
        <v>22</v>
      </c>
      <c r="E7" s="122" t="s">
        <v>137</v>
      </c>
      <c r="F7" s="124" t="s">
        <v>138</v>
      </c>
    </row>
    <row r="8" spans="1:6" ht="15" customHeight="1">
      <c r="A8" s="1"/>
      <c r="B8" s="41" t="s">
        <v>160</v>
      </c>
      <c r="C8" s="8">
        <v>500</v>
      </c>
      <c r="D8" s="8"/>
      <c r="E8" s="8"/>
      <c r="F8" s="33" t="e">
        <f>(E8/D8)</f>
        <v>#DIV/0!</v>
      </c>
    </row>
    <row r="9" spans="1:6" ht="15" customHeight="1">
      <c r="A9" s="1"/>
      <c r="B9" s="41" t="s">
        <v>161</v>
      </c>
      <c r="C9" s="8">
        <v>300</v>
      </c>
      <c r="D9" s="8"/>
      <c r="E9" s="8"/>
      <c r="F9" s="33" t="e">
        <f>(E9/D9)</f>
        <v>#DIV/0!</v>
      </c>
    </row>
    <row r="10" spans="1:6" ht="15" customHeight="1">
      <c r="A10" s="1"/>
      <c r="B10" s="41" t="s">
        <v>162</v>
      </c>
      <c r="C10" s="8">
        <v>600</v>
      </c>
      <c r="D10" s="8"/>
      <c r="E10" s="8"/>
      <c r="F10" s="33" t="e">
        <f>(E10/D10)</f>
        <v>#DIV/0!</v>
      </c>
    </row>
    <row r="11" spans="1:6" ht="15" customHeight="1">
      <c r="A11" s="1"/>
      <c r="B11" s="41" t="s">
        <v>163</v>
      </c>
      <c r="C11" s="8">
        <v>200</v>
      </c>
      <c r="D11" s="8"/>
      <c r="E11" s="8"/>
      <c r="F11" s="33"/>
    </row>
    <row r="12" spans="1:6" ht="15" customHeight="1">
      <c r="A12" s="1"/>
      <c r="B12" s="41" t="s">
        <v>164</v>
      </c>
      <c r="C12" s="8">
        <v>2500</v>
      </c>
      <c r="D12" s="8"/>
      <c r="E12" s="8"/>
      <c r="F12" s="33" t="e">
        <f>(E12/D12)</f>
        <v>#DIV/0!</v>
      </c>
    </row>
    <row r="13" spans="1:6" ht="15" customHeight="1">
      <c r="A13" s="21"/>
      <c r="B13" s="138" t="s">
        <v>165</v>
      </c>
      <c r="C13" s="7">
        <f>SUM(C8:C12)</f>
        <v>4100</v>
      </c>
      <c r="D13" s="7">
        <f>SUM(D8:D12)</f>
        <v>0</v>
      </c>
      <c r="E13" s="7">
        <f>SUM(E8:E12)</f>
        <v>0</v>
      </c>
      <c r="F13" s="34" t="e">
        <f>(E13/D13)</f>
        <v>#DIV/0!</v>
      </c>
    </row>
    <row r="14" spans="1:5" ht="12.75">
      <c r="A14" s="35"/>
      <c r="B14" s="39"/>
      <c r="C14" s="3"/>
      <c r="D14" s="3"/>
      <c r="E14" s="3"/>
    </row>
    <row r="15" spans="1:5" ht="12.75">
      <c r="A15" s="35"/>
      <c r="B15" s="39"/>
      <c r="C15" s="3"/>
      <c r="D15" s="3"/>
      <c r="E15" s="3"/>
    </row>
    <row r="16" spans="1:5" ht="12.75">
      <c r="A16" s="35"/>
      <c r="B16" s="39"/>
      <c r="C16" s="3"/>
      <c r="D16" s="3"/>
      <c r="E16" s="3"/>
    </row>
    <row r="17" spans="1:5" ht="12.75">
      <c r="A17" s="35"/>
      <c r="B17" s="39"/>
      <c r="C17" s="3"/>
      <c r="D17" s="3"/>
      <c r="E17" s="3"/>
    </row>
    <row r="18" spans="1:5" ht="12.75">
      <c r="A18" s="35"/>
      <c r="B18" s="39"/>
      <c r="C18" s="3"/>
      <c r="D18" s="3"/>
      <c r="E18" s="3"/>
    </row>
    <row r="19" spans="1:5" ht="12.75">
      <c r="A19" s="35"/>
      <c r="B19" s="39"/>
      <c r="C19" s="3"/>
      <c r="D19" s="3"/>
      <c r="E19" s="3"/>
    </row>
    <row r="20" spans="1:5" ht="12.75">
      <c r="A20" s="35"/>
      <c r="B20" s="39"/>
      <c r="C20" s="3"/>
      <c r="D20" s="3"/>
      <c r="E20" s="3"/>
    </row>
    <row r="21" spans="1:5" ht="12.75">
      <c r="A21" s="35"/>
      <c r="B21" s="39"/>
      <c r="C21" s="3"/>
      <c r="D21" s="3"/>
      <c r="E21" s="3"/>
    </row>
    <row r="22" spans="2:5" ht="12.75">
      <c r="B22" s="39"/>
      <c r="C22" s="3"/>
      <c r="D22" s="3"/>
      <c r="E22" s="3"/>
    </row>
    <row r="23" spans="2:5" ht="12.75">
      <c r="B23" s="39"/>
      <c r="C23" s="3"/>
      <c r="D23" s="3"/>
      <c r="E23" s="3"/>
    </row>
    <row r="24" spans="2:5" ht="12.75">
      <c r="B24" s="39"/>
      <c r="C24" s="3"/>
      <c r="D24" s="3"/>
      <c r="E24" s="3"/>
    </row>
    <row r="25" spans="2:5" ht="12.75">
      <c r="B25" s="39"/>
      <c r="C25" s="3"/>
      <c r="D25" s="3"/>
      <c r="E25" s="3"/>
    </row>
    <row r="26" spans="2:5" ht="12.75">
      <c r="B26" s="39"/>
      <c r="C26" s="3"/>
      <c r="D26" s="3"/>
      <c r="E26" s="3"/>
    </row>
    <row r="27" spans="2:5" ht="12.75">
      <c r="B27" s="39"/>
      <c r="C27" s="3"/>
      <c r="D27" s="3"/>
      <c r="E27" s="3"/>
    </row>
    <row r="28" spans="2:5" ht="12.75">
      <c r="B28" s="39"/>
      <c r="C28" s="3"/>
      <c r="D28" s="3"/>
      <c r="E28" s="3"/>
    </row>
    <row r="29" spans="2:5" ht="12.75">
      <c r="B29" s="39"/>
      <c r="C29" s="3"/>
      <c r="D29" s="3"/>
      <c r="E29" s="3"/>
    </row>
    <row r="30" spans="2:5" ht="12.75">
      <c r="B30" s="39"/>
      <c r="C30" s="3"/>
      <c r="D30" s="3"/>
      <c r="E30" s="3"/>
    </row>
    <row r="31" spans="3:5" ht="12.75">
      <c r="C31" s="3"/>
      <c r="D31" s="3"/>
      <c r="E31" s="3"/>
    </row>
    <row r="32" spans="3:5" ht="12.75">
      <c r="C32" s="3"/>
      <c r="D32" s="3"/>
      <c r="E32" s="3"/>
    </row>
    <row r="33" spans="3:5" ht="12.75">
      <c r="C33" s="3"/>
      <c r="D33" s="3"/>
      <c r="E33" s="3"/>
    </row>
    <row r="34" spans="3:5" ht="12.75">
      <c r="C34" s="3"/>
      <c r="D34" s="3"/>
      <c r="E34" s="3"/>
    </row>
    <row r="35" spans="3:5" ht="12.75">
      <c r="C35" s="3"/>
      <c r="D35" s="3"/>
      <c r="E35" s="3"/>
    </row>
    <row r="36" spans="3:5" ht="12.75">
      <c r="C36" s="3"/>
      <c r="D36" s="3"/>
      <c r="E36" s="3"/>
    </row>
    <row r="37" spans="3:5" ht="12.75">
      <c r="C37" s="3"/>
      <c r="D37" s="3"/>
      <c r="E37" s="3"/>
    </row>
    <row r="38" spans="3:5" ht="12.75">
      <c r="C38" s="3"/>
      <c r="D38" s="3"/>
      <c r="E38" s="3"/>
    </row>
    <row r="39" spans="3:5" ht="12.75">
      <c r="C39" s="3"/>
      <c r="D39" s="3"/>
      <c r="E39" s="3"/>
    </row>
    <row r="40" spans="3:5" ht="12.75">
      <c r="C40" s="3"/>
      <c r="D40" s="3"/>
      <c r="E40" s="3"/>
    </row>
    <row r="41" spans="3:5" ht="12.75">
      <c r="C41" s="3"/>
      <c r="D41" s="3"/>
      <c r="E41" s="3"/>
    </row>
  </sheetData>
  <sheetProtection/>
  <mergeCells count="5">
    <mergeCell ref="A2:F2"/>
    <mergeCell ref="A1:F1"/>
    <mergeCell ref="C6:F6"/>
    <mergeCell ref="A6:A7"/>
    <mergeCell ref="B6:B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&amp;C6/1. melléklet az 1/2014. (II. 6.)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25"/>
  <sheetViews>
    <sheetView view="pageLayout" workbookViewId="0" topLeftCell="A1">
      <selection activeCell="E4" sqref="E4"/>
    </sheetView>
  </sheetViews>
  <sheetFormatPr defaultColWidth="9.140625" defaultRowHeight="12.75"/>
  <cols>
    <col min="1" max="1" width="12.28125" style="0" customWidth="1"/>
    <col min="2" max="2" width="33.57421875" style="0" customWidth="1"/>
    <col min="3" max="3" width="12.140625" style="0" customWidth="1"/>
    <col min="6" max="6" width="10.00390625" style="0" hidden="1" customWidth="1"/>
  </cols>
  <sheetData>
    <row r="1" spans="1:6" ht="15.75">
      <c r="A1" s="212" t="s">
        <v>170</v>
      </c>
      <c r="B1" s="212"/>
      <c r="C1" s="212"/>
      <c r="D1" s="212"/>
      <c r="E1" s="212"/>
      <c r="F1" s="212"/>
    </row>
    <row r="2" spans="1:6" ht="15">
      <c r="A2" s="262" t="s">
        <v>352</v>
      </c>
      <c r="B2" s="263"/>
      <c r="C2" s="263"/>
      <c r="D2" s="263"/>
      <c r="E2" s="263"/>
      <c r="F2" s="263"/>
    </row>
    <row r="5" ht="12.75">
      <c r="F5" s="4" t="s">
        <v>155</v>
      </c>
    </row>
    <row r="6" spans="1:6" ht="12.75" customHeight="1">
      <c r="A6" s="259"/>
      <c r="B6" s="180" t="s">
        <v>156</v>
      </c>
      <c r="C6" s="193" t="s">
        <v>1</v>
      </c>
      <c r="D6" s="193"/>
      <c r="E6" s="193"/>
      <c r="F6" s="193"/>
    </row>
    <row r="7" spans="1:6" ht="33.75">
      <c r="A7" s="260"/>
      <c r="B7" s="180"/>
      <c r="C7" s="122" t="s">
        <v>57</v>
      </c>
      <c r="D7" s="122" t="s">
        <v>22</v>
      </c>
      <c r="E7" s="122" t="s">
        <v>137</v>
      </c>
      <c r="F7" s="124" t="s">
        <v>138</v>
      </c>
    </row>
    <row r="8" spans="1:6" ht="12.75">
      <c r="A8" s="219"/>
      <c r="B8" s="112" t="s">
        <v>158</v>
      </c>
      <c r="C8" s="167">
        <v>2200</v>
      </c>
      <c r="D8" s="140"/>
      <c r="E8" s="140"/>
      <c r="F8" s="139" t="e">
        <f>SUM(E8/D8)</f>
        <v>#DIV/0!</v>
      </c>
    </row>
    <row r="9" spans="1:6" ht="12.75">
      <c r="A9" s="261"/>
      <c r="B9" s="27" t="s">
        <v>266</v>
      </c>
      <c r="C9" s="167">
        <v>25000</v>
      </c>
      <c r="D9" s="140"/>
      <c r="E9" s="140"/>
      <c r="F9" s="139" t="e">
        <f>SUM(E9/D9)</f>
        <v>#DIV/0!</v>
      </c>
    </row>
    <row r="10" spans="1:6" ht="12.75">
      <c r="A10" s="261"/>
      <c r="B10" s="264" t="s">
        <v>267</v>
      </c>
      <c r="C10" s="266">
        <v>250</v>
      </c>
      <c r="D10" s="268"/>
      <c r="E10" s="268"/>
      <c r="F10" s="270" t="e">
        <f aca="true" t="shared" si="0" ref="F10:F17">SUM(E10/D10)</f>
        <v>#DIV/0!</v>
      </c>
    </row>
    <row r="11" spans="1:6" ht="12.75">
      <c r="A11" s="220"/>
      <c r="B11" s="265"/>
      <c r="C11" s="267"/>
      <c r="D11" s="269"/>
      <c r="E11" s="269"/>
      <c r="F11" s="271"/>
    </row>
    <row r="12" spans="1:6" ht="12.75">
      <c r="A12" s="1"/>
      <c r="B12" s="41" t="s">
        <v>157</v>
      </c>
      <c r="C12" s="165">
        <v>4400</v>
      </c>
      <c r="D12" s="8"/>
      <c r="E12" s="8"/>
      <c r="F12" s="139" t="e">
        <f t="shared" si="0"/>
        <v>#DIV/0!</v>
      </c>
    </row>
    <row r="13" spans="1:6" ht="12.75">
      <c r="A13" s="1"/>
      <c r="B13" s="41" t="s">
        <v>159</v>
      </c>
      <c r="C13" s="165">
        <v>22000</v>
      </c>
      <c r="D13" s="8"/>
      <c r="E13" s="8"/>
      <c r="F13" s="139" t="e">
        <f t="shared" si="0"/>
        <v>#DIV/0!</v>
      </c>
    </row>
    <row r="14" spans="1:6" ht="12.75">
      <c r="A14" s="1"/>
      <c r="B14" s="41"/>
      <c r="C14" s="165"/>
      <c r="D14" s="8"/>
      <c r="E14" s="8"/>
      <c r="F14" s="139"/>
    </row>
    <row r="15" spans="1:6" ht="12.75">
      <c r="A15" s="1"/>
      <c r="B15" s="41"/>
      <c r="C15" s="165"/>
      <c r="D15" s="8"/>
      <c r="E15" s="8"/>
      <c r="F15" s="139"/>
    </row>
    <row r="16" spans="1:6" ht="12.75">
      <c r="A16" s="1"/>
      <c r="B16" s="41"/>
      <c r="C16" s="165"/>
      <c r="D16" s="8"/>
      <c r="E16" s="8"/>
      <c r="F16" s="139"/>
    </row>
    <row r="17" spans="1:6" ht="15.75">
      <c r="A17" s="21"/>
      <c r="B17" s="138" t="s">
        <v>165</v>
      </c>
      <c r="C17" s="166">
        <f>SUM(C8:C13)</f>
        <v>53850</v>
      </c>
      <c r="D17" s="7">
        <f>SUM(D8:D13)</f>
        <v>0</v>
      </c>
      <c r="E17" s="7">
        <f>SUM(E8:E16)</f>
        <v>0</v>
      </c>
      <c r="F17" s="141" t="e">
        <f t="shared" si="0"/>
        <v>#DIV/0!</v>
      </c>
    </row>
    <row r="21" spans="2:6" ht="15.75">
      <c r="B21" s="212"/>
      <c r="C21" s="212"/>
      <c r="D21" s="212"/>
      <c r="E21" s="212"/>
      <c r="F21" s="212"/>
    </row>
    <row r="22" spans="2:6" ht="15.75">
      <c r="B22" s="212"/>
      <c r="C22" s="212"/>
      <c r="D22" s="212"/>
      <c r="E22" s="212"/>
      <c r="F22" s="212"/>
    </row>
    <row r="25" ht="12.75">
      <c r="A25" s="35"/>
    </row>
  </sheetData>
  <sheetProtection/>
  <mergeCells count="13">
    <mergeCell ref="B21:F21"/>
    <mergeCell ref="B22:F22"/>
    <mergeCell ref="D10:D11"/>
    <mergeCell ref="E10:E11"/>
    <mergeCell ref="F10:F11"/>
    <mergeCell ref="A8:A11"/>
    <mergeCell ref="A1:F1"/>
    <mergeCell ref="A2:F2"/>
    <mergeCell ref="A6:A7"/>
    <mergeCell ref="B6:B7"/>
    <mergeCell ref="C6:F6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&amp;C6/2. melléklet az 1/2014. (II. 6.) önkormányzati rendelethez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28"/>
  <sheetViews>
    <sheetView view="pageLayout" workbookViewId="0" topLeftCell="A1">
      <selection activeCell="G2" sqref="G2"/>
    </sheetView>
  </sheetViews>
  <sheetFormatPr defaultColWidth="9.140625" defaultRowHeight="12.75"/>
  <cols>
    <col min="2" max="2" width="34.57421875" style="0" customWidth="1"/>
    <col min="3" max="5" width="9.7109375" style="0" customWidth="1"/>
    <col min="6" max="6" width="9.7109375" style="0" hidden="1" customWidth="1"/>
  </cols>
  <sheetData>
    <row r="1" spans="1:6" ht="15.75">
      <c r="A1" s="25" t="s">
        <v>353</v>
      </c>
      <c r="B1" s="37"/>
      <c r="C1" s="37"/>
      <c r="D1" s="37"/>
      <c r="E1" s="37"/>
      <c r="F1" s="37"/>
    </row>
    <row r="2" spans="3:6" ht="12.75">
      <c r="C2" s="37"/>
      <c r="D2" s="37"/>
      <c r="E2" s="37"/>
      <c r="F2" s="37"/>
    </row>
    <row r="5" ht="12.75">
      <c r="F5" s="4" t="s">
        <v>155</v>
      </c>
    </row>
    <row r="6" spans="1:6" ht="12.75">
      <c r="A6" s="180" t="s">
        <v>2</v>
      </c>
      <c r="B6" s="180"/>
      <c r="C6" s="193" t="s">
        <v>1</v>
      </c>
      <c r="D6" s="193"/>
      <c r="E6" s="193"/>
      <c r="F6" s="193"/>
    </row>
    <row r="7" spans="1:6" ht="33.75">
      <c r="A7" s="180"/>
      <c r="B7" s="180"/>
      <c r="C7" s="122" t="s">
        <v>57</v>
      </c>
      <c r="D7" s="122" t="s">
        <v>22</v>
      </c>
      <c r="E7" s="122" t="s">
        <v>137</v>
      </c>
      <c r="F7" s="124" t="s">
        <v>138</v>
      </c>
    </row>
    <row r="8" spans="1:6" ht="18" customHeight="1">
      <c r="A8" s="13" t="s">
        <v>166</v>
      </c>
      <c r="B8" s="2"/>
      <c r="C8" s="2"/>
      <c r="D8" s="8"/>
      <c r="E8" s="8"/>
      <c r="F8" s="2"/>
    </row>
    <row r="9" spans="1:6" ht="18" customHeight="1">
      <c r="A9" s="2"/>
      <c r="B9" s="41" t="s">
        <v>167</v>
      </c>
      <c r="C9" s="8">
        <v>4400</v>
      </c>
      <c r="D9" s="8"/>
      <c r="E9" s="8"/>
      <c r="F9" s="33"/>
    </row>
    <row r="10" spans="1:6" ht="18" customHeight="1">
      <c r="A10" s="2"/>
      <c r="B10" s="41" t="s">
        <v>268</v>
      </c>
      <c r="C10" s="8">
        <v>20000</v>
      </c>
      <c r="D10" s="8"/>
      <c r="E10" s="8"/>
      <c r="F10" s="33" t="e">
        <f>(E10/D10)</f>
        <v>#DIV/0!</v>
      </c>
    </row>
    <row r="11" spans="1:6" ht="18" customHeight="1">
      <c r="A11" s="2"/>
      <c r="B11" s="41" t="s">
        <v>168</v>
      </c>
      <c r="C11" s="8">
        <v>19800</v>
      </c>
      <c r="D11" s="8"/>
      <c r="E11" s="8"/>
      <c r="F11" s="33" t="e">
        <f>(E11/D11)</f>
        <v>#DIV/0!</v>
      </c>
    </row>
    <row r="12" spans="1:6" ht="18" customHeight="1">
      <c r="A12" s="2"/>
      <c r="B12" s="41" t="s">
        <v>169</v>
      </c>
      <c r="C12" s="8">
        <v>2205</v>
      </c>
      <c r="D12" s="8"/>
      <c r="E12" s="8"/>
      <c r="F12" s="33" t="e">
        <f>(E12/D12)</f>
        <v>#DIV/0!</v>
      </c>
    </row>
    <row r="13" spans="1:6" ht="18" customHeight="1">
      <c r="A13" s="6" t="s">
        <v>165</v>
      </c>
      <c r="B13" s="41"/>
      <c r="C13" s="7">
        <f>SUM(C9:C12)</f>
        <v>46405</v>
      </c>
      <c r="D13" s="7">
        <f>SUM(D9:D12)</f>
        <v>0</v>
      </c>
      <c r="E13" s="7">
        <f>SUM(E9:E12)</f>
        <v>0</v>
      </c>
      <c r="F13" s="34" t="e">
        <f>(E13/D13)</f>
        <v>#DIV/0!</v>
      </c>
    </row>
    <row r="14" spans="2:5" ht="12.75">
      <c r="B14" s="39"/>
      <c r="C14" s="3"/>
      <c r="D14" s="3"/>
      <c r="E14" s="3"/>
    </row>
    <row r="15" spans="2:5" ht="12.75">
      <c r="B15" s="39"/>
      <c r="C15" s="3"/>
      <c r="D15" s="3"/>
      <c r="E15" s="3"/>
    </row>
    <row r="16" spans="2:5" ht="12.75">
      <c r="B16" s="39"/>
      <c r="C16" s="3"/>
      <c r="D16" s="3"/>
      <c r="E16" s="3"/>
    </row>
    <row r="17" spans="2:5" ht="12.75">
      <c r="B17" s="39"/>
      <c r="C17" s="3"/>
      <c r="D17" s="3"/>
      <c r="E17" s="3"/>
    </row>
    <row r="18" spans="2:5" ht="12.75">
      <c r="B18" s="39"/>
      <c r="C18" s="3"/>
      <c r="D18" s="3"/>
      <c r="E18" s="3"/>
    </row>
    <row r="19" spans="2:5" ht="12.75">
      <c r="B19" s="39"/>
      <c r="C19" s="3"/>
      <c r="D19" s="3"/>
      <c r="E19" s="3"/>
    </row>
    <row r="20" spans="2:5" ht="12.75">
      <c r="B20" s="39"/>
      <c r="C20" s="3"/>
      <c r="D20" s="3"/>
      <c r="E20" s="3"/>
    </row>
    <row r="21" spans="2:5" ht="12.75">
      <c r="B21" s="39"/>
      <c r="C21" s="3"/>
      <c r="D21" s="3"/>
      <c r="E21" s="3"/>
    </row>
    <row r="22" spans="2:5" ht="12.75">
      <c r="B22" s="39"/>
      <c r="C22" s="3"/>
      <c r="D22" s="3"/>
      <c r="E22" s="3"/>
    </row>
    <row r="23" spans="2:5" ht="12.75">
      <c r="B23" s="39"/>
      <c r="C23" s="3"/>
      <c r="D23" s="3"/>
      <c r="E23" s="3"/>
    </row>
    <row r="24" spans="2:5" ht="12.75">
      <c r="B24" s="39"/>
      <c r="C24" s="3"/>
      <c r="D24" s="3"/>
      <c r="E24" s="3"/>
    </row>
    <row r="25" spans="2:5" ht="12.75">
      <c r="B25" s="39"/>
      <c r="C25" s="3"/>
      <c r="D25" s="3"/>
      <c r="E25" s="3"/>
    </row>
    <row r="26" spans="3:5" ht="12.75">
      <c r="C26" s="3"/>
      <c r="D26" s="3"/>
      <c r="E26" s="3"/>
    </row>
    <row r="27" spans="3:5" ht="12.75">
      <c r="C27" s="3"/>
      <c r="D27" s="3"/>
      <c r="E27" s="3"/>
    </row>
    <row r="28" spans="3:5" ht="12.75">
      <c r="C28" s="3"/>
      <c r="D28" s="3"/>
      <c r="E28" s="3"/>
    </row>
  </sheetData>
  <sheetProtection/>
  <mergeCells count="2">
    <mergeCell ref="A6:B7"/>
    <mergeCell ref="C6:F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&amp;C7. melléklet az 1/2014. (II. 6.) önkormányzati rendelethez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69"/>
  <sheetViews>
    <sheetView view="pageLayout" workbookViewId="0" topLeftCell="A1">
      <selection activeCell="F14" sqref="F14"/>
    </sheetView>
  </sheetViews>
  <sheetFormatPr defaultColWidth="9.140625" defaultRowHeight="12.75"/>
  <cols>
    <col min="1" max="1" width="35.7109375" style="0" customWidth="1"/>
    <col min="2" max="3" width="12.7109375" style="0" customWidth="1"/>
    <col min="4" max="5" width="12.7109375" style="0" hidden="1" customWidth="1"/>
    <col min="6" max="6" width="12.7109375" style="0" customWidth="1"/>
  </cols>
  <sheetData>
    <row r="1" spans="1:6" ht="12.75">
      <c r="A1" s="194"/>
      <c r="B1" s="194"/>
      <c r="C1" s="194"/>
      <c r="D1" s="194"/>
      <c r="E1" s="194"/>
      <c r="F1" s="194"/>
    </row>
    <row r="2" spans="1:6" ht="12.75">
      <c r="A2" s="273" t="s">
        <v>574</v>
      </c>
      <c r="B2" s="274"/>
      <c r="C2" s="274"/>
      <c r="D2" s="274"/>
      <c r="E2" s="274"/>
      <c r="F2" s="12"/>
    </row>
    <row r="3" spans="1:6" ht="14.25">
      <c r="A3" s="12"/>
      <c r="B3" s="144"/>
      <c r="C3" s="12"/>
      <c r="D3" s="12"/>
      <c r="E3" s="12"/>
      <c r="F3" s="12"/>
    </row>
    <row r="4" spans="1:5" ht="15">
      <c r="A4" s="129"/>
      <c r="D4" t="s">
        <v>575</v>
      </c>
      <c r="E4" s="4" t="s">
        <v>14</v>
      </c>
    </row>
    <row r="5" spans="1:6" ht="12.75">
      <c r="A5" s="278" t="s">
        <v>23</v>
      </c>
      <c r="B5" s="221" t="s">
        <v>1</v>
      </c>
      <c r="C5" s="200"/>
      <c r="D5" s="253" t="s">
        <v>137</v>
      </c>
      <c r="E5" s="272" t="s">
        <v>138</v>
      </c>
      <c r="F5" s="142"/>
    </row>
    <row r="6" spans="1:5" ht="12.75">
      <c r="A6" s="279"/>
      <c r="B6" s="21" t="s">
        <v>0</v>
      </c>
      <c r="C6" s="123" t="s">
        <v>22</v>
      </c>
      <c r="D6" s="253"/>
      <c r="E6" s="253"/>
    </row>
    <row r="7" spans="1:5" ht="12.75">
      <c r="A7" s="280"/>
      <c r="B7" s="62"/>
      <c r="C7" s="62"/>
      <c r="D7" s="62"/>
      <c r="E7" s="62"/>
    </row>
    <row r="8" spans="1:5" ht="12.75">
      <c r="A8" s="2" t="s">
        <v>3</v>
      </c>
      <c r="B8" s="2"/>
      <c r="C8" s="2"/>
      <c r="D8" s="2"/>
      <c r="E8" s="2"/>
    </row>
    <row r="9" spans="1:5" ht="12.75">
      <c r="A9" s="2" t="s">
        <v>4</v>
      </c>
      <c r="B9" s="8">
        <v>45175</v>
      </c>
      <c r="C9" s="8">
        <v>45525</v>
      </c>
      <c r="D9" s="8"/>
      <c r="E9" s="33">
        <f>(D9/C9)</f>
        <v>0</v>
      </c>
    </row>
    <row r="10" spans="1:5" ht="12.75">
      <c r="A10" s="13" t="s">
        <v>27</v>
      </c>
      <c r="B10" s="14"/>
      <c r="C10" s="14">
        <v>1</v>
      </c>
      <c r="D10" s="14"/>
      <c r="E10" s="33"/>
    </row>
    <row r="11" spans="1:5" ht="12.75">
      <c r="A11" s="2" t="s">
        <v>29</v>
      </c>
      <c r="B11" s="3">
        <v>276437</v>
      </c>
      <c r="C11" s="8">
        <v>348799</v>
      </c>
      <c r="D11" s="8"/>
      <c r="E11" s="33">
        <f aca="true" t="shared" si="0" ref="E11:E16">(D11/C11)</f>
        <v>0</v>
      </c>
    </row>
    <row r="12" spans="1:5" ht="12.75">
      <c r="A12" s="13" t="s">
        <v>31</v>
      </c>
      <c r="B12" s="14">
        <v>6685</v>
      </c>
      <c r="C12" s="14">
        <v>11578</v>
      </c>
      <c r="D12" s="14"/>
      <c r="E12" s="33">
        <f t="shared" si="0"/>
        <v>0</v>
      </c>
    </row>
    <row r="13" spans="1:5" ht="25.5">
      <c r="A13" s="15" t="s">
        <v>335</v>
      </c>
      <c r="B13" s="118">
        <v>268656</v>
      </c>
      <c r="C13" s="8">
        <v>276758</v>
      </c>
      <c r="D13" s="8"/>
      <c r="E13" s="33">
        <f t="shared" si="0"/>
        <v>0</v>
      </c>
    </row>
    <row r="14" spans="1:5" ht="12.75">
      <c r="A14" s="13" t="s">
        <v>336</v>
      </c>
      <c r="B14" s="118">
        <v>45400</v>
      </c>
      <c r="C14" s="118">
        <v>45400</v>
      </c>
      <c r="D14" s="8"/>
      <c r="E14" s="33">
        <f t="shared" si="0"/>
        <v>0</v>
      </c>
    </row>
    <row r="15" spans="1:5" ht="12.75">
      <c r="A15" s="26" t="s">
        <v>337</v>
      </c>
      <c r="B15" s="7"/>
      <c r="C15" s="118">
        <v>25691</v>
      </c>
      <c r="D15" s="118"/>
      <c r="E15" s="34">
        <f t="shared" si="0"/>
        <v>0</v>
      </c>
    </row>
    <row r="16" spans="1:5" ht="12.75">
      <c r="A16" s="70" t="s">
        <v>338</v>
      </c>
      <c r="B16" s="14"/>
      <c r="C16" s="14">
        <v>25691</v>
      </c>
      <c r="D16" s="14"/>
      <c r="E16" s="33">
        <f t="shared" si="0"/>
        <v>0</v>
      </c>
    </row>
    <row r="17" spans="1:5" ht="12.75">
      <c r="A17" s="70" t="s">
        <v>281</v>
      </c>
      <c r="B17" s="14"/>
      <c r="C17" s="14"/>
      <c r="D17" s="8"/>
      <c r="E17" s="33"/>
    </row>
    <row r="18" spans="1:5" ht="12.75">
      <c r="A18" s="70" t="s">
        <v>280</v>
      </c>
      <c r="B18" s="14"/>
      <c r="C18" s="14"/>
      <c r="D18" s="8"/>
      <c r="E18" s="33"/>
    </row>
    <row r="19" spans="1:7" ht="12.75">
      <c r="A19" s="6" t="s">
        <v>35</v>
      </c>
      <c r="B19" s="7">
        <f>SUM(B9+B11+B14)</f>
        <v>367012</v>
      </c>
      <c r="C19" s="7">
        <f>SUM(C9+C11+C14+C16)</f>
        <v>465415</v>
      </c>
      <c r="D19" s="7">
        <f>SUM(D9+D11+D14+D15)</f>
        <v>0</v>
      </c>
      <c r="E19" s="34">
        <f>(D19/C19)</f>
        <v>0</v>
      </c>
      <c r="G19" s="3"/>
    </row>
    <row r="20" spans="1:5" ht="25.5">
      <c r="A20" s="11" t="s">
        <v>37</v>
      </c>
      <c r="B20" s="8"/>
      <c r="C20" s="8"/>
      <c r="D20" s="8"/>
      <c r="E20" s="33"/>
    </row>
    <row r="21" spans="1:5" ht="12.75">
      <c r="A21" s="2" t="s">
        <v>54</v>
      </c>
      <c r="B21" s="8"/>
      <c r="C21" s="8"/>
      <c r="D21" s="8"/>
      <c r="E21" s="33"/>
    </row>
    <row r="22" spans="1:5" ht="12.75">
      <c r="A22" s="2" t="s">
        <v>39</v>
      </c>
      <c r="B22" s="3">
        <v>4629</v>
      </c>
      <c r="C22" s="8">
        <v>4629</v>
      </c>
      <c r="D22" s="8"/>
      <c r="E22" s="33">
        <f>(D22/C22)</f>
        <v>0</v>
      </c>
    </row>
    <row r="23" spans="1:5" ht="12.75">
      <c r="A23" s="2" t="s">
        <v>274</v>
      </c>
      <c r="B23" s="8">
        <v>53475</v>
      </c>
      <c r="C23" s="8">
        <v>68327</v>
      </c>
      <c r="D23" s="8"/>
      <c r="E23" s="33">
        <f>SUM(D23/C23)</f>
        <v>0</v>
      </c>
    </row>
    <row r="24" spans="1:5" ht="12.75">
      <c r="A24" s="2" t="s">
        <v>275</v>
      </c>
      <c r="B24" s="8">
        <v>16297</v>
      </c>
      <c r="C24" s="8">
        <v>16297</v>
      </c>
      <c r="D24" s="8"/>
      <c r="E24" s="33">
        <f>SUM(D24/C24)</f>
        <v>0</v>
      </c>
    </row>
    <row r="25" spans="1:5" ht="25.5">
      <c r="A25" s="18" t="s">
        <v>40</v>
      </c>
      <c r="B25" s="7">
        <f>SUM(B21:B24)</f>
        <v>74401</v>
      </c>
      <c r="C25" s="7">
        <f>SUM(C22:C24)</f>
        <v>89253</v>
      </c>
      <c r="D25" s="7">
        <f>SUM(D21:D24)</f>
        <v>0</v>
      </c>
      <c r="E25" s="34">
        <f>(D25/C25)</f>
        <v>0</v>
      </c>
    </row>
    <row r="26" spans="1:5" ht="12.75">
      <c r="A26" s="2" t="s">
        <v>42</v>
      </c>
      <c r="B26" s="8"/>
      <c r="C26" s="8"/>
      <c r="D26" s="8"/>
      <c r="E26" s="33"/>
    </row>
    <row r="27" spans="1:5" ht="12.75">
      <c r="A27" s="2" t="s">
        <v>269</v>
      </c>
      <c r="B27" s="8"/>
      <c r="C27" s="8"/>
      <c r="D27" s="8"/>
      <c r="E27" s="33"/>
    </row>
    <row r="28" spans="1:5" ht="12.75">
      <c r="A28" s="2" t="s">
        <v>192</v>
      </c>
      <c r="B28" s="3"/>
      <c r="C28" s="14">
        <v>96325</v>
      </c>
      <c r="D28" s="8"/>
      <c r="E28" s="33"/>
    </row>
    <row r="29" spans="1:5" ht="12.75">
      <c r="A29" s="2" t="s">
        <v>43</v>
      </c>
      <c r="B29" s="8">
        <f>B30</f>
        <v>0</v>
      </c>
      <c r="C29" s="8">
        <f>C30</f>
        <v>0</v>
      </c>
      <c r="D29" s="8">
        <v>0</v>
      </c>
      <c r="E29" s="33"/>
    </row>
    <row r="30" spans="1:5" ht="12.75">
      <c r="A30" s="13" t="s">
        <v>21</v>
      </c>
      <c r="B30" s="14"/>
      <c r="C30" s="14"/>
      <c r="D30" s="8"/>
      <c r="E30" s="33"/>
    </row>
    <row r="31" spans="1:5" ht="25.5">
      <c r="A31" s="18" t="s">
        <v>44</v>
      </c>
      <c r="B31" s="7">
        <f>B28+B29</f>
        <v>0</v>
      </c>
      <c r="C31" s="7">
        <f>SUM(C26:C30)</f>
        <v>96325</v>
      </c>
      <c r="D31" s="7">
        <f>SUM(D26:D30)</f>
        <v>0</v>
      </c>
      <c r="E31" s="33"/>
    </row>
    <row r="32" spans="1:5" ht="12.75">
      <c r="A32" s="18" t="s">
        <v>46</v>
      </c>
      <c r="B32" s="7">
        <f>B25+B31</f>
        <v>74401</v>
      </c>
      <c r="C32" s="7">
        <f>C25+C31</f>
        <v>185578</v>
      </c>
      <c r="D32" s="7">
        <f>D25+D31</f>
        <v>0</v>
      </c>
      <c r="E32" s="34">
        <f>(D32/C32)</f>
        <v>0</v>
      </c>
    </row>
    <row r="33" spans="1:5" ht="12.75">
      <c r="A33" s="2" t="s">
        <v>242</v>
      </c>
      <c r="B33" s="8"/>
      <c r="C33" s="8"/>
      <c r="D33" s="8"/>
      <c r="E33" s="33"/>
    </row>
    <row r="34" spans="1:5" ht="12.75">
      <c r="A34" s="6" t="s">
        <v>48</v>
      </c>
      <c r="B34" s="7">
        <f>B19+B25+B31</f>
        <v>441413</v>
      </c>
      <c r="C34" s="7">
        <f>C19+C25+C31</f>
        <v>650993</v>
      </c>
      <c r="D34" s="7">
        <f>SUM(D19+D25+D31+D33)</f>
        <v>0</v>
      </c>
      <c r="E34" s="34">
        <f>(D34/C34)</f>
        <v>0</v>
      </c>
    </row>
    <row r="35" spans="2:6" ht="12.75">
      <c r="B35" s="3"/>
      <c r="C35" s="3"/>
      <c r="D35" s="3"/>
      <c r="E35" s="3"/>
      <c r="F35" s="3"/>
    </row>
    <row r="36" spans="4:6" ht="12.75">
      <c r="D36" s="3" t="s">
        <v>575</v>
      </c>
      <c r="E36" s="4" t="s">
        <v>14</v>
      </c>
      <c r="F36" s="3"/>
    </row>
    <row r="37" spans="1:6" ht="12.75">
      <c r="A37" s="275" t="s">
        <v>24</v>
      </c>
      <c r="B37" s="214" t="s">
        <v>1</v>
      </c>
      <c r="C37" s="214"/>
      <c r="D37" s="306" t="s">
        <v>137</v>
      </c>
      <c r="E37" s="281" t="s">
        <v>138</v>
      </c>
      <c r="F37" s="3"/>
    </row>
    <row r="38" spans="1:6" ht="12.75">
      <c r="A38" s="276"/>
      <c r="B38" s="2" t="s">
        <v>0</v>
      </c>
      <c r="C38" s="2" t="s">
        <v>22</v>
      </c>
      <c r="D38" s="306"/>
      <c r="E38" s="180"/>
      <c r="F38" s="3"/>
    </row>
    <row r="39" spans="1:6" ht="12.75">
      <c r="A39" s="277"/>
      <c r="B39" s="58"/>
      <c r="C39" s="58"/>
      <c r="D39" s="307"/>
      <c r="E39" s="61"/>
      <c r="F39" s="3"/>
    </row>
    <row r="40" spans="1:6" ht="12.75">
      <c r="A40" s="2" t="s">
        <v>25</v>
      </c>
      <c r="B40" s="8"/>
      <c r="C40" s="8"/>
      <c r="D40" s="8"/>
      <c r="E40" s="8"/>
      <c r="F40" s="3"/>
    </row>
    <row r="41" spans="1:6" ht="12.75">
      <c r="A41" s="2" t="s">
        <v>26</v>
      </c>
      <c r="B41" s="8">
        <v>138586</v>
      </c>
      <c r="C41" s="8">
        <v>189598</v>
      </c>
      <c r="D41" s="8"/>
      <c r="E41" s="33">
        <f aca="true" t="shared" si="1" ref="E41:E48">(D41/C41)</f>
        <v>0</v>
      </c>
      <c r="F41" s="3"/>
    </row>
    <row r="42" spans="1:6" ht="12.75">
      <c r="A42" s="2" t="s">
        <v>28</v>
      </c>
      <c r="B42" s="8">
        <v>36876</v>
      </c>
      <c r="C42" s="8">
        <v>43947</v>
      </c>
      <c r="D42" s="8"/>
      <c r="E42" s="33">
        <f t="shared" si="1"/>
        <v>0</v>
      </c>
      <c r="F42" s="3"/>
    </row>
    <row r="43" spans="1:6" ht="12.75">
      <c r="A43" s="2" t="s">
        <v>30</v>
      </c>
      <c r="B43" s="8">
        <v>109366</v>
      </c>
      <c r="C43" s="8">
        <v>122137</v>
      </c>
      <c r="D43" s="8"/>
      <c r="E43" s="33">
        <f t="shared" si="1"/>
        <v>0</v>
      </c>
      <c r="F43" s="3"/>
    </row>
    <row r="44" spans="1:6" ht="12.75">
      <c r="A44" s="2" t="s">
        <v>576</v>
      </c>
      <c r="B44" s="8"/>
      <c r="C44" s="8">
        <v>11000</v>
      </c>
      <c r="D44" s="8"/>
      <c r="E44" s="33"/>
      <c r="F44" s="3"/>
    </row>
    <row r="45" spans="1:6" ht="25.5">
      <c r="A45" s="11" t="s">
        <v>32</v>
      </c>
      <c r="B45" s="8">
        <f>SUM(A46:B47)</f>
        <v>75005</v>
      </c>
      <c r="C45" s="8">
        <v>76119</v>
      </c>
      <c r="D45" s="8"/>
      <c r="E45" s="33">
        <f t="shared" si="1"/>
        <v>0</v>
      </c>
      <c r="F45" s="3"/>
    </row>
    <row r="46" spans="1:6" ht="25.5">
      <c r="A46" s="16" t="s">
        <v>33</v>
      </c>
      <c r="B46" s="8">
        <v>17055</v>
      </c>
      <c r="C46" s="8">
        <v>18158</v>
      </c>
      <c r="D46" s="8"/>
      <c r="E46" s="33">
        <f t="shared" si="1"/>
        <v>0</v>
      </c>
      <c r="F46" s="3"/>
    </row>
    <row r="47" spans="1:6" ht="12.75">
      <c r="A47" s="13" t="s">
        <v>34</v>
      </c>
      <c r="B47" s="8">
        <v>57950</v>
      </c>
      <c r="C47" s="8">
        <v>57950</v>
      </c>
      <c r="D47" s="8"/>
      <c r="E47" s="33">
        <f t="shared" si="1"/>
        <v>0</v>
      </c>
      <c r="F47" s="3"/>
    </row>
    <row r="48" spans="1:6" ht="12.75">
      <c r="A48" s="13" t="s">
        <v>577</v>
      </c>
      <c r="B48" s="8"/>
      <c r="C48" s="8">
        <v>11</v>
      </c>
      <c r="D48" s="8"/>
      <c r="E48" s="33">
        <f t="shared" si="1"/>
        <v>0</v>
      </c>
      <c r="F48" s="3"/>
    </row>
    <row r="49" spans="1:6" ht="12.75">
      <c r="A49" s="2"/>
      <c r="B49" s="8"/>
      <c r="C49" s="8"/>
      <c r="D49" s="8"/>
      <c r="E49" s="33"/>
      <c r="F49" s="3"/>
    </row>
    <row r="50" spans="1:6" ht="12.75">
      <c r="A50" s="2" t="s">
        <v>132</v>
      </c>
      <c r="B50" s="8"/>
      <c r="C50" s="8"/>
      <c r="D50" s="8"/>
      <c r="E50" s="33"/>
      <c r="F50" s="3"/>
    </row>
    <row r="51" spans="1:6" ht="12.75">
      <c r="A51" s="2" t="s">
        <v>133</v>
      </c>
      <c r="B51" s="8">
        <v>1000</v>
      </c>
      <c r="C51" s="8">
        <v>108</v>
      </c>
      <c r="D51" s="8"/>
      <c r="E51" s="33"/>
      <c r="F51" s="3"/>
    </row>
    <row r="52" spans="1:6" ht="12.75">
      <c r="A52" s="2" t="s">
        <v>134</v>
      </c>
      <c r="B52" s="8">
        <v>4000</v>
      </c>
      <c r="C52" s="8">
        <v>501</v>
      </c>
      <c r="D52" s="8"/>
      <c r="E52" s="33"/>
      <c r="F52" s="3"/>
    </row>
    <row r="53" spans="1:6" ht="12.75">
      <c r="A53" s="6" t="s">
        <v>50</v>
      </c>
      <c r="B53" s="7">
        <f>SUM(B51:B52)</f>
        <v>5000</v>
      </c>
      <c r="C53" s="7">
        <f>SUM(C51:C52)</f>
        <v>609</v>
      </c>
      <c r="D53" s="7">
        <f>SUM(D51:D52)</f>
        <v>0</v>
      </c>
      <c r="E53" s="33"/>
      <c r="F53" s="3"/>
    </row>
    <row r="54" spans="1:6" ht="12.75">
      <c r="A54" s="2"/>
      <c r="B54" s="8"/>
      <c r="C54" s="8"/>
      <c r="D54" s="8"/>
      <c r="E54" s="33"/>
      <c r="F54" s="3"/>
    </row>
    <row r="55" spans="1:6" ht="12.75">
      <c r="A55" s="6" t="s">
        <v>36</v>
      </c>
      <c r="B55" s="7">
        <f>B41+B42+B43+B45+B53</f>
        <v>364833</v>
      </c>
      <c r="C55" s="7">
        <f>C41+C42+C43+C45+C53</f>
        <v>432410</v>
      </c>
      <c r="D55" s="7">
        <f>D41+D42+D43+D45+D53+D44</f>
        <v>0</v>
      </c>
      <c r="E55" s="34">
        <f>(D55/C55)</f>
        <v>0</v>
      </c>
      <c r="F55" s="3"/>
    </row>
    <row r="56" spans="1:6" ht="12.75">
      <c r="A56" s="11" t="s">
        <v>38</v>
      </c>
      <c r="B56" s="8"/>
      <c r="C56" s="8"/>
      <c r="D56" s="8"/>
      <c r="E56" s="33"/>
      <c r="F56" s="3"/>
    </row>
    <row r="57" spans="1:6" ht="12.75">
      <c r="A57" s="2" t="s">
        <v>51</v>
      </c>
      <c r="B57" s="8">
        <v>891</v>
      </c>
      <c r="C57" s="8">
        <v>891</v>
      </c>
      <c r="D57" s="8"/>
      <c r="E57" s="33"/>
      <c r="F57" s="3"/>
    </row>
    <row r="58" spans="1:6" ht="12.75">
      <c r="A58" s="2" t="s">
        <v>52</v>
      </c>
      <c r="B58" s="8">
        <v>40959</v>
      </c>
      <c r="C58" s="8">
        <v>93677</v>
      </c>
      <c r="D58" s="8"/>
      <c r="E58" s="33">
        <f>(D58/C58)</f>
        <v>0</v>
      </c>
      <c r="F58" s="3"/>
    </row>
    <row r="59" spans="1:6" ht="12.75">
      <c r="A59" s="2" t="s">
        <v>354</v>
      </c>
      <c r="B59" s="8">
        <v>18040</v>
      </c>
      <c r="C59" s="8">
        <v>96325</v>
      </c>
      <c r="D59" s="8"/>
      <c r="E59" s="33"/>
      <c r="F59" s="3"/>
    </row>
    <row r="60" spans="1:6" ht="25.5">
      <c r="A60" s="18" t="s">
        <v>41</v>
      </c>
      <c r="B60" s="7">
        <f>SUM(B57:B59)</f>
        <v>59890</v>
      </c>
      <c r="C60" s="7">
        <f>SUM(C57:C59)</f>
        <v>190893</v>
      </c>
      <c r="D60" s="7">
        <f>SUM(D57:D59)</f>
        <v>0</v>
      </c>
      <c r="E60" s="34">
        <f>(D60/C60)</f>
        <v>0</v>
      </c>
      <c r="F60" s="3"/>
    </row>
    <row r="61" spans="1:6" ht="12.75">
      <c r="A61" s="2" t="s">
        <v>135</v>
      </c>
      <c r="B61" s="8"/>
      <c r="C61" s="8"/>
      <c r="D61" s="8"/>
      <c r="E61" s="33"/>
      <c r="F61" s="3"/>
    </row>
    <row r="62" spans="1:6" ht="12.75">
      <c r="A62" s="2" t="s">
        <v>53</v>
      </c>
      <c r="B62" s="8">
        <v>6190</v>
      </c>
      <c r="C62" s="8">
        <v>6190</v>
      </c>
      <c r="D62" s="8"/>
      <c r="E62" s="33"/>
      <c r="F62" s="3"/>
    </row>
    <row r="63" spans="1:5" ht="12.75">
      <c r="A63" s="2" t="s">
        <v>131</v>
      </c>
      <c r="B63" s="8">
        <v>9500</v>
      </c>
      <c r="C63" s="8">
        <v>9500</v>
      </c>
      <c r="D63" s="8"/>
      <c r="E63" s="33"/>
    </row>
    <row r="64" spans="1:5" ht="12.75">
      <c r="A64" s="2" t="s">
        <v>136</v>
      </c>
      <c r="B64" s="8">
        <v>1000</v>
      </c>
      <c r="C64" s="8">
        <v>1000</v>
      </c>
      <c r="D64" s="8"/>
      <c r="E64" s="33">
        <f>(D64/C64)</f>
        <v>0</v>
      </c>
    </row>
    <row r="65" spans="1:5" ht="12.75">
      <c r="A65" s="18" t="s">
        <v>45</v>
      </c>
      <c r="B65" s="7">
        <f>SUM(B62:B64)</f>
        <v>16690</v>
      </c>
      <c r="C65" s="7">
        <f>SUM(C62:C64)</f>
        <v>16690</v>
      </c>
      <c r="D65" s="7">
        <f>SUM(D62:D64)</f>
        <v>0</v>
      </c>
      <c r="E65" s="34">
        <f>(D65/C65)</f>
        <v>0</v>
      </c>
    </row>
    <row r="66" spans="1:5" ht="12.75">
      <c r="A66" s="18" t="s">
        <v>47</v>
      </c>
      <c r="B66" s="7">
        <f>B60+B65</f>
        <v>76580</v>
      </c>
      <c r="C66" s="7">
        <f>C60+C65</f>
        <v>207583</v>
      </c>
      <c r="D66" s="7">
        <f>D60+D65</f>
        <v>0</v>
      </c>
      <c r="E66" s="34">
        <f>(D66/C66)</f>
        <v>0</v>
      </c>
    </row>
    <row r="67" spans="1:5" ht="12.75">
      <c r="A67" s="23" t="s">
        <v>127</v>
      </c>
      <c r="B67" s="8"/>
      <c r="C67" s="8"/>
      <c r="D67" s="8"/>
      <c r="E67" s="33"/>
    </row>
    <row r="68" spans="1:5" ht="12.75">
      <c r="A68" s="6" t="s">
        <v>49</v>
      </c>
      <c r="B68" s="7">
        <f>B55+B60+B65</f>
        <v>441413</v>
      </c>
      <c r="C68" s="7">
        <f>C55+C60+C65+C67+C44</f>
        <v>650993</v>
      </c>
      <c r="D68" s="7">
        <f>D55+D60+D65+D67</f>
        <v>0</v>
      </c>
      <c r="E68" s="34">
        <f>(D68/C68)</f>
        <v>0</v>
      </c>
    </row>
    <row r="69" spans="2:4" ht="12.75">
      <c r="B69" s="3"/>
      <c r="C69" s="3"/>
      <c r="D69" s="3"/>
    </row>
  </sheetData>
  <sheetProtection/>
  <mergeCells count="10">
    <mergeCell ref="A37:A39"/>
    <mergeCell ref="B37:C37"/>
    <mergeCell ref="D37:D38"/>
    <mergeCell ref="E37:E38"/>
    <mergeCell ref="A1:F1"/>
    <mergeCell ref="A2:E2"/>
    <mergeCell ref="A5:A7"/>
    <mergeCell ref="B5:C5"/>
    <mergeCell ref="D5:D6"/>
    <mergeCell ref="E5:E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&amp;C8. melléklet az 1/2014. (II. 6.) önkormányzati rendelethez
</oddHeader>
    <oddFooter>&amp;C&amp;P</oddFooter>
  </headerFooter>
  <rowBreaks count="1" manualBreakCount="1">
    <brk id="34" max="255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2"/>
  <sheetViews>
    <sheetView view="pageLayout" zoomScale="90" zoomScalePageLayoutView="90" workbookViewId="0" topLeftCell="A1">
      <selection activeCell="E5" sqref="E5"/>
    </sheetView>
  </sheetViews>
  <sheetFormatPr defaultColWidth="9.140625" defaultRowHeight="12.75"/>
  <cols>
    <col min="1" max="1" width="37.57421875" style="0" customWidth="1"/>
    <col min="2" max="11" width="8.28125" style="0" customWidth="1"/>
  </cols>
  <sheetData>
    <row r="1" spans="1:11" ht="12.75">
      <c r="A1" s="37" t="s">
        <v>453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ht="8.25" customHeight="1">
      <c r="A2" s="43"/>
    </row>
    <row r="3" ht="12.75">
      <c r="K3" s="4" t="s">
        <v>176</v>
      </c>
    </row>
    <row r="4" spans="1:11" ht="12.75">
      <c r="A4" s="253" t="s">
        <v>171</v>
      </c>
      <c r="B4" s="193" t="s">
        <v>172</v>
      </c>
      <c r="C4" s="193"/>
      <c r="D4" s="193" t="s">
        <v>173</v>
      </c>
      <c r="E4" s="193"/>
      <c r="F4" s="193" t="s">
        <v>536</v>
      </c>
      <c r="G4" s="193"/>
      <c r="H4" s="193" t="s">
        <v>537</v>
      </c>
      <c r="I4" s="193"/>
      <c r="J4" s="193" t="s">
        <v>154</v>
      </c>
      <c r="K4" s="193"/>
    </row>
    <row r="5" spans="1:11" ht="12.75">
      <c r="A5" s="253"/>
      <c r="B5" s="21" t="s">
        <v>174</v>
      </c>
      <c r="C5" s="21" t="s">
        <v>175</v>
      </c>
      <c r="D5" s="21" t="s">
        <v>174</v>
      </c>
      <c r="E5" s="21" t="s">
        <v>175</v>
      </c>
      <c r="F5" s="21" t="s">
        <v>174</v>
      </c>
      <c r="G5" s="21" t="s">
        <v>175</v>
      </c>
      <c r="H5" s="21" t="s">
        <v>174</v>
      </c>
      <c r="I5" s="21" t="s">
        <v>175</v>
      </c>
      <c r="J5" s="21" t="s">
        <v>174</v>
      </c>
      <c r="K5" s="21" t="s">
        <v>175</v>
      </c>
    </row>
    <row r="6" spans="1:11" ht="12.75">
      <c r="A6" s="6" t="s">
        <v>177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19" t="s">
        <v>178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44" t="s">
        <v>179</v>
      </c>
      <c r="B8" s="8">
        <f>'[1]2.1-2.5. melléklet'!BT19</f>
        <v>14</v>
      </c>
      <c r="C8" s="2"/>
      <c r="D8" s="2"/>
      <c r="E8" s="2"/>
      <c r="F8" s="2"/>
      <c r="G8" s="2"/>
      <c r="H8" s="2"/>
      <c r="I8" s="2"/>
      <c r="J8" s="2">
        <f>B8+D8+F8+H8</f>
        <v>14</v>
      </c>
      <c r="K8" s="2">
        <f>C8+E8+G8+I8</f>
        <v>0</v>
      </c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19" t="s">
        <v>180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44" t="s">
        <v>181</v>
      </c>
      <c r="B12" s="2">
        <v>3</v>
      </c>
      <c r="C12" s="2"/>
      <c r="D12" s="2"/>
      <c r="E12" s="2"/>
      <c r="F12" s="2"/>
      <c r="G12" s="2"/>
      <c r="H12" s="2"/>
      <c r="I12" s="2"/>
      <c r="J12" s="2">
        <f aca="true" t="shared" si="0" ref="J12:K15">B12+D12+F12+H12</f>
        <v>3</v>
      </c>
      <c r="K12" s="2">
        <f t="shared" si="0"/>
        <v>0</v>
      </c>
    </row>
    <row r="13" spans="1:11" ht="12.75">
      <c r="A13" s="44" t="s">
        <v>182</v>
      </c>
      <c r="B13" s="2">
        <v>15</v>
      </c>
      <c r="C13" s="2"/>
      <c r="D13" s="2"/>
      <c r="E13" s="2"/>
      <c r="F13" s="2"/>
      <c r="G13" s="2"/>
      <c r="H13" s="2"/>
      <c r="I13" s="2"/>
      <c r="J13" s="2">
        <f t="shared" si="0"/>
        <v>15</v>
      </c>
      <c r="K13" s="2">
        <f t="shared" si="0"/>
        <v>0</v>
      </c>
    </row>
    <row r="14" spans="1:11" ht="12.75">
      <c r="A14" s="44" t="s">
        <v>183</v>
      </c>
      <c r="B14" s="2">
        <v>2</v>
      </c>
      <c r="C14" s="2"/>
      <c r="D14" s="2"/>
      <c r="E14" s="2"/>
      <c r="F14" s="2"/>
      <c r="G14" s="2"/>
      <c r="H14" s="2"/>
      <c r="I14" s="2"/>
      <c r="J14" s="2">
        <f t="shared" si="0"/>
        <v>2</v>
      </c>
      <c r="K14" s="2">
        <f t="shared" si="0"/>
        <v>0</v>
      </c>
    </row>
    <row r="15" spans="1:11" ht="12.75">
      <c r="A15" s="44" t="s">
        <v>184</v>
      </c>
      <c r="B15" s="2">
        <v>3</v>
      </c>
      <c r="C15" s="2"/>
      <c r="D15" s="2"/>
      <c r="E15" s="2"/>
      <c r="F15" s="2"/>
      <c r="G15" s="2"/>
      <c r="H15" s="2"/>
      <c r="I15" s="2"/>
      <c r="J15" s="2">
        <f t="shared" si="0"/>
        <v>3</v>
      </c>
      <c r="K15" s="2">
        <f t="shared" si="0"/>
        <v>0</v>
      </c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19" t="s">
        <v>185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44" t="s">
        <v>186</v>
      </c>
      <c r="B18" s="2">
        <v>2</v>
      </c>
      <c r="C18" s="2"/>
      <c r="D18" s="2"/>
      <c r="E18" s="2"/>
      <c r="F18" s="2"/>
      <c r="G18" s="2"/>
      <c r="H18" s="2"/>
      <c r="I18" s="2"/>
      <c r="J18" s="2">
        <f>B18+D18+F18+H18</f>
        <v>2</v>
      </c>
      <c r="K18" s="2">
        <f>C18+E18+G18+I18</f>
        <v>0</v>
      </c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19" t="s">
        <v>170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44" t="s">
        <v>187</v>
      </c>
      <c r="B22" s="2"/>
      <c r="C22" s="2"/>
      <c r="D22" s="2">
        <v>13</v>
      </c>
      <c r="E22" s="2"/>
      <c r="F22" s="2"/>
      <c r="G22" s="2"/>
      <c r="H22" s="2"/>
      <c r="I22" s="2"/>
      <c r="J22" s="2">
        <f>B22+D22+F22+H22</f>
        <v>13</v>
      </c>
      <c r="K22" s="2"/>
    </row>
    <row r="23" spans="1:11" ht="12.75">
      <c r="A23" s="44" t="s">
        <v>188</v>
      </c>
      <c r="B23" s="2">
        <v>3</v>
      </c>
      <c r="C23" s="2"/>
      <c r="D23" s="2"/>
      <c r="E23" s="2"/>
      <c r="F23" s="2"/>
      <c r="G23" s="2"/>
      <c r="H23" s="2"/>
      <c r="I23" s="2"/>
      <c r="J23" s="2">
        <f>B23+D23+F23+H23</f>
        <v>3</v>
      </c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6" t="s">
        <v>189</v>
      </c>
      <c r="B25" s="6">
        <f>SUM(B6:B23)</f>
        <v>42</v>
      </c>
      <c r="C25" s="6">
        <f aca="true" t="shared" si="1" ref="C25:K25">SUM(C6:C23)</f>
        <v>0</v>
      </c>
      <c r="D25" s="6">
        <f t="shared" si="1"/>
        <v>13</v>
      </c>
      <c r="E25" s="6">
        <f t="shared" si="1"/>
        <v>0</v>
      </c>
      <c r="F25" s="6">
        <f t="shared" si="1"/>
        <v>0</v>
      </c>
      <c r="G25" s="6">
        <f t="shared" si="1"/>
        <v>0</v>
      </c>
      <c r="H25" s="6">
        <f t="shared" si="1"/>
        <v>0</v>
      </c>
      <c r="I25" s="6">
        <f t="shared" si="1"/>
        <v>0</v>
      </c>
      <c r="J25" s="6">
        <f t="shared" si="1"/>
        <v>55</v>
      </c>
      <c r="K25" s="6">
        <f t="shared" si="1"/>
        <v>0</v>
      </c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44" t="s">
        <v>190</v>
      </c>
      <c r="B27" s="2"/>
      <c r="C27" s="2"/>
      <c r="D27" s="2"/>
      <c r="E27" s="2"/>
      <c r="F27" s="2"/>
      <c r="G27" s="2"/>
      <c r="H27" s="2">
        <v>150</v>
      </c>
      <c r="I27" s="2"/>
      <c r="J27" s="2">
        <v>150</v>
      </c>
      <c r="K27" s="2">
        <f>C27+E27+G27+I27</f>
        <v>0</v>
      </c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6" t="s">
        <v>243</v>
      </c>
      <c r="B29" s="6">
        <f>SUM(B25:B28)</f>
        <v>42</v>
      </c>
      <c r="C29" s="6">
        <f aca="true" t="shared" si="2" ref="C29:K29">SUM(C25:C28)</f>
        <v>0</v>
      </c>
      <c r="D29" s="6">
        <f t="shared" si="2"/>
        <v>13</v>
      </c>
      <c r="E29" s="6">
        <f t="shared" si="2"/>
        <v>0</v>
      </c>
      <c r="F29" s="6">
        <f t="shared" si="2"/>
        <v>0</v>
      </c>
      <c r="G29" s="6">
        <f t="shared" si="2"/>
        <v>0</v>
      </c>
      <c r="H29" s="6">
        <f t="shared" si="2"/>
        <v>150</v>
      </c>
      <c r="I29" s="6">
        <f t="shared" si="2"/>
        <v>0</v>
      </c>
      <c r="J29" s="6">
        <f t="shared" si="2"/>
        <v>205</v>
      </c>
      <c r="K29" s="6">
        <f t="shared" si="2"/>
        <v>0</v>
      </c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44" t="s">
        <v>191</v>
      </c>
      <c r="B31" s="2"/>
      <c r="C31" s="2"/>
      <c r="D31" s="2"/>
      <c r="E31" s="2"/>
      <c r="F31" s="2">
        <v>7</v>
      </c>
      <c r="G31" s="2"/>
      <c r="H31" s="2"/>
      <c r="I31" s="2"/>
      <c r="J31" s="2">
        <f>B31+D31+F31+H31</f>
        <v>7</v>
      </c>
      <c r="K31" s="2"/>
    </row>
    <row r="32" spans="1:11" ht="12.75">
      <c r="A32" s="6" t="s">
        <v>237</v>
      </c>
      <c r="B32" s="6">
        <f>SUM(B29:B31)</f>
        <v>42</v>
      </c>
      <c r="C32" s="6">
        <f aca="true" t="shared" si="3" ref="C32:K32">SUM(C29:C31)</f>
        <v>0</v>
      </c>
      <c r="D32" s="6">
        <f t="shared" si="3"/>
        <v>13</v>
      </c>
      <c r="E32" s="6">
        <f t="shared" si="3"/>
        <v>0</v>
      </c>
      <c r="F32" s="6">
        <f t="shared" si="3"/>
        <v>7</v>
      </c>
      <c r="G32" s="6">
        <f t="shared" si="3"/>
        <v>0</v>
      </c>
      <c r="H32" s="6">
        <f t="shared" si="3"/>
        <v>150</v>
      </c>
      <c r="I32" s="6">
        <f t="shared" si="3"/>
        <v>0</v>
      </c>
      <c r="J32" s="6">
        <f t="shared" si="3"/>
        <v>212</v>
      </c>
      <c r="K32" s="6">
        <f t="shared" si="3"/>
        <v>0</v>
      </c>
    </row>
  </sheetData>
  <sheetProtection/>
  <mergeCells count="6">
    <mergeCell ref="H4:I4"/>
    <mergeCell ref="J4:K4"/>
    <mergeCell ref="A4:A5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&amp;C9. melléklet az 1/2014. (II. 6.) 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58"/>
  <sheetViews>
    <sheetView view="pageLayout" workbookViewId="0" topLeftCell="A1">
      <selection activeCell="D18" sqref="D18"/>
    </sheetView>
  </sheetViews>
  <sheetFormatPr defaultColWidth="9.140625" defaultRowHeight="12.75"/>
  <cols>
    <col min="1" max="1" width="36.57421875" style="0" customWidth="1"/>
    <col min="2" max="4" width="15.7109375" style="0" customWidth="1"/>
  </cols>
  <sheetData>
    <row r="1" spans="1:4" ht="15.75">
      <c r="A1" s="25" t="s">
        <v>362</v>
      </c>
      <c r="B1" s="25"/>
      <c r="C1" s="25"/>
      <c r="D1" s="25"/>
    </row>
    <row r="3" ht="12.75">
      <c r="D3" s="4" t="s">
        <v>363</v>
      </c>
    </row>
    <row r="4" spans="1:4" ht="18" customHeight="1">
      <c r="A4" s="21" t="s">
        <v>2</v>
      </c>
      <c r="B4" s="21" t="s">
        <v>364</v>
      </c>
      <c r="C4" s="21" t="s">
        <v>365</v>
      </c>
      <c r="D4" s="21" t="s">
        <v>366</v>
      </c>
    </row>
    <row r="5" spans="1:4" ht="18" customHeight="1">
      <c r="A5" s="6" t="s">
        <v>367</v>
      </c>
      <c r="B5" s="8">
        <v>586</v>
      </c>
      <c r="C5" s="8">
        <v>3500</v>
      </c>
      <c r="D5" s="8">
        <v>2051000</v>
      </c>
    </row>
    <row r="6" spans="1:4" ht="18" customHeight="1">
      <c r="A6" s="6" t="s">
        <v>368</v>
      </c>
      <c r="B6" s="8">
        <v>36</v>
      </c>
      <c r="C6" s="8">
        <v>7000</v>
      </c>
      <c r="D6" s="8">
        <v>252000</v>
      </c>
    </row>
    <row r="7" spans="1:4" ht="25.5">
      <c r="A7" s="18" t="s">
        <v>369</v>
      </c>
      <c r="B7" s="8"/>
      <c r="C7" s="8"/>
      <c r="D7" s="8">
        <v>150000</v>
      </c>
    </row>
    <row r="8" spans="1:4" ht="25.5" customHeight="1">
      <c r="A8" s="6" t="s">
        <v>370</v>
      </c>
      <c r="B8" s="8"/>
      <c r="C8" s="8"/>
      <c r="D8" s="8"/>
    </row>
    <row r="9" spans="1:4" ht="18" customHeight="1">
      <c r="A9" s="41" t="s">
        <v>371</v>
      </c>
      <c r="B9" s="8">
        <v>11</v>
      </c>
      <c r="C9" s="8"/>
      <c r="D9" s="8">
        <v>471480</v>
      </c>
    </row>
    <row r="10" spans="1:4" ht="18" customHeight="1">
      <c r="A10" s="41" t="s">
        <v>372</v>
      </c>
      <c r="B10" s="8">
        <v>6</v>
      </c>
      <c r="C10" s="8"/>
      <c r="D10" s="8">
        <v>1730073</v>
      </c>
    </row>
    <row r="11" spans="1:4" ht="18" customHeight="1">
      <c r="A11" s="146" t="s">
        <v>373</v>
      </c>
      <c r="B11" s="8"/>
      <c r="C11" s="8"/>
      <c r="D11" s="8"/>
    </row>
    <row r="12" spans="1:4" ht="18" customHeight="1">
      <c r="A12" s="41" t="s">
        <v>374</v>
      </c>
      <c r="B12" s="8"/>
      <c r="C12" s="8"/>
      <c r="D12" s="8">
        <v>285000</v>
      </c>
    </row>
    <row r="13" spans="1:4" ht="18" customHeight="1">
      <c r="A13" s="146" t="s">
        <v>375</v>
      </c>
      <c r="B13" s="8"/>
      <c r="C13" s="8"/>
      <c r="D13" s="8">
        <v>5000</v>
      </c>
    </row>
    <row r="14" spans="1:4" ht="18" customHeight="1">
      <c r="A14" s="146" t="s">
        <v>376</v>
      </c>
      <c r="B14" s="8"/>
      <c r="C14" s="8"/>
      <c r="D14" s="8">
        <v>120000</v>
      </c>
    </row>
    <row r="15" spans="1:4" ht="18" customHeight="1">
      <c r="A15" s="146" t="s">
        <v>377</v>
      </c>
      <c r="B15" s="8"/>
      <c r="C15" s="8"/>
      <c r="D15" s="8">
        <v>40000</v>
      </c>
    </row>
    <row r="16" spans="1:4" ht="18" customHeight="1">
      <c r="A16" s="146" t="s">
        <v>378</v>
      </c>
      <c r="B16" s="8"/>
      <c r="C16" s="8"/>
      <c r="D16" s="8">
        <v>100000</v>
      </c>
    </row>
    <row r="17" spans="1:4" ht="18" customHeight="1">
      <c r="A17" s="146" t="s">
        <v>379</v>
      </c>
      <c r="B17" s="8"/>
      <c r="C17" s="8"/>
      <c r="D17" s="8">
        <v>200000</v>
      </c>
    </row>
    <row r="18" spans="1:4" ht="18" customHeight="1">
      <c r="A18" s="147" t="s">
        <v>144</v>
      </c>
      <c r="B18" s="7"/>
      <c r="C18" s="7"/>
      <c r="D18" s="7">
        <f>SUM(D5:D17)</f>
        <v>5404553</v>
      </c>
    </row>
    <row r="19" spans="1:4" ht="12.75">
      <c r="A19" s="39"/>
      <c r="B19" s="3"/>
      <c r="C19" s="3"/>
      <c r="D19" s="3"/>
    </row>
    <row r="20" spans="1:4" ht="12.75">
      <c r="A20" s="39"/>
      <c r="B20" s="3"/>
      <c r="C20" s="3"/>
      <c r="D20" s="3"/>
    </row>
    <row r="21" spans="1:4" ht="12.75">
      <c r="A21" s="39"/>
      <c r="B21" s="3"/>
      <c r="C21" s="3"/>
      <c r="D21" s="3"/>
    </row>
    <row r="22" spans="1:4" ht="12.75">
      <c r="A22" s="39"/>
      <c r="B22" s="3"/>
      <c r="C22" s="3"/>
      <c r="D22" s="3"/>
    </row>
    <row r="23" spans="1:4" ht="12.75">
      <c r="A23" s="39"/>
      <c r="B23" s="3"/>
      <c r="C23" s="3"/>
      <c r="D23" s="3"/>
    </row>
    <row r="24" spans="1:4" ht="12.75">
      <c r="A24" s="39"/>
      <c r="B24" s="3"/>
      <c r="C24" s="3"/>
      <c r="D24" s="3"/>
    </row>
    <row r="25" spans="1:4" ht="12.75">
      <c r="A25" s="39"/>
      <c r="B25" s="3"/>
      <c r="C25" s="3"/>
      <c r="D25" s="3"/>
    </row>
    <row r="26" spans="1:4" ht="12.75">
      <c r="A26" s="39"/>
      <c r="B26" s="3"/>
      <c r="C26" s="3"/>
      <c r="D26" s="3"/>
    </row>
    <row r="27" spans="1:4" ht="12.75">
      <c r="A27" s="39"/>
      <c r="B27" s="3"/>
      <c r="C27" s="3"/>
      <c r="D27" s="3"/>
    </row>
    <row r="28" spans="1:4" ht="12.75">
      <c r="A28" s="39"/>
      <c r="B28" s="3"/>
      <c r="C28" s="3"/>
      <c r="D28" s="3"/>
    </row>
    <row r="29" spans="1:4" ht="12.75">
      <c r="A29" s="39"/>
      <c r="B29" s="3"/>
      <c r="C29" s="3"/>
      <c r="D29" s="3"/>
    </row>
    <row r="30" spans="1:4" ht="12.75">
      <c r="A30" s="39"/>
      <c r="B30" s="3"/>
      <c r="C30" s="3"/>
      <c r="D30" s="3"/>
    </row>
    <row r="31" spans="1:4" ht="12.75">
      <c r="A31" s="39"/>
      <c r="B31" s="3"/>
      <c r="C31" s="3"/>
      <c r="D31" s="3"/>
    </row>
    <row r="32" spans="1:4" ht="12.75">
      <c r="A32" s="39"/>
      <c r="B32" s="3"/>
      <c r="C32" s="3"/>
      <c r="D32" s="3"/>
    </row>
    <row r="33" spans="1:4" ht="12.75">
      <c r="A33" s="39"/>
      <c r="B33" s="3"/>
      <c r="C33" s="3"/>
      <c r="D33" s="3"/>
    </row>
    <row r="34" spans="1:4" ht="12.75">
      <c r="A34" s="39"/>
      <c r="B34" s="3"/>
      <c r="C34" s="3"/>
      <c r="D34" s="3"/>
    </row>
    <row r="35" spans="1:4" ht="12.75">
      <c r="A35" s="39"/>
      <c r="B35" s="3"/>
      <c r="C35" s="3"/>
      <c r="D35" s="3"/>
    </row>
    <row r="36" spans="1:4" ht="12.75">
      <c r="A36" s="39"/>
      <c r="B36" s="3"/>
      <c r="C36" s="3"/>
      <c r="D36" s="3"/>
    </row>
    <row r="37" spans="1:4" ht="12.75">
      <c r="A37" s="39"/>
      <c r="B37" s="3"/>
      <c r="C37" s="3"/>
      <c r="D37" s="3"/>
    </row>
    <row r="38" spans="1:4" ht="12.75">
      <c r="A38" s="39"/>
      <c r="B38" s="3"/>
      <c r="C38" s="3"/>
      <c r="D38" s="3"/>
    </row>
    <row r="39" spans="1:4" ht="12.75">
      <c r="A39" s="39"/>
      <c r="B39" s="3"/>
      <c r="C39" s="3"/>
      <c r="D39" s="3"/>
    </row>
    <row r="40" spans="1:4" ht="12.75">
      <c r="A40" s="39"/>
      <c r="B40" s="3"/>
      <c r="C40" s="3"/>
      <c r="D40" s="3"/>
    </row>
    <row r="41" spans="1:4" ht="12.75">
      <c r="A41" s="39"/>
      <c r="B41" s="3"/>
      <c r="C41" s="3"/>
      <c r="D41" s="3"/>
    </row>
    <row r="42" spans="1:4" ht="12.75">
      <c r="A42" s="39"/>
      <c r="B42" s="3"/>
      <c r="C42" s="3"/>
      <c r="D42" s="3"/>
    </row>
    <row r="43" spans="1:4" ht="12.75">
      <c r="A43" s="39"/>
      <c r="B43" s="3"/>
      <c r="C43" s="3"/>
      <c r="D43" s="3"/>
    </row>
    <row r="44" spans="1:4" ht="12.75">
      <c r="A44" s="39"/>
      <c r="B44" s="3"/>
      <c r="C44" s="3"/>
      <c r="D44" s="3"/>
    </row>
    <row r="45" spans="1:4" ht="12.75">
      <c r="A45" s="39"/>
      <c r="B45" s="3"/>
      <c r="C45" s="3"/>
      <c r="D45" s="3"/>
    </row>
    <row r="46" spans="1:4" ht="12.75">
      <c r="A46" s="39"/>
      <c r="B46" s="3"/>
      <c r="C46" s="3"/>
      <c r="D46" s="3"/>
    </row>
    <row r="47" spans="1:4" ht="12.75">
      <c r="A47" s="39"/>
      <c r="B47" s="3"/>
      <c r="C47" s="3"/>
      <c r="D47" s="3"/>
    </row>
    <row r="48" spans="1:4" ht="12.75">
      <c r="A48" s="39"/>
      <c r="B48" s="3"/>
      <c r="C48" s="3"/>
      <c r="D48" s="3"/>
    </row>
    <row r="49" spans="1:4" ht="12.75">
      <c r="A49" s="39"/>
      <c r="B49" s="3"/>
      <c r="C49" s="3"/>
      <c r="D49" s="3"/>
    </row>
    <row r="50" spans="2:4" ht="12.75">
      <c r="B50" s="3"/>
      <c r="C50" s="3"/>
      <c r="D50" s="3"/>
    </row>
    <row r="51" spans="2:4" ht="12.75">
      <c r="B51" s="3"/>
      <c r="C51" s="3"/>
      <c r="D51" s="3"/>
    </row>
    <row r="52" spans="2:4" ht="12.75">
      <c r="B52" s="3"/>
      <c r="C52" s="3"/>
      <c r="D52" s="3"/>
    </row>
    <row r="53" spans="2:4" ht="12.75">
      <c r="B53" s="3"/>
      <c r="C53" s="3"/>
      <c r="D53" s="3"/>
    </row>
    <row r="54" spans="2:4" ht="12.75">
      <c r="B54" s="3"/>
      <c r="C54" s="3"/>
      <c r="D54" s="3"/>
    </row>
    <row r="55" spans="2:4" ht="12.75">
      <c r="B55" s="3"/>
      <c r="C55" s="3"/>
      <c r="D55" s="3"/>
    </row>
    <row r="56" spans="2:4" ht="12.75">
      <c r="B56" s="3"/>
      <c r="C56" s="3"/>
      <c r="D56" s="3"/>
    </row>
    <row r="57" spans="2:4" ht="12.75">
      <c r="B57" s="3"/>
      <c r="C57" s="3"/>
      <c r="D57" s="3"/>
    </row>
    <row r="58" spans="2:4" ht="12.75">
      <c r="B58" s="3"/>
      <c r="C58" s="3"/>
      <c r="D58" s="3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&amp;C10. melléklet az 1/2014. (II. 6.)
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185"/>
  <sheetViews>
    <sheetView view="pageLayout" workbookViewId="0" topLeftCell="A84">
      <selection activeCell="H89" sqref="H89"/>
    </sheetView>
  </sheetViews>
  <sheetFormatPr defaultColWidth="9.140625" defaultRowHeight="12.75"/>
  <cols>
    <col min="1" max="1" width="18.28125" style="0" customWidth="1"/>
    <col min="3" max="14" width="7.7109375" style="0" customWidth="1"/>
    <col min="15" max="15" width="9.28125" style="0" customWidth="1"/>
  </cols>
  <sheetData>
    <row r="1" spans="1:15" ht="12.75">
      <c r="A1" s="289" t="s">
        <v>380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15" ht="12.75">
      <c r="A2" s="289" t="s">
        <v>24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</row>
    <row r="3" ht="12.75">
      <c r="O3" s="4" t="s">
        <v>381</v>
      </c>
    </row>
    <row r="4" spans="1:15" ht="12.75">
      <c r="A4" s="291" t="s">
        <v>24</v>
      </c>
      <c r="B4" s="236" t="s">
        <v>382</v>
      </c>
      <c r="C4" s="214" t="s">
        <v>533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</row>
    <row r="5" spans="1:15" ht="12.75">
      <c r="A5" s="291"/>
      <c r="B5" s="236"/>
      <c r="C5" s="148" t="s">
        <v>383</v>
      </c>
      <c r="D5" s="148" t="s">
        <v>384</v>
      </c>
      <c r="E5" s="148" t="s">
        <v>385</v>
      </c>
      <c r="F5" s="148" t="s">
        <v>386</v>
      </c>
      <c r="G5" s="148" t="s">
        <v>387</v>
      </c>
      <c r="H5" s="148" t="s">
        <v>388</v>
      </c>
      <c r="I5" s="148" t="s">
        <v>389</v>
      </c>
      <c r="J5" s="148" t="s">
        <v>390</v>
      </c>
      <c r="K5" s="148" t="s">
        <v>391</v>
      </c>
      <c r="L5" s="148" t="s">
        <v>392</v>
      </c>
      <c r="M5" s="148" t="s">
        <v>393</v>
      </c>
      <c r="N5" s="148" t="s">
        <v>394</v>
      </c>
      <c r="O5" s="149" t="s">
        <v>154</v>
      </c>
    </row>
    <row r="6" spans="1:15" ht="18" customHeight="1">
      <c r="A6" s="207" t="s">
        <v>395</v>
      </c>
      <c r="B6" s="150" t="s">
        <v>0</v>
      </c>
      <c r="C6" s="65">
        <v>11500</v>
      </c>
      <c r="D6" s="65">
        <v>12090</v>
      </c>
      <c r="E6" s="65">
        <v>11500</v>
      </c>
      <c r="F6" s="65">
        <v>11500</v>
      </c>
      <c r="G6" s="65">
        <v>11500</v>
      </c>
      <c r="H6" s="65">
        <v>11500</v>
      </c>
      <c r="I6" s="65">
        <v>11500</v>
      </c>
      <c r="J6" s="65">
        <v>11500</v>
      </c>
      <c r="K6" s="65">
        <v>11500</v>
      </c>
      <c r="L6" s="65">
        <v>11500</v>
      </c>
      <c r="M6" s="65">
        <v>11500</v>
      </c>
      <c r="N6" s="65">
        <v>11496</v>
      </c>
      <c r="O6" s="65">
        <f>SUM(C6:N6)</f>
        <v>138586</v>
      </c>
    </row>
    <row r="7" spans="1:15" ht="18" customHeight="1">
      <c r="A7" s="207"/>
      <c r="B7" s="150" t="s">
        <v>22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65">
        <f aca="true" t="shared" si="0" ref="O7:O45">SUM(C7:N7)</f>
        <v>0</v>
      </c>
    </row>
    <row r="8" spans="1:15" ht="18" customHeight="1">
      <c r="A8" s="207" t="s">
        <v>396</v>
      </c>
      <c r="B8" s="150" t="s">
        <v>0</v>
      </c>
      <c r="C8" s="65">
        <v>3060</v>
      </c>
      <c r="D8" s="65">
        <v>3220</v>
      </c>
      <c r="E8" s="65">
        <v>3060</v>
      </c>
      <c r="F8" s="65">
        <v>3060</v>
      </c>
      <c r="G8" s="65">
        <v>3060</v>
      </c>
      <c r="H8" s="65">
        <v>3060</v>
      </c>
      <c r="I8" s="65">
        <v>3060</v>
      </c>
      <c r="J8" s="65">
        <v>3060</v>
      </c>
      <c r="K8" s="65">
        <v>3060</v>
      </c>
      <c r="L8" s="65">
        <v>3060</v>
      </c>
      <c r="M8" s="65">
        <v>3060</v>
      </c>
      <c r="N8" s="65">
        <v>3056</v>
      </c>
      <c r="O8" s="65">
        <f>SUM(C8:N8)</f>
        <v>36876</v>
      </c>
    </row>
    <row r="9" spans="1:15" ht="18" customHeight="1">
      <c r="A9" s="207"/>
      <c r="B9" s="150" t="s">
        <v>22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65">
        <f t="shared" si="0"/>
        <v>0</v>
      </c>
    </row>
    <row r="10" spans="1:15" ht="18" customHeight="1">
      <c r="A10" s="292" t="s">
        <v>397</v>
      </c>
      <c r="B10" s="150" t="s">
        <v>0</v>
      </c>
      <c r="C10" s="65">
        <v>10900</v>
      </c>
      <c r="D10" s="65">
        <v>10500</v>
      </c>
      <c r="E10" s="65">
        <v>10000</v>
      </c>
      <c r="F10" s="65">
        <v>9900</v>
      </c>
      <c r="G10" s="65">
        <v>9900</v>
      </c>
      <c r="H10" s="65">
        <v>9000</v>
      </c>
      <c r="I10" s="65">
        <v>6300</v>
      </c>
      <c r="J10" s="65">
        <v>6300</v>
      </c>
      <c r="K10" s="65">
        <v>9000</v>
      </c>
      <c r="L10" s="65">
        <v>12350</v>
      </c>
      <c r="M10" s="65">
        <v>12350</v>
      </c>
      <c r="N10" s="65">
        <v>12366</v>
      </c>
      <c r="O10" s="65">
        <f>SUM(C10:N10)</f>
        <v>118866</v>
      </c>
    </row>
    <row r="11" spans="1:15" ht="18" customHeight="1">
      <c r="A11" s="293"/>
      <c r="B11" s="150" t="s">
        <v>22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65">
        <f t="shared" si="0"/>
        <v>0</v>
      </c>
    </row>
    <row r="12" spans="1:15" ht="18" customHeight="1">
      <c r="A12" s="287" t="s">
        <v>398</v>
      </c>
      <c r="B12" s="150" t="s">
        <v>0</v>
      </c>
      <c r="C12" s="151">
        <v>800</v>
      </c>
      <c r="D12" s="151">
        <v>800</v>
      </c>
      <c r="E12" s="151">
        <v>3800</v>
      </c>
      <c r="F12" s="151">
        <v>1615</v>
      </c>
      <c r="G12" s="151">
        <v>1500</v>
      </c>
      <c r="H12" s="151">
        <v>1500</v>
      </c>
      <c r="I12" s="151">
        <v>600</v>
      </c>
      <c r="J12" s="151">
        <v>600</v>
      </c>
      <c r="K12" s="151">
        <v>1500</v>
      </c>
      <c r="L12" s="151">
        <v>1500</v>
      </c>
      <c r="M12" s="151">
        <v>1500</v>
      </c>
      <c r="N12" s="151">
        <v>1340</v>
      </c>
      <c r="O12" s="65">
        <f t="shared" si="0"/>
        <v>17055</v>
      </c>
    </row>
    <row r="13" spans="1:15" ht="18" customHeight="1">
      <c r="A13" s="288"/>
      <c r="B13" s="150" t="s">
        <v>22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65">
        <f t="shared" si="0"/>
        <v>0</v>
      </c>
    </row>
    <row r="14" spans="1:15" ht="18" customHeight="1">
      <c r="A14" s="287" t="s">
        <v>399</v>
      </c>
      <c r="B14" s="150" t="s">
        <v>0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65">
        <f t="shared" si="0"/>
        <v>0</v>
      </c>
    </row>
    <row r="15" spans="1:15" ht="18" customHeight="1">
      <c r="A15" s="288"/>
      <c r="B15" s="150" t="s">
        <v>22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65">
        <f t="shared" si="0"/>
        <v>0</v>
      </c>
    </row>
    <row r="16" spans="1:15" ht="18" customHeight="1">
      <c r="A16" s="287" t="s">
        <v>400</v>
      </c>
      <c r="B16" s="150" t="s">
        <v>0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65">
        <f t="shared" si="0"/>
        <v>0</v>
      </c>
    </row>
    <row r="17" spans="1:15" ht="18" customHeight="1">
      <c r="A17" s="288"/>
      <c r="B17" s="150" t="s">
        <v>22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65">
        <f t="shared" si="0"/>
        <v>0</v>
      </c>
    </row>
    <row r="18" spans="1:15" ht="18" customHeight="1">
      <c r="A18" s="287" t="s">
        <v>92</v>
      </c>
      <c r="B18" s="150" t="s">
        <v>0</v>
      </c>
      <c r="C18" s="151">
        <v>5295</v>
      </c>
      <c r="D18" s="151">
        <v>5160</v>
      </c>
      <c r="E18" s="151">
        <v>4690</v>
      </c>
      <c r="F18" s="151">
        <v>4690</v>
      </c>
      <c r="G18" s="151">
        <v>4690</v>
      </c>
      <c r="H18" s="151">
        <v>4160</v>
      </c>
      <c r="I18" s="151">
        <v>4160</v>
      </c>
      <c r="J18" s="151">
        <v>4160</v>
      </c>
      <c r="K18" s="151">
        <v>5090</v>
      </c>
      <c r="L18" s="151">
        <v>5090</v>
      </c>
      <c r="M18" s="151">
        <v>5380</v>
      </c>
      <c r="N18" s="151">
        <v>5385</v>
      </c>
      <c r="O18" s="65">
        <f t="shared" si="0"/>
        <v>57950</v>
      </c>
    </row>
    <row r="19" spans="1:15" ht="18" customHeight="1">
      <c r="A19" s="260"/>
      <c r="B19" s="150" t="s">
        <v>22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65">
        <f t="shared" si="0"/>
        <v>0</v>
      </c>
    </row>
    <row r="20" spans="1:15" ht="18" customHeight="1">
      <c r="A20" s="285" t="s">
        <v>401</v>
      </c>
      <c r="B20" s="150" t="s">
        <v>0</v>
      </c>
      <c r="C20" s="65">
        <f aca="true" t="shared" si="1" ref="C20:K20">C12+C18</f>
        <v>6095</v>
      </c>
      <c r="D20" s="65">
        <f t="shared" si="1"/>
        <v>5960</v>
      </c>
      <c r="E20" s="65">
        <f t="shared" si="1"/>
        <v>8490</v>
      </c>
      <c r="F20" s="65">
        <f t="shared" si="1"/>
        <v>6305</v>
      </c>
      <c r="G20" s="65">
        <f t="shared" si="1"/>
        <v>6190</v>
      </c>
      <c r="H20" s="65">
        <f>H12+H18+H14</f>
        <v>5660</v>
      </c>
      <c r="I20" s="65">
        <f t="shared" si="1"/>
        <v>4760</v>
      </c>
      <c r="J20" s="65">
        <f t="shared" si="1"/>
        <v>4760</v>
      </c>
      <c r="K20" s="65">
        <f t="shared" si="1"/>
        <v>6590</v>
      </c>
      <c r="L20" s="65">
        <f>L12+L18</f>
        <v>6590</v>
      </c>
      <c r="M20" s="65">
        <f>M12+M18</f>
        <v>6880</v>
      </c>
      <c r="N20" s="65">
        <f>N12+N18</f>
        <v>6725</v>
      </c>
      <c r="O20" s="65">
        <f>O18+O16+O14+O12</f>
        <v>75005</v>
      </c>
    </row>
    <row r="21" spans="1:15" ht="18" customHeight="1">
      <c r="A21" s="286"/>
      <c r="B21" s="150" t="s">
        <v>22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f>O19+O17+O15+O13</f>
        <v>0</v>
      </c>
    </row>
    <row r="22" spans="1:15" ht="18" customHeight="1">
      <c r="A22" s="287" t="s">
        <v>106</v>
      </c>
      <c r="B22" s="150" t="s">
        <v>0</v>
      </c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65">
        <f t="shared" si="0"/>
        <v>0</v>
      </c>
    </row>
    <row r="23" spans="1:15" ht="18" customHeight="1">
      <c r="A23" s="288"/>
      <c r="B23" s="150" t="s">
        <v>22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65">
        <f t="shared" si="0"/>
        <v>0</v>
      </c>
    </row>
    <row r="24" spans="1:15" ht="18" customHeight="1">
      <c r="A24" s="287" t="s">
        <v>402</v>
      </c>
      <c r="B24" s="150" t="s">
        <v>0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65">
        <f t="shared" si="0"/>
        <v>0</v>
      </c>
    </row>
    <row r="25" spans="1:15" ht="18" customHeight="1">
      <c r="A25" s="288"/>
      <c r="B25" s="150" t="s">
        <v>22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65">
        <f t="shared" si="0"/>
        <v>0</v>
      </c>
    </row>
    <row r="26" spans="1:15" ht="18" customHeight="1">
      <c r="A26" s="287" t="s">
        <v>107</v>
      </c>
      <c r="B26" s="150" t="s">
        <v>0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65">
        <f t="shared" si="0"/>
        <v>0</v>
      </c>
    </row>
    <row r="27" spans="1:15" ht="18" customHeight="1">
      <c r="A27" s="288"/>
      <c r="B27" s="150" t="s">
        <v>22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65">
        <f t="shared" si="0"/>
        <v>0</v>
      </c>
    </row>
    <row r="28" spans="1:15" ht="18" customHeight="1">
      <c r="A28" s="287" t="s">
        <v>403</v>
      </c>
      <c r="B28" s="150" t="s">
        <v>0</v>
      </c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65">
        <f t="shared" si="0"/>
        <v>0</v>
      </c>
    </row>
    <row r="29" spans="1:15" ht="18" customHeight="1">
      <c r="A29" s="288"/>
      <c r="B29" s="150" t="s">
        <v>22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65">
        <f t="shared" si="0"/>
        <v>0</v>
      </c>
    </row>
    <row r="30" spans="1:15" ht="18" customHeight="1">
      <c r="A30" s="285" t="s">
        <v>404</v>
      </c>
      <c r="B30" s="150" t="s">
        <v>0</v>
      </c>
      <c r="C30" s="65">
        <f>C22+C24+C26+C28</f>
        <v>0</v>
      </c>
      <c r="D30" s="65">
        <f aca="true" t="shared" si="2" ref="D30:O31">D22+D24+D26+D28</f>
        <v>0</v>
      </c>
      <c r="E30" s="65">
        <f t="shared" si="2"/>
        <v>0</v>
      </c>
      <c r="F30" s="65">
        <f t="shared" si="2"/>
        <v>0</v>
      </c>
      <c r="G30" s="65">
        <f t="shared" si="2"/>
        <v>0</v>
      </c>
      <c r="H30" s="65">
        <f t="shared" si="2"/>
        <v>0</v>
      </c>
      <c r="I30" s="65">
        <f t="shared" si="2"/>
        <v>0</v>
      </c>
      <c r="J30" s="65">
        <f t="shared" si="2"/>
        <v>0</v>
      </c>
      <c r="K30" s="65">
        <f t="shared" si="2"/>
        <v>0</v>
      </c>
      <c r="L30" s="65">
        <f t="shared" si="2"/>
        <v>0</v>
      </c>
      <c r="M30" s="65">
        <f t="shared" si="2"/>
        <v>0</v>
      </c>
      <c r="N30" s="65">
        <f t="shared" si="2"/>
        <v>0</v>
      </c>
      <c r="O30" s="65">
        <f t="shared" si="2"/>
        <v>0</v>
      </c>
    </row>
    <row r="31" spans="1:15" ht="18" customHeight="1">
      <c r="A31" s="286"/>
      <c r="B31" s="150" t="s">
        <v>22</v>
      </c>
      <c r="C31" s="65">
        <f>C23+C25+C27+C29</f>
        <v>0</v>
      </c>
      <c r="D31" s="65">
        <f t="shared" si="2"/>
        <v>0</v>
      </c>
      <c r="E31" s="65">
        <f t="shared" si="2"/>
        <v>0</v>
      </c>
      <c r="F31" s="65">
        <f t="shared" si="2"/>
        <v>0</v>
      </c>
      <c r="G31" s="65">
        <f t="shared" si="2"/>
        <v>0</v>
      </c>
      <c r="H31" s="65">
        <f t="shared" si="2"/>
        <v>0</v>
      </c>
      <c r="I31" s="65">
        <f t="shared" si="2"/>
        <v>0</v>
      </c>
      <c r="J31" s="65">
        <f t="shared" si="2"/>
        <v>0</v>
      </c>
      <c r="K31" s="65">
        <f t="shared" si="2"/>
        <v>0</v>
      </c>
      <c r="L31" s="65">
        <f t="shared" si="2"/>
        <v>0</v>
      </c>
      <c r="M31" s="65">
        <f t="shared" si="2"/>
        <v>0</v>
      </c>
      <c r="N31" s="65">
        <f t="shared" si="2"/>
        <v>0</v>
      </c>
      <c r="O31" s="65">
        <f t="shared" si="2"/>
        <v>0</v>
      </c>
    </row>
    <row r="32" spans="1:15" ht="18" customHeight="1">
      <c r="A32" s="287" t="s">
        <v>113</v>
      </c>
      <c r="B32" s="150" t="s">
        <v>0</v>
      </c>
      <c r="C32" s="151"/>
      <c r="D32" s="151"/>
      <c r="E32" s="151"/>
      <c r="F32" s="151">
        <v>5000</v>
      </c>
      <c r="G32" s="151">
        <v>10000</v>
      </c>
      <c r="H32" s="151">
        <v>29763</v>
      </c>
      <c r="I32" s="151">
        <v>1702</v>
      </c>
      <c r="J32" s="151">
        <v>2522</v>
      </c>
      <c r="K32" s="151"/>
      <c r="L32" s="151"/>
      <c r="M32" s="151"/>
      <c r="N32" s="151"/>
      <c r="O32" s="65">
        <f>SUM(C32:N32)</f>
        <v>48987</v>
      </c>
    </row>
    <row r="33" spans="1:15" ht="18" customHeight="1">
      <c r="A33" s="288"/>
      <c r="B33" s="150" t="s">
        <v>22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65">
        <f t="shared" si="0"/>
        <v>0</v>
      </c>
    </row>
    <row r="34" spans="1:15" ht="18" customHeight="1">
      <c r="A34" s="287" t="s">
        <v>121</v>
      </c>
      <c r="B34" s="150" t="s">
        <v>0</v>
      </c>
      <c r="C34" s="151"/>
      <c r="D34" s="151"/>
      <c r="E34" s="151"/>
      <c r="F34" s="151">
        <v>1350</v>
      </c>
      <c r="G34" s="151">
        <v>2700</v>
      </c>
      <c r="H34" s="151">
        <v>4000</v>
      </c>
      <c r="I34" s="151">
        <v>189</v>
      </c>
      <c r="J34" s="151">
        <v>2664</v>
      </c>
      <c r="K34" s="151"/>
      <c r="L34" s="151"/>
      <c r="M34" s="151"/>
      <c r="N34" s="151"/>
      <c r="O34" s="65">
        <f>SUM(C34:N34)</f>
        <v>10903</v>
      </c>
    </row>
    <row r="35" spans="1:15" ht="18" customHeight="1">
      <c r="A35" s="288"/>
      <c r="B35" s="150" t="s">
        <v>22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65">
        <f t="shared" si="0"/>
        <v>0</v>
      </c>
    </row>
    <row r="36" spans="1:15" ht="18" customHeight="1">
      <c r="A36" s="287" t="s">
        <v>120</v>
      </c>
      <c r="B36" s="150" t="s">
        <v>0</v>
      </c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65">
        <f t="shared" si="0"/>
        <v>0</v>
      </c>
    </row>
    <row r="37" spans="1:15" ht="18" customHeight="1">
      <c r="A37" s="288"/>
      <c r="B37" s="150" t="s">
        <v>22</v>
      </c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65">
        <f t="shared" si="0"/>
        <v>0</v>
      </c>
    </row>
    <row r="38" spans="1:15" ht="18" customHeight="1">
      <c r="A38" s="283" t="s">
        <v>405</v>
      </c>
      <c r="B38" s="150" t="s">
        <v>0</v>
      </c>
      <c r="C38" s="65">
        <f>C32+C34+C36</f>
        <v>0</v>
      </c>
      <c r="D38" s="65">
        <f>D32+D34+D36</f>
        <v>0</v>
      </c>
      <c r="E38" s="65">
        <f>SUM(E32:E37)</f>
        <v>0</v>
      </c>
      <c r="F38" s="65">
        <f>SUM(F32+F34)</f>
        <v>6350</v>
      </c>
      <c r="G38" s="65">
        <f>SUM(G32+G34+G36)</f>
        <v>12700</v>
      </c>
      <c r="H38" s="65">
        <f aca="true" t="shared" si="3" ref="H38:M38">SUM(H32+H34)</f>
        <v>33763</v>
      </c>
      <c r="I38" s="65">
        <f t="shared" si="3"/>
        <v>1891</v>
      </c>
      <c r="J38" s="65">
        <f t="shared" si="3"/>
        <v>5186</v>
      </c>
      <c r="K38" s="65">
        <f t="shared" si="3"/>
        <v>0</v>
      </c>
      <c r="L38" s="65">
        <f t="shared" si="3"/>
        <v>0</v>
      </c>
      <c r="M38" s="65">
        <f t="shared" si="3"/>
        <v>0</v>
      </c>
      <c r="N38" s="65">
        <f>N32+N34+N36</f>
        <v>0</v>
      </c>
      <c r="O38" s="65">
        <f t="shared" si="0"/>
        <v>59890</v>
      </c>
    </row>
    <row r="39" spans="1:15" ht="18" customHeight="1">
      <c r="A39" s="284"/>
      <c r="B39" s="150" t="s">
        <v>22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>
        <f t="shared" si="0"/>
        <v>0</v>
      </c>
    </row>
    <row r="40" spans="1:15" ht="18" customHeight="1">
      <c r="A40" s="285" t="s">
        <v>406</v>
      </c>
      <c r="B40" s="150" t="s">
        <v>0</v>
      </c>
      <c r="C40" s="151"/>
      <c r="D40" s="151"/>
      <c r="E40" s="151"/>
      <c r="F40" s="151">
        <v>200</v>
      </c>
      <c r="G40" s="151">
        <v>200</v>
      </c>
      <c r="H40" s="151">
        <v>200</v>
      </c>
      <c r="I40" s="151">
        <v>6390</v>
      </c>
      <c r="J40" s="151">
        <v>200</v>
      </c>
      <c r="K40" s="151"/>
      <c r="L40" s="151"/>
      <c r="M40" s="151"/>
      <c r="N40" s="151"/>
      <c r="O40" s="65">
        <f>SUM(C40:N40)</f>
        <v>7190</v>
      </c>
    </row>
    <row r="41" spans="1:15" ht="18" customHeight="1">
      <c r="A41" s="286"/>
      <c r="B41" s="150" t="s">
        <v>22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65">
        <f t="shared" si="0"/>
        <v>0</v>
      </c>
    </row>
    <row r="42" spans="1:15" ht="18" customHeight="1">
      <c r="A42" s="285" t="s">
        <v>407</v>
      </c>
      <c r="B42" s="150" t="s">
        <v>0</v>
      </c>
      <c r="C42" s="65">
        <f>SUM(C6+C8+C10+C20+C38+C40)</f>
        <v>31555</v>
      </c>
      <c r="D42" s="65">
        <f aca="true" t="shared" si="4" ref="D42:N42">SUM(D6+D8+D10+D20+D38+D40)</f>
        <v>31770</v>
      </c>
      <c r="E42" s="65">
        <f t="shared" si="4"/>
        <v>33050</v>
      </c>
      <c r="F42" s="65">
        <f t="shared" si="4"/>
        <v>37315</v>
      </c>
      <c r="G42" s="65">
        <f t="shared" si="4"/>
        <v>43550</v>
      </c>
      <c r="H42" s="65">
        <f t="shared" si="4"/>
        <v>63183</v>
      </c>
      <c r="I42" s="65">
        <f t="shared" si="4"/>
        <v>33901</v>
      </c>
      <c r="J42" s="65">
        <f t="shared" si="4"/>
        <v>31006</v>
      </c>
      <c r="K42" s="65">
        <f t="shared" si="4"/>
        <v>30150</v>
      </c>
      <c r="L42" s="65">
        <f t="shared" si="4"/>
        <v>33500</v>
      </c>
      <c r="M42" s="65">
        <f t="shared" si="4"/>
        <v>33790</v>
      </c>
      <c r="N42" s="65">
        <f t="shared" si="4"/>
        <v>33643</v>
      </c>
      <c r="O42" s="65">
        <f>SUM(C42:N42)</f>
        <v>436413</v>
      </c>
    </row>
    <row r="43" spans="1:15" ht="18" customHeight="1">
      <c r="A43" s="286"/>
      <c r="B43" s="150" t="s">
        <v>22</v>
      </c>
      <c r="C43" s="65">
        <f aca="true" t="shared" si="5" ref="C43:N43">C7+C9+C11+C21+C31+C39+C41</f>
        <v>0</v>
      </c>
      <c r="D43" s="65">
        <f t="shared" si="5"/>
        <v>0</v>
      </c>
      <c r="E43" s="65">
        <f t="shared" si="5"/>
        <v>0</v>
      </c>
      <c r="F43" s="65">
        <f t="shared" si="5"/>
        <v>0</v>
      </c>
      <c r="G43" s="65">
        <f t="shared" si="5"/>
        <v>0</v>
      </c>
      <c r="H43" s="65">
        <f t="shared" si="5"/>
        <v>0</v>
      </c>
      <c r="I43" s="65">
        <f t="shared" si="5"/>
        <v>0</v>
      </c>
      <c r="J43" s="65">
        <f t="shared" si="5"/>
        <v>0</v>
      </c>
      <c r="K43" s="65">
        <f t="shared" si="5"/>
        <v>0</v>
      </c>
      <c r="L43" s="65">
        <f t="shared" si="5"/>
        <v>0</v>
      </c>
      <c r="M43" s="65">
        <f t="shared" si="5"/>
        <v>0</v>
      </c>
      <c r="N43" s="151">
        <f t="shared" si="5"/>
        <v>0</v>
      </c>
      <c r="O43" s="65">
        <f t="shared" si="0"/>
        <v>0</v>
      </c>
    </row>
    <row r="44" spans="1:15" ht="18" customHeight="1">
      <c r="A44" s="287" t="s">
        <v>408</v>
      </c>
      <c r="B44" s="150" t="s">
        <v>0</v>
      </c>
      <c r="C44" s="151"/>
      <c r="D44" s="151"/>
      <c r="E44" s="151"/>
      <c r="F44" s="151"/>
      <c r="G44" s="151"/>
      <c r="H44" s="151">
        <v>2500</v>
      </c>
      <c r="I44" s="151"/>
      <c r="J44" s="151"/>
      <c r="K44" s="151"/>
      <c r="L44" s="151"/>
      <c r="M44" s="151"/>
      <c r="N44" s="151">
        <v>2500</v>
      </c>
      <c r="O44" s="65">
        <f t="shared" si="0"/>
        <v>5000</v>
      </c>
    </row>
    <row r="45" spans="1:15" ht="18" customHeight="1">
      <c r="A45" s="288"/>
      <c r="B45" s="150" t="s">
        <v>22</v>
      </c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65">
        <f t="shared" si="0"/>
        <v>0</v>
      </c>
    </row>
    <row r="46" spans="1:15" ht="18" customHeight="1">
      <c r="A46" s="285" t="s">
        <v>409</v>
      </c>
      <c r="B46" s="150" t="s">
        <v>0</v>
      </c>
      <c r="C46" s="65">
        <f>C44+C42</f>
        <v>31555</v>
      </c>
      <c r="D46" s="65">
        <f aca="true" t="shared" si="6" ref="D46:O47">D44+D42</f>
        <v>31770</v>
      </c>
      <c r="E46" s="65">
        <f t="shared" si="6"/>
        <v>33050</v>
      </c>
      <c r="F46" s="65">
        <f t="shared" si="6"/>
        <v>37315</v>
      </c>
      <c r="G46" s="65">
        <f t="shared" si="6"/>
        <v>43550</v>
      </c>
      <c r="H46" s="65">
        <f>H44+H42</f>
        <v>65683</v>
      </c>
      <c r="I46" s="65">
        <f t="shared" si="6"/>
        <v>33901</v>
      </c>
      <c r="J46" s="65">
        <f t="shared" si="6"/>
        <v>31006</v>
      </c>
      <c r="K46" s="65">
        <f t="shared" si="6"/>
        <v>30150</v>
      </c>
      <c r="L46" s="65">
        <f t="shared" si="6"/>
        <v>33500</v>
      </c>
      <c r="M46" s="65">
        <f t="shared" si="6"/>
        <v>33790</v>
      </c>
      <c r="N46" s="65">
        <f t="shared" si="6"/>
        <v>36143</v>
      </c>
      <c r="O46" s="65">
        <f>SUM(C46:N46)</f>
        <v>441413</v>
      </c>
    </row>
    <row r="47" spans="1:15" ht="18" customHeight="1">
      <c r="A47" s="286"/>
      <c r="B47" s="150" t="s">
        <v>22</v>
      </c>
      <c r="C47" s="65">
        <f>C45+C43</f>
        <v>0</v>
      </c>
      <c r="D47" s="65">
        <f t="shared" si="6"/>
        <v>0</v>
      </c>
      <c r="E47" s="65">
        <f t="shared" si="6"/>
        <v>0</v>
      </c>
      <c r="F47" s="65">
        <f t="shared" si="6"/>
        <v>0</v>
      </c>
      <c r="G47" s="65">
        <f t="shared" si="6"/>
        <v>0</v>
      </c>
      <c r="H47" s="65">
        <f t="shared" si="6"/>
        <v>0</v>
      </c>
      <c r="I47" s="65">
        <f t="shared" si="6"/>
        <v>0</v>
      </c>
      <c r="J47" s="65">
        <f t="shared" si="6"/>
        <v>0</v>
      </c>
      <c r="K47" s="65">
        <f t="shared" si="6"/>
        <v>0</v>
      </c>
      <c r="L47" s="65">
        <f t="shared" si="6"/>
        <v>0</v>
      </c>
      <c r="M47" s="65">
        <f t="shared" si="6"/>
        <v>0</v>
      </c>
      <c r="N47" s="65">
        <f t="shared" si="6"/>
        <v>0</v>
      </c>
      <c r="O47" s="65">
        <f t="shared" si="6"/>
        <v>0</v>
      </c>
    </row>
    <row r="48" spans="3:15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3:15" ht="12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3:15" ht="12.7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3:15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3:15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3:15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3:15" ht="12.7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3:15" ht="12.7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>
      <c r="A56" s="289" t="s">
        <v>534</v>
      </c>
      <c r="B56" s="290"/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</row>
    <row r="57" ht="12.75">
      <c r="O57" s="4" t="s">
        <v>381</v>
      </c>
    </row>
    <row r="58" spans="1:15" ht="12.75">
      <c r="A58" s="291" t="s">
        <v>23</v>
      </c>
      <c r="B58" s="236" t="s">
        <v>382</v>
      </c>
      <c r="C58" s="214" t="s">
        <v>535</v>
      </c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</row>
    <row r="59" spans="1:15" ht="12.75">
      <c r="A59" s="291"/>
      <c r="B59" s="236"/>
      <c r="C59" s="148" t="s">
        <v>383</v>
      </c>
      <c r="D59" s="148" t="s">
        <v>384</v>
      </c>
      <c r="E59" s="148" t="s">
        <v>385</v>
      </c>
      <c r="F59" s="148" t="s">
        <v>386</v>
      </c>
      <c r="G59" s="148" t="s">
        <v>387</v>
      </c>
      <c r="H59" s="148" t="s">
        <v>388</v>
      </c>
      <c r="I59" s="148" t="s">
        <v>389</v>
      </c>
      <c r="J59" s="148" t="s">
        <v>390</v>
      </c>
      <c r="K59" s="148" t="s">
        <v>391</v>
      </c>
      <c r="L59" s="148" t="s">
        <v>392</v>
      </c>
      <c r="M59" s="148" t="s">
        <v>393</v>
      </c>
      <c r="N59" s="148" t="s">
        <v>394</v>
      </c>
      <c r="O59" s="149" t="s">
        <v>154</v>
      </c>
    </row>
    <row r="60" spans="1:15" ht="16.5" customHeight="1">
      <c r="A60" s="282" t="s">
        <v>410</v>
      </c>
      <c r="B60" s="150" t="s">
        <v>0</v>
      </c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3">
        <f>SUM(C60:N60)</f>
        <v>0</v>
      </c>
    </row>
    <row r="61" spans="1:15" ht="16.5" customHeight="1">
      <c r="A61" s="282"/>
      <c r="B61" s="150" t="s">
        <v>22</v>
      </c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3">
        <f>SUM(C61:N61)</f>
        <v>0</v>
      </c>
    </row>
    <row r="62" spans="1:15" ht="16.5" customHeight="1">
      <c r="A62" s="282" t="s">
        <v>411</v>
      </c>
      <c r="B62" s="150" t="s">
        <v>0</v>
      </c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3">
        <f>SUM(C62:N62)</f>
        <v>0</v>
      </c>
    </row>
    <row r="63" spans="1:15" ht="16.5" customHeight="1">
      <c r="A63" s="282"/>
      <c r="B63" s="150" t="s">
        <v>22</v>
      </c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3">
        <f>SUM(C63:N63)</f>
        <v>0</v>
      </c>
    </row>
    <row r="64" spans="1:15" ht="16.5" customHeight="1">
      <c r="A64" s="282" t="s">
        <v>194</v>
      </c>
      <c r="B64" s="150" t="s">
        <v>0</v>
      </c>
      <c r="C64" s="152">
        <v>200</v>
      </c>
      <c r="D64" s="152">
        <v>200</v>
      </c>
      <c r="E64" s="152">
        <v>200</v>
      </c>
      <c r="F64" s="152">
        <v>200</v>
      </c>
      <c r="G64" s="152">
        <v>200</v>
      </c>
      <c r="H64" s="152">
        <v>190</v>
      </c>
      <c r="I64" s="152">
        <v>190</v>
      </c>
      <c r="J64" s="152">
        <v>200</v>
      </c>
      <c r="K64" s="152">
        <v>200</v>
      </c>
      <c r="L64" s="152">
        <v>200</v>
      </c>
      <c r="M64" s="152">
        <v>200</v>
      </c>
      <c r="N64" s="152">
        <v>200</v>
      </c>
      <c r="O64" s="153">
        <f>SUM(C64:N64)</f>
        <v>2380</v>
      </c>
    </row>
    <row r="65" spans="1:15" ht="16.5" customHeight="1">
      <c r="A65" s="282"/>
      <c r="B65" s="150" t="s">
        <v>22</v>
      </c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3">
        <f aca="true" t="shared" si="7" ref="O65:O96">SUM(C65:N65)</f>
        <v>0</v>
      </c>
    </row>
    <row r="66" spans="1:15" ht="16.5" customHeight="1">
      <c r="A66" s="282" t="s">
        <v>412</v>
      </c>
      <c r="B66" s="150" t="s">
        <v>0</v>
      </c>
      <c r="C66" s="152">
        <v>3000</v>
      </c>
      <c r="D66" s="152">
        <v>3000</v>
      </c>
      <c r="E66" s="152">
        <v>3000</v>
      </c>
      <c r="F66" s="152">
        <v>3000</v>
      </c>
      <c r="G66" s="152">
        <v>3000</v>
      </c>
      <c r="H66" s="152">
        <v>2000</v>
      </c>
      <c r="I66" s="152">
        <v>1500</v>
      </c>
      <c r="J66" s="152">
        <v>1500</v>
      </c>
      <c r="K66" s="152">
        <v>3000</v>
      </c>
      <c r="L66" s="152">
        <v>3000</v>
      </c>
      <c r="M66" s="152">
        <v>3000</v>
      </c>
      <c r="N66" s="152">
        <v>2944</v>
      </c>
      <c r="O66" s="153">
        <f t="shared" si="7"/>
        <v>31944</v>
      </c>
    </row>
    <row r="67" spans="1:15" ht="16.5" customHeight="1">
      <c r="A67" s="282"/>
      <c r="B67" s="150" t="s">
        <v>22</v>
      </c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3">
        <f t="shared" si="7"/>
        <v>0</v>
      </c>
    </row>
    <row r="68" spans="1:15" ht="16.5" customHeight="1">
      <c r="A68" s="282" t="s">
        <v>413</v>
      </c>
      <c r="B68" s="150" t="s">
        <v>0</v>
      </c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3">
        <f t="shared" si="7"/>
        <v>0</v>
      </c>
    </row>
    <row r="69" spans="1:15" ht="16.5" customHeight="1">
      <c r="A69" s="282"/>
      <c r="B69" s="150" t="s">
        <v>22</v>
      </c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3">
        <f t="shared" si="7"/>
        <v>0</v>
      </c>
    </row>
    <row r="70" spans="1:15" ht="16.5" customHeight="1">
      <c r="A70" s="282" t="s">
        <v>414</v>
      </c>
      <c r="B70" s="150" t="s">
        <v>0</v>
      </c>
      <c r="C70" s="152">
        <v>355</v>
      </c>
      <c r="D70" s="152">
        <v>355</v>
      </c>
      <c r="E70" s="152">
        <v>355</v>
      </c>
      <c r="F70" s="152">
        <v>355</v>
      </c>
      <c r="G70" s="152">
        <v>355</v>
      </c>
      <c r="H70" s="152">
        <v>355</v>
      </c>
      <c r="I70" s="152">
        <v>355</v>
      </c>
      <c r="J70" s="152">
        <v>355</v>
      </c>
      <c r="K70" s="152">
        <v>355</v>
      </c>
      <c r="L70" s="152">
        <v>355</v>
      </c>
      <c r="M70" s="152">
        <v>355</v>
      </c>
      <c r="N70" s="152">
        <v>361</v>
      </c>
      <c r="O70" s="153">
        <f t="shared" si="7"/>
        <v>4266</v>
      </c>
    </row>
    <row r="71" spans="1:15" ht="16.5" customHeight="1">
      <c r="A71" s="282"/>
      <c r="B71" s="150" t="s">
        <v>22</v>
      </c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3">
        <f t="shared" si="7"/>
        <v>0</v>
      </c>
    </row>
    <row r="72" spans="1:15" ht="16.5" customHeight="1">
      <c r="A72" s="282" t="s">
        <v>415</v>
      </c>
      <c r="B72" s="150" t="s">
        <v>0</v>
      </c>
      <c r="C72" s="152">
        <v>300</v>
      </c>
      <c r="D72" s="152">
        <v>800</v>
      </c>
      <c r="E72" s="152">
        <v>1250</v>
      </c>
      <c r="F72" s="152">
        <v>800</v>
      </c>
      <c r="G72" s="152">
        <v>500</v>
      </c>
      <c r="H72" s="152">
        <v>500</v>
      </c>
      <c r="I72" s="152">
        <v>600</v>
      </c>
      <c r="J72" s="152">
        <v>900</v>
      </c>
      <c r="K72" s="152">
        <v>1750</v>
      </c>
      <c r="L72" s="152">
        <v>1000</v>
      </c>
      <c r="M72" s="152">
        <v>800</v>
      </c>
      <c r="N72" s="152">
        <v>300</v>
      </c>
      <c r="O72" s="153">
        <f t="shared" si="7"/>
        <v>9500</v>
      </c>
    </row>
    <row r="73" spans="1:15" ht="16.5" customHeight="1">
      <c r="A73" s="282"/>
      <c r="B73" s="150" t="s">
        <v>22</v>
      </c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3">
        <f t="shared" si="7"/>
        <v>0</v>
      </c>
    </row>
    <row r="74" spans="1:15" ht="16.5" customHeight="1">
      <c r="A74" s="282" t="s">
        <v>416</v>
      </c>
      <c r="B74" s="150" t="s">
        <v>0</v>
      </c>
      <c r="C74" s="152">
        <v>3000</v>
      </c>
      <c r="D74" s="152">
        <v>3000</v>
      </c>
      <c r="E74" s="152">
        <v>3500</v>
      </c>
      <c r="F74" s="152">
        <v>4500</v>
      </c>
      <c r="G74" s="152">
        <v>6000</v>
      </c>
      <c r="H74" s="152">
        <v>1400</v>
      </c>
      <c r="I74" s="152">
        <v>1400</v>
      </c>
      <c r="J74" s="152">
        <v>1400</v>
      </c>
      <c r="K74" s="152">
        <v>1400</v>
      </c>
      <c r="L74" s="152">
        <v>1400</v>
      </c>
      <c r="M74" s="152">
        <v>1400</v>
      </c>
      <c r="N74" s="152">
        <v>1600</v>
      </c>
      <c r="O74" s="153">
        <f t="shared" si="7"/>
        <v>30000</v>
      </c>
    </row>
    <row r="75" spans="1:15" ht="16.5" customHeight="1">
      <c r="A75" s="282"/>
      <c r="B75" s="150" t="s">
        <v>22</v>
      </c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3">
        <f t="shared" si="7"/>
        <v>0</v>
      </c>
    </row>
    <row r="76" spans="1:15" ht="16.5" customHeight="1">
      <c r="A76" s="282" t="s">
        <v>417</v>
      </c>
      <c r="B76" s="150" t="s">
        <v>0</v>
      </c>
      <c r="C76" s="152">
        <v>100</v>
      </c>
      <c r="D76" s="152">
        <v>100</v>
      </c>
      <c r="E76" s="152">
        <v>200</v>
      </c>
      <c r="F76" s="152">
        <v>100</v>
      </c>
      <c r="G76" s="152">
        <v>100</v>
      </c>
      <c r="H76" s="152">
        <v>100</v>
      </c>
      <c r="I76" s="152">
        <v>100</v>
      </c>
      <c r="J76" s="152">
        <v>100</v>
      </c>
      <c r="K76" s="152">
        <v>100</v>
      </c>
      <c r="L76" s="152">
        <v>100</v>
      </c>
      <c r="M76" s="152">
        <v>100</v>
      </c>
      <c r="N76" s="152">
        <v>100</v>
      </c>
      <c r="O76" s="153">
        <f t="shared" si="7"/>
        <v>1300</v>
      </c>
    </row>
    <row r="77" spans="1:15" ht="16.5" customHeight="1">
      <c r="A77" s="282"/>
      <c r="B77" s="150" t="s">
        <v>22</v>
      </c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3">
        <f t="shared" si="7"/>
        <v>0</v>
      </c>
    </row>
    <row r="78" spans="1:15" ht="16.5" customHeight="1">
      <c r="A78" s="282" t="s">
        <v>418</v>
      </c>
      <c r="B78" s="150" t="s">
        <v>0</v>
      </c>
      <c r="C78" s="152">
        <v>250</v>
      </c>
      <c r="D78" s="152">
        <v>500</v>
      </c>
      <c r="E78" s="152">
        <v>1000</v>
      </c>
      <c r="F78" s="152">
        <v>200</v>
      </c>
      <c r="G78" s="152">
        <v>200</v>
      </c>
      <c r="H78" s="152">
        <v>200</v>
      </c>
      <c r="I78" s="152">
        <v>200</v>
      </c>
      <c r="J78" s="152">
        <v>600</v>
      </c>
      <c r="K78" s="152">
        <v>1000</v>
      </c>
      <c r="L78" s="152">
        <v>100</v>
      </c>
      <c r="M78" s="152">
        <v>150</v>
      </c>
      <c r="N78" s="152">
        <v>200</v>
      </c>
      <c r="O78" s="153">
        <f t="shared" si="7"/>
        <v>4600</v>
      </c>
    </row>
    <row r="79" spans="1:15" ht="16.5" customHeight="1">
      <c r="A79" s="282"/>
      <c r="B79" s="150" t="s">
        <v>22</v>
      </c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3">
        <f t="shared" si="7"/>
        <v>0</v>
      </c>
    </row>
    <row r="80" spans="1:15" ht="16.5" customHeight="1">
      <c r="A80" s="282" t="s">
        <v>419</v>
      </c>
      <c r="B80" s="150" t="s">
        <v>0</v>
      </c>
      <c r="C80" s="152">
        <v>69</v>
      </c>
      <c r="D80" s="152">
        <v>69</v>
      </c>
      <c r="E80" s="152">
        <v>69</v>
      </c>
      <c r="F80" s="152">
        <v>69</v>
      </c>
      <c r="G80" s="152">
        <v>69</v>
      </c>
      <c r="H80" s="152">
        <v>69</v>
      </c>
      <c r="I80" s="152">
        <v>69</v>
      </c>
      <c r="J80" s="152">
        <v>69</v>
      </c>
      <c r="K80" s="152">
        <v>69</v>
      </c>
      <c r="L80" s="152">
        <v>69</v>
      </c>
      <c r="M80" s="152">
        <v>69</v>
      </c>
      <c r="N80" s="152">
        <v>69</v>
      </c>
      <c r="O80" s="153">
        <v>828</v>
      </c>
    </row>
    <row r="81" spans="1:15" ht="16.5" customHeight="1">
      <c r="A81" s="282"/>
      <c r="B81" s="150" t="s">
        <v>22</v>
      </c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3">
        <f t="shared" si="7"/>
        <v>0</v>
      </c>
    </row>
    <row r="82" spans="1:15" ht="16.5" customHeight="1">
      <c r="A82" s="282" t="s">
        <v>420</v>
      </c>
      <c r="B82" s="150" t="s">
        <v>0</v>
      </c>
      <c r="C82" s="152">
        <v>480</v>
      </c>
      <c r="D82" s="152">
        <v>480</v>
      </c>
      <c r="E82" s="152">
        <v>480</v>
      </c>
      <c r="F82" s="152">
        <v>480</v>
      </c>
      <c r="G82" s="152">
        <v>480</v>
      </c>
      <c r="H82" s="152">
        <v>480</v>
      </c>
      <c r="I82" s="152">
        <v>480</v>
      </c>
      <c r="J82" s="152">
        <v>480</v>
      </c>
      <c r="K82" s="152">
        <v>480</v>
      </c>
      <c r="L82" s="152">
        <v>480</v>
      </c>
      <c r="M82" s="152">
        <v>475</v>
      </c>
      <c r="N82" s="152">
        <v>482</v>
      </c>
      <c r="O82" s="153">
        <v>5757</v>
      </c>
    </row>
    <row r="83" spans="1:15" ht="16.5" customHeight="1">
      <c r="A83" s="282"/>
      <c r="B83" s="150" t="s">
        <v>22</v>
      </c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3">
        <f t="shared" si="7"/>
        <v>0</v>
      </c>
    </row>
    <row r="84" spans="1:15" ht="16.5" customHeight="1">
      <c r="A84" s="282" t="s">
        <v>421</v>
      </c>
      <c r="B84" s="150" t="s">
        <v>0</v>
      </c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3">
        <f t="shared" si="7"/>
        <v>0</v>
      </c>
    </row>
    <row r="85" spans="1:15" ht="16.5" customHeight="1">
      <c r="A85" s="282"/>
      <c r="B85" s="150" t="s">
        <v>22</v>
      </c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3">
        <f t="shared" si="7"/>
        <v>0</v>
      </c>
    </row>
    <row r="86" spans="1:15" ht="16.5" customHeight="1">
      <c r="A86" s="282" t="s">
        <v>422</v>
      </c>
      <c r="B86" s="150" t="s">
        <v>0</v>
      </c>
      <c r="C86" s="152">
        <v>16082</v>
      </c>
      <c r="D86" s="152">
        <v>16082</v>
      </c>
      <c r="E86" s="152">
        <v>16082</v>
      </c>
      <c r="F86" s="152">
        <v>16082</v>
      </c>
      <c r="G86" s="152">
        <v>16082</v>
      </c>
      <c r="H86" s="152">
        <v>16082</v>
      </c>
      <c r="I86" s="152">
        <v>16082</v>
      </c>
      <c r="J86" s="152">
        <v>16082</v>
      </c>
      <c r="K86" s="152">
        <v>16082</v>
      </c>
      <c r="L86" s="152">
        <v>16082</v>
      </c>
      <c r="M86" s="152">
        <v>16082</v>
      </c>
      <c r="N86" s="152">
        <v>45349</v>
      </c>
      <c r="O86" s="153">
        <f>SUM(C86:N86)</f>
        <v>222251</v>
      </c>
    </row>
    <row r="87" spans="1:15" ht="16.5" customHeight="1">
      <c r="A87" s="282"/>
      <c r="B87" s="150" t="s">
        <v>22</v>
      </c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3">
        <f>SUM(C87:N87)</f>
        <v>0</v>
      </c>
    </row>
    <row r="88" spans="1:15" ht="16.5" customHeight="1">
      <c r="A88" s="282" t="s">
        <v>423</v>
      </c>
      <c r="B88" s="150" t="s">
        <v>0</v>
      </c>
      <c r="C88" s="152"/>
      <c r="D88" s="152"/>
      <c r="E88" s="152"/>
      <c r="F88" s="152">
        <v>8246</v>
      </c>
      <c r="G88" s="152">
        <v>6190</v>
      </c>
      <c r="H88" s="152">
        <v>18040</v>
      </c>
      <c r="I88" s="152"/>
      <c r="J88" s="152">
        <v>5000</v>
      </c>
      <c r="K88" s="152">
        <v>10000</v>
      </c>
      <c r="L88" s="152"/>
      <c r="M88" s="152"/>
      <c r="N88" s="152">
        <v>22296</v>
      </c>
      <c r="O88" s="153">
        <f>SUM(C88:N88)</f>
        <v>69772</v>
      </c>
    </row>
    <row r="89" spans="1:15" ht="16.5" customHeight="1">
      <c r="A89" s="282"/>
      <c r="B89" s="150" t="s">
        <v>22</v>
      </c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3">
        <f t="shared" si="7"/>
        <v>0</v>
      </c>
    </row>
    <row r="90" spans="1:15" ht="16.5" customHeight="1">
      <c r="A90" s="282" t="s">
        <v>424</v>
      </c>
      <c r="B90" s="150" t="s">
        <v>0</v>
      </c>
      <c r="C90" s="152">
        <v>3860</v>
      </c>
      <c r="D90" s="152">
        <v>3860</v>
      </c>
      <c r="E90" s="152">
        <v>3860</v>
      </c>
      <c r="F90" s="152">
        <v>3860</v>
      </c>
      <c r="G90" s="152">
        <v>3860</v>
      </c>
      <c r="H90" s="152">
        <v>3860</v>
      </c>
      <c r="I90" s="152">
        <v>3860</v>
      </c>
      <c r="J90" s="152">
        <v>3860</v>
      </c>
      <c r="K90" s="152">
        <v>3860</v>
      </c>
      <c r="L90" s="152">
        <v>3860</v>
      </c>
      <c r="M90" s="152">
        <v>3860</v>
      </c>
      <c r="N90" s="152">
        <v>3945</v>
      </c>
      <c r="O90" s="153">
        <f>SUM(C90:N90)</f>
        <v>46405</v>
      </c>
    </row>
    <row r="91" spans="1:15" ht="16.5" customHeight="1">
      <c r="A91" s="282"/>
      <c r="B91" s="150" t="s">
        <v>22</v>
      </c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3">
        <f t="shared" si="7"/>
        <v>0</v>
      </c>
    </row>
    <row r="92" spans="1:15" ht="16.5" customHeight="1">
      <c r="A92" s="282" t="s">
        <v>425</v>
      </c>
      <c r="B92" s="150" t="s">
        <v>0</v>
      </c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3">
        <f t="shared" si="7"/>
        <v>0</v>
      </c>
    </row>
    <row r="93" spans="1:15" ht="16.5" customHeight="1">
      <c r="A93" s="282"/>
      <c r="B93" s="150" t="s">
        <v>22</v>
      </c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3">
        <f t="shared" si="7"/>
        <v>0</v>
      </c>
    </row>
    <row r="94" spans="1:15" ht="16.5" customHeight="1">
      <c r="A94" s="283" t="s">
        <v>426</v>
      </c>
      <c r="B94" s="150" t="s">
        <v>0</v>
      </c>
      <c r="C94" s="2">
        <v>557</v>
      </c>
      <c r="D94" s="2">
        <v>557</v>
      </c>
      <c r="E94" s="2">
        <v>831</v>
      </c>
      <c r="F94" s="2">
        <v>557</v>
      </c>
      <c r="G94" s="2">
        <v>557</v>
      </c>
      <c r="H94" s="2">
        <v>831</v>
      </c>
      <c r="I94" s="2">
        <v>557</v>
      </c>
      <c r="J94" s="2">
        <v>557</v>
      </c>
      <c r="K94" s="2">
        <v>831</v>
      </c>
      <c r="L94" s="2">
        <v>557</v>
      </c>
      <c r="M94" s="152">
        <v>557</v>
      </c>
      <c r="N94" s="152">
        <v>832</v>
      </c>
      <c r="O94" s="153">
        <f>SUM(C94:N94)</f>
        <v>7781</v>
      </c>
    </row>
    <row r="95" spans="1:15" ht="16.5" customHeight="1">
      <c r="A95" s="284"/>
      <c r="B95" s="150" t="s">
        <v>22</v>
      </c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3">
        <f t="shared" si="7"/>
        <v>0</v>
      </c>
    </row>
    <row r="96" spans="1:15" ht="16.5" customHeight="1">
      <c r="A96" s="282" t="s">
        <v>427</v>
      </c>
      <c r="B96" s="150" t="s">
        <v>0</v>
      </c>
      <c r="C96" s="152">
        <v>385</v>
      </c>
      <c r="D96" s="152">
        <v>385</v>
      </c>
      <c r="E96" s="152">
        <v>385</v>
      </c>
      <c r="F96" s="152">
        <v>385</v>
      </c>
      <c r="G96" s="152">
        <v>385</v>
      </c>
      <c r="H96" s="152">
        <v>385</v>
      </c>
      <c r="I96" s="152">
        <v>385</v>
      </c>
      <c r="J96" s="152">
        <v>385</v>
      </c>
      <c r="K96" s="152">
        <v>385</v>
      </c>
      <c r="L96" s="152">
        <v>385</v>
      </c>
      <c r="M96" s="152">
        <v>385</v>
      </c>
      <c r="N96" s="152">
        <v>394</v>
      </c>
      <c r="O96" s="153">
        <f t="shared" si="7"/>
        <v>4629</v>
      </c>
    </row>
    <row r="97" spans="1:15" ht="16.5" customHeight="1">
      <c r="A97" s="282"/>
      <c r="B97" s="150" t="s">
        <v>22</v>
      </c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3"/>
    </row>
    <row r="98" spans="1:15" ht="16.5" customHeight="1">
      <c r="A98" s="282" t="s">
        <v>192</v>
      </c>
      <c r="B98" s="150" t="s">
        <v>0</v>
      </c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3"/>
    </row>
    <row r="99" spans="1:15" ht="16.5" customHeight="1">
      <c r="A99" s="282"/>
      <c r="B99" s="150" t="s">
        <v>22</v>
      </c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</row>
    <row r="100" spans="1:16" ht="16.5" customHeight="1">
      <c r="A100" s="207" t="s">
        <v>428</v>
      </c>
      <c r="B100" s="150" t="s">
        <v>0</v>
      </c>
      <c r="C100" s="154">
        <f>SUM(C60:C99)</f>
        <v>28638</v>
      </c>
      <c r="D100" s="154">
        <f aca="true" t="shared" si="8" ref="D100:N100">SUM(D60:D99)</f>
        <v>29388</v>
      </c>
      <c r="E100" s="154">
        <f t="shared" si="8"/>
        <v>31212</v>
      </c>
      <c r="F100" s="154">
        <f t="shared" si="8"/>
        <v>38834</v>
      </c>
      <c r="G100" s="154">
        <f t="shared" si="8"/>
        <v>37978</v>
      </c>
      <c r="H100" s="154">
        <f t="shared" si="8"/>
        <v>44492</v>
      </c>
      <c r="I100" s="154">
        <f t="shared" si="8"/>
        <v>25778</v>
      </c>
      <c r="J100" s="154">
        <f t="shared" si="8"/>
        <v>31488</v>
      </c>
      <c r="K100" s="154">
        <f t="shared" si="8"/>
        <v>39512</v>
      </c>
      <c r="L100" s="154">
        <f t="shared" si="8"/>
        <v>27588</v>
      </c>
      <c r="M100" s="154">
        <f t="shared" si="8"/>
        <v>27433</v>
      </c>
      <c r="N100" s="154">
        <f t="shared" si="8"/>
        <v>79072</v>
      </c>
      <c r="O100" s="154">
        <f>SUM(C100:N100)</f>
        <v>441413</v>
      </c>
      <c r="P100" s="3"/>
    </row>
    <row r="101" spans="1:2" ht="16.5" customHeight="1">
      <c r="A101" s="207"/>
      <c r="B101" s="150" t="s">
        <v>22</v>
      </c>
    </row>
    <row r="102" spans="1:15" ht="16.5" customHeight="1">
      <c r="A102" s="207" t="s">
        <v>429</v>
      </c>
      <c r="B102" s="150" t="s">
        <v>0</v>
      </c>
      <c r="C102" s="154">
        <f aca="true" t="shared" si="9" ref="C102:O103">C100-C46</f>
        <v>-2917</v>
      </c>
      <c r="D102" s="154">
        <f t="shared" si="9"/>
        <v>-2382</v>
      </c>
      <c r="E102" s="154">
        <f t="shared" si="9"/>
        <v>-1838</v>
      </c>
      <c r="F102" s="154">
        <f t="shared" si="9"/>
        <v>1519</v>
      </c>
      <c r="G102" s="154">
        <f t="shared" si="9"/>
        <v>-5572</v>
      </c>
      <c r="H102" s="154">
        <f t="shared" si="9"/>
        <v>-21191</v>
      </c>
      <c r="I102" s="154">
        <f t="shared" si="9"/>
        <v>-8123</v>
      </c>
      <c r="J102" s="154">
        <f t="shared" si="9"/>
        <v>482</v>
      </c>
      <c r="K102" s="154">
        <f t="shared" si="9"/>
        <v>9362</v>
      </c>
      <c r="L102" s="154">
        <f t="shared" si="9"/>
        <v>-5912</v>
      </c>
      <c r="M102" s="154">
        <f t="shared" si="9"/>
        <v>-6357</v>
      </c>
      <c r="N102" s="154">
        <f t="shared" si="9"/>
        <v>42929</v>
      </c>
      <c r="O102" s="154">
        <f t="shared" si="9"/>
        <v>0</v>
      </c>
    </row>
    <row r="103" spans="1:15" ht="16.5" customHeight="1">
      <c r="A103" s="207"/>
      <c r="B103" s="150" t="s">
        <v>22</v>
      </c>
      <c r="C103" s="154">
        <f t="shared" si="9"/>
        <v>0</v>
      </c>
      <c r="D103" s="154">
        <f t="shared" si="9"/>
        <v>0</v>
      </c>
      <c r="E103" s="154">
        <f t="shared" si="9"/>
        <v>0</v>
      </c>
      <c r="F103" s="154">
        <f t="shared" si="9"/>
        <v>0</v>
      </c>
      <c r="G103" s="154">
        <f t="shared" si="9"/>
        <v>0</v>
      </c>
      <c r="H103" s="154">
        <f t="shared" si="9"/>
        <v>0</v>
      </c>
      <c r="I103" s="154">
        <f t="shared" si="9"/>
        <v>0</v>
      </c>
      <c r="J103" s="154">
        <f t="shared" si="9"/>
        <v>0</v>
      </c>
      <c r="K103" s="154">
        <f t="shared" si="9"/>
        <v>0</v>
      </c>
      <c r="L103" s="154">
        <f t="shared" si="9"/>
        <v>0</v>
      </c>
      <c r="M103" s="154">
        <f t="shared" si="9"/>
        <v>0</v>
      </c>
      <c r="N103" s="154">
        <f t="shared" si="9"/>
        <v>0</v>
      </c>
      <c r="O103" s="154">
        <f t="shared" si="9"/>
        <v>0</v>
      </c>
    </row>
    <row r="104" spans="3:15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3:15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3:15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3:15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3:15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3:15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3:15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3:15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3:15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3:15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3:15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3:15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3:15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3:15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3:15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3:15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3:15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3:15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3:15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3:15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3:15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3:15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3:15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3:15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3:15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3:15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3:15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3:15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3:15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3:15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3:15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3:15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3:15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3:15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3:15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3:15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3:15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3:15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3:15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3:15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3:15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3:15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3:15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3:15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3:15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3:15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3:15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3:15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3:15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3:15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3:15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3:15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3:15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3:15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3:15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3:15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3:15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3:15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3:15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3:15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3:15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3:15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3:15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3:15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3:15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3:15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3:15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3:15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3:15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3:15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3:15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3:15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3:15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3:15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3:15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3:15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3:15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3:15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3:15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3:15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3:15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3:15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</sheetData>
  <sheetProtection/>
  <mergeCells count="52">
    <mergeCell ref="A1:O1"/>
    <mergeCell ref="A2:O2"/>
    <mergeCell ref="A4:A5"/>
    <mergeCell ref="B4:B5"/>
    <mergeCell ref="C4:O4"/>
    <mergeCell ref="A36:A37"/>
    <mergeCell ref="A6:A7"/>
    <mergeCell ref="A8:A9"/>
    <mergeCell ref="A10:A11"/>
    <mergeCell ref="A12:A13"/>
    <mergeCell ref="A14:A15"/>
    <mergeCell ref="A16:A17"/>
    <mergeCell ref="A18:A19"/>
    <mergeCell ref="A20:A21"/>
    <mergeCell ref="A58:A59"/>
    <mergeCell ref="B58:B59"/>
    <mergeCell ref="C58:O58"/>
    <mergeCell ref="A22:A23"/>
    <mergeCell ref="A24:A25"/>
    <mergeCell ref="A26:A27"/>
    <mergeCell ref="A28:A29"/>
    <mergeCell ref="A30:A31"/>
    <mergeCell ref="A32:A33"/>
    <mergeCell ref="A34:A35"/>
    <mergeCell ref="A38:A39"/>
    <mergeCell ref="A40:A41"/>
    <mergeCell ref="A42:A43"/>
    <mergeCell ref="A44:A45"/>
    <mergeCell ref="A46:A47"/>
    <mergeCell ref="A56:O56"/>
    <mergeCell ref="A88:A89"/>
    <mergeCell ref="A90:A91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100:A101"/>
    <mergeCell ref="A102:A103"/>
    <mergeCell ref="A92:A93"/>
    <mergeCell ref="A94:A95"/>
    <mergeCell ref="A96:A97"/>
    <mergeCell ref="A98:A99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&amp;C11. melléklet az 1/2014. (II. 6.)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2"/>
  <sheetViews>
    <sheetView tabSelected="1" view="pageLayout" workbookViewId="0" topLeftCell="A1">
      <selection activeCell="I2" sqref="I2"/>
    </sheetView>
  </sheetViews>
  <sheetFormatPr defaultColWidth="9.140625" defaultRowHeight="12.75"/>
  <cols>
    <col min="1" max="1" width="20.421875" style="0" customWidth="1"/>
    <col min="2" max="5" width="7.7109375" style="0" customWidth="1"/>
    <col min="6" max="6" width="9.7109375" style="0" customWidth="1"/>
    <col min="7" max="10" width="7.7109375" style="0" customWidth="1"/>
    <col min="11" max="11" width="9.28125" style="0" customWidth="1"/>
    <col min="12" max="12" width="9.8515625" style="0" customWidth="1"/>
    <col min="13" max="13" width="20.421875" style="0" hidden="1" customWidth="1"/>
    <col min="14" max="14" width="9.28125" style="0" hidden="1" customWidth="1"/>
    <col min="15" max="15" width="9.28125" style="0" customWidth="1"/>
    <col min="16" max="16" width="5.421875" style="0" customWidth="1"/>
    <col min="17" max="17" width="21.421875" style="0" customWidth="1"/>
    <col min="18" max="18" width="6.421875" style="0" customWidth="1"/>
    <col min="19" max="19" width="6.140625" style="0" customWidth="1"/>
    <col min="20" max="20" width="6.28125" style="0" customWidth="1"/>
    <col min="21" max="21" width="7.7109375" style="0" customWidth="1"/>
    <col min="22" max="22" width="6.140625" style="0" customWidth="1"/>
    <col min="23" max="23" width="6.28125" style="0" customWidth="1"/>
    <col min="24" max="24" width="6.00390625" style="0" customWidth="1"/>
    <col min="25" max="25" width="6.140625" style="0" customWidth="1"/>
    <col min="26" max="26" width="7.140625" style="0" customWidth="1"/>
    <col min="27" max="27" width="6.8515625" style="0" customWidth="1"/>
    <col min="28" max="28" width="8.28125" style="0" customWidth="1"/>
    <col min="29" max="29" width="10.140625" style="0" customWidth="1"/>
    <col min="30" max="30" width="11.421875" style="0" customWidth="1"/>
    <col min="31" max="31" width="14.57421875" style="0" customWidth="1"/>
    <col min="32" max="32" width="36.8515625" style="0" customWidth="1"/>
    <col min="33" max="34" width="16.7109375" style="0" customWidth="1"/>
  </cols>
  <sheetData>
    <row r="1" spans="1:31" ht="12.75">
      <c r="A1" s="194" t="s">
        <v>455</v>
      </c>
      <c r="B1" s="195"/>
      <c r="C1" s="195"/>
      <c r="D1" s="195"/>
      <c r="E1" s="195"/>
      <c r="F1" s="195"/>
      <c r="G1" s="195"/>
      <c r="H1" s="195"/>
      <c r="I1" s="195"/>
      <c r="J1" s="195"/>
      <c r="K1" s="196"/>
      <c r="L1" s="196"/>
      <c r="Q1" s="194" t="s">
        <v>455</v>
      </c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</row>
    <row r="2" spans="1:34" ht="12.75">
      <c r="A2" s="37" t="s">
        <v>250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12"/>
      <c r="N2" s="35"/>
      <c r="O2" s="35"/>
      <c r="P2" s="35"/>
      <c r="Q2" s="194" t="s">
        <v>250</v>
      </c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10"/>
      <c r="AG2" s="111"/>
      <c r="AH2" s="111"/>
    </row>
    <row r="3" spans="1:34" ht="8.25" customHeight="1">
      <c r="A3" s="37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AF3" s="51"/>
      <c r="AG3" s="51"/>
      <c r="AH3" s="51"/>
    </row>
    <row r="4" spans="1:34" ht="12" customHeight="1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4" t="s">
        <v>155</v>
      </c>
      <c r="AE4" s="4" t="s">
        <v>155</v>
      </c>
      <c r="AF4" s="51"/>
      <c r="AG4" s="51"/>
      <c r="AH4" s="102"/>
    </row>
    <row r="5" spans="1:34" ht="41.25" customHeight="1">
      <c r="A5" s="189" t="s">
        <v>193</v>
      </c>
      <c r="B5" s="192" t="s">
        <v>456</v>
      </c>
      <c r="C5" s="193"/>
      <c r="D5" s="192" t="s">
        <v>457</v>
      </c>
      <c r="E5" s="193"/>
      <c r="F5" s="201" t="s">
        <v>458</v>
      </c>
      <c r="G5" s="201"/>
      <c r="H5" s="201" t="s">
        <v>459</v>
      </c>
      <c r="I5" s="201"/>
      <c r="J5" s="185" t="s">
        <v>460</v>
      </c>
      <c r="K5" s="186"/>
      <c r="L5" s="199" t="s">
        <v>466</v>
      </c>
      <c r="M5" s="200"/>
      <c r="N5" s="183"/>
      <c r="O5" s="184"/>
      <c r="Q5" s="189" t="s">
        <v>193</v>
      </c>
      <c r="R5" s="192" t="s">
        <v>467</v>
      </c>
      <c r="S5" s="193"/>
      <c r="T5" s="185" t="s">
        <v>461</v>
      </c>
      <c r="U5" s="186"/>
      <c r="V5" s="185" t="s">
        <v>462</v>
      </c>
      <c r="W5" s="191"/>
      <c r="X5" s="185" t="s">
        <v>463</v>
      </c>
      <c r="Y5" s="186"/>
      <c r="Z5" s="185" t="s">
        <v>464</v>
      </c>
      <c r="AA5" s="186"/>
      <c r="AB5" s="187" t="s">
        <v>465</v>
      </c>
      <c r="AC5" s="188"/>
      <c r="AD5" s="197" t="s">
        <v>248</v>
      </c>
      <c r="AE5" s="198"/>
      <c r="AF5" s="109"/>
      <c r="AG5" s="73"/>
      <c r="AH5" s="73"/>
    </row>
    <row r="6" spans="1:34" ht="25.5" customHeight="1">
      <c r="A6" s="190"/>
      <c r="B6" s="2" t="s">
        <v>0</v>
      </c>
      <c r="C6" s="2" t="s">
        <v>137</v>
      </c>
      <c r="D6" s="2" t="s">
        <v>0</v>
      </c>
      <c r="E6" s="2" t="s">
        <v>137</v>
      </c>
      <c r="F6" s="2" t="s">
        <v>0</v>
      </c>
      <c r="G6" s="2" t="s">
        <v>137</v>
      </c>
      <c r="H6" s="2" t="s">
        <v>0</v>
      </c>
      <c r="I6" s="2" t="s">
        <v>137</v>
      </c>
      <c r="J6" s="2" t="s">
        <v>0</v>
      </c>
      <c r="K6" s="11" t="s">
        <v>137</v>
      </c>
      <c r="L6" s="2" t="s">
        <v>0</v>
      </c>
      <c r="M6" s="72"/>
      <c r="N6" s="2" t="s">
        <v>0</v>
      </c>
      <c r="O6" s="2" t="s">
        <v>137</v>
      </c>
      <c r="Q6" s="190"/>
      <c r="R6" s="2" t="s">
        <v>0</v>
      </c>
      <c r="S6" s="2" t="s">
        <v>137</v>
      </c>
      <c r="T6" s="2" t="s">
        <v>0</v>
      </c>
      <c r="U6" s="2" t="s">
        <v>137</v>
      </c>
      <c r="V6" s="2" t="s">
        <v>0</v>
      </c>
      <c r="W6" s="2" t="s">
        <v>276</v>
      </c>
      <c r="X6" s="2" t="s">
        <v>0</v>
      </c>
      <c r="Y6" s="2" t="s">
        <v>263</v>
      </c>
      <c r="Z6" s="2" t="s">
        <v>0</v>
      </c>
      <c r="AA6" s="2" t="s">
        <v>276</v>
      </c>
      <c r="AB6" s="2" t="s">
        <v>0</v>
      </c>
      <c r="AC6" s="45" t="s">
        <v>137</v>
      </c>
      <c r="AD6" s="6" t="s">
        <v>0</v>
      </c>
      <c r="AE6" s="86" t="s">
        <v>263</v>
      </c>
      <c r="AF6" s="109"/>
      <c r="AG6" s="103"/>
      <c r="AH6" s="103"/>
    </row>
    <row r="7" spans="1:34" ht="24.75" customHeight="1">
      <c r="A7" s="48" t="s">
        <v>194</v>
      </c>
      <c r="B7" s="8"/>
      <c r="C7" s="8"/>
      <c r="D7" s="8"/>
      <c r="E7" s="8"/>
      <c r="F7" s="8">
        <v>418</v>
      </c>
      <c r="G7" s="8"/>
      <c r="H7" s="8"/>
      <c r="I7" s="8"/>
      <c r="J7" s="8"/>
      <c r="K7" s="8"/>
      <c r="L7" s="8"/>
      <c r="M7" s="48" t="s">
        <v>194</v>
      </c>
      <c r="N7" s="8"/>
      <c r="O7" s="8"/>
      <c r="Q7" s="48" t="s">
        <v>194</v>
      </c>
      <c r="R7" s="8"/>
      <c r="S7" s="8"/>
      <c r="T7" s="8"/>
      <c r="U7" s="8"/>
      <c r="V7" s="8"/>
      <c r="W7" s="8"/>
      <c r="X7" s="8">
        <v>1550</v>
      </c>
      <c r="Y7" s="8"/>
      <c r="Z7" s="8"/>
      <c r="AA7" s="8"/>
      <c r="AB7" s="8"/>
      <c r="AC7" s="76"/>
      <c r="AD7" s="87">
        <f>SUM(B7+D7+F7+H7+J7+L7+R7+T7+V7+X7+Z7+AB7)</f>
        <v>1968</v>
      </c>
      <c r="AE7" s="88">
        <f aca="true" t="shared" si="0" ref="AE7:AE12">SUM(C7+E7+G7+I7+K7+O7+S7+U7+W7+Y7+AA7+AC7)</f>
        <v>0</v>
      </c>
      <c r="AF7" s="104"/>
      <c r="AG7" s="105"/>
      <c r="AH7" s="105"/>
    </row>
    <row r="8" spans="1:34" ht="22.5" customHeight="1">
      <c r="A8" s="48" t="s">
        <v>195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48" t="s">
        <v>195</v>
      </c>
      <c r="N8" s="8"/>
      <c r="O8" s="8"/>
      <c r="Q8" s="48" t="s">
        <v>195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76"/>
      <c r="AD8" s="87">
        <f>SUM(B8+D8+F8+H8+J8+L8+R8+T8+V8+X8+Z8+AB8)</f>
        <v>0</v>
      </c>
      <c r="AE8" s="88">
        <f t="shared" si="0"/>
        <v>0</v>
      </c>
      <c r="AF8" s="104"/>
      <c r="AG8" s="105"/>
      <c r="AH8" s="105"/>
    </row>
    <row r="9" spans="1:34" ht="22.5" customHeight="1">
      <c r="A9" s="48" t="s">
        <v>196</v>
      </c>
      <c r="B9" s="8">
        <v>224</v>
      </c>
      <c r="C9" s="8"/>
      <c r="D9" s="8">
        <v>1455</v>
      </c>
      <c r="E9" s="8"/>
      <c r="F9" s="8">
        <v>113</v>
      </c>
      <c r="G9" s="8"/>
      <c r="H9" s="8"/>
      <c r="I9" s="8"/>
      <c r="J9" s="8"/>
      <c r="K9" s="8"/>
      <c r="L9" s="8"/>
      <c r="M9" s="48" t="s">
        <v>196</v>
      </c>
      <c r="N9" s="8"/>
      <c r="O9" s="8"/>
      <c r="Q9" s="48" t="s">
        <v>196</v>
      </c>
      <c r="R9" s="8"/>
      <c r="S9" s="8"/>
      <c r="T9" s="8"/>
      <c r="U9" s="8"/>
      <c r="V9" s="8"/>
      <c r="W9" s="8"/>
      <c r="X9" s="8">
        <v>419</v>
      </c>
      <c r="Y9" s="8"/>
      <c r="Z9" s="8"/>
      <c r="AA9" s="8"/>
      <c r="AB9" s="8"/>
      <c r="AC9" s="76"/>
      <c r="AD9" s="87">
        <f>SUM(B9+D9+F9+H9+J9+L9+R9+T9+V9+X9+Z9+AB9)</f>
        <v>2211</v>
      </c>
      <c r="AE9" s="88">
        <f t="shared" si="0"/>
        <v>0</v>
      </c>
      <c r="AF9" s="104"/>
      <c r="AG9" s="105"/>
      <c r="AH9" s="105"/>
    </row>
    <row r="10" spans="1:34" ht="21.75" customHeight="1">
      <c r="A10" s="48" t="s">
        <v>302</v>
      </c>
      <c r="B10" s="8">
        <v>828</v>
      </c>
      <c r="C10" s="8"/>
      <c r="D10" s="8">
        <v>5392</v>
      </c>
      <c r="E10" s="8"/>
      <c r="F10" s="8"/>
      <c r="G10" s="8"/>
      <c r="H10" s="8"/>
      <c r="I10" s="8"/>
      <c r="J10" s="8"/>
      <c r="K10" s="8"/>
      <c r="L10" s="8"/>
      <c r="M10" s="48" t="s">
        <v>197</v>
      </c>
      <c r="N10" s="8"/>
      <c r="O10" s="8"/>
      <c r="Q10" s="48" t="s">
        <v>308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6"/>
      <c r="AD10" s="87">
        <f>SUM(B10+D10+F10+H10+J10+L10+R10+T10+V10+X10+Z10+AB10)</f>
        <v>6220</v>
      </c>
      <c r="AE10" s="88">
        <f t="shared" si="0"/>
        <v>0</v>
      </c>
      <c r="AF10" s="104"/>
      <c r="AG10" s="105"/>
      <c r="AH10" s="105"/>
    </row>
    <row r="11" spans="1:34" ht="22.5" customHeight="1">
      <c r="A11" s="48" t="s">
        <v>303</v>
      </c>
      <c r="B11" s="8"/>
      <c r="C11" s="8"/>
      <c r="D11" s="8"/>
      <c r="E11" s="8"/>
      <c r="F11" s="8">
        <v>1096</v>
      </c>
      <c r="G11" s="8"/>
      <c r="H11" s="8"/>
      <c r="I11" s="8"/>
      <c r="J11" s="8"/>
      <c r="K11" s="8"/>
      <c r="L11" s="8">
        <v>268656</v>
      </c>
      <c r="M11" s="48" t="s">
        <v>198</v>
      </c>
      <c r="N11" s="8"/>
      <c r="O11" s="8"/>
      <c r="Q11" s="48" t="s">
        <v>309</v>
      </c>
      <c r="R11" s="8">
        <v>194</v>
      </c>
      <c r="S11" s="8"/>
      <c r="T11" s="8">
        <v>897</v>
      </c>
      <c r="U11" s="8"/>
      <c r="V11" s="8"/>
      <c r="W11" s="8"/>
      <c r="X11" s="8"/>
      <c r="Y11" s="8"/>
      <c r="Z11" s="8"/>
      <c r="AA11" s="8"/>
      <c r="AB11" s="8"/>
      <c r="AC11" s="76"/>
      <c r="AD11" s="87">
        <f>SUM(B11+D11+F11+H11+J11+L11+R11+T11+V11+X11+Z11+AB11)</f>
        <v>270843</v>
      </c>
      <c r="AE11" s="88">
        <f t="shared" si="0"/>
        <v>0</v>
      </c>
      <c r="AF11" s="104"/>
      <c r="AG11" s="105"/>
      <c r="AH11" s="105"/>
    </row>
    <row r="12" spans="1:34" ht="22.5" customHeight="1">
      <c r="A12" s="48" t="s">
        <v>304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48" t="s">
        <v>199</v>
      </c>
      <c r="N12" s="8"/>
      <c r="O12" s="8"/>
      <c r="Q12" s="48" t="s">
        <v>310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76"/>
      <c r="AD12" s="87">
        <f>SUM(B12+D12+F12+H12+J12+L12+T12+V12+X12+Z12+AB12)</f>
        <v>0</v>
      </c>
      <c r="AE12" s="88">
        <f t="shared" si="0"/>
        <v>0</v>
      </c>
      <c r="AF12" s="104"/>
      <c r="AG12" s="105"/>
      <c r="AH12" s="105"/>
    </row>
    <row r="13" spans="1:34" ht="24.75" customHeight="1">
      <c r="A13" s="48" t="s">
        <v>305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>
        <v>45400</v>
      </c>
      <c r="M13" s="48" t="s">
        <v>200</v>
      </c>
      <c r="N13" s="8"/>
      <c r="O13" s="8"/>
      <c r="Q13" s="48" t="s">
        <v>305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76"/>
      <c r="AD13" s="87">
        <f>SUM(B13+D13+F13+H13+J13+L13+R13+T13+V13+X13+Z13+AB13)</f>
        <v>45400</v>
      </c>
      <c r="AE13" s="88">
        <f>SUM(C13+E13+G13+I13+K13+S13+U13+W13+Y13+AA13+AC13)</f>
        <v>0</v>
      </c>
      <c r="AF13" s="104"/>
      <c r="AG13" s="105"/>
      <c r="AH13" s="105"/>
    </row>
    <row r="14" spans="1:34" ht="24.75" customHeight="1">
      <c r="A14" s="49" t="s">
        <v>201</v>
      </c>
      <c r="B14" s="7">
        <f aca="true" t="shared" si="1" ref="B14:L14">SUM(B7:B13)</f>
        <v>1052</v>
      </c>
      <c r="C14" s="7">
        <f t="shared" si="1"/>
        <v>0</v>
      </c>
      <c r="D14" s="7">
        <f t="shared" si="1"/>
        <v>6847</v>
      </c>
      <c r="E14" s="7">
        <f t="shared" si="1"/>
        <v>0</v>
      </c>
      <c r="F14" s="7">
        <f t="shared" si="1"/>
        <v>1627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  <c r="K14" s="7">
        <f t="shared" si="1"/>
        <v>0</v>
      </c>
      <c r="L14" s="7">
        <f t="shared" si="1"/>
        <v>314056</v>
      </c>
      <c r="M14" s="49" t="s">
        <v>201</v>
      </c>
      <c r="N14" s="7">
        <f>SUM(N7:N13)</f>
        <v>0</v>
      </c>
      <c r="O14" s="7">
        <f>SUM(O7:O13)</f>
        <v>0</v>
      </c>
      <c r="Q14" s="49" t="s">
        <v>201</v>
      </c>
      <c r="R14" s="7">
        <f>SUM(R7:R13)</f>
        <v>194</v>
      </c>
      <c r="S14" s="7">
        <f>SUM(S7:S13)</f>
        <v>0</v>
      </c>
      <c r="T14" s="7">
        <f>SUM(T7:T13)</f>
        <v>897</v>
      </c>
      <c r="U14" s="7">
        <f>SUM(U7:U13)</f>
        <v>0</v>
      </c>
      <c r="V14" s="7"/>
      <c r="W14" s="7">
        <f aca="true" t="shared" si="2" ref="W14:AE14">SUM(W7:W13)</f>
        <v>0</v>
      </c>
      <c r="X14" s="7">
        <f t="shared" si="2"/>
        <v>1969</v>
      </c>
      <c r="Y14" s="7">
        <f t="shared" si="2"/>
        <v>0</v>
      </c>
      <c r="Z14" s="7">
        <f t="shared" si="2"/>
        <v>0</v>
      </c>
      <c r="AA14" s="7">
        <f t="shared" si="2"/>
        <v>0</v>
      </c>
      <c r="AB14" s="7">
        <f t="shared" si="2"/>
        <v>0</v>
      </c>
      <c r="AC14" s="77">
        <f t="shared" si="2"/>
        <v>0</v>
      </c>
      <c r="AD14" s="87">
        <f t="shared" si="2"/>
        <v>326642</v>
      </c>
      <c r="AE14" s="88">
        <f t="shared" si="2"/>
        <v>0</v>
      </c>
      <c r="AF14" s="106"/>
      <c r="AG14" s="105"/>
      <c r="AH14" s="105"/>
    </row>
    <row r="15" spans="1:34" ht="24.75" customHeight="1">
      <c r="A15" s="48" t="s">
        <v>37</v>
      </c>
      <c r="B15" s="8"/>
      <c r="C15" s="8"/>
      <c r="D15" s="8"/>
      <c r="E15" s="8"/>
      <c r="F15" s="8">
        <v>69772</v>
      </c>
      <c r="G15" s="8"/>
      <c r="H15" s="8"/>
      <c r="I15" s="8"/>
      <c r="J15" s="8"/>
      <c r="K15" s="8"/>
      <c r="L15" s="8"/>
      <c r="M15" s="48" t="s">
        <v>202</v>
      </c>
      <c r="N15" s="8"/>
      <c r="O15" s="8"/>
      <c r="Q15" s="48" t="s">
        <v>37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76"/>
      <c r="AD15" s="87">
        <f>SUM(B15+D15+F15+H15+J15+L15+R15+T15+V15+X15+Z15+AB15)</f>
        <v>69772</v>
      </c>
      <c r="AE15" s="88">
        <f>SUM(C15+E15+G15+I15+K15+O15+S15+U15+W15+Y15+AA15+AC15)</f>
        <v>0</v>
      </c>
      <c r="AF15" s="104"/>
      <c r="AG15" s="105"/>
      <c r="AH15" s="105"/>
    </row>
    <row r="16" spans="1:34" ht="24.75" customHeight="1">
      <c r="A16" s="48" t="s">
        <v>306</v>
      </c>
      <c r="B16" s="8"/>
      <c r="C16" s="8"/>
      <c r="D16" s="8"/>
      <c r="E16" s="8"/>
      <c r="F16" s="8">
        <v>3400</v>
      </c>
      <c r="G16" s="8"/>
      <c r="H16" s="8">
        <v>616</v>
      </c>
      <c r="I16" s="8"/>
      <c r="J16" s="8">
        <v>613</v>
      </c>
      <c r="K16" s="8"/>
      <c r="L16" s="8"/>
      <c r="M16" s="48" t="s">
        <v>18</v>
      </c>
      <c r="N16" s="8"/>
      <c r="O16" s="8"/>
      <c r="Q16" s="48" t="s">
        <v>306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76"/>
      <c r="AD16" s="87">
        <f>SUM(B16+D16+F16+H16+J16+L16+R16+T16+V16+X16+Z16+AB16)</f>
        <v>4629</v>
      </c>
      <c r="AE16" s="88">
        <f>SUM(C16+E16+G16+I16+K16+O16+S16+U16+W16+Y16+AA16+AC16)</f>
        <v>0</v>
      </c>
      <c r="AF16" s="104"/>
      <c r="AG16" s="105"/>
      <c r="AH16" s="105"/>
    </row>
    <row r="17" spans="1:34" ht="24.75" customHeight="1">
      <c r="A17" s="50" t="s">
        <v>307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48" t="s">
        <v>19</v>
      </c>
      <c r="N17" s="8"/>
      <c r="O17" s="8"/>
      <c r="Q17" s="48" t="s">
        <v>311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76"/>
      <c r="AD17" s="87">
        <f>SUM(B17+F17+D17+H17+J17+L17+R17+T17+V17+X17+Z17+AB17)</f>
        <v>0</v>
      </c>
      <c r="AE17" s="88">
        <f>SUM(C17+E17+G17+I17+K17+O17+S17+U17+W17+Y17+AA17+AC17)</f>
        <v>0</v>
      </c>
      <c r="AF17" s="104"/>
      <c r="AG17" s="105"/>
      <c r="AH17" s="105"/>
    </row>
    <row r="18" spans="1:34" ht="24.75" customHeight="1">
      <c r="A18" s="48" t="s">
        <v>324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48" t="s">
        <v>20</v>
      </c>
      <c r="N18" s="8"/>
      <c r="O18" s="8"/>
      <c r="Q18" s="48" t="s">
        <v>312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76"/>
      <c r="AD18" s="87">
        <f>SUM(B18+D18+F18+H18+J18+L18+R18+T18+V18+X18+Z18+AB18)</f>
        <v>0</v>
      </c>
      <c r="AE18" s="88">
        <f>SUM(C18+E18+G18+I18+K18+O18+S18+U18+W18+Y18+AA18+AC18)</f>
        <v>0</v>
      </c>
      <c r="AF18" s="107"/>
      <c r="AG18" s="105"/>
      <c r="AH18" s="105"/>
    </row>
    <row r="19" spans="1:34" ht="13.5" thickBot="1">
      <c r="A19" s="131" t="s">
        <v>48</v>
      </c>
      <c r="B19" s="7">
        <f aca="true" t="shared" si="3" ref="B19:O19">SUM(B14:B18)</f>
        <v>1052</v>
      </c>
      <c r="C19" s="7">
        <f t="shared" si="3"/>
        <v>0</v>
      </c>
      <c r="D19" s="7">
        <f t="shared" si="3"/>
        <v>6847</v>
      </c>
      <c r="E19" s="7">
        <f t="shared" si="3"/>
        <v>0</v>
      </c>
      <c r="F19" s="7">
        <f t="shared" si="3"/>
        <v>74799</v>
      </c>
      <c r="G19" s="7">
        <f t="shared" si="3"/>
        <v>0</v>
      </c>
      <c r="H19" s="7">
        <f t="shared" si="3"/>
        <v>616</v>
      </c>
      <c r="I19" s="7">
        <f t="shared" si="3"/>
        <v>0</v>
      </c>
      <c r="J19" s="7">
        <f t="shared" si="3"/>
        <v>613</v>
      </c>
      <c r="K19" s="7">
        <f t="shared" si="3"/>
        <v>0</v>
      </c>
      <c r="L19" s="7">
        <f t="shared" si="3"/>
        <v>314056</v>
      </c>
      <c r="M19" s="7">
        <f t="shared" si="3"/>
        <v>0</v>
      </c>
      <c r="N19" s="7">
        <f t="shared" si="3"/>
        <v>0</v>
      </c>
      <c r="O19" s="7">
        <f t="shared" si="3"/>
        <v>0</v>
      </c>
      <c r="Q19" s="18" t="s">
        <v>48</v>
      </c>
      <c r="R19" s="7">
        <f>SUM(R14:R18)</f>
        <v>194</v>
      </c>
      <c r="S19" s="7">
        <f>SUM(S14:S18)</f>
        <v>0</v>
      </c>
      <c r="T19" s="7">
        <f>SUM(T14:T18)</f>
        <v>897</v>
      </c>
      <c r="U19" s="7">
        <f>SUM(U14:U18)</f>
        <v>0</v>
      </c>
      <c r="V19" s="7"/>
      <c r="W19" s="7">
        <f aca="true" t="shared" si="4" ref="W19:AE19">SUM(W14:W18)</f>
        <v>0</v>
      </c>
      <c r="X19" s="7">
        <f t="shared" si="4"/>
        <v>1969</v>
      </c>
      <c r="Y19" s="7">
        <f t="shared" si="4"/>
        <v>0</v>
      </c>
      <c r="Z19" s="7">
        <f t="shared" si="4"/>
        <v>0</v>
      </c>
      <c r="AA19" s="7">
        <f t="shared" si="4"/>
        <v>0</v>
      </c>
      <c r="AB19" s="7">
        <f t="shared" si="4"/>
        <v>0</v>
      </c>
      <c r="AC19" s="77">
        <f t="shared" si="4"/>
        <v>0</v>
      </c>
      <c r="AD19" s="89">
        <f t="shared" si="4"/>
        <v>401043</v>
      </c>
      <c r="AE19" s="90">
        <f t="shared" si="4"/>
        <v>0</v>
      </c>
      <c r="AF19" s="106"/>
      <c r="AG19" s="105"/>
      <c r="AH19" s="105"/>
    </row>
    <row r="20" spans="32:34" ht="12.75">
      <c r="AF20" s="51"/>
      <c r="AG20" s="51"/>
      <c r="AH20" s="51"/>
    </row>
    <row r="21" spans="32:34" ht="12.75">
      <c r="AF21" s="51"/>
      <c r="AG21" s="51"/>
      <c r="AH21" s="51"/>
    </row>
    <row r="22" spans="32:34" ht="12.75">
      <c r="AF22" s="51"/>
      <c r="AG22" s="51"/>
      <c r="AH22" s="51"/>
    </row>
  </sheetData>
  <sheetProtection/>
  <mergeCells count="18">
    <mergeCell ref="A1:L1"/>
    <mergeCell ref="AD5:AE5"/>
    <mergeCell ref="L5:O5"/>
    <mergeCell ref="B5:C5"/>
    <mergeCell ref="D5:E5"/>
    <mergeCell ref="F5:G5"/>
    <mergeCell ref="H5:I5"/>
    <mergeCell ref="Z5:AA5"/>
    <mergeCell ref="Q1:AE1"/>
    <mergeCell ref="Q2:AE2"/>
    <mergeCell ref="X5:Y5"/>
    <mergeCell ref="AB5:AC5"/>
    <mergeCell ref="J5:K5"/>
    <mergeCell ref="A5:A6"/>
    <mergeCell ref="V5:W5"/>
    <mergeCell ref="T5:U5"/>
    <mergeCell ref="Q5:Q6"/>
    <mergeCell ref="R5:S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&amp;C1/1. melléklet az 1/2014. (II. 6.) önkormányzati rendelethez
</oddHeader>
    <oddFooter>&amp;C&amp;P.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5:K22"/>
  <sheetViews>
    <sheetView view="pageLayout" workbookViewId="0" topLeftCell="A1">
      <selection activeCell="B7" sqref="B7:K7"/>
    </sheetView>
  </sheetViews>
  <sheetFormatPr defaultColWidth="9.140625" defaultRowHeight="12.75"/>
  <cols>
    <col min="2" max="2" width="13.00390625" style="0" customWidth="1"/>
    <col min="3" max="4" width="6.57421875" style="0" customWidth="1"/>
    <col min="5" max="5" width="6.8515625" style="0" customWidth="1"/>
    <col min="6" max="9" width="6.421875" style="0" customWidth="1"/>
    <col min="10" max="10" width="6.7109375" style="0" customWidth="1"/>
    <col min="11" max="11" width="6.57421875" style="0" customWidth="1"/>
  </cols>
  <sheetData>
    <row r="5" spans="2:11" ht="12.75">
      <c r="B5" s="194" t="s">
        <v>441</v>
      </c>
      <c r="C5" s="294"/>
      <c r="D5" s="294"/>
      <c r="E5" s="294"/>
      <c r="F5" s="294"/>
      <c r="G5" s="294"/>
      <c r="H5" s="294"/>
      <c r="I5" s="294"/>
      <c r="J5" s="294"/>
      <c r="K5" s="294"/>
    </row>
    <row r="7" spans="2:11" ht="12.75">
      <c r="B7" s="194" t="s">
        <v>442</v>
      </c>
      <c r="C7" s="196"/>
      <c r="D7" s="196"/>
      <c r="E7" s="196"/>
      <c r="F7" s="196"/>
      <c r="G7" s="196"/>
      <c r="H7" s="196"/>
      <c r="I7" s="196"/>
      <c r="J7" s="196"/>
      <c r="K7" s="196"/>
    </row>
    <row r="10" spans="2:11" ht="12.75">
      <c r="B10" s="194" t="s">
        <v>443</v>
      </c>
      <c r="C10" s="194"/>
      <c r="D10" s="194"/>
      <c r="E10" s="194"/>
      <c r="F10" s="194"/>
      <c r="G10" s="194"/>
      <c r="H10" s="294"/>
      <c r="I10" s="294"/>
      <c r="J10" s="294"/>
      <c r="K10" s="294"/>
    </row>
    <row r="12" spans="10:11" ht="12.75">
      <c r="J12" s="295" t="s">
        <v>430</v>
      </c>
      <c r="K12" s="295"/>
    </row>
    <row r="13" spans="2:11" ht="22.5">
      <c r="B13" s="168" t="s">
        <v>444</v>
      </c>
      <c r="C13" s="148">
        <v>2014</v>
      </c>
      <c r="D13" s="148">
        <v>2015</v>
      </c>
      <c r="E13" s="148">
        <v>2016</v>
      </c>
      <c r="F13" s="148">
        <v>2017</v>
      </c>
      <c r="G13" s="148">
        <v>2018</v>
      </c>
      <c r="H13" s="148">
        <v>2019</v>
      </c>
      <c r="I13" s="148">
        <v>2020</v>
      </c>
      <c r="J13" s="148">
        <v>2021</v>
      </c>
      <c r="K13" s="148">
        <v>2022</v>
      </c>
    </row>
    <row r="14" spans="2:11" ht="23.25" customHeight="1">
      <c r="B14" s="169" t="s">
        <v>366</v>
      </c>
      <c r="C14" s="151">
        <v>297610</v>
      </c>
      <c r="D14" s="151">
        <v>297610</v>
      </c>
      <c r="E14" s="151">
        <v>297610</v>
      </c>
      <c r="F14" s="151">
        <v>297610</v>
      </c>
      <c r="G14" s="151">
        <v>297610</v>
      </c>
      <c r="H14" s="151">
        <v>297610</v>
      </c>
      <c r="I14" s="151">
        <v>297610</v>
      </c>
      <c r="J14" s="151">
        <v>297610</v>
      </c>
      <c r="K14" s="151">
        <v>297610</v>
      </c>
    </row>
    <row r="15" ht="12.75">
      <c r="G15" s="142"/>
    </row>
    <row r="22" ht="12.75">
      <c r="C22" s="142"/>
    </row>
  </sheetData>
  <sheetProtection/>
  <mergeCells count="4">
    <mergeCell ref="B5:K5"/>
    <mergeCell ref="B7:K7"/>
    <mergeCell ref="B10:K10"/>
    <mergeCell ref="J12:K1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&amp;C12. melléklet az 1/2014. (II. 6.)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12"/>
  <sheetViews>
    <sheetView view="pageLayout" workbookViewId="0" topLeftCell="A1">
      <selection activeCell="F4" sqref="F4"/>
    </sheetView>
  </sheetViews>
  <sheetFormatPr defaultColWidth="9.140625" defaultRowHeight="12.75"/>
  <cols>
    <col min="1" max="1" width="14.28125" style="0" customWidth="1"/>
    <col min="2" max="2" width="10.28125" style="0" customWidth="1"/>
    <col min="3" max="3" width="9.8515625" style="0" customWidth="1"/>
    <col min="4" max="4" width="8.8515625" style="0" customWidth="1"/>
    <col min="5" max="5" width="9.421875" style="0" customWidth="1"/>
    <col min="6" max="6" width="10.00390625" style="0" customWidth="1"/>
    <col min="7" max="7" width="10.140625" style="0" customWidth="1"/>
    <col min="8" max="8" width="11.00390625" style="0" customWidth="1"/>
    <col min="9" max="9" width="12.8515625" style="0" customWidth="1"/>
    <col min="10" max="10" width="14.7109375" style="0" customWidth="1"/>
  </cols>
  <sheetData>
    <row r="1" ht="12.75">
      <c r="D1" s="20" t="s">
        <v>454</v>
      </c>
    </row>
    <row r="2" spans="2:8" ht="12.75">
      <c r="B2" s="296" t="s">
        <v>487</v>
      </c>
      <c r="C2" s="296"/>
      <c r="D2" s="296"/>
      <c r="E2" s="296"/>
      <c r="F2" s="296"/>
      <c r="G2" s="296"/>
      <c r="H2" s="194"/>
    </row>
    <row r="3" spans="2:8" ht="12.75">
      <c r="B3" s="296" t="s">
        <v>445</v>
      </c>
      <c r="C3" s="296"/>
      <c r="D3" s="296"/>
      <c r="E3" s="296"/>
      <c r="F3" s="296"/>
      <c r="G3" s="296"/>
      <c r="H3" s="296"/>
    </row>
    <row r="4" ht="12.75">
      <c r="I4" t="s">
        <v>430</v>
      </c>
    </row>
    <row r="5" spans="1:10" ht="12.75">
      <c r="A5" s="297" t="s">
        <v>431</v>
      </c>
      <c r="B5" s="299" t="s">
        <v>446</v>
      </c>
      <c r="C5" s="300"/>
      <c r="D5" s="300"/>
      <c r="E5" s="301"/>
      <c r="F5" s="299" t="s">
        <v>24</v>
      </c>
      <c r="G5" s="300"/>
      <c r="H5" s="300"/>
      <c r="I5" s="301"/>
      <c r="J5" s="66"/>
    </row>
    <row r="6" spans="1:10" ht="56.25">
      <c r="A6" s="298"/>
      <c r="B6" s="159" t="s">
        <v>447</v>
      </c>
      <c r="C6" s="159" t="s">
        <v>448</v>
      </c>
      <c r="D6" s="159" t="s">
        <v>486</v>
      </c>
      <c r="E6" s="160" t="s">
        <v>154</v>
      </c>
      <c r="F6" s="159" t="s">
        <v>447</v>
      </c>
      <c r="G6" s="159" t="s">
        <v>448</v>
      </c>
      <c r="H6" s="159" t="s">
        <v>449</v>
      </c>
      <c r="I6" s="160" t="s">
        <v>154</v>
      </c>
      <c r="J6" s="161" t="s">
        <v>450</v>
      </c>
    </row>
    <row r="7" spans="1:10" ht="12.75">
      <c r="A7" s="44" t="s">
        <v>483</v>
      </c>
      <c r="B7" s="162">
        <v>49601</v>
      </c>
      <c r="C7" s="162">
        <v>0</v>
      </c>
      <c r="D7" s="162">
        <v>0</v>
      </c>
      <c r="E7" s="162">
        <f aca="true" t="shared" si="0" ref="E7:E12">SUM(B7:D7)</f>
        <v>49601</v>
      </c>
      <c r="F7" s="162">
        <v>63860</v>
      </c>
      <c r="G7" s="162">
        <v>0</v>
      </c>
      <c r="H7" s="162">
        <v>0</v>
      </c>
      <c r="I7" s="162">
        <f aca="true" t="shared" si="1" ref="I7:I12">SUM(F7:H7)</f>
        <v>63860</v>
      </c>
      <c r="J7" s="163">
        <f aca="true" t="shared" si="2" ref="J7:J12">E7-I7</f>
        <v>-14259</v>
      </c>
    </row>
    <row r="8" spans="1:10" ht="12.75">
      <c r="A8" s="44" t="s">
        <v>485</v>
      </c>
      <c r="B8" s="162">
        <v>18311</v>
      </c>
      <c r="C8" s="162">
        <v>56395</v>
      </c>
      <c r="D8" s="162">
        <v>0</v>
      </c>
      <c r="E8" s="162">
        <f t="shared" si="0"/>
        <v>74706</v>
      </c>
      <c r="F8" s="162">
        <v>26139</v>
      </c>
      <c r="G8" s="162">
        <v>62548</v>
      </c>
      <c r="H8" s="162">
        <v>0</v>
      </c>
      <c r="I8" s="162">
        <f t="shared" si="1"/>
        <v>88687</v>
      </c>
      <c r="J8" s="163">
        <f t="shared" si="2"/>
        <v>-13981</v>
      </c>
    </row>
    <row r="9" spans="1:10" ht="12.75">
      <c r="A9" s="44" t="s">
        <v>451</v>
      </c>
      <c r="B9" s="162">
        <v>4881</v>
      </c>
      <c r="C9" s="162">
        <v>0</v>
      </c>
      <c r="D9" s="162">
        <v>0</v>
      </c>
      <c r="E9" s="162">
        <f t="shared" si="0"/>
        <v>4881</v>
      </c>
      <c r="F9" s="162">
        <v>7144</v>
      </c>
      <c r="G9" s="162">
        <v>0</v>
      </c>
      <c r="H9" s="162">
        <v>0</v>
      </c>
      <c r="I9" s="162">
        <f t="shared" si="1"/>
        <v>7144</v>
      </c>
      <c r="J9" s="163">
        <f t="shared" si="2"/>
        <v>-2263</v>
      </c>
    </row>
    <row r="10" spans="1:10" ht="12.75">
      <c r="A10" s="44" t="s">
        <v>484</v>
      </c>
      <c r="B10" s="162">
        <v>95823</v>
      </c>
      <c r="C10" s="162">
        <v>0</v>
      </c>
      <c r="D10" s="162">
        <v>0</v>
      </c>
      <c r="E10" s="162">
        <f t="shared" si="0"/>
        <v>95823</v>
      </c>
      <c r="F10" s="162">
        <v>123674</v>
      </c>
      <c r="G10" s="162">
        <v>0</v>
      </c>
      <c r="H10" s="162">
        <v>0</v>
      </c>
      <c r="I10" s="162">
        <f t="shared" si="1"/>
        <v>123674</v>
      </c>
      <c r="J10" s="163">
        <f t="shared" si="2"/>
        <v>-27851</v>
      </c>
    </row>
    <row r="11" spans="1:10" ht="12.75">
      <c r="A11" s="44" t="s">
        <v>250</v>
      </c>
      <c r="B11" s="162">
        <v>121873</v>
      </c>
      <c r="C11" s="162">
        <v>94529</v>
      </c>
      <c r="D11" s="162">
        <v>0</v>
      </c>
      <c r="E11" s="162">
        <f t="shared" si="0"/>
        <v>216402</v>
      </c>
      <c r="F11" s="162">
        <v>61513</v>
      </c>
      <c r="G11" s="162">
        <v>96535</v>
      </c>
      <c r="H11" s="162"/>
      <c r="I11" s="162">
        <f t="shared" si="1"/>
        <v>158048</v>
      </c>
      <c r="J11" s="163">
        <f t="shared" si="2"/>
        <v>58354</v>
      </c>
    </row>
    <row r="12" spans="1:10" ht="12.75">
      <c r="A12" s="101" t="s">
        <v>452</v>
      </c>
      <c r="B12" s="164">
        <f>SUM(B7:B11)</f>
        <v>290489</v>
      </c>
      <c r="C12" s="164">
        <f>SUM(C7:C11)</f>
        <v>150924</v>
      </c>
      <c r="D12" s="162">
        <f>SUM(D7:D11)</f>
        <v>0</v>
      </c>
      <c r="E12" s="164">
        <f t="shared" si="0"/>
        <v>441413</v>
      </c>
      <c r="F12" s="164">
        <f>SUM(F7:F11)</f>
        <v>282330</v>
      </c>
      <c r="G12" s="164">
        <f>SUM(G7:G11)</f>
        <v>159083</v>
      </c>
      <c r="H12" s="162">
        <f>SUM(H7:H11)</f>
        <v>0</v>
      </c>
      <c r="I12" s="164">
        <f t="shared" si="1"/>
        <v>441413</v>
      </c>
      <c r="J12" s="163">
        <f t="shared" si="2"/>
        <v>0</v>
      </c>
    </row>
  </sheetData>
  <sheetProtection/>
  <mergeCells count="5">
    <mergeCell ref="B2:H2"/>
    <mergeCell ref="B3:H3"/>
    <mergeCell ref="A5:A6"/>
    <mergeCell ref="B5:E5"/>
    <mergeCell ref="F5:I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&amp;C13. melléklet az 1/2014. (II. 6.)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4:L16"/>
  <sheetViews>
    <sheetView view="pageLayout" workbookViewId="0" topLeftCell="A1">
      <selection activeCell="E6" sqref="E6"/>
    </sheetView>
  </sheetViews>
  <sheetFormatPr defaultColWidth="9.140625" defaultRowHeight="12.75"/>
  <cols>
    <col min="1" max="1" width="5.57421875" style="0" customWidth="1"/>
    <col min="2" max="2" width="31.140625" style="0" customWidth="1"/>
    <col min="4" max="6" width="10.00390625" style="0" customWidth="1"/>
    <col min="8" max="8" width="10.140625" style="0" customWidth="1"/>
    <col min="11" max="11" width="11.140625" style="0" customWidth="1"/>
  </cols>
  <sheetData>
    <row r="4" spans="1:11" ht="12.75">
      <c r="A4" s="37" t="s">
        <v>488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2.7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ht="12.75">
      <c r="K7" s="4" t="s">
        <v>430</v>
      </c>
    </row>
    <row r="8" spans="1:12" ht="38.25">
      <c r="A8" s="155" t="s">
        <v>356</v>
      </c>
      <c r="B8" s="117" t="s">
        <v>431</v>
      </c>
      <c r="C8" s="40" t="s">
        <v>432</v>
      </c>
      <c r="D8" s="156" t="s">
        <v>433</v>
      </c>
      <c r="E8" s="40" t="s">
        <v>434</v>
      </c>
      <c r="F8" s="157" t="s">
        <v>428</v>
      </c>
      <c r="G8" s="158" t="s">
        <v>435</v>
      </c>
      <c r="H8" s="158" t="s">
        <v>436</v>
      </c>
      <c r="I8" s="158" t="s">
        <v>437</v>
      </c>
      <c r="J8" s="158" t="s">
        <v>438</v>
      </c>
      <c r="K8" s="157" t="s">
        <v>407</v>
      </c>
      <c r="L8" s="36"/>
    </row>
    <row r="9" spans="1:11" ht="18" customHeight="1">
      <c r="A9" s="1">
        <v>1</v>
      </c>
      <c r="B9" s="2" t="s">
        <v>226</v>
      </c>
      <c r="C9" s="68">
        <v>37770</v>
      </c>
      <c r="D9" s="2">
        <v>36936</v>
      </c>
      <c r="E9" s="2">
        <v>13981</v>
      </c>
      <c r="F9" s="6">
        <f>C9+D9+E9</f>
        <v>88687</v>
      </c>
      <c r="G9" s="2">
        <v>42799</v>
      </c>
      <c r="H9" s="2">
        <v>11418</v>
      </c>
      <c r="I9" s="2">
        <v>34470</v>
      </c>
      <c r="J9" s="2"/>
      <c r="K9" s="6">
        <f>SUM(G9:J9)</f>
        <v>88687</v>
      </c>
    </row>
    <row r="10" spans="1:11" ht="18" customHeight="1">
      <c r="A10" s="1">
        <v>2</v>
      </c>
      <c r="B10" s="2" t="s">
        <v>225</v>
      </c>
      <c r="C10" s="2">
        <v>2200</v>
      </c>
      <c r="D10" s="2">
        <v>47401</v>
      </c>
      <c r="E10" s="2">
        <v>14259</v>
      </c>
      <c r="F10" s="6">
        <f>C10+D10+E10</f>
        <v>63860</v>
      </c>
      <c r="G10" s="2">
        <v>38704</v>
      </c>
      <c r="H10" s="2">
        <v>10439</v>
      </c>
      <c r="I10" s="2">
        <v>14717</v>
      </c>
      <c r="J10" s="2"/>
      <c r="K10" s="6">
        <f>SUM(G10:J10)</f>
        <v>63860</v>
      </c>
    </row>
    <row r="11" spans="1:11" ht="18" customHeight="1">
      <c r="A11" s="1">
        <v>3</v>
      </c>
      <c r="B11" s="2" t="s">
        <v>439</v>
      </c>
      <c r="C11" s="2">
        <v>400</v>
      </c>
      <c r="D11" s="2">
        <v>4481</v>
      </c>
      <c r="E11" s="2">
        <v>2263</v>
      </c>
      <c r="F11" s="6">
        <f>C11+D11+E11</f>
        <v>7144</v>
      </c>
      <c r="G11" s="2">
        <v>3577</v>
      </c>
      <c r="H11" s="2">
        <v>965</v>
      </c>
      <c r="I11" s="2">
        <v>2602</v>
      </c>
      <c r="J11" s="2"/>
      <c r="K11" s="6">
        <f>SUM(G11:J11)</f>
        <v>7144</v>
      </c>
    </row>
    <row r="12" spans="1:11" ht="18" customHeight="1">
      <c r="A12" s="1">
        <v>4</v>
      </c>
      <c r="B12" s="2" t="s">
        <v>170</v>
      </c>
      <c r="C12" s="2"/>
      <c r="D12" s="2">
        <v>95823</v>
      </c>
      <c r="E12" s="2">
        <v>27851</v>
      </c>
      <c r="F12" s="6">
        <f>C12+D12+E12</f>
        <v>123674</v>
      </c>
      <c r="G12" s="2">
        <v>46092</v>
      </c>
      <c r="H12" s="2">
        <v>12024</v>
      </c>
      <c r="I12" s="2">
        <v>11508</v>
      </c>
      <c r="J12" s="2">
        <v>54050</v>
      </c>
      <c r="K12" s="6">
        <f>SUM(G12:J12)</f>
        <v>123674</v>
      </c>
    </row>
    <row r="13" spans="1:11" ht="18" customHeight="1">
      <c r="A13" s="221" t="s">
        <v>440</v>
      </c>
      <c r="B13" s="184"/>
      <c r="C13" s="6">
        <f>SUM(C9:C12)</f>
        <v>40370</v>
      </c>
      <c r="D13" s="6">
        <f aca="true" t="shared" si="0" ref="D13:J13">SUM(D9:D12)</f>
        <v>184641</v>
      </c>
      <c r="E13" s="6">
        <f>SUM(E9:E12)</f>
        <v>58354</v>
      </c>
      <c r="F13" s="6">
        <f>C13+D13+E13</f>
        <v>283365</v>
      </c>
      <c r="G13" s="6">
        <f t="shared" si="0"/>
        <v>131172</v>
      </c>
      <c r="H13" s="6">
        <f t="shared" si="0"/>
        <v>34846</v>
      </c>
      <c r="I13" s="6">
        <f t="shared" si="0"/>
        <v>63297</v>
      </c>
      <c r="J13" s="6">
        <f t="shared" si="0"/>
        <v>54050</v>
      </c>
      <c r="K13" s="6">
        <f>SUM(G13:J13)</f>
        <v>283365</v>
      </c>
    </row>
    <row r="16" ht="12.75">
      <c r="C16" s="51"/>
    </row>
  </sheetData>
  <sheetProtection/>
  <mergeCells count="1">
    <mergeCell ref="A13:B1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&amp;C14. melléklet az 1/2014. (II. 6.)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16"/>
  <sheetViews>
    <sheetView view="pageLayout" workbookViewId="0" topLeftCell="A1">
      <selection activeCell="I7" sqref="I7"/>
    </sheetView>
  </sheetViews>
  <sheetFormatPr defaultColWidth="9.140625" defaultRowHeight="12.75"/>
  <cols>
    <col min="2" max="2" width="36.421875" style="0" customWidth="1"/>
  </cols>
  <sheetData>
    <row r="1" spans="1:6" ht="12.75">
      <c r="A1" s="37"/>
      <c r="B1" s="37" t="s">
        <v>355</v>
      </c>
      <c r="C1" s="37"/>
      <c r="D1" s="37"/>
      <c r="E1" s="37"/>
      <c r="F1" s="37"/>
    </row>
    <row r="2" spans="1:6" ht="12.75">
      <c r="A2" s="37"/>
      <c r="B2" s="37" t="s">
        <v>454</v>
      </c>
      <c r="C2" s="37"/>
      <c r="D2" s="37"/>
      <c r="E2" s="37"/>
      <c r="F2" s="37"/>
    </row>
    <row r="3" spans="1:6" ht="12.75">
      <c r="A3" s="37"/>
      <c r="B3" s="37"/>
      <c r="C3" s="37"/>
      <c r="D3" s="37"/>
      <c r="E3" s="37"/>
      <c r="F3" s="37"/>
    </row>
    <row r="4" ht="12.75">
      <c r="F4" s="4" t="s">
        <v>14</v>
      </c>
    </row>
    <row r="5" spans="1:6" ht="18" customHeight="1">
      <c r="A5" s="6" t="s">
        <v>356</v>
      </c>
      <c r="B5" s="21" t="s">
        <v>357</v>
      </c>
      <c r="C5" s="21">
        <v>2014</v>
      </c>
      <c r="D5" s="21">
        <v>2015</v>
      </c>
      <c r="E5" s="21">
        <v>2016</v>
      </c>
      <c r="F5" s="21" t="s">
        <v>489</v>
      </c>
    </row>
    <row r="6" spans="1:6" ht="18" customHeight="1">
      <c r="A6" s="1" t="s">
        <v>58</v>
      </c>
      <c r="B6" s="2" t="s">
        <v>358</v>
      </c>
      <c r="C6" s="8">
        <v>343</v>
      </c>
      <c r="D6" s="8">
        <v>355</v>
      </c>
      <c r="E6" s="8">
        <v>370</v>
      </c>
      <c r="F6" s="8">
        <v>380</v>
      </c>
    </row>
    <row r="7" spans="1:6" ht="18" customHeight="1">
      <c r="A7" s="2"/>
      <c r="B7" s="6" t="s">
        <v>144</v>
      </c>
      <c r="C7" s="7">
        <f>SUM(C6:C6)</f>
        <v>343</v>
      </c>
      <c r="D7" s="7">
        <f>SUM(D6:D6)</f>
        <v>355</v>
      </c>
      <c r="E7" s="7">
        <f>SUM(E6:E6)</f>
        <v>370</v>
      </c>
      <c r="F7" s="7">
        <f>SUM(F6:F6)</f>
        <v>380</v>
      </c>
    </row>
    <row r="8" spans="3:6" ht="12.75">
      <c r="C8" s="3"/>
      <c r="D8" s="3"/>
      <c r="E8" s="3"/>
      <c r="F8" s="3"/>
    </row>
    <row r="9" spans="1:6" ht="12.75">
      <c r="A9" s="302" t="s">
        <v>359</v>
      </c>
      <c r="B9" s="303"/>
      <c r="C9" s="3"/>
      <c r="D9" s="3"/>
      <c r="E9" s="3"/>
      <c r="F9" s="3"/>
    </row>
    <row r="10" spans="3:6" ht="12.75">
      <c r="C10" s="3"/>
      <c r="D10" s="3"/>
      <c r="E10" s="3"/>
      <c r="F10" s="3"/>
    </row>
    <row r="13" spans="1:6" ht="24" customHeight="1">
      <c r="A13" s="145" t="s">
        <v>360</v>
      </c>
      <c r="B13" s="304" t="s">
        <v>361</v>
      </c>
      <c r="C13" s="304"/>
      <c r="D13" s="304"/>
      <c r="E13" s="304"/>
      <c r="F13" s="304"/>
    </row>
    <row r="15" spans="1:6" ht="12.75">
      <c r="A15" s="304"/>
      <c r="B15" s="304"/>
      <c r="C15" s="304"/>
      <c r="D15" s="304"/>
      <c r="E15" s="304"/>
      <c r="F15" s="304"/>
    </row>
    <row r="16" spans="1:6" ht="25.5" customHeight="1">
      <c r="A16" s="304"/>
      <c r="B16" s="304"/>
      <c r="C16" s="304"/>
      <c r="D16" s="304"/>
      <c r="E16" s="304"/>
      <c r="F16" s="304"/>
    </row>
  </sheetData>
  <sheetProtection/>
  <mergeCells count="3">
    <mergeCell ref="A9:B9"/>
    <mergeCell ref="B13:F13"/>
    <mergeCell ref="A15:F1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&amp;C15. melléklet az 1/2014. (II. 6.)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H42"/>
  <sheetViews>
    <sheetView view="pageLayout" workbookViewId="0" topLeftCell="A1">
      <selection activeCell="C2" sqref="C2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10.421875" style="0" customWidth="1"/>
    <col min="4" max="4" width="10.57421875" style="0" customWidth="1"/>
    <col min="5" max="5" width="11.28125" style="0" customWidth="1"/>
    <col min="6" max="6" width="12.7109375" style="0" customWidth="1"/>
  </cols>
  <sheetData>
    <row r="1" ht="17.25" customHeight="1"/>
    <row r="2" ht="20.25" customHeight="1">
      <c r="F2" s="142" t="s">
        <v>492</v>
      </c>
    </row>
    <row r="3" spans="1:6" ht="36.75">
      <c r="A3" s="122" t="s">
        <v>493</v>
      </c>
      <c r="B3" s="170" t="s">
        <v>494</v>
      </c>
      <c r="C3" s="178" t="s">
        <v>495</v>
      </c>
      <c r="D3" s="178" t="s">
        <v>496</v>
      </c>
      <c r="E3" s="178" t="s">
        <v>497</v>
      </c>
      <c r="F3" s="178" t="s">
        <v>498</v>
      </c>
    </row>
    <row r="4" spans="1:6" ht="12.7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18" customHeight="1">
      <c r="A5" s="44" t="s">
        <v>499</v>
      </c>
      <c r="B5" s="171" t="s">
        <v>500</v>
      </c>
      <c r="C5" s="175">
        <v>39500</v>
      </c>
      <c r="D5" s="175">
        <v>39500</v>
      </c>
      <c r="E5" s="175">
        <v>39500</v>
      </c>
      <c r="F5" s="175">
        <v>39500</v>
      </c>
    </row>
    <row r="6" spans="1:6" ht="33.75" customHeight="1">
      <c r="A6" s="48" t="s">
        <v>501</v>
      </c>
      <c r="B6" s="172" t="s">
        <v>502</v>
      </c>
      <c r="C6" s="175">
        <v>6220</v>
      </c>
      <c r="D6" s="175">
        <v>6531</v>
      </c>
      <c r="E6" s="175">
        <v>6856</v>
      </c>
      <c r="F6" s="175">
        <v>7200</v>
      </c>
    </row>
    <row r="7" spans="1:6" ht="18" customHeight="1">
      <c r="A7" s="44" t="s">
        <v>503</v>
      </c>
      <c r="B7" s="171" t="s">
        <v>504</v>
      </c>
      <c r="C7" s="175"/>
      <c r="D7" s="175"/>
      <c r="E7" s="175"/>
      <c r="F7" s="175"/>
    </row>
    <row r="8" spans="1:6" ht="35.25" customHeight="1">
      <c r="A8" s="48" t="s">
        <v>505</v>
      </c>
      <c r="B8" s="171" t="s">
        <v>506</v>
      </c>
      <c r="C8" s="175"/>
      <c r="D8" s="175"/>
      <c r="E8" s="175"/>
      <c r="F8" s="175"/>
    </row>
    <row r="9" spans="1:6" ht="18" customHeight="1">
      <c r="A9" s="44" t="s">
        <v>507</v>
      </c>
      <c r="B9" s="172" t="s">
        <v>508</v>
      </c>
      <c r="C9" s="175">
        <v>1300</v>
      </c>
      <c r="D9" s="175">
        <v>1300</v>
      </c>
      <c r="E9" s="175">
        <v>1300</v>
      </c>
      <c r="F9" s="175">
        <v>1300</v>
      </c>
    </row>
    <row r="10" spans="1:6" ht="18" customHeight="1">
      <c r="A10" s="44" t="s">
        <v>509</v>
      </c>
      <c r="B10" s="171" t="s">
        <v>510</v>
      </c>
      <c r="C10" s="175"/>
      <c r="D10" s="175"/>
      <c r="E10" s="175"/>
      <c r="F10" s="175"/>
    </row>
    <row r="11" spans="1:6" ht="18" customHeight="1">
      <c r="A11" s="101" t="s">
        <v>511</v>
      </c>
      <c r="B11" s="171" t="s">
        <v>512</v>
      </c>
      <c r="C11" s="176">
        <f>C10+C9+C8+C7+C6+C5</f>
        <v>47020</v>
      </c>
      <c r="D11" s="176">
        <f>D10+D9+D8+D7+D6+D5</f>
        <v>47331</v>
      </c>
      <c r="E11" s="176">
        <f>E10+E9+E8+E7+E6+E5</f>
        <v>47656</v>
      </c>
      <c r="F11" s="176">
        <f>F10+F9+F8+F7+F6+F5</f>
        <v>48000</v>
      </c>
    </row>
    <row r="12" spans="1:6" ht="18" customHeight="1">
      <c r="A12" s="101" t="s">
        <v>513</v>
      </c>
      <c r="B12" s="172" t="s">
        <v>514</v>
      </c>
      <c r="C12" s="176">
        <f>C11/2</f>
        <v>23510</v>
      </c>
      <c r="D12" s="176">
        <f>D11/2</f>
        <v>23665.5</v>
      </c>
      <c r="E12" s="176">
        <f>E11/2</f>
        <v>23828</v>
      </c>
      <c r="F12" s="176">
        <f>F11/2</f>
        <v>24000</v>
      </c>
    </row>
    <row r="13" spans="1:6" ht="26.25" customHeight="1">
      <c r="A13" s="49" t="s">
        <v>515</v>
      </c>
      <c r="B13" s="171" t="s">
        <v>516</v>
      </c>
      <c r="C13" s="176">
        <f>C14+C15+C16+C17+C18+C19+C20+C21</f>
        <v>6190</v>
      </c>
      <c r="D13" s="176">
        <f>D14+D15+D16+D17+D18+D19+D20+D21</f>
        <v>0</v>
      </c>
      <c r="E13" s="176">
        <f>E14+E15+E16+E17+E18+E19+E20+E21</f>
        <v>0</v>
      </c>
      <c r="F13" s="176">
        <f>F14+F15+F16+F17+F18+F19+F20+F21</f>
        <v>0</v>
      </c>
    </row>
    <row r="14" spans="1:6" ht="24.75" customHeight="1">
      <c r="A14" s="48" t="s">
        <v>517</v>
      </c>
      <c r="B14" s="173">
        <v>10</v>
      </c>
      <c r="C14" s="175">
        <v>6190</v>
      </c>
      <c r="D14" s="175"/>
      <c r="E14" s="175"/>
      <c r="F14" s="175"/>
    </row>
    <row r="15" spans="1:6" ht="18" customHeight="1">
      <c r="A15" s="44" t="s">
        <v>518</v>
      </c>
      <c r="B15" s="173">
        <v>11</v>
      </c>
      <c r="C15" s="175"/>
      <c r="D15" s="175"/>
      <c r="E15" s="175"/>
      <c r="F15" s="175"/>
    </row>
    <row r="16" spans="1:6" ht="18" customHeight="1">
      <c r="A16" s="44" t="s">
        <v>519</v>
      </c>
      <c r="B16" s="173">
        <v>12</v>
      </c>
      <c r="C16" s="175"/>
      <c r="D16" s="175"/>
      <c r="E16" s="175"/>
      <c r="F16" s="175"/>
    </row>
    <row r="17" spans="1:6" ht="18" customHeight="1">
      <c r="A17" s="44" t="s">
        <v>520</v>
      </c>
      <c r="B17" s="173">
        <v>13</v>
      </c>
      <c r="C17" s="175"/>
      <c r="D17" s="175"/>
      <c r="E17" s="175"/>
      <c r="F17" s="175"/>
    </row>
    <row r="18" spans="1:6" ht="18" customHeight="1">
      <c r="A18" s="44" t="s">
        <v>521</v>
      </c>
      <c r="B18" s="173">
        <v>14</v>
      </c>
      <c r="C18" s="175"/>
      <c r="D18" s="175"/>
      <c r="E18" s="175"/>
      <c r="F18" s="175"/>
    </row>
    <row r="19" spans="1:6" ht="18" customHeight="1">
      <c r="A19" s="44" t="s">
        <v>522</v>
      </c>
      <c r="B19" s="173">
        <v>15</v>
      </c>
      <c r="C19" s="175"/>
      <c r="D19" s="175"/>
      <c r="E19" s="175"/>
      <c r="F19" s="175"/>
    </row>
    <row r="20" spans="1:8" ht="27.75" customHeight="1">
      <c r="A20" s="48" t="s">
        <v>523</v>
      </c>
      <c r="B20" s="173">
        <v>16</v>
      </c>
      <c r="C20" s="175"/>
      <c r="D20" s="175"/>
      <c r="E20" s="175"/>
      <c r="F20" s="175"/>
      <c r="H20" s="20"/>
    </row>
    <row r="21" spans="1:6" ht="18" customHeight="1">
      <c r="A21" s="44" t="s">
        <v>524</v>
      </c>
      <c r="B21" s="173">
        <v>17</v>
      </c>
      <c r="C21" s="175"/>
      <c r="D21" s="175"/>
      <c r="E21" s="175"/>
      <c r="F21" s="175"/>
    </row>
    <row r="22" spans="1:6" ht="37.5" customHeight="1">
      <c r="A22" s="49" t="s">
        <v>525</v>
      </c>
      <c r="B22" s="173">
        <v>18</v>
      </c>
      <c r="C22" s="176">
        <f>C23+C24+C25+C26+C27+C28+C29+C30</f>
        <v>0</v>
      </c>
      <c r="D22" s="176">
        <f>D23+D24+D25+D26+D27+D28+D29+D30</f>
        <v>0</v>
      </c>
      <c r="E22" s="176">
        <f>E23+E24+E25+E26+E27+E28+E29+E30</f>
        <v>0</v>
      </c>
      <c r="F22" s="176">
        <f>F23+F24+F25+F26+F27+F28+F29+F30</f>
        <v>0</v>
      </c>
    </row>
    <row r="23" spans="1:6" ht="27" customHeight="1">
      <c r="A23" s="48" t="s">
        <v>517</v>
      </c>
      <c r="B23" s="173">
        <v>19</v>
      </c>
      <c r="C23" s="175"/>
      <c r="D23" s="175"/>
      <c r="E23" s="175"/>
      <c r="F23" s="175"/>
    </row>
    <row r="24" spans="1:6" ht="18" customHeight="1">
      <c r="A24" s="44" t="s">
        <v>518</v>
      </c>
      <c r="B24" s="173">
        <v>20</v>
      </c>
      <c r="C24" s="175"/>
      <c r="D24" s="175"/>
      <c r="E24" s="175"/>
      <c r="F24" s="175"/>
    </row>
    <row r="25" spans="1:6" ht="18" customHeight="1">
      <c r="A25" s="44" t="s">
        <v>519</v>
      </c>
      <c r="B25" s="173">
        <v>21</v>
      </c>
      <c r="C25" s="175"/>
      <c r="D25" s="175"/>
      <c r="E25" s="175"/>
      <c r="F25" s="175"/>
    </row>
    <row r="26" spans="1:6" ht="18" customHeight="1">
      <c r="A26" s="44" t="s">
        <v>520</v>
      </c>
      <c r="B26" s="173">
        <v>22</v>
      </c>
      <c r="C26" s="175"/>
      <c r="D26" s="175"/>
      <c r="E26" s="175"/>
      <c r="F26" s="175"/>
    </row>
    <row r="27" spans="1:6" ht="18" customHeight="1">
      <c r="A27" s="44" t="s">
        <v>521</v>
      </c>
      <c r="B27" s="173">
        <v>23</v>
      </c>
      <c r="C27" s="175"/>
      <c r="D27" s="175"/>
      <c r="E27" s="175"/>
      <c r="F27" s="175"/>
    </row>
    <row r="28" spans="1:6" ht="18" customHeight="1">
      <c r="A28" s="44" t="s">
        <v>522</v>
      </c>
      <c r="B28" s="173">
        <v>24</v>
      </c>
      <c r="C28" s="175"/>
      <c r="D28" s="175"/>
      <c r="E28" s="175"/>
      <c r="F28" s="175"/>
    </row>
    <row r="29" spans="1:6" ht="24.75" customHeight="1">
      <c r="A29" s="48" t="s">
        <v>523</v>
      </c>
      <c r="B29" s="173">
        <v>25</v>
      </c>
      <c r="C29" s="175"/>
      <c r="D29" s="175"/>
      <c r="E29" s="175"/>
      <c r="F29" s="175"/>
    </row>
    <row r="30" spans="1:6" ht="18" customHeight="1">
      <c r="A30" s="44" t="s">
        <v>524</v>
      </c>
      <c r="B30" s="173">
        <v>26</v>
      </c>
      <c r="C30" s="175"/>
      <c r="D30" s="175"/>
      <c r="E30" s="175"/>
      <c r="F30" s="175"/>
    </row>
    <row r="31" spans="1:6" ht="18" customHeight="1">
      <c r="A31" s="101" t="s">
        <v>526</v>
      </c>
      <c r="B31" s="173">
        <v>27</v>
      </c>
      <c r="C31" s="176">
        <f>C13+C22</f>
        <v>6190</v>
      </c>
      <c r="D31" s="176">
        <f>D13+D22</f>
        <v>0</v>
      </c>
      <c r="E31" s="176">
        <f>E13+E22</f>
        <v>0</v>
      </c>
      <c r="F31" s="176">
        <f>F13+F22</f>
        <v>0</v>
      </c>
    </row>
    <row r="32" spans="1:6" ht="24.75" customHeight="1">
      <c r="A32" s="49" t="s">
        <v>527</v>
      </c>
      <c r="B32" s="173">
        <v>28</v>
      </c>
      <c r="C32" s="176">
        <f>C12-C31</f>
        <v>17320</v>
      </c>
      <c r="D32" s="176">
        <f>D12-D31</f>
        <v>23665.5</v>
      </c>
      <c r="E32" s="176">
        <f>E12-E31</f>
        <v>23828</v>
      </c>
      <c r="F32" s="176">
        <f>F12-F31</f>
        <v>24000</v>
      </c>
    </row>
    <row r="33" spans="3:6" ht="12.75">
      <c r="C33" s="177"/>
      <c r="D33" s="177"/>
      <c r="E33" s="177"/>
      <c r="F33" s="177"/>
    </row>
    <row r="34" spans="3:6" ht="12.75">
      <c r="C34" s="177"/>
      <c r="D34" s="177"/>
      <c r="E34" s="177"/>
      <c r="F34" s="177"/>
    </row>
    <row r="35" spans="3:6" ht="12.75">
      <c r="C35" s="177"/>
      <c r="D35" s="177"/>
      <c r="E35" s="177"/>
      <c r="F35" s="177"/>
    </row>
    <row r="36" spans="3:6" ht="12.75">
      <c r="C36" s="177"/>
      <c r="D36" s="177"/>
      <c r="E36" s="177"/>
      <c r="F36" s="177"/>
    </row>
    <row r="37" spans="3:6" ht="12.75">
      <c r="C37" s="177"/>
      <c r="D37" s="177"/>
      <c r="E37" s="177"/>
      <c r="F37" s="177"/>
    </row>
    <row r="38" spans="3:6" ht="12.75">
      <c r="C38" s="177"/>
      <c r="D38" s="177"/>
      <c r="E38" s="177"/>
      <c r="F38" s="177"/>
    </row>
    <row r="39" spans="3:6" ht="12.75">
      <c r="C39" s="177"/>
      <c r="D39" s="177"/>
      <c r="E39" s="177"/>
      <c r="F39" s="177"/>
    </row>
    <row r="40" spans="3:6" ht="12.75">
      <c r="C40" s="177"/>
      <c r="D40" s="177"/>
      <c r="E40" s="177"/>
      <c r="F40" s="177"/>
    </row>
    <row r="41" spans="3:6" ht="12.75">
      <c r="C41" s="177"/>
      <c r="D41" s="177"/>
      <c r="E41" s="177"/>
      <c r="F41" s="177"/>
    </row>
    <row r="42" spans="3:6" ht="12.75">
      <c r="C42" s="177"/>
      <c r="D42" s="177"/>
      <c r="E42" s="177"/>
      <c r="F42" s="177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&amp;C16. melléklet az 1/2014. (II. 6.)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F9"/>
  <sheetViews>
    <sheetView view="pageLayout" workbookViewId="0" topLeftCell="A1">
      <selection activeCell="G5" sqref="G5"/>
    </sheetView>
  </sheetViews>
  <sheetFormatPr defaultColWidth="9.140625" defaultRowHeight="12.75"/>
  <cols>
    <col min="1" max="1" width="4.28125" style="0" customWidth="1"/>
    <col min="2" max="2" width="17.7109375" style="0" customWidth="1"/>
    <col min="3" max="4" width="12.28125" style="0" customWidth="1"/>
    <col min="5" max="5" width="13.00390625" style="0" customWidth="1"/>
    <col min="6" max="6" width="12.28125" style="0" customWidth="1"/>
  </cols>
  <sheetData>
    <row r="2" spans="1:6" ht="12.75">
      <c r="A2" s="37" t="s">
        <v>531</v>
      </c>
      <c r="B2" s="32"/>
      <c r="C2" s="32"/>
      <c r="D2" s="32"/>
      <c r="E2" s="32"/>
      <c r="F2" s="32"/>
    </row>
    <row r="4" ht="12.75">
      <c r="F4" t="s">
        <v>430</v>
      </c>
    </row>
    <row r="5" spans="1:6" ht="44.25">
      <c r="A5" s="174" t="s">
        <v>356</v>
      </c>
      <c r="B5" s="27" t="s">
        <v>528</v>
      </c>
      <c r="C5" s="158" t="s">
        <v>529</v>
      </c>
      <c r="D5" s="157" t="s">
        <v>154</v>
      </c>
      <c r="E5" s="158" t="s">
        <v>530</v>
      </c>
      <c r="F5" s="157" t="s">
        <v>154</v>
      </c>
    </row>
    <row r="6" spans="1:6" ht="63.75">
      <c r="A6" s="1">
        <v>1</v>
      </c>
      <c r="B6" s="11" t="s">
        <v>532</v>
      </c>
      <c r="C6" s="175">
        <v>29245</v>
      </c>
      <c r="D6" s="176">
        <v>29245</v>
      </c>
      <c r="E6" s="175">
        <v>37295</v>
      </c>
      <c r="F6" s="176">
        <f>SUM(E6:E6)</f>
        <v>37295</v>
      </c>
    </row>
    <row r="9" ht="12.75">
      <c r="E9" s="51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&amp;C17. melléklet 1/2014. (II. 6.)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">
      <selection activeCell="D15" sqref="D15"/>
    </sheetView>
  </sheetViews>
  <sheetFormatPr defaultColWidth="9.140625" defaultRowHeight="12.75"/>
  <cols>
    <col min="1" max="1" width="20.421875" style="0" customWidth="1"/>
    <col min="2" max="3" width="7.7109375" style="0" customWidth="1"/>
    <col min="4" max="4" width="10.140625" style="0" customWidth="1"/>
  </cols>
  <sheetData>
    <row r="1" spans="1:5" ht="12.75">
      <c r="A1" s="194" t="s">
        <v>468</v>
      </c>
      <c r="B1" s="196"/>
      <c r="C1" s="196"/>
      <c r="D1" s="196"/>
      <c r="E1" s="196"/>
    </row>
    <row r="2" spans="1:5" ht="12.75">
      <c r="A2" s="194" t="s">
        <v>170</v>
      </c>
      <c r="B2" s="196"/>
      <c r="C2" s="196"/>
      <c r="D2" s="196"/>
      <c r="E2" s="196"/>
    </row>
    <row r="3" spans="1:3" ht="12.75">
      <c r="A3" s="37"/>
      <c r="B3" s="32"/>
      <c r="C3" s="32"/>
    </row>
    <row r="4" spans="1:5" ht="12.75">
      <c r="A4" s="32"/>
      <c r="B4" s="32"/>
      <c r="C4" s="32"/>
      <c r="E4" s="4" t="s">
        <v>155</v>
      </c>
    </row>
    <row r="5" spans="1:5" ht="41.25" customHeight="1">
      <c r="A5" s="71" t="s">
        <v>193</v>
      </c>
      <c r="B5" s="185" t="s">
        <v>469</v>
      </c>
      <c r="C5" s="186"/>
      <c r="D5" s="185" t="s">
        <v>205</v>
      </c>
      <c r="E5" s="186"/>
    </row>
    <row r="6" spans="1:5" ht="12.75">
      <c r="A6" s="72"/>
      <c r="B6" s="2" t="s">
        <v>0</v>
      </c>
      <c r="C6" s="2" t="s">
        <v>137</v>
      </c>
      <c r="D6" s="6" t="s">
        <v>0</v>
      </c>
      <c r="E6" s="6" t="s">
        <v>137</v>
      </c>
    </row>
    <row r="7" spans="1:5" ht="24.75" customHeight="1">
      <c r="A7" s="48" t="s">
        <v>194</v>
      </c>
      <c r="B7" s="8"/>
      <c r="C7" s="8"/>
      <c r="D7" s="7">
        <f>SUM(B7)</f>
        <v>0</v>
      </c>
      <c r="E7" s="7">
        <f>SUM(C7)</f>
        <v>0</v>
      </c>
    </row>
    <row r="8" spans="1:5" ht="22.5" customHeight="1">
      <c r="A8" s="48" t="s">
        <v>195</v>
      </c>
      <c r="B8" s="8"/>
      <c r="C8" s="8"/>
      <c r="D8" s="7">
        <f aca="true" t="shared" si="0" ref="D8:D13">SUM(D8)</f>
        <v>0</v>
      </c>
      <c r="E8" s="7">
        <f aca="true" t="shared" si="1" ref="E8:E13">SUM(C8)</f>
        <v>0</v>
      </c>
    </row>
    <row r="9" spans="1:5" ht="22.5" customHeight="1">
      <c r="A9" s="48" t="s">
        <v>196</v>
      </c>
      <c r="B9" s="8"/>
      <c r="C9" s="8"/>
      <c r="D9" s="7">
        <f t="shared" si="0"/>
        <v>0</v>
      </c>
      <c r="E9" s="7">
        <f t="shared" si="1"/>
        <v>0</v>
      </c>
    </row>
    <row r="10" spans="1:5" ht="21.75" customHeight="1">
      <c r="A10" s="48" t="s">
        <v>302</v>
      </c>
      <c r="B10" s="8"/>
      <c r="C10" s="8"/>
      <c r="D10" s="7">
        <f t="shared" si="0"/>
        <v>0</v>
      </c>
      <c r="E10" s="7">
        <f t="shared" si="1"/>
        <v>0</v>
      </c>
    </row>
    <row r="11" spans="1:5" ht="22.5" customHeight="1">
      <c r="A11" s="48" t="s">
        <v>313</v>
      </c>
      <c r="B11" s="8"/>
      <c r="C11" s="8"/>
      <c r="D11" s="7">
        <f t="shared" si="0"/>
        <v>0</v>
      </c>
      <c r="E11" s="7">
        <f t="shared" si="1"/>
        <v>0</v>
      </c>
    </row>
    <row r="12" spans="1:5" ht="22.5" customHeight="1">
      <c r="A12" s="48" t="s">
        <v>314</v>
      </c>
      <c r="B12" s="8"/>
      <c r="C12" s="8"/>
      <c r="D12" s="7">
        <f t="shared" si="0"/>
        <v>0</v>
      </c>
      <c r="E12" s="7">
        <f t="shared" si="1"/>
        <v>0</v>
      </c>
    </row>
    <row r="13" spans="1:5" ht="24.75" customHeight="1">
      <c r="A13" s="48" t="s">
        <v>315</v>
      </c>
      <c r="B13" s="8"/>
      <c r="C13" s="8"/>
      <c r="D13" s="7">
        <f t="shared" si="0"/>
        <v>0</v>
      </c>
      <c r="E13" s="7">
        <f t="shared" si="1"/>
        <v>0</v>
      </c>
    </row>
    <row r="14" spans="1:5" ht="24.75" customHeight="1">
      <c r="A14" s="49" t="s">
        <v>201</v>
      </c>
      <c r="B14" s="7">
        <f>SUM(B7:B13)</f>
        <v>0</v>
      </c>
      <c r="C14" s="7">
        <f>SUM(C7:C13)</f>
        <v>0</v>
      </c>
      <c r="D14" s="7">
        <f>SUM(D7:D13)</f>
        <v>0</v>
      </c>
      <c r="E14" s="7">
        <f>SUM(E7:E13)</f>
        <v>0</v>
      </c>
    </row>
    <row r="15" spans="1:5" ht="24.75" customHeight="1">
      <c r="A15" s="48" t="s">
        <v>37</v>
      </c>
      <c r="B15" s="8"/>
      <c r="C15" s="8"/>
      <c r="D15" s="7">
        <f aca="true" t="shared" si="2" ref="D15:E18">SUM(B15)</f>
        <v>0</v>
      </c>
      <c r="E15" s="7">
        <f t="shared" si="2"/>
        <v>0</v>
      </c>
    </row>
    <row r="16" spans="1:5" ht="24.75" customHeight="1">
      <c r="A16" s="48" t="s">
        <v>316</v>
      </c>
      <c r="B16" s="8"/>
      <c r="C16" s="8"/>
      <c r="D16" s="7">
        <f t="shared" si="2"/>
        <v>0</v>
      </c>
      <c r="E16" s="7">
        <f t="shared" si="2"/>
        <v>0</v>
      </c>
    </row>
    <row r="17" spans="1:5" ht="24.75" customHeight="1">
      <c r="A17" s="50" t="s">
        <v>311</v>
      </c>
      <c r="B17" s="8"/>
      <c r="C17" s="8"/>
      <c r="D17" s="7">
        <f t="shared" si="2"/>
        <v>0</v>
      </c>
      <c r="E17" s="7">
        <f t="shared" si="2"/>
        <v>0</v>
      </c>
    </row>
    <row r="18" spans="1:5" ht="22.5">
      <c r="A18" s="48" t="s">
        <v>312</v>
      </c>
      <c r="B18" s="8"/>
      <c r="C18" s="8"/>
      <c r="D18" s="7">
        <f t="shared" si="2"/>
        <v>0</v>
      </c>
      <c r="E18" s="7">
        <f t="shared" si="2"/>
        <v>0</v>
      </c>
    </row>
    <row r="19" spans="1:5" ht="12.75">
      <c r="A19" s="18" t="s">
        <v>48</v>
      </c>
      <c r="B19" s="7">
        <f>SUM(B14:B18)</f>
        <v>0</v>
      </c>
      <c r="C19" s="7">
        <f>SUM(C14:C17)</f>
        <v>0</v>
      </c>
      <c r="D19" s="7">
        <f>SUM(D14:D18)</f>
        <v>0</v>
      </c>
      <c r="E19" s="7">
        <f>SUM(E14:E18)</f>
        <v>0</v>
      </c>
    </row>
  </sheetData>
  <sheetProtection/>
  <mergeCells count="4">
    <mergeCell ref="D5:E5"/>
    <mergeCell ref="B5:C5"/>
    <mergeCell ref="A1:E1"/>
    <mergeCell ref="A2:E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&amp;C1/2. melléklet az 1/2014. (II. 6.) önkormányzati rendelethez</oddHeader>
    <oddFooter>&amp;C3. oldal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view="pageLayout" workbookViewId="0" topLeftCell="A1">
      <selection activeCell="H2" sqref="H2"/>
    </sheetView>
  </sheetViews>
  <sheetFormatPr defaultColWidth="9.140625" defaultRowHeight="12.75"/>
  <cols>
    <col min="1" max="1" width="20.421875" style="0" customWidth="1"/>
    <col min="4" max="4" width="9.28125" style="0" customWidth="1"/>
  </cols>
  <sheetData>
    <row r="1" spans="1:11" ht="12.75">
      <c r="A1" s="37" t="s">
        <v>470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2.75">
      <c r="A2" s="37" t="s">
        <v>225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.75">
      <c r="A3" s="37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4" t="s">
        <v>155</v>
      </c>
    </row>
    <row r="5" spans="1:11" ht="41.25" customHeight="1">
      <c r="A5" s="203" t="s">
        <v>193</v>
      </c>
      <c r="B5" s="192" t="s">
        <v>471</v>
      </c>
      <c r="C5" s="193"/>
      <c r="D5" s="202" t="s">
        <v>472</v>
      </c>
      <c r="E5" s="202"/>
      <c r="F5" s="185"/>
      <c r="G5" s="186"/>
      <c r="H5" s="59"/>
      <c r="I5" s="60"/>
      <c r="J5" s="202" t="s">
        <v>144</v>
      </c>
      <c r="K5" s="202"/>
    </row>
    <row r="6" spans="1:11" ht="12.75">
      <c r="A6" s="204"/>
      <c r="B6" s="2" t="s">
        <v>473</v>
      </c>
      <c r="C6" s="2" t="s">
        <v>137</v>
      </c>
      <c r="D6" s="2" t="s">
        <v>473</v>
      </c>
      <c r="E6" s="2" t="s">
        <v>137</v>
      </c>
      <c r="F6" s="2"/>
      <c r="G6" s="2"/>
      <c r="H6" s="2"/>
      <c r="I6" s="2"/>
      <c r="J6" s="6" t="s">
        <v>473</v>
      </c>
      <c r="K6" s="6" t="s">
        <v>137</v>
      </c>
    </row>
    <row r="7" spans="1:11" ht="22.5">
      <c r="A7" s="48" t="s">
        <v>194</v>
      </c>
      <c r="B7" s="8"/>
      <c r="C7" s="8"/>
      <c r="D7" s="8"/>
      <c r="E7" s="8"/>
      <c r="F7" s="8"/>
      <c r="G7" s="8"/>
      <c r="H7" s="8"/>
      <c r="I7" s="8"/>
      <c r="J7" s="7">
        <f aca="true" t="shared" si="0" ref="J7:K18">B7+D7+F7+H7</f>
        <v>0</v>
      </c>
      <c r="K7" s="7">
        <f t="shared" si="0"/>
        <v>0</v>
      </c>
    </row>
    <row r="8" spans="1:11" ht="22.5" customHeight="1">
      <c r="A8" s="48" t="s">
        <v>195</v>
      </c>
      <c r="B8" s="8">
        <v>1732</v>
      </c>
      <c r="C8" s="8"/>
      <c r="D8" s="8"/>
      <c r="E8" s="8"/>
      <c r="F8" s="8"/>
      <c r="G8" s="8"/>
      <c r="H8" s="8"/>
      <c r="I8" s="8"/>
      <c r="J8" s="7">
        <f t="shared" si="0"/>
        <v>1732</v>
      </c>
      <c r="K8" s="7">
        <f t="shared" si="0"/>
        <v>0</v>
      </c>
    </row>
    <row r="9" spans="1:11" ht="22.5" customHeight="1">
      <c r="A9" s="48" t="s">
        <v>196</v>
      </c>
      <c r="B9" s="8">
        <v>468</v>
      </c>
      <c r="C9" s="8"/>
      <c r="D9" s="8"/>
      <c r="E9" s="8"/>
      <c r="F9" s="8"/>
      <c r="G9" s="8"/>
      <c r="H9" s="8"/>
      <c r="I9" s="8"/>
      <c r="J9" s="7">
        <f t="shared" si="0"/>
        <v>468</v>
      </c>
      <c r="K9" s="7">
        <f t="shared" si="0"/>
        <v>0</v>
      </c>
    </row>
    <row r="10" spans="1:11" ht="12.75">
      <c r="A10" s="48" t="s">
        <v>308</v>
      </c>
      <c r="B10" s="8"/>
      <c r="C10" s="8"/>
      <c r="D10" s="8"/>
      <c r="E10" s="8"/>
      <c r="F10" s="8"/>
      <c r="G10" s="8"/>
      <c r="H10" s="8"/>
      <c r="I10" s="8"/>
      <c r="J10" s="7">
        <f t="shared" si="0"/>
        <v>0</v>
      </c>
      <c r="K10" s="7">
        <f t="shared" si="0"/>
        <v>0</v>
      </c>
    </row>
    <row r="11" spans="1:11" ht="22.5" customHeight="1">
      <c r="A11" s="48" t="s">
        <v>318</v>
      </c>
      <c r="B11" s="8"/>
      <c r="C11" s="8"/>
      <c r="D11" s="8"/>
      <c r="E11" s="8"/>
      <c r="F11" s="8"/>
      <c r="G11" s="8"/>
      <c r="H11" s="8"/>
      <c r="I11" s="8"/>
      <c r="J11" s="7">
        <f t="shared" si="0"/>
        <v>0</v>
      </c>
      <c r="K11" s="7">
        <f t="shared" si="0"/>
        <v>0</v>
      </c>
    </row>
    <row r="12" spans="1:11" ht="22.5" customHeight="1">
      <c r="A12" s="48" t="s">
        <v>317</v>
      </c>
      <c r="B12" s="8"/>
      <c r="C12" s="8"/>
      <c r="D12" s="8"/>
      <c r="E12" s="8"/>
      <c r="F12" s="8"/>
      <c r="G12" s="8"/>
      <c r="H12" s="8"/>
      <c r="I12" s="8"/>
      <c r="J12" s="7">
        <f t="shared" si="0"/>
        <v>0</v>
      </c>
      <c r="K12" s="7">
        <f t="shared" si="0"/>
        <v>0</v>
      </c>
    </row>
    <row r="13" spans="1:11" ht="12.75">
      <c r="A13" s="48" t="s">
        <v>305</v>
      </c>
      <c r="B13" s="8"/>
      <c r="C13" s="8"/>
      <c r="D13" s="8"/>
      <c r="E13" s="8"/>
      <c r="F13" s="8"/>
      <c r="G13" s="8"/>
      <c r="H13" s="8"/>
      <c r="I13" s="8"/>
      <c r="J13" s="7">
        <f t="shared" si="0"/>
        <v>0</v>
      </c>
      <c r="K13" s="7">
        <f t="shared" si="0"/>
        <v>0</v>
      </c>
    </row>
    <row r="14" spans="1:11" ht="22.5">
      <c r="A14" s="49" t="s">
        <v>201</v>
      </c>
      <c r="B14" s="7">
        <f>SUM(B7:B13)</f>
        <v>2200</v>
      </c>
      <c r="C14" s="7">
        <f>SUM(C7:C13)</f>
        <v>0</v>
      </c>
      <c r="D14" s="7">
        <v>0</v>
      </c>
      <c r="E14" s="7">
        <f>SUM(E7:E13)</f>
        <v>0</v>
      </c>
      <c r="F14" s="7"/>
      <c r="G14" s="7"/>
      <c r="H14" s="7"/>
      <c r="I14" s="7"/>
      <c r="J14" s="7">
        <f>SUM(J7:J13)</f>
        <v>2200</v>
      </c>
      <c r="K14" s="7">
        <f>C14+E14+G14+I14</f>
        <v>0</v>
      </c>
    </row>
    <row r="15" spans="1:11" ht="22.5">
      <c r="A15" s="48" t="s">
        <v>319</v>
      </c>
      <c r="B15" s="8"/>
      <c r="C15" s="8"/>
      <c r="D15" s="8"/>
      <c r="E15" s="8"/>
      <c r="F15" s="8"/>
      <c r="G15" s="8"/>
      <c r="H15" s="8"/>
      <c r="I15" s="8"/>
      <c r="J15" s="7">
        <f t="shared" si="0"/>
        <v>0</v>
      </c>
      <c r="K15" s="7">
        <f t="shared" si="0"/>
        <v>0</v>
      </c>
    </row>
    <row r="16" spans="1:11" ht="22.5">
      <c r="A16" s="48" t="s">
        <v>316</v>
      </c>
      <c r="B16" s="8"/>
      <c r="C16" s="8"/>
      <c r="D16" s="8"/>
      <c r="E16" s="8"/>
      <c r="F16" s="8"/>
      <c r="G16" s="8"/>
      <c r="H16" s="8"/>
      <c r="I16" s="8"/>
      <c r="J16" s="7">
        <f t="shared" si="0"/>
        <v>0</v>
      </c>
      <c r="K16" s="7">
        <f t="shared" si="0"/>
        <v>0</v>
      </c>
    </row>
    <row r="17" spans="1:11" ht="22.5">
      <c r="A17" s="50" t="s">
        <v>320</v>
      </c>
      <c r="B17" s="8"/>
      <c r="C17" s="8"/>
      <c r="D17" s="8"/>
      <c r="E17" s="8"/>
      <c r="F17" s="8"/>
      <c r="G17" s="8"/>
      <c r="H17" s="8"/>
      <c r="I17" s="8"/>
      <c r="J17" s="7">
        <f t="shared" si="0"/>
        <v>0</v>
      </c>
      <c r="K17" s="7">
        <f t="shared" si="0"/>
        <v>0</v>
      </c>
    </row>
    <row r="18" spans="1:11" ht="22.5">
      <c r="A18" s="48" t="s">
        <v>324</v>
      </c>
      <c r="B18" s="8"/>
      <c r="C18" s="8"/>
      <c r="D18" s="8"/>
      <c r="E18" s="8"/>
      <c r="F18" s="8"/>
      <c r="G18" s="8"/>
      <c r="H18" s="8"/>
      <c r="I18" s="8"/>
      <c r="J18" s="7">
        <f t="shared" si="0"/>
        <v>0</v>
      </c>
      <c r="K18" s="7">
        <f t="shared" si="0"/>
        <v>0</v>
      </c>
    </row>
    <row r="19" spans="1:11" ht="12.75">
      <c r="A19" s="18" t="s">
        <v>48</v>
      </c>
      <c r="B19" s="7">
        <f>SUM(B14:B18)</f>
        <v>2200</v>
      </c>
      <c r="C19" s="7">
        <f>SUM(C14:C18)</f>
        <v>0</v>
      </c>
      <c r="D19" s="7">
        <f>SUM(D14:D18)</f>
        <v>0</v>
      </c>
      <c r="E19" s="7">
        <f>SUM(E14:E18)</f>
        <v>0</v>
      </c>
      <c r="F19" s="7"/>
      <c r="G19" s="7"/>
      <c r="H19" s="7"/>
      <c r="I19" s="7"/>
      <c r="J19" s="7">
        <f>SUM(J14:J18)</f>
        <v>2200</v>
      </c>
      <c r="K19" s="7">
        <f>SUM(K14:K18)</f>
        <v>0</v>
      </c>
    </row>
    <row r="20" ht="12.75">
      <c r="A20" s="47"/>
    </row>
    <row r="21" ht="12.75">
      <c r="A21" s="47"/>
    </row>
    <row r="22" ht="12.75">
      <c r="A22" s="47"/>
    </row>
    <row r="23" ht="12.75">
      <c r="A23" s="47"/>
    </row>
    <row r="24" ht="12.75">
      <c r="A24" s="47"/>
    </row>
    <row r="25" ht="12.75">
      <c r="A25" s="47"/>
    </row>
    <row r="26" ht="12.75">
      <c r="A26" s="47"/>
    </row>
    <row r="27" ht="12.75">
      <c r="A27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36"/>
    </row>
  </sheetData>
  <sheetProtection/>
  <mergeCells count="5">
    <mergeCell ref="J5:K5"/>
    <mergeCell ref="A5:A6"/>
    <mergeCell ref="B5:C5"/>
    <mergeCell ref="D5:E5"/>
    <mergeCell ref="F5:G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&amp;C1/3. melléklet az 1/2014. (II. 6.) önkormányzati rendelethez
</oddHeader>
    <oddFooter>&amp;C5. oldal
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view="pageLayout" workbookViewId="0" topLeftCell="A1">
      <selection activeCell="E3" sqref="E3"/>
    </sheetView>
  </sheetViews>
  <sheetFormatPr defaultColWidth="9.140625" defaultRowHeight="12.75"/>
  <cols>
    <col min="1" max="1" width="20.421875" style="0" customWidth="1"/>
    <col min="2" max="4" width="8.28125" style="0" customWidth="1"/>
    <col min="5" max="5" width="7.00390625" style="0" customWidth="1"/>
    <col min="6" max="7" width="8.28125" style="0" customWidth="1"/>
    <col min="8" max="8" width="7.140625" style="0" customWidth="1"/>
    <col min="9" max="10" width="8.28125" style="0" customWidth="1"/>
    <col min="11" max="11" width="7.140625" style="0" customWidth="1"/>
    <col min="12" max="12" width="7.00390625" style="0" customWidth="1"/>
    <col min="13" max="15" width="8.28125" style="0" customWidth="1"/>
  </cols>
  <sheetData>
    <row r="1" spans="1:15" ht="12.75">
      <c r="A1" s="37" t="s">
        <v>468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2.75">
      <c r="A2" s="37" t="s">
        <v>271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5">
      <c r="A3" s="37"/>
      <c r="B3" s="32"/>
      <c r="C3" s="32"/>
      <c r="D3" s="32"/>
      <c r="E3" s="32"/>
      <c r="F3" s="32"/>
      <c r="G3" s="32"/>
      <c r="H3" s="32"/>
      <c r="I3" s="195"/>
      <c r="J3" s="195"/>
      <c r="K3" s="195"/>
      <c r="L3" s="195"/>
      <c r="M3" s="69"/>
      <c r="N3" s="32"/>
      <c r="O3" s="32"/>
    </row>
    <row r="4" spans="1:15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4" t="s">
        <v>155</v>
      </c>
    </row>
    <row r="5" spans="1:15" ht="41.25" customHeight="1">
      <c r="A5" s="203" t="s">
        <v>193</v>
      </c>
      <c r="B5" s="205" t="s">
        <v>474</v>
      </c>
      <c r="C5" s="206"/>
      <c r="D5" s="201" t="s">
        <v>475</v>
      </c>
      <c r="E5" s="201"/>
      <c r="F5" s="201" t="s">
        <v>476</v>
      </c>
      <c r="G5" s="201"/>
      <c r="H5" s="201" t="s">
        <v>477</v>
      </c>
      <c r="I5" s="201"/>
      <c r="J5" s="187" t="s">
        <v>478</v>
      </c>
      <c r="K5" s="208"/>
      <c r="L5" s="201" t="s">
        <v>479</v>
      </c>
      <c r="M5" s="201"/>
      <c r="N5" s="207" t="s">
        <v>144</v>
      </c>
      <c r="O5" s="207"/>
    </row>
    <row r="6" spans="1:15" ht="12.75">
      <c r="A6" s="204"/>
      <c r="B6" s="63" t="s">
        <v>0</v>
      </c>
      <c r="C6" s="63" t="s">
        <v>137</v>
      </c>
      <c r="D6" s="63" t="s">
        <v>0</v>
      </c>
      <c r="E6" s="63" t="s">
        <v>137</v>
      </c>
      <c r="F6" s="63" t="s">
        <v>0</v>
      </c>
      <c r="G6" s="63" t="s">
        <v>137</v>
      </c>
      <c r="H6" s="63" t="s">
        <v>0</v>
      </c>
      <c r="I6" s="63" t="s">
        <v>137</v>
      </c>
      <c r="J6" s="63" t="s">
        <v>0</v>
      </c>
      <c r="K6" s="63" t="s">
        <v>276</v>
      </c>
      <c r="L6" s="63" t="s">
        <v>0</v>
      </c>
      <c r="M6" s="63" t="s">
        <v>137</v>
      </c>
      <c r="N6" s="101" t="s">
        <v>0</v>
      </c>
      <c r="O6" s="101" t="s">
        <v>137</v>
      </c>
    </row>
    <row r="7" spans="1:15" ht="22.5">
      <c r="A7" s="48" t="s">
        <v>194</v>
      </c>
      <c r="B7" s="64"/>
      <c r="C7" s="64"/>
      <c r="D7" s="64"/>
      <c r="E7" s="64"/>
      <c r="F7" s="64"/>
      <c r="G7" s="64"/>
      <c r="H7" s="64">
        <v>412</v>
      </c>
      <c r="I7" s="64"/>
      <c r="J7" s="64"/>
      <c r="K7" s="64"/>
      <c r="L7" s="64"/>
      <c r="M7" s="64"/>
      <c r="N7" s="65">
        <f>B7+D7+F7+H7+L7</f>
        <v>412</v>
      </c>
      <c r="O7" s="65">
        <f>C7+E7+G7+I7+M7</f>
        <v>0</v>
      </c>
    </row>
    <row r="8" spans="1:15" ht="22.5" customHeight="1">
      <c r="A8" s="48" t="s">
        <v>195</v>
      </c>
      <c r="B8" s="64">
        <v>24200</v>
      </c>
      <c r="C8" s="64"/>
      <c r="D8" s="64"/>
      <c r="E8" s="64"/>
      <c r="F8" s="64">
        <v>5512</v>
      </c>
      <c r="G8" s="64"/>
      <c r="H8" s="64">
        <v>500</v>
      </c>
      <c r="I8" s="64"/>
      <c r="J8" s="64"/>
      <c r="K8" s="64"/>
      <c r="L8" s="64"/>
      <c r="M8" s="64"/>
      <c r="N8" s="65">
        <f aca="true" t="shared" si="0" ref="N8:N18">B8+D8+F8+H8+L8</f>
        <v>30212</v>
      </c>
      <c r="O8" s="65">
        <f>C8+E8+G8+I8+M8+K8</f>
        <v>0</v>
      </c>
    </row>
    <row r="9" spans="1:15" ht="22.5" customHeight="1">
      <c r="A9" s="48" t="s">
        <v>196</v>
      </c>
      <c r="B9" s="64"/>
      <c r="C9" s="64"/>
      <c r="D9" s="64"/>
      <c r="E9" s="64"/>
      <c r="F9" s="64">
        <v>1488</v>
      </c>
      <c r="G9" s="64"/>
      <c r="H9" s="64"/>
      <c r="I9" s="64"/>
      <c r="J9" s="64">
        <v>14</v>
      </c>
      <c r="K9" s="64"/>
      <c r="L9" s="64"/>
      <c r="M9" s="64"/>
      <c r="N9" s="65">
        <f>B9+D9+F9+H9+L9+J9</f>
        <v>1502</v>
      </c>
      <c r="O9" s="65">
        <f>C9+E9+G9+I9+M9+K9</f>
        <v>0</v>
      </c>
    </row>
    <row r="10" spans="1:15" ht="12.75">
      <c r="A10" s="48" t="s">
        <v>308</v>
      </c>
      <c r="B10" s="64"/>
      <c r="C10" s="64"/>
      <c r="D10" s="64"/>
      <c r="E10" s="64"/>
      <c r="F10" s="64"/>
      <c r="G10" s="64"/>
      <c r="H10" s="64"/>
      <c r="I10" s="64"/>
      <c r="J10" s="64">
        <v>50</v>
      </c>
      <c r="K10" s="64"/>
      <c r="L10" s="64"/>
      <c r="M10" s="64"/>
      <c r="N10" s="65">
        <f>SUM(B10+D10+F10+H10+J10+L10)</f>
        <v>50</v>
      </c>
      <c r="O10" s="65">
        <f>SUM(C10+E10+G10+I10+K10+M10)</f>
        <v>0</v>
      </c>
    </row>
    <row r="11" spans="1:15" ht="22.5" customHeight="1">
      <c r="A11" s="48" t="s">
        <v>321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>
        <v>5594</v>
      </c>
      <c r="M11" s="64"/>
      <c r="N11" s="65">
        <f t="shared" si="0"/>
        <v>5594</v>
      </c>
      <c r="O11" s="65">
        <f aca="true" t="shared" si="1" ref="O11:O17">C11+E11+G11+I11+M11</f>
        <v>0</v>
      </c>
    </row>
    <row r="12" spans="1:15" ht="22.5" customHeight="1">
      <c r="A12" s="48" t="s">
        <v>322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5">
        <f t="shared" si="0"/>
        <v>0</v>
      </c>
      <c r="O12" s="65">
        <f t="shared" si="1"/>
        <v>0</v>
      </c>
    </row>
    <row r="13" spans="1:15" ht="12.75">
      <c r="A13" s="48" t="s">
        <v>305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5">
        <f t="shared" si="0"/>
        <v>0</v>
      </c>
      <c r="O13" s="65">
        <f t="shared" si="1"/>
        <v>0</v>
      </c>
    </row>
    <row r="14" spans="1:15" ht="22.5">
      <c r="A14" s="49" t="s">
        <v>201</v>
      </c>
      <c r="B14" s="65">
        <f>SUM(B7:B13)</f>
        <v>24200</v>
      </c>
      <c r="C14" s="65">
        <f aca="true" t="shared" si="2" ref="C14:M14">SUM(C7:C13)</f>
        <v>0</v>
      </c>
      <c r="D14" s="65">
        <f>SUM(D7:D13)</f>
        <v>0</v>
      </c>
      <c r="E14" s="65">
        <f t="shared" si="2"/>
        <v>0</v>
      </c>
      <c r="F14" s="65">
        <f t="shared" si="2"/>
        <v>7000</v>
      </c>
      <c r="G14" s="65">
        <f t="shared" si="2"/>
        <v>0</v>
      </c>
      <c r="H14" s="65">
        <f t="shared" si="2"/>
        <v>912</v>
      </c>
      <c r="I14" s="65">
        <f t="shared" si="2"/>
        <v>0</v>
      </c>
      <c r="J14" s="65">
        <f>SUM(J7:J13)</f>
        <v>64</v>
      </c>
      <c r="K14" s="65">
        <f>SUM(K8:K13)</f>
        <v>0</v>
      </c>
      <c r="L14" s="65">
        <f t="shared" si="2"/>
        <v>5594</v>
      </c>
      <c r="M14" s="65">
        <f t="shared" si="2"/>
        <v>0</v>
      </c>
      <c r="N14" s="65">
        <f>SUM(N7:N13)</f>
        <v>37770</v>
      </c>
      <c r="O14" s="65">
        <f>SUM(O7:O13)</f>
        <v>0</v>
      </c>
    </row>
    <row r="15" spans="1:15" ht="22.5">
      <c r="A15" s="48" t="s">
        <v>37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5">
        <f t="shared" si="0"/>
        <v>0</v>
      </c>
      <c r="O15" s="65">
        <f t="shared" si="1"/>
        <v>0</v>
      </c>
    </row>
    <row r="16" spans="1:15" ht="22.5">
      <c r="A16" s="48" t="s">
        <v>316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5">
        <f t="shared" si="0"/>
        <v>0</v>
      </c>
      <c r="O16" s="65">
        <f t="shared" si="1"/>
        <v>0</v>
      </c>
    </row>
    <row r="17" spans="1:15" ht="22.5">
      <c r="A17" s="50" t="s">
        <v>320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>
        <f t="shared" si="0"/>
        <v>0</v>
      </c>
      <c r="O17" s="65">
        <f t="shared" si="1"/>
        <v>0</v>
      </c>
    </row>
    <row r="18" spans="1:15" ht="22.5">
      <c r="A18" s="48" t="s">
        <v>324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>
        <f t="shared" si="0"/>
        <v>0</v>
      </c>
      <c r="O18" s="65">
        <f>C18+E18+G18+I18+M18</f>
        <v>0</v>
      </c>
    </row>
    <row r="19" spans="1:15" ht="12.75">
      <c r="A19" s="18" t="s">
        <v>48</v>
      </c>
      <c r="B19" s="65">
        <f aca="true" t="shared" si="3" ref="B19:N19">SUM(B14:B18)</f>
        <v>24200</v>
      </c>
      <c r="C19" s="65">
        <f t="shared" si="3"/>
        <v>0</v>
      </c>
      <c r="D19" s="65">
        <f t="shared" si="3"/>
        <v>0</v>
      </c>
      <c r="E19" s="65">
        <f t="shared" si="3"/>
        <v>0</v>
      </c>
      <c r="F19" s="65">
        <f t="shared" si="3"/>
        <v>7000</v>
      </c>
      <c r="G19" s="65">
        <f t="shared" si="3"/>
        <v>0</v>
      </c>
      <c r="H19" s="65">
        <f t="shared" si="3"/>
        <v>912</v>
      </c>
      <c r="I19" s="65">
        <f t="shared" si="3"/>
        <v>0</v>
      </c>
      <c r="J19" s="65">
        <f t="shared" si="3"/>
        <v>64</v>
      </c>
      <c r="K19" s="65">
        <f t="shared" si="3"/>
        <v>0</v>
      </c>
      <c r="L19" s="65">
        <f t="shared" si="3"/>
        <v>5594</v>
      </c>
      <c r="M19" s="65">
        <f t="shared" si="3"/>
        <v>0</v>
      </c>
      <c r="N19" s="65">
        <f t="shared" si="3"/>
        <v>37770</v>
      </c>
      <c r="O19" s="65">
        <f>SUM(O14:O17)</f>
        <v>0</v>
      </c>
    </row>
    <row r="20" ht="12.75">
      <c r="A20" s="47"/>
    </row>
    <row r="21" ht="12.75">
      <c r="A21" s="47"/>
    </row>
    <row r="22" ht="12.75">
      <c r="A22" s="47"/>
    </row>
    <row r="23" ht="12.75">
      <c r="A23" s="47"/>
    </row>
    <row r="24" ht="12.75">
      <c r="A24" s="47"/>
    </row>
    <row r="25" ht="12.75">
      <c r="A25" s="47"/>
    </row>
    <row r="26" ht="12.75">
      <c r="A26" s="47"/>
    </row>
    <row r="27" ht="12.75">
      <c r="A27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36"/>
    </row>
  </sheetData>
  <sheetProtection/>
  <mergeCells count="9">
    <mergeCell ref="N5:O5"/>
    <mergeCell ref="J5:K5"/>
    <mergeCell ref="A5:A6"/>
    <mergeCell ref="B5:C5"/>
    <mergeCell ref="D5:E5"/>
    <mergeCell ref="F5:G5"/>
    <mergeCell ref="I3:L3"/>
    <mergeCell ref="L5:M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&amp;C1/4. melléklet az 1/2014. (II. 6.) önkormányzati rendelethez
</oddHeader>
    <oddFooter>&amp;C6. oldal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view="pageLayout" workbookViewId="0" topLeftCell="A1">
      <selection activeCell="J1" sqref="J1"/>
    </sheetView>
  </sheetViews>
  <sheetFormatPr defaultColWidth="9.140625" defaultRowHeight="12.75"/>
  <cols>
    <col min="1" max="1" width="20.421875" style="0" customWidth="1"/>
    <col min="4" max="4" width="9.28125" style="0" customWidth="1"/>
    <col min="8" max="11" width="7.7109375" style="0" customWidth="1"/>
  </cols>
  <sheetData>
    <row r="1" spans="1:13" ht="12.75">
      <c r="A1" s="37" t="s">
        <v>480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2.75">
      <c r="A2" s="194" t="s">
        <v>249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ht="12.75">
      <c r="A3" s="37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4" t="s">
        <v>155</v>
      </c>
    </row>
    <row r="5" spans="1:13" ht="41.25" customHeight="1">
      <c r="A5" s="203" t="s">
        <v>193</v>
      </c>
      <c r="B5" s="192" t="s">
        <v>203</v>
      </c>
      <c r="C5" s="193"/>
      <c r="D5" s="202" t="s">
        <v>204</v>
      </c>
      <c r="E5" s="202"/>
      <c r="F5" s="202" t="s">
        <v>240</v>
      </c>
      <c r="G5" s="202"/>
      <c r="H5" s="202" t="s">
        <v>277</v>
      </c>
      <c r="I5" s="202"/>
      <c r="J5" s="202"/>
      <c r="K5" s="202"/>
      <c r="L5" s="202" t="s">
        <v>144</v>
      </c>
      <c r="M5" s="202"/>
    </row>
    <row r="6" spans="1:13" ht="12.75">
      <c r="A6" s="204"/>
      <c r="B6" s="2" t="s">
        <v>0</v>
      </c>
      <c r="C6" s="2" t="s">
        <v>137</v>
      </c>
      <c r="D6" s="2" t="s">
        <v>0</v>
      </c>
      <c r="E6" s="2" t="s">
        <v>137</v>
      </c>
      <c r="F6" s="2" t="s">
        <v>0</v>
      </c>
      <c r="G6" s="2" t="s">
        <v>137</v>
      </c>
      <c r="H6" s="2" t="s">
        <v>0</v>
      </c>
      <c r="I6" s="2" t="s">
        <v>276</v>
      </c>
      <c r="J6" s="2"/>
      <c r="K6" s="2"/>
      <c r="L6" s="6" t="s">
        <v>0</v>
      </c>
      <c r="M6" s="6" t="s">
        <v>137</v>
      </c>
    </row>
    <row r="7" spans="1:13" ht="22.5">
      <c r="A7" s="48" t="s">
        <v>194</v>
      </c>
      <c r="B7" s="8"/>
      <c r="C7" s="8"/>
      <c r="D7" s="8"/>
      <c r="E7" s="8"/>
      <c r="F7" s="8"/>
      <c r="G7" s="8"/>
      <c r="H7" s="8"/>
      <c r="I7" s="8"/>
      <c r="J7" s="8"/>
      <c r="K7" s="8"/>
      <c r="L7" s="7">
        <f aca="true" t="shared" si="0" ref="L7:M18">B7+D7+F7+H7+J7</f>
        <v>0</v>
      </c>
      <c r="M7" s="7">
        <f>SUM(C7+E7+G7+I7)</f>
        <v>0</v>
      </c>
    </row>
    <row r="8" spans="1:13" ht="22.5" customHeight="1">
      <c r="A8" s="48" t="s">
        <v>195</v>
      </c>
      <c r="B8" s="8"/>
      <c r="C8" s="8"/>
      <c r="D8" s="8"/>
      <c r="E8" s="8"/>
      <c r="F8" s="8"/>
      <c r="G8" s="8"/>
      <c r="H8" s="8"/>
      <c r="I8" s="8"/>
      <c r="J8" s="8"/>
      <c r="K8" s="8"/>
      <c r="L8" s="7">
        <f t="shared" si="0"/>
        <v>0</v>
      </c>
      <c r="M8" s="7">
        <f t="shared" si="0"/>
        <v>0</v>
      </c>
    </row>
    <row r="9" spans="1:13" ht="22.5" customHeight="1">
      <c r="A9" s="48" t="s">
        <v>196</v>
      </c>
      <c r="B9" s="8"/>
      <c r="C9" s="8"/>
      <c r="D9" s="8"/>
      <c r="E9" s="8"/>
      <c r="F9" s="8"/>
      <c r="G9" s="8"/>
      <c r="H9" s="8">
        <v>85</v>
      </c>
      <c r="I9" s="8"/>
      <c r="J9" s="8"/>
      <c r="K9" s="8"/>
      <c r="L9" s="7">
        <f t="shared" si="0"/>
        <v>85</v>
      </c>
      <c r="M9" s="7">
        <f t="shared" si="0"/>
        <v>0</v>
      </c>
    </row>
    <row r="10" spans="1:13" ht="12.75">
      <c r="A10" s="48" t="s">
        <v>308</v>
      </c>
      <c r="B10" s="8"/>
      <c r="C10" s="8"/>
      <c r="D10" s="8"/>
      <c r="E10" s="8"/>
      <c r="F10" s="8"/>
      <c r="G10" s="8"/>
      <c r="H10" s="8">
        <v>315</v>
      </c>
      <c r="I10" s="8"/>
      <c r="J10" s="8"/>
      <c r="K10" s="8"/>
      <c r="L10" s="7">
        <f t="shared" si="0"/>
        <v>315</v>
      </c>
      <c r="M10" s="7">
        <f t="shared" si="0"/>
        <v>0</v>
      </c>
    </row>
    <row r="11" spans="1:13" ht="22.5" customHeight="1">
      <c r="A11" s="48" t="s">
        <v>321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7">
        <f t="shared" si="0"/>
        <v>0</v>
      </c>
      <c r="M11" s="7">
        <f t="shared" si="0"/>
        <v>0</v>
      </c>
    </row>
    <row r="12" spans="1:13" ht="22.5" customHeight="1">
      <c r="A12" s="48" t="s">
        <v>322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7">
        <f t="shared" si="0"/>
        <v>0</v>
      </c>
      <c r="M12" s="7">
        <f t="shared" si="0"/>
        <v>0</v>
      </c>
    </row>
    <row r="13" spans="1:13" ht="12.75">
      <c r="A13" s="48" t="s">
        <v>305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7">
        <f t="shared" si="0"/>
        <v>0</v>
      </c>
      <c r="M13" s="7">
        <f t="shared" si="0"/>
        <v>0</v>
      </c>
    </row>
    <row r="14" spans="1:13" ht="22.5">
      <c r="A14" s="49" t="s">
        <v>201</v>
      </c>
      <c r="B14" s="7">
        <f aca="true" t="shared" si="1" ref="B14:G14">SUM(B7:B13)</f>
        <v>0</v>
      </c>
      <c r="C14" s="7">
        <f t="shared" si="1"/>
        <v>0</v>
      </c>
      <c r="D14" s="7">
        <f t="shared" si="1"/>
        <v>0</v>
      </c>
      <c r="E14" s="7">
        <f t="shared" si="1"/>
        <v>0</v>
      </c>
      <c r="F14" s="7">
        <f t="shared" si="1"/>
        <v>0</v>
      </c>
      <c r="G14" s="7">
        <f t="shared" si="1"/>
        <v>0</v>
      </c>
      <c r="H14" s="7">
        <f>SUM(H7:H13)</f>
        <v>400</v>
      </c>
      <c r="I14" s="7">
        <f>SUM(I7:I13)</f>
        <v>0</v>
      </c>
      <c r="J14" s="7"/>
      <c r="K14" s="7"/>
      <c r="L14" s="7">
        <f>SUM(L7:L13)</f>
        <v>400</v>
      </c>
      <c r="M14" s="7">
        <f>SUM(M7:M13)</f>
        <v>0</v>
      </c>
    </row>
    <row r="15" spans="1:13" ht="22.5">
      <c r="A15" s="48" t="s">
        <v>37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7">
        <f t="shared" si="0"/>
        <v>0</v>
      </c>
      <c r="M15" s="7">
        <f t="shared" si="0"/>
        <v>0</v>
      </c>
    </row>
    <row r="16" spans="1:13" ht="22.5">
      <c r="A16" s="48" t="s">
        <v>316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7">
        <f t="shared" si="0"/>
        <v>0</v>
      </c>
      <c r="M16" s="7">
        <f t="shared" si="0"/>
        <v>0</v>
      </c>
    </row>
    <row r="17" spans="1:13" ht="22.5">
      <c r="A17" s="50" t="s">
        <v>323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7">
        <f t="shared" si="0"/>
        <v>0</v>
      </c>
      <c r="M17" s="7">
        <f t="shared" si="0"/>
        <v>0</v>
      </c>
    </row>
    <row r="18" spans="1:13" ht="22.5">
      <c r="A18" s="48" t="s">
        <v>324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7">
        <f t="shared" si="0"/>
        <v>0</v>
      </c>
      <c r="M18" s="7">
        <f t="shared" si="0"/>
        <v>0</v>
      </c>
    </row>
    <row r="19" spans="1:13" ht="12.75">
      <c r="A19" s="18" t="s">
        <v>48</v>
      </c>
      <c r="B19" s="7">
        <f aca="true" t="shared" si="2" ref="B19:I19">SUM(B14:B18)</f>
        <v>0</v>
      </c>
      <c r="C19" s="7">
        <f t="shared" si="2"/>
        <v>0</v>
      </c>
      <c r="D19" s="7">
        <f t="shared" si="2"/>
        <v>0</v>
      </c>
      <c r="E19" s="7">
        <f t="shared" si="2"/>
        <v>0</v>
      </c>
      <c r="F19" s="7">
        <f t="shared" si="2"/>
        <v>0</v>
      </c>
      <c r="G19" s="7">
        <f t="shared" si="2"/>
        <v>0</v>
      </c>
      <c r="H19" s="7">
        <f t="shared" si="2"/>
        <v>400</v>
      </c>
      <c r="I19" s="7">
        <f t="shared" si="2"/>
        <v>0</v>
      </c>
      <c r="J19" s="7"/>
      <c r="K19" s="7"/>
      <c r="L19" s="7">
        <f>SUM(L14:L18)</f>
        <v>400</v>
      </c>
      <c r="M19" s="7">
        <f>SUM(M14:M18)</f>
        <v>0</v>
      </c>
    </row>
    <row r="20" ht="12.75">
      <c r="A20" s="47"/>
    </row>
    <row r="21" ht="12.75">
      <c r="A21" s="47"/>
    </row>
    <row r="22" ht="12.75">
      <c r="A22" s="47"/>
    </row>
    <row r="23" ht="12.75">
      <c r="A23" s="47"/>
    </row>
    <row r="24" ht="12.75">
      <c r="A24" s="47"/>
    </row>
    <row r="25" ht="12.75">
      <c r="A25" s="47"/>
    </row>
    <row r="26" ht="12.75">
      <c r="A26" s="47"/>
    </row>
    <row r="27" ht="12.75">
      <c r="A27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36"/>
    </row>
  </sheetData>
  <sheetProtection/>
  <mergeCells count="8">
    <mergeCell ref="A2:M2"/>
    <mergeCell ref="J5:K5"/>
    <mergeCell ref="H5:I5"/>
    <mergeCell ref="L5:M5"/>
    <mergeCell ref="A5:A6"/>
    <mergeCell ref="B5:C5"/>
    <mergeCell ref="D5:E5"/>
    <mergeCell ref="F5:G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&amp;C1/5. melléklet az 1/2014. (II. 6.) önkormányzati rendelethez
</oddHeader>
    <oddFooter>&amp;C7. oldal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view="pageLayout" workbookViewId="0" topLeftCell="A1">
      <selection activeCell="B3" sqref="B3"/>
    </sheetView>
  </sheetViews>
  <sheetFormatPr defaultColWidth="9.140625" defaultRowHeight="12.75"/>
  <cols>
    <col min="1" max="1" width="46.8515625" style="0" customWidth="1"/>
    <col min="2" max="2" width="25.8515625" style="0" customWidth="1"/>
    <col min="3" max="3" width="19.28125" style="0" customWidth="1"/>
  </cols>
  <sheetData>
    <row r="1" spans="1:2" ht="12.75">
      <c r="A1" s="194" t="s">
        <v>482</v>
      </c>
      <c r="B1" s="194"/>
    </row>
    <row r="2" spans="1:3" ht="12.75">
      <c r="A2" s="194" t="s">
        <v>247</v>
      </c>
      <c r="B2" s="209"/>
      <c r="C2" s="209"/>
    </row>
    <row r="4" ht="12.75">
      <c r="C4" s="4" t="s">
        <v>155</v>
      </c>
    </row>
    <row r="5" spans="1:3" ht="12.75">
      <c r="A5" s="210" t="s">
        <v>193</v>
      </c>
      <c r="B5" s="185" t="s">
        <v>206</v>
      </c>
      <c r="C5" s="186"/>
    </row>
    <row r="6" spans="1:3" ht="12.75">
      <c r="A6" s="211"/>
      <c r="B6" s="21" t="s">
        <v>481</v>
      </c>
      <c r="C6" s="21" t="s">
        <v>137</v>
      </c>
    </row>
    <row r="7" spans="1:3" ht="26.25" customHeight="1">
      <c r="A7" s="48" t="s">
        <v>194</v>
      </c>
      <c r="B7" s="108">
        <f>SUM('1.1 Önkormányzat'!AD7+'1.2 Polgárm.'!D7+'1.3 Óvoda'!J7+'1.4 Gondozási'!N7+'1.5 Műv. ház'!L7)</f>
        <v>2380</v>
      </c>
      <c r="C7" s="108">
        <f>SUM('1.1 Önkormányzat'!AE7+'1.2 Polgárm.'!E7+'1.3 Óvoda'!K7+'1.4 Gondozási'!O7+'1.5 Műv. ház'!M7)</f>
        <v>0</v>
      </c>
    </row>
    <row r="8" spans="1:3" ht="21.75" customHeight="1">
      <c r="A8" s="48" t="s">
        <v>195</v>
      </c>
      <c r="B8" s="108">
        <v>31944</v>
      </c>
      <c r="C8" s="108"/>
    </row>
    <row r="9" spans="1:3" ht="12.75">
      <c r="A9" s="48" t="s">
        <v>196</v>
      </c>
      <c r="B9" s="108">
        <v>4266</v>
      </c>
      <c r="C9" s="108"/>
    </row>
    <row r="10" spans="1:3" ht="20.25" customHeight="1">
      <c r="A10" s="48" t="s">
        <v>308</v>
      </c>
      <c r="B10" s="108">
        <v>6585</v>
      </c>
      <c r="C10" s="108"/>
    </row>
    <row r="11" spans="1:3" ht="12.75">
      <c r="A11" s="48" t="s">
        <v>321</v>
      </c>
      <c r="B11" s="108">
        <v>276437</v>
      </c>
      <c r="C11" s="108"/>
    </row>
    <row r="12" spans="1:3" ht="22.5" customHeight="1">
      <c r="A12" s="48" t="s">
        <v>322</v>
      </c>
      <c r="B12" s="108"/>
      <c r="C12" s="108"/>
    </row>
    <row r="13" spans="1:3" ht="18.75" customHeight="1">
      <c r="A13" s="48" t="s">
        <v>305</v>
      </c>
      <c r="B13" s="108">
        <v>45400</v>
      </c>
      <c r="C13" s="108"/>
    </row>
    <row r="14" spans="1:3" ht="23.25" customHeight="1">
      <c r="A14" s="49" t="s">
        <v>201</v>
      </c>
      <c r="B14" s="108">
        <f>SUM(B7:B13)</f>
        <v>367012</v>
      </c>
      <c r="C14" s="108">
        <f>SUM(C7:C13)</f>
        <v>0</v>
      </c>
    </row>
    <row r="15" spans="1:3" ht="22.5" customHeight="1">
      <c r="A15" s="48" t="s">
        <v>37</v>
      </c>
      <c r="B15" s="108">
        <v>69772</v>
      </c>
      <c r="C15" s="108"/>
    </row>
    <row r="16" spans="1:3" ht="21.75" customHeight="1">
      <c r="A16" s="48" t="s">
        <v>316</v>
      </c>
      <c r="B16" s="108">
        <v>4629</v>
      </c>
      <c r="C16" s="108"/>
    </row>
    <row r="17" spans="1:3" ht="22.5" customHeight="1">
      <c r="A17" s="50" t="s">
        <v>320</v>
      </c>
      <c r="B17" s="108"/>
      <c r="C17" s="108"/>
    </row>
    <row r="18" spans="1:3" ht="19.5" customHeight="1">
      <c r="A18" s="48" t="s">
        <v>299</v>
      </c>
      <c r="B18" s="108"/>
      <c r="C18" s="108"/>
    </row>
    <row r="19" spans="1:3" ht="18" customHeight="1">
      <c r="A19" s="49" t="s">
        <v>48</v>
      </c>
      <c r="B19" s="108">
        <f>SUM(B14:B18)</f>
        <v>441413</v>
      </c>
      <c r="C19" s="108">
        <f>SUM(C14:C18)</f>
        <v>0</v>
      </c>
    </row>
  </sheetData>
  <sheetProtection/>
  <mergeCells count="4">
    <mergeCell ref="A2:C2"/>
    <mergeCell ref="A5:A6"/>
    <mergeCell ref="B5:C5"/>
    <mergeCell ref="A1:B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&amp;C1/1-1/5.  melléklet az 1/2014. (II. 6.) önkormányzati rendelethez
</oddHeader>
    <oddFooter>&amp;C8. oldal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33"/>
  <sheetViews>
    <sheetView view="pageLayout" workbookViewId="0" topLeftCell="A1">
      <selection activeCell="H20" sqref="H20"/>
    </sheetView>
  </sheetViews>
  <sheetFormatPr defaultColWidth="9.140625" defaultRowHeight="12.75"/>
  <cols>
    <col min="1" max="1" width="5.7109375" style="0" customWidth="1"/>
    <col min="2" max="2" width="36.140625" style="0" customWidth="1"/>
    <col min="3" max="3" width="10.7109375" style="0" customWidth="1"/>
    <col min="4" max="4" width="10.8515625" style="0" customWidth="1"/>
    <col min="5" max="5" width="10.140625" style="0" hidden="1" customWidth="1"/>
    <col min="6" max="6" width="11.28125" style="0" hidden="1" customWidth="1"/>
  </cols>
  <sheetData>
    <row r="1" spans="1:6" ht="15.75">
      <c r="A1" s="212" t="s">
        <v>558</v>
      </c>
      <c r="B1" s="195"/>
      <c r="C1" s="195"/>
      <c r="D1" s="195"/>
      <c r="E1" s="195"/>
      <c r="F1" s="195"/>
    </row>
    <row r="2" ht="12.75">
      <c r="A2" s="20"/>
    </row>
    <row r="3" ht="12.75">
      <c r="F3" s="4" t="s">
        <v>14</v>
      </c>
    </row>
    <row r="4" spans="1:6" ht="12.75">
      <c r="A4" s="180" t="s">
        <v>55</v>
      </c>
      <c r="B4" s="180" t="s">
        <v>56</v>
      </c>
      <c r="C4" s="181" t="s">
        <v>1</v>
      </c>
      <c r="D4" s="182"/>
      <c r="E4" s="182"/>
      <c r="F4" s="213"/>
    </row>
    <row r="5" spans="1:6" ht="33.75">
      <c r="A5" s="180"/>
      <c r="B5" s="180"/>
      <c r="C5" s="120" t="s">
        <v>57</v>
      </c>
      <c r="D5" s="120" t="s">
        <v>22</v>
      </c>
      <c r="E5" s="120" t="s">
        <v>137</v>
      </c>
      <c r="F5" s="124" t="s">
        <v>138</v>
      </c>
    </row>
    <row r="6" spans="1:6" ht="12.75">
      <c r="A6" s="1" t="s">
        <v>58</v>
      </c>
      <c r="B6" s="2" t="s">
        <v>70</v>
      </c>
      <c r="C6" s="8">
        <v>119533</v>
      </c>
      <c r="D6" s="8">
        <v>161893</v>
      </c>
      <c r="E6" s="8"/>
      <c r="F6" s="127">
        <f>(E6/D6)</f>
        <v>0</v>
      </c>
    </row>
    <row r="7" spans="1:8" ht="12.75">
      <c r="A7" s="1" t="s">
        <v>59</v>
      </c>
      <c r="B7" s="2" t="s">
        <v>71</v>
      </c>
      <c r="C7" s="8">
        <v>14085</v>
      </c>
      <c r="D7" s="8">
        <v>11716</v>
      </c>
      <c r="E7" s="8"/>
      <c r="F7" s="126">
        <v>0.5516</v>
      </c>
      <c r="H7" s="100"/>
    </row>
    <row r="8" spans="1:6" ht="12.75">
      <c r="A8" s="1" t="s">
        <v>60</v>
      </c>
      <c r="B8" s="2" t="s">
        <v>72</v>
      </c>
      <c r="C8" s="8">
        <v>4968</v>
      </c>
      <c r="D8" s="8">
        <v>15989</v>
      </c>
      <c r="E8" s="8"/>
      <c r="F8" s="125">
        <f>(E8/D8)</f>
        <v>0</v>
      </c>
    </row>
    <row r="9" spans="1:7" ht="12.75">
      <c r="A9" s="21" t="s">
        <v>61</v>
      </c>
      <c r="B9" s="6" t="s">
        <v>69</v>
      </c>
      <c r="C9" s="7">
        <f>SUM(C6:C8)</f>
        <v>138586</v>
      </c>
      <c r="D9" s="7">
        <f>SUM(D6:D8)</f>
        <v>189598</v>
      </c>
      <c r="E9" s="7">
        <f>SUM(E6:E8)</f>
        <v>0</v>
      </c>
      <c r="F9" s="34">
        <f>(E9/D9)</f>
        <v>0</v>
      </c>
      <c r="G9" s="82"/>
    </row>
    <row r="10" spans="1:7" ht="12.75">
      <c r="A10" s="1" t="s">
        <v>58</v>
      </c>
      <c r="B10" s="2" t="s">
        <v>73</v>
      </c>
      <c r="C10" s="8">
        <v>36876</v>
      </c>
      <c r="D10" s="8">
        <v>43947</v>
      </c>
      <c r="E10" s="8"/>
      <c r="F10" s="33">
        <f>(E10/D10)</f>
        <v>0</v>
      </c>
      <c r="G10" s="80"/>
    </row>
    <row r="11" spans="1:7" ht="12.75">
      <c r="A11" s="1" t="s">
        <v>59</v>
      </c>
      <c r="B11" s="2" t="s">
        <v>74</v>
      </c>
      <c r="C11" s="8">
        <v>0</v>
      </c>
      <c r="D11" s="8"/>
      <c r="E11" s="8"/>
      <c r="F11" s="33"/>
      <c r="G11" s="80"/>
    </row>
    <row r="12" spans="1:7" ht="12.75">
      <c r="A12" s="1" t="s">
        <v>60</v>
      </c>
      <c r="B12" s="2" t="s">
        <v>75</v>
      </c>
      <c r="C12" s="8">
        <v>0</v>
      </c>
      <c r="D12" s="8"/>
      <c r="E12" s="8"/>
      <c r="F12" s="33"/>
      <c r="G12" s="80"/>
    </row>
    <row r="13" spans="1:7" ht="12.75">
      <c r="A13" s="1" t="s">
        <v>62</v>
      </c>
      <c r="B13" s="2" t="s">
        <v>76</v>
      </c>
      <c r="C13" s="8">
        <v>0</v>
      </c>
      <c r="D13" s="8"/>
      <c r="E13" s="8"/>
      <c r="F13" s="33"/>
      <c r="G13" s="80"/>
    </row>
    <row r="14" spans="1:7" ht="12.75">
      <c r="A14" s="1">
        <v>5</v>
      </c>
      <c r="B14" s="2" t="s">
        <v>238</v>
      </c>
      <c r="C14" s="8">
        <v>0</v>
      </c>
      <c r="D14" s="8"/>
      <c r="E14" s="8"/>
      <c r="F14" s="33"/>
      <c r="G14" s="80"/>
    </row>
    <row r="15" spans="1:7" ht="12.75">
      <c r="A15" s="1">
        <v>6</v>
      </c>
      <c r="B15" s="2" t="s">
        <v>77</v>
      </c>
      <c r="C15" s="8">
        <v>0</v>
      </c>
      <c r="D15" s="8"/>
      <c r="E15" s="8"/>
      <c r="F15" s="2"/>
      <c r="G15" s="81"/>
    </row>
    <row r="16" spans="1:7" ht="12.75">
      <c r="A16" s="1">
        <v>7</v>
      </c>
      <c r="B16" s="2" t="s">
        <v>78</v>
      </c>
      <c r="C16" s="8">
        <v>0</v>
      </c>
      <c r="D16" s="8"/>
      <c r="E16" s="8"/>
      <c r="F16" s="33"/>
      <c r="G16" s="80"/>
    </row>
    <row r="17" spans="1:7" ht="12.75">
      <c r="A17" s="1">
        <v>8</v>
      </c>
      <c r="B17" s="2" t="s">
        <v>79</v>
      </c>
      <c r="C17" s="8">
        <v>0</v>
      </c>
      <c r="D17" s="8"/>
      <c r="E17" s="8"/>
      <c r="F17" s="33"/>
      <c r="G17" s="80"/>
    </row>
    <row r="18" spans="1:7" ht="12.75">
      <c r="A18" s="21" t="s">
        <v>66</v>
      </c>
      <c r="B18" s="6" t="s">
        <v>332</v>
      </c>
      <c r="C18" s="7">
        <f>SUM(C10:C17)</f>
        <v>36876</v>
      </c>
      <c r="D18" s="7">
        <f>SUM(D10:D17)</f>
        <v>43947</v>
      </c>
      <c r="E18" s="7">
        <f>SUM(E10:E17)</f>
        <v>0</v>
      </c>
      <c r="F18" s="34">
        <f aca="true" t="shared" si="0" ref="F18:F25">(E18/D18)</f>
        <v>0</v>
      </c>
      <c r="G18" s="82"/>
    </row>
    <row r="19" spans="1:7" ht="12.75">
      <c r="A19" s="1" t="s">
        <v>58</v>
      </c>
      <c r="B19" s="2" t="s">
        <v>80</v>
      </c>
      <c r="C19" s="8">
        <v>13310</v>
      </c>
      <c r="D19" s="8">
        <v>18037</v>
      </c>
      <c r="E19" s="8"/>
      <c r="F19" s="33">
        <f t="shared" si="0"/>
        <v>0</v>
      </c>
      <c r="G19" s="80"/>
    </row>
    <row r="20" spans="1:7" ht="12.75">
      <c r="A20" s="1" t="s">
        <v>59</v>
      </c>
      <c r="B20" s="2" t="s">
        <v>81</v>
      </c>
      <c r="C20" s="8">
        <v>62097</v>
      </c>
      <c r="D20" s="8">
        <v>59714</v>
      </c>
      <c r="E20" s="8"/>
      <c r="F20" s="33">
        <f t="shared" si="0"/>
        <v>0</v>
      </c>
      <c r="G20" s="80"/>
    </row>
    <row r="21" spans="1:7" ht="12.75">
      <c r="A21" s="1" t="s">
        <v>60</v>
      </c>
      <c r="B21" s="2" t="s">
        <v>82</v>
      </c>
      <c r="C21" s="8">
        <v>20976</v>
      </c>
      <c r="D21" s="8">
        <v>21253</v>
      </c>
      <c r="E21" s="8"/>
      <c r="F21" s="33">
        <f t="shared" si="0"/>
        <v>0</v>
      </c>
      <c r="G21" s="80"/>
    </row>
    <row r="22" spans="1:7" ht="12.75">
      <c r="A22" s="1" t="s">
        <v>62</v>
      </c>
      <c r="B22" s="2" t="s">
        <v>83</v>
      </c>
      <c r="C22" s="8">
        <v>1416</v>
      </c>
      <c r="D22" s="8">
        <v>195</v>
      </c>
      <c r="E22" s="8"/>
      <c r="F22" s="33">
        <f t="shared" si="0"/>
        <v>0</v>
      </c>
      <c r="G22" s="80"/>
    </row>
    <row r="23" spans="1:7" ht="12.75">
      <c r="A23" s="1" t="s">
        <v>63</v>
      </c>
      <c r="B23" s="2" t="s">
        <v>84</v>
      </c>
      <c r="C23" s="8">
        <v>11132</v>
      </c>
      <c r="D23" s="8">
        <v>22502</v>
      </c>
      <c r="E23" s="8"/>
      <c r="F23" s="33">
        <f t="shared" si="0"/>
        <v>0</v>
      </c>
      <c r="G23" s="80"/>
    </row>
    <row r="24" spans="1:7" ht="12.75">
      <c r="A24" s="1" t="s">
        <v>64</v>
      </c>
      <c r="B24" s="2" t="s">
        <v>278</v>
      </c>
      <c r="C24" s="8">
        <v>435</v>
      </c>
      <c r="D24" s="8">
        <v>436</v>
      </c>
      <c r="E24" s="8"/>
      <c r="F24" s="33">
        <f t="shared" si="0"/>
        <v>0</v>
      </c>
      <c r="G24" s="80"/>
    </row>
    <row r="25" spans="1:7" ht="12.75">
      <c r="A25" s="21" t="s">
        <v>67</v>
      </c>
      <c r="B25" s="6" t="s">
        <v>68</v>
      </c>
      <c r="C25" s="7">
        <f>SUM(C19:C24)</f>
        <v>109366</v>
      </c>
      <c r="D25" s="7">
        <f>SUM(D19:D24)</f>
        <v>122137</v>
      </c>
      <c r="E25" s="7">
        <f>SUM(E19:E24)</f>
        <v>0</v>
      </c>
      <c r="F25" s="34">
        <f t="shared" si="0"/>
        <v>0</v>
      </c>
      <c r="G25" s="82"/>
    </row>
    <row r="26" spans="1:6" ht="12.75">
      <c r="A26" s="21" t="s">
        <v>85</v>
      </c>
      <c r="B26" s="6" t="s">
        <v>559</v>
      </c>
      <c r="C26" s="7"/>
      <c r="D26" s="7">
        <v>11000</v>
      </c>
      <c r="E26" s="7"/>
      <c r="F26" s="2"/>
    </row>
    <row r="27" spans="1:6" ht="25.5">
      <c r="A27" s="1" t="s">
        <v>58</v>
      </c>
      <c r="B27" s="11" t="s">
        <v>89</v>
      </c>
      <c r="C27" s="8">
        <v>17055</v>
      </c>
      <c r="D27" s="8">
        <v>18158</v>
      </c>
      <c r="E27" s="8"/>
      <c r="F27" s="33">
        <f>(E27/D27)</f>
        <v>0</v>
      </c>
    </row>
    <row r="28" spans="1:6" ht="25.5">
      <c r="A28" s="1" t="s">
        <v>59</v>
      </c>
      <c r="B28" s="11" t="s">
        <v>90</v>
      </c>
      <c r="C28" s="8"/>
      <c r="D28" s="8"/>
      <c r="E28" s="8"/>
      <c r="F28" s="2"/>
    </row>
    <row r="29" spans="1:6" ht="25.5">
      <c r="A29" s="1" t="s">
        <v>62</v>
      </c>
      <c r="B29" s="11" t="s">
        <v>91</v>
      </c>
      <c r="C29" s="8"/>
      <c r="D29" s="8"/>
      <c r="E29" s="8"/>
      <c r="F29" s="2"/>
    </row>
    <row r="30" spans="1:6" ht="12.75">
      <c r="A30" s="1" t="s">
        <v>63</v>
      </c>
      <c r="B30" s="11" t="s">
        <v>92</v>
      </c>
      <c r="C30" s="8">
        <v>57950</v>
      </c>
      <c r="D30" s="8">
        <v>57950</v>
      </c>
      <c r="E30" s="8"/>
      <c r="F30" s="33">
        <f>(E30/D30)</f>
        <v>0</v>
      </c>
    </row>
    <row r="31" spans="1:6" ht="12.75">
      <c r="A31" s="1" t="s">
        <v>64</v>
      </c>
      <c r="B31" s="11" t="s">
        <v>105</v>
      </c>
      <c r="C31" s="8"/>
      <c r="D31" s="8">
        <v>11</v>
      </c>
      <c r="E31" s="8"/>
      <c r="F31" s="33"/>
    </row>
    <row r="32" spans="1:6" ht="12.75">
      <c r="A32" s="21" t="s">
        <v>86</v>
      </c>
      <c r="B32" s="19" t="s">
        <v>333</v>
      </c>
      <c r="C32" s="7">
        <f>SUM(C27:C30)</f>
        <v>75005</v>
      </c>
      <c r="D32" s="7">
        <f>SUM(D27:D31)</f>
        <v>76119</v>
      </c>
      <c r="E32" s="7">
        <f>SUM(E27:E31)</f>
        <v>0</v>
      </c>
      <c r="F32" s="34">
        <f>(E32/D32)</f>
        <v>0</v>
      </c>
    </row>
    <row r="33" spans="1:6" ht="25.5">
      <c r="A33" s="1" t="s">
        <v>58</v>
      </c>
      <c r="B33" s="11" t="s">
        <v>101</v>
      </c>
      <c r="C33" s="8"/>
      <c r="D33" s="8"/>
      <c r="E33" s="8"/>
      <c r="F33" s="2"/>
    </row>
    <row r="34" spans="1:6" ht="25.5">
      <c r="A34" s="1" t="s">
        <v>59</v>
      </c>
      <c r="B34" s="11" t="s">
        <v>102</v>
      </c>
      <c r="C34" s="8"/>
      <c r="D34" s="8"/>
      <c r="E34" s="8"/>
      <c r="F34" s="2"/>
    </row>
    <row r="35" spans="1:6" ht="25.5">
      <c r="A35" s="1" t="s">
        <v>60</v>
      </c>
      <c r="B35" s="11" t="s">
        <v>103</v>
      </c>
      <c r="C35" s="8"/>
      <c r="D35" s="8"/>
      <c r="E35" s="8"/>
      <c r="F35" s="2"/>
    </row>
    <row r="36" spans="1:6" ht="25.5">
      <c r="A36" s="1" t="s">
        <v>62</v>
      </c>
      <c r="B36" s="11" t="s">
        <v>104</v>
      </c>
      <c r="C36" s="8"/>
      <c r="D36" s="8"/>
      <c r="E36" s="8"/>
      <c r="F36" s="2"/>
    </row>
    <row r="37" spans="1:6" ht="12.75">
      <c r="A37" s="1" t="s">
        <v>63</v>
      </c>
      <c r="B37" s="11" t="s">
        <v>105</v>
      </c>
      <c r="C37" s="8"/>
      <c r="D37" s="8"/>
      <c r="E37" s="8"/>
      <c r="F37" s="2"/>
    </row>
    <row r="38" spans="1:6" ht="12.75">
      <c r="A38" s="21" t="s">
        <v>87</v>
      </c>
      <c r="B38" s="6" t="s">
        <v>88</v>
      </c>
      <c r="C38" s="7"/>
      <c r="D38" s="7">
        <f>SUM(D33:D37)</f>
        <v>0</v>
      </c>
      <c r="E38" s="7">
        <f>SUM(E33:E37)</f>
        <v>0</v>
      </c>
      <c r="F38" s="2"/>
    </row>
    <row r="39" spans="1:6" ht="12.75">
      <c r="A39" s="21" t="s">
        <v>93</v>
      </c>
      <c r="B39" s="6" t="s">
        <v>97</v>
      </c>
      <c r="C39" s="7"/>
      <c r="D39" s="7"/>
      <c r="E39" s="7"/>
      <c r="F39" s="2"/>
    </row>
    <row r="40" spans="1:6" ht="12.75">
      <c r="A40" s="21" t="s">
        <v>94</v>
      </c>
      <c r="B40" s="6" t="s">
        <v>98</v>
      </c>
      <c r="C40" s="8"/>
      <c r="D40" s="8"/>
      <c r="E40" s="8"/>
      <c r="F40" s="2"/>
    </row>
    <row r="41" spans="1:6" ht="12.75">
      <c r="A41" s="21" t="s">
        <v>95</v>
      </c>
      <c r="B41" s="6" t="s">
        <v>99</v>
      </c>
      <c r="C41" s="8"/>
      <c r="D41" s="8"/>
      <c r="E41" s="8"/>
      <c r="F41" s="2"/>
    </row>
    <row r="42" spans="1:6" ht="12.75">
      <c r="A42" s="21" t="s">
        <v>96</v>
      </c>
      <c r="B42" s="6" t="s">
        <v>100</v>
      </c>
      <c r="C42" s="8"/>
      <c r="D42" s="8"/>
      <c r="E42" s="8"/>
      <c r="F42" s="2"/>
    </row>
    <row r="43" spans="1:6" ht="12.75">
      <c r="A43" s="22" t="s">
        <v>58</v>
      </c>
      <c r="B43" s="23" t="s">
        <v>106</v>
      </c>
      <c r="C43" s="8">
        <v>702</v>
      </c>
      <c r="D43" s="8">
        <v>702</v>
      </c>
      <c r="E43" s="8"/>
      <c r="F43" s="33"/>
    </row>
    <row r="44" spans="1:6" ht="12.75">
      <c r="A44" s="22" t="s">
        <v>59</v>
      </c>
      <c r="B44" s="23" t="s">
        <v>334</v>
      </c>
      <c r="C44" s="8"/>
      <c r="D44" s="8"/>
      <c r="E44" s="8"/>
      <c r="F44" s="2"/>
    </row>
    <row r="45" spans="1:6" ht="12.75">
      <c r="A45" s="22" t="s">
        <v>60</v>
      </c>
      <c r="B45" s="23" t="s">
        <v>107</v>
      </c>
      <c r="C45" s="8"/>
      <c r="D45" s="8"/>
      <c r="E45" s="8"/>
      <c r="F45" s="2"/>
    </row>
    <row r="46" spans="1:6" ht="12.75">
      <c r="A46" s="22" t="s">
        <v>62</v>
      </c>
      <c r="B46" s="23" t="s">
        <v>108</v>
      </c>
      <c r="C46" s="8">
        <v>189</v>
      </c>
      <c r="D46" s="8">
        <v>189</v>
      </c>
      <c r="E46" s="8"/>
      <c r="F46" s="33"/>
    </row>
    <row r="47" spans="1:6" ht="12.75">
      <c r="A47" s="21" t="s">
        <v>109</v>
      </c>
      <c r="B47" s="6" t="s">
        <v>110</v>
      </c>
      <c r="C47" s="7">
        <f>SUM(C43:C46)</f>
        <v>891</v>
      </c>
      <c r="D47" s="7">
        <f>SUM(D43:D46)</f>
        <v>891</v>
      </c>
      <c r="E47" s="7"/>
      <c r="F47" s="34"/>
    </row>
    <row r="48" spans="1:6" ht="12.75">
      <c r="A48" s="22" t="s">
        <v>58</v>
      </c>
      <c r="B48" s="23" t="s">
        <v>113</v>
      </c>
      <c r="C48" s="8">
        <v>30245</v>
      </c>
      <c r="D48" s="8">
        <v>81491</v>
      </c>
      <c r="E48" s="8"/>
      <c r="F48" s="33">
        <f>(E48/D48)</f>
        <v>0</v>
      </c>
    </row>
    <row r="49" spans="1:6" ht="12.75">
      <c r="A49" s="22" t="s">
        <v>59</v>
      </c>
      <c r="B49" s="23" t="s">
        <v>114</v>
      </c>
      <c r="C49" s="8"/>
      <c r="D49" s="8"/>
      <c r="E49" s="8"/>
      <c r="F49" s="2"/>
    </row>
    <row r="50" spans="1:6" ht="12.75">
      <c r="A50" s="22" t="s">
        <v>60</v>
      </c>
      <c r="B50" s="23" t="s">
        <v>115</v>
      </c>
      <c r="C50" s="8"/>
      <c r="D50" s="8"/>
      <c r="E50" s="8"/>
      <c r="F50" s="2"/>
    </row>
    <row r="51" spans="1:6" ht="12.75">
      <c r="A51" s="22" t="s">
        <v>62</v>
      </c>
      <c r="B51" s="23" t="s">
        <v>116</v>
      </c>
      <c r="C51" s="8"/>
      <c r="D51" s="8"/>
      <c r="E51" s="8"/>
      <c r="F51" s="2"/>
    </row>
    <row r="52" spans="1:6" ht="12.75">
      <c r="A52" s="22" t="s">
        <v>63</v>
      </c>
      <c r="B52" s="23" t="s">
        <v>117</v>
      </c>
      <c r="C52" s="8"/>
      <c r="D52" s="8"/>
      <c r="E52" s="8"/>
      <c r="F52" s="2"/>
    </row>
    <row r="53" spans="1:6" ht="12.75">
      <c r="A53" s="22" t="s">
        <v>64</v>
      </c>
      <c r="B53" s="23" t="s">
        <v>118</v>
      </c>
      <c r="C53" s="8"/>
      <c r="D53" s="8"/>
      <c r="E53" s="8"/>
      <c r="F53" s="2"/>
    </row>
    <row r="54" spans="1:6" ht="25.5">
      <c r="A54" s="22" t="s">
        <v>65</v>
      </c>
      <c r="B54" s="17" t="s">
        <v>119</v>
      </c>
      <c r="C54" s="8"/>
      <c r="D54" s="8"/>
      <c r="E54" s="8"/>
      <c r="F54" s="2"/>
    </row>
    <row r="55" spans="1:6" ht="12.75">
      <c r="A55" s="22" t="s">
        <v>111</v>
      </c>
      <c r="B55" s="23" t="s">
        <v>121</v>
      </c>
      <c r="C55" s="8">
        <v>10714</v>
      </c>
      <c r="D55" s="8">
        <v>12186</v>
      </c>
      <c r="E55" s="8"/>
      <c r="F55" s="33">
        <f>(E55/D55)</f>
        <v>0</v>
      </c>
    </row>
    <row r="56" spans="1:6" ht="12.75">
      <c r="A56" s="22">
        <v>9</v>
      </c>
      <c r="B56" s="23" t="s">
        <v>539</v>
      </c>
      <c r="C56" s="8">
        <v>18040</v>
      </c>
      <c r="D56" s="8">
        <v>96325</v>
      </c>
      <c r="E56" s="8"/>
      <c r="F56" s="33"/>
    </row>
    <row r="57" spans="1:6" ht="12.75">
      <c r="A57" s="22">
        <v>10</v>
      </c>
      <c r="B57" s="23" t="s">
        <v>120</v>
      </c>
      <c r="C57" s="8"/>
      <c r="D57" s="8"/>
      <c r="E57" s="8"/>
      <c r="F57" s="2"/>
    </row>
    <row r="58" spans="1:6" ht="25.5">
      <c r="A58" s="24" t="s">
        <v>122</v>
      </c>
      <c r="B58" s="18" t="s">
        <v>123</v>
      </c>
      <c r="C58" s="7">
        <f>SUM(C48:C57)</f>
        <v>58999</v>
      </c>
      <c r="D58" s="7">
        <f>SUM(D48:D57)</f>
        <v>190002</v>
      </c>
      <c r="E58" s="7">
        <f>SUM(E48:E57)</f>
        <v>0</v>
      </c>
      <c r="F58" s="34">
        <f>(E58/D58)</f>
        <v>0</v>
      </c>
    </row>
    <row r="59" spans="1:6" ht="12.75">
      <c r="A59" s="22" t="s">
        <v>58</v>
      </c>
      <c r="B59" s="23" t="s">
        <v>124</v>
      </c>
      <c r="C59" s="8">
        <v>7190</v>
      </c>
      <c r="D59" s="8">
        <v>7190</v>
      </c>
      <c r="E59" s="8"/>
      <c r="F59" s="33"/>
    </row>
    <row r="60" spans="1:6" ht="12.75">
      <c r="A60" s="22" t="s">
        <v>59</v>
      </c>
      <c r="B60" s="23" t="s">
        <v>245</v>
      </c>
      <c r="C60" s="8">
        <v>9500</v>
      </c>
      <c r="D60" s="8">
        <v>9500</v>
      </c>
      <c r="E60" s="8"/>
      <c r="F60" s="33"/>
    </row>
    <row r="61" spans="1:6" ht="12.75">
      <c r="A61" s="22" t="s">
        <v>60</v>
      </c>
      <c r="B61" s="23" t="s">
        <v>125</v>
      </c>
      <c r="C61" s="8">
        <v>1000</v>
      </c>
      <c r="D61" s="8">
        <v>108</v>
      </c>
      <c r="E61" s="8"/>
      <c r="F61" s="33"/>
    </row>
    <row r="62" spans="1:6" ht="12.75">
      <c r="A62" s="22" t="s">
        <v>62</v>
      </c>
      <c r="B62" s="23" t="s">
        <v>126</v>
      </c>
      <c r="C62" s="8">
        <v>4000</v>
      </c>
      <c r="D62" s="8">
        <v>501</v>
      </c>
      <c r="E62" s="8"/>
      <c r="F62" s="33"/>
    </row>
    <row r="63" spans="1:6" ht="12.75">
      <c r="A63" s="22" t="s">
        <v>63</v>
      </c>
      <c r="B63" s="23" t="s">
        <v>127</v>
      </c>
      <c r="C63" s="8"/>
      <c r="D63" s="8"/>
      <c r="E63" s="8"/>
      <c r="F63" s="33"/>
    </row>
    <row r="64" spans="1:6" ht="25.5">
      <c r="A64" s="21" t="s">
        <v>129</v>
      </c>
      <c r="B64" s="18" t="s">
        <v>128</v>
      </c>
      <c r="C64" s="7">
        <f>SUM(C59:C63)</f>
        <v>21690</v>
      </c>
      <c r="D64" s="7">
        <f>SUM(D59:D63)</f>
        <v>17299</v>
      </c>
      <c r="E64" s="7">
        <f>SUM(E59:E63)</f>
        <v>0</v>
      </c>
      <c r="F64" s="34"/>
    </row>
    <row r="65" spans="1:6" ht="12.75">
      <c r="A65" s="6"/>
      <c r="B65" s="6" t="s">
        <v>130</v>
      </c>
      <c r="C65" s="7">
        <f>C9+C18+C25+C32+C47+C59+C62+C61+C60+C58</f>
        <v>441413</v>
      </c>
      <c r="D65" s="7">
        <f>D64+D58+D47+D32+D25+D18+D9+D26+D38</f>
        <v>650993</v>
      </c>
      <c r="E65" s="7">
        <f>E64+E58+E47+E32+E25+E18+E9+E26+E38</f>
        <v>0</v>
      </c>
      <c r="F65" s="34">
        <f>(E65/D65)</f>
        <v>0</v>
      </c>
    </row>
    <row r="66" spans="3:4" ht="12.75">
      <c r="C66" s="3"/>
      <c r="D66" s="3"/>
    </row>
    <row r="67" spans="3:4" ht="12.75">
      <c r="C67" s="3"/>
      <c r="D67" s="3"/>
    </row>
    <row r="68" spans="3:4" ht="12.75">
      <c r="C68" s="3"/>
      <c r="D68" s="3"/>
    </row>
    <row r="69" spans="3:4" ht="12.75">
      <c r="C69" s="3"/>
      <c r="D69" s="3"/>
    </row>
    <row r="70" spans="3:4" ht="12.75">
      <c r="C70" s="3"/>
      <c r="D70" s="3"/>
    </row>
    <row r="71" spans="3:4" ht="12.75">
      <c r="C71" s="3"/>
      <c r="D71" s="3"/>
    </row>
    <row r="72" spans="3:4" ht="12.75">
      <c r="C72" s="3"/>
      <c r="D72" s="3"/>
    </row>
    <row r="73" spans="3:4" ht="12.75">
      <c r="C73" s="3"/>
      <c r="D73" s="3"/>
    </row>
    <row r="74" spans="3:4" ht="12.75">
      <c r="C74" s="3"/>
      <c r="D74" s="3"/>
    </row>
    <row r="75" spans="3:4" ht="12.75">
      <c r="C75" s="3"/>
      <c r="D75" s="3"/>
    </row>
    <row r="76" spans="3:4" ht="12.75">
      <c r="C76" s="3"/>
      <c r="D76" s="3"/>
    </row>
    <row r="77" spans="3:4" ht="12.75">
      <c r="C77" s="3"/>
      <c r="D77" s="3"/>
    </row>
    <row r="78" spans="3:4" ht="12.75">
      <c r="C78" s="3"/>
      <c r="D78" s="3"/>
    </row>
    <row r="79" spans="3:4" ht="12.75">
      <c r="C79" s="3"/>
      <c r="D79" s="3"/>
    </row>
    <row r="80" spans="3:4" ht="12.75">
      <c r="C80" s="3"/>
      <c r="D80" s="3"/>
    </row>
    <row r="81" spans="3:4" ht="12.75">
      <c r="C81" s="3"/>
      <c r="D81" s="3"/>
    </row>
    <row r="82" spans="3:4" ht="12.75">
      <c r="C82" s="3"/>
      <c r="D82" s="3"/>
    </row>
    <row r="83" spans="3:4" ht="12.75">
      <c r="C83" s="3"/>
      <c r="D83" s="3"/>
    </row>
    <row r="84" spans="3:4" ht="12.75">
      <c r="C84" s="3"/>
      <c r="D84" s="3"/>
    </row>
    <row r="85" spans="3:4" ht="12.75">
      <c r="C85" s="3"/>
      <c r="D85" s="3"/>
    </row>
    <row r="86" spans="3:4" ht="12.75">
      <c r="C86" s="3"/>
      <c r="D86" s="3"/>
    </row>
    <row r="87" spans="3:4" ht="12.75">
      <c r="C87" s="3"/>
      <c r="D87" s="3"/>
    </row>
    <row r="88" spans="3:4" ht="12.75">
      <c r="C88" s="3"/>
      <c r="D88" s="3"/>
    </row>
    <row r="89" spans="3:4" ht="12.75">
      <c r="C89" s="3"/>
      <c r="D89" s="3"/>
    </row>
    <row r="90" spans="3:4" ht="12.75">
      <c r="C90" s="3"/>
      <c r="D90" s="3"/>
    </row>
    <row r="91" spans="3:4" ht="12.75">
      <c r="C91" s="3"/>
      <c r="D91" s="3"/>
    </row>
    <row r="92" spans="3:4" ht="12.75">
      <c r="C92" s="3"/>
      <c r="D92" s="3"/>
    </row>
    <row r="93" spans="3:4" ht="12.75">
      <c r="C93" s="3"/>
      <c r="D93" s="3"/>
    </row>
    <row r="94" spans="3:4" ht="12.75">
      <c r="C94" s="3"/>
      <c r="D94" s="3"/>
    </row>
    <row r="95" spans="3:4" ht="12.75">
      <c r="C95" s="3"/>
      <c r="D95" s="3"/>
    </row>
    <row r="96" spans="3:4" ht="12.75">
      <c r="C96" s="3"/>
      <c r="D96" s="3"/>
    </row>
    <row r="97" spans="3:4" ht="12.75">
      <c r="C97" s="3"/>
      <c r="D97" s="3"/>
    </row>
    <row r="98" spans="3:4" ht="12.75">
      <c r="C98" s="3"/>
      <c r="D98" s="3"/>
    </row>
    <row r="99" spans="3:4" ht="12.75">
      <c r="C99" s="3"/>
      <c r="D99" s="3"/>
    </row>
    <row r="100" spans="3:4" ht="12.75">
      <c r="C100" s="3"/>
      <c r="D100" s="3"/>
    </row>
    <row r="101" spans="3:4" ht="12.75">
      <c r="C101" s="3"/>
      <c r="D101" s="3"/>
    </row>
    <row r="102" spans="3:4" ht="12.75">
      <c r="C102" s="3"/>
      <c r="D102" s="3"/>
    </row>
    <row r="103" spans="3:4" ht="12.75">
      <c r="C103" s="3"/>
      <c r="D103" s="3"/>
    </row>
    <row r="104" spans="3:4" ht="12.75">
      <c r="C104" s="3"/>
      <c r="D104" s="3"/>
    </row>
    <row r="105" spans="3:4" ht="12.75">
      <c r="C105" s="3"/>
      <c r="D105" s="3"/>
    </row>
    <row r="106" spans="3:4" ht="12.75">
      <c r="C106" s="3"/>
      <c r="D106" s="3"/>
    </row>
    <row r="107" spans="3:4" ht="12.75">
      <c r="C107" s="3"/>
      <c r="D107" s="3"/>
    </row>
    <row r="108" spans="3:4" ht="12.75">
      <c r="C108" s="3"/>
      <c r="D108" s="3"/>
    </row>
    <row r="109" spans="3:4" ht="12.75">
      <c r="C109" s="3"/>
      <c r="D109" s="3"/>
    </row>
    <row r="110" spans="3:4" ht="12.75">
      <c r="C110" s="3"/>
      <c r="D110" s="3"/>
    </row>
    <row r="111" spans="3:4" ht="12.75">
      <c r="C111" s="3"/>
      <c r="D111" s="3"/>
    </row>
    <row r="112" spans="3:4" ht="12.75">
      <c r="C112" s="3"/>
      <c r="D112" s="3"/>
    </row>
    <row r="113" spans="3:4" ht="12.75">
      <c r="C113" s="3"/>
      <c r="D113" s="3"/>
    </row>
    <row r="114" spans="3:4" ht="12.75">
      <c r="C114" s="3"/>
      <c r="D114" s="3"/>
    </row>
    <row r="115" spans="3:4" ht="12.75">
      <c r="C115" s="3"/>
      <c r="D115" s="3"/>
    </row>
    <row r="116" spans="3:4" ht="12.75">
      <c r="C116" s="3"/>
      <c r="D116" s="3"/>
    </row>
    <row r="117" spans="3:4" ht="12.75">
      <c r="C117" s="3"/>
      <c r="D117" s="3"/>
    </row>
    <row r="118" spans="3:4" ht="12.75">
      <c r="C118" s="3"/>
      <c r="D118" s="3"/>
    </row>
    <row r="119" spans="3:4" ht="12.75">
      <c r="C119" s="3"/>
      <c r="D119" s="3"/>
    </row>
    <row r="120" spans="3:4" ht="12.75">
      <c r="C120" s="3"/>
      <c r="D120" s="3"/>
    </row>
    <row r="121" spans="3:4" ht="12.75">
      <c r="C121" s="3"/>
      <c r="D121" s="3"/>
    </row>
    <row r="122" spans="3:4" ht="12.75">
      <c r="C122" s="3"/>
      <c r="D122" s="3"/>
    </row>
    <row r="123" spans="3:4" ht="12.75">
      <c r="C123" s="3"/>
      <c r="D123" s="3"/>
    </row>
    <row r="124" spans="3:4" ht="12.75">
      <c r="C124" s="3"/>
      <c r="D124" s="3"/>
    </row>
    <row r="125" spans="3:4" ht="12.75">
      <c r="C125" s="3"/>
      <c r="D125" s="3"/>
    </row>
    <row r="126" spans="3:4" ht="12.75">
      <c r="C126" s="3"/>
      <c r="D126" s="3"/>
    </row>
    <row r="127" spans="3:4" ht="12.75">
      <c r="C127" s="3"/>
      <c r="D127" s="3"/>
    </row>
    <row r="128" spans="3:4" ht="12.75">
      <c r="C128" s="3"/>
      <c r="D128" s="3"/>
    </row>
    <row r="129" spans="3:4" ht="12.75">
      <c r="C129" s="3"/>
      <c r="D129" s="3"/>
    </row>
    <row r="130" spans="3:4" ht="12.75">
      <c r="C130" s="3"/>
      <c r="D130" s="3"/>
    </row>
    <row r="131" spans="3:4" ht="12.75">
      <c r="C131" s="3"/>
      <c r="D131" s="3"/>
    </row>
    <row r="132" spans="3:4" ht="12.75">
      <c r="C132" s="3"/>
      <c r="D132" s="3"/>
    </row>
    <row r="133" spans="3:4" ht="12.75">
      <c r="C133" s="3"/>
      <c r="D133" s="3"/>
    </row>
  </sheetData>
  <sheetProtection/>
  <mergeCells count="4">
    <mergeCell ref="A1:F1"/>
    <mergeCell ref="A4:A5"/>
    <mergeCell ref="B4:B5"/>
    <mergeCell ref="C4:F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&amp;C2. melléklet az 1/2014. (II. 6.) önkormányzati rendelethez</oddHeader>
    <oddFooter>&amp;C&amp;P</oddFooter>
  </headerFooter>
  <rowBreaks count="1" manualBreakCount="1">
    <brk id="40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F32"/>
  <sheetViews>
    <sheetView view="pageLayout" workbookViewId="0" topLeftCell="CE1">
      <selection activeCell="CU20" sqref="CU20"/>
    </sheetView>
  </sheetViews>
  <sheetFormatPr defaultColWidth="9.140625" defaultRowHeight="12.75"/>
  <cols>
    <col min="1" max="1" width="4.421875" style="0" customWidth="1"/>
    <col min="2" max="2" width="13.421875" style="0" customWidth="1"/>
    <col min="4" max="4" width="9.421875" style="0" customWidth="1"/>
    <col min="5" max="5" width="8.7109375" style="0" customWidth="1"/>
    <col min="6" max="6" width="9.7109375" style="0" customWidth="1"/>
    <col min="7" max="7" width="9.00390625" style="0" customWidth="1"/>
    <col min="8" max="8" width="9.28125" style="0" customWidth="1"/>
    <col min="9" max="9" width="9.7109375" style="0" customWidth="1"/>
    <col min="10" max="10" width="10.57421875" style="0" customWidth="1"/>
    <col min="11" max="12" width="8.7109375" style="0" customWidth="1"/>
    <col min="13" max="13" width="15.00390625" style="0" customWidth="1"/>
    <col min="14" max="14" width="9.421875" style="0" customWidth="1"/>
    <col min="15" max="15" width="8.7109375" style="0" customWidth="1"/>
    <col min="16" max="16" width="8.421875" style="0" customWidth="1"/>
    <col min="17" max="17" width="9.00390625" style="0" customWidth="1"/>
    <col min="18" max="18" width="7.8515625" style="0" customWidth="1"/>
    <col min="19" max="19" width="7.28125" style="0" customWidth="1"/>
    <col min="20" max="20" width="7.8515625" style="0" customWidth="1"/>
    <col min="21" max="21" width="10.8515625" style="0" customWidth="1"/>
    <col min="22" max="22" width="12.28125" style="0" customWidth="1"/>
    <col min="23" max="23" width="11.00390625" style="0" customWidth="1"/>
    <col min="24" max="24" width="8.7109375" style="0" customWidth="1"/>
    <col min="26" max="26" width="0.9921875" style="0" hidden="1" customWidth="1"/>
    <col min="27" max="27" width="12.7109375" style="0" customWidth="1"/>
    <col min="28" max="28" width="14.57421875" style="0" customWidth="1"/>
    <col min="29" max="29" width="9.28125" style="0" customWidth="1"/>
    <col min="30" max="30" width="9.421875" style="0" customWidth="1"/>
    <col min="31" max="40" width="8.28125" style="0" customWidth="1"/>
    <col min="41" max="41" width="5.140625" style="0" customWidth="1"/>
    <col min="42" max="42" width="11.7109375" style="0" customWidth="1"/>
    <col min="43" max="51" width="8.28125" style="0" customWidth="1"/>
    <col min="52" max="52" width="10.00390625" style="0" customWidth="1"/>
    <col min="53" max="53" width="6.00390625" style="0" customWidth="1"/>
    <col min="54" max="54" width="13.140625" style="0" customWidth="1"/>
    <col min="55" max="55" width="7.140625" style="0" customWidth="1"/>
    <col min="56" max="56" width="6.57421875" style="0" customWidth="1"/>
    <col min="57" max="57" width="7.28125" style="0" customWidth="1"/>
    <col min="58" max="58" width="7.57421875" style="0" customWidth="1"/>
    <col min="59" max="59" width="7.421875" style="0" customWidth="1"/>
    <col min="60" max="60" width="6.8515625" style="0" customWidth="1"/>
    <col min="61" max="61" width="6.57421875" style="0" customWidth="1"/>
    <col min="62" max="62" width="6.00390625" style="0" customWidth="1"/>
    <col min="63" max="63" width="7.421875" style="0" customWidth="1"/>
    <col min="64" max="64" width="6.8515625" style="0" customWidth="1"/>
    <col min="65" max="65" width="9.8515625" style="0" customWidth="1"/>
    <col min="66" max="67" width="10.57421875" style="0" customWidth="1"/>
    <col min="68" max="68" width="5.8515625" style="0" customWidth="1"/>
    <col min="69" max="69" width="12.421875" style="0" customWidth="1"/>
    <col min="70" max="77" width="9.7109375" style="0" customWidth="1"/>
    <col min="78" max="80" width="10.7109375" style="0" customWidth="1"/>
    <col min="81" max="81" width="8.57421875" style="0" customWidth="1"/>
    <col min="82" max="82" width="8.7109375" style="0" customWidth="1"/>
    <col min="84" max="84" width="8.140625" style="0" customWidth="1"/>
    <col min="85" max="85" width="6.421875" style="0" customWidth="1"/>
    <col min="86" max="86" width="7.7109375" style="0" customWidth="1"/>
    <col min="87" max="87" width="6.421875" style="0" customWidth="1"/>
    <col min="88" max="88" width="7.28125" style="0" customWidth="1"/>
    <col min="89" max="89" width="6.421875" style="0" customWidth="1"/>
    <col min="90" max="90" width="7.140625" style="0" customWidth="1"/>
    <col min="91" max="91" width="6.421875" style="0" customWidth="1"/>
    <col min="92" max="92" width="7.140625" style="0" customWidth="1"/>
    <col min="93" max="93" width="6.421875" style="0" customWidth="1"/>
    <col min="95" max="95" width="12.28125" style="0" customWidth="1"/>
    <col min="96" max="107" width="8.28125" style="0" customWidth="1"/>
    <col min="108" max="108" width="4.28125" style="0" customWidth="1"/>
    <col min="109" max="109" width="14.421875" style="0" customWidth="1"/>
    <col min="124" max="124" width="12.421875" style="0" customWidth="1"/>
    <col min="125" max="125" width="26.140625" style="0" customWidth="1"/>
    <col min="126" max="126" width="12.7109375" style="0" customWidth="1"/>
  </cols>
  <sheetData>
    <row r="1" spans="1:136" ht="12.75">
      <c r="A1" s="209" t="s">
        <v>545</v>
      </c>
      <c r="B1" s="195"/>
      <c r="C1" s="195"/>
      <c r="D1" s="195"/>
      <c r="E1" s="195"/>
      <c r="F1" s="195"/>
      <c r="G1" s="195"/>
      <c r="H1" s="195"/>
      <c r="I1" s="195"/>
      <c r="J1" s="195"/>
      <c r="K1" s="32"/>
      <c r="L1" s="209" t="s">
        <v>546</v>
      </c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35"/>
      <c r="AA1" s="209" t="s">
        <v>547</v>
      </c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209" t="s">
        <v>547</v>
      </c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209" t="s">
        <v>547</v>
      </c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35"/>
      <c r="BP1" s="209" t="s">
        <v>548</v>
      </c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35"/>
      <c r="CC1" s="35"/>
      <c r="CD1" s="209" t="s">
        <v>549</v>
      </c>
      <c r="CE1" s="195"/>
      <c r="CF1" s="195"/>
      <c r="CG1" s="195"/>
      <c r="CH1" s="195"/>
      <c r="CI1" s="195"/>
      <c r="CJ1" s="195"/>
      <c r="CK1" s="195"/>
      <c r="CL1" s="195"/>
      <c r="CM1" s="195"/>
      <c r="CN1" s="195"/>
      <c r="CO1" s="195"/>
      <c r="CP1" s="209" t="s">
        <v>550</v>
      </c>
      <c r="CQ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  <c r="DB1" s="195"/>
      <c r="DC1" s="195"/>
      <c r="DD1" s="195"/>
      <c r="DE1" s="195"/>
      <c r="DF1" s="195"/>
      <c r="DG1" s="195"/>
      <c r="DH1" s="195"/>
      <c r="DI1" s="195"/>
      <c r="DJ1" s="195"/>
      <c r="DK1" s="195"/>
      <c r="DL1" s="195"/>
      <c r="DM1" s="195"/>
      <c r="DN1" s="19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</row>
    <row r="2" spans="1:127" ht="15.75">
      <c r="A2" s="212" t="s">
        <v>342</v>
      </c>
      <c r="B2" s="212"/>
      <c r="C2" s="212"/>
      <c r="D2" s="212"/>
      <c r="E2" s="212"/>
      <c r="F2" s="212"/>
      <c r="G2" s="212"/>
      <c r="H2" s="212"/>
      <c r="I2" s="212"/>
      <c r="J2" s="212"/>
      <c r="L2" s="212" t="s">
        <v>343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AA2" s="25" t="s">
        <v>343</v>
      </c>
      <c r="AB2" s="32"/>
      <c r="AC2" s="32"/>
      <c r="AD2" s="32"/>
      <c r="AE2" s="69"/>
      <c r="AF2" s="32"/>
      <c r="AG2" s="32"/>
      <c r="AH2" s="32"/>
      <c r="AI2" s="32"/>
      <c r="AJ2" s="32"/>
      <c r="AK2" s="32"/>
      <c r="AL2" s="32"/>
      <c r="AM2" s="32"/>
      <c r="AN2" s="32"/>
      <c r="AO2" s="25" t="s">
        <v>343</v>
      </c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25" t="s">
        <v>343</v>
      </c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212" t="s">
        <v>343</v>
      </c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12"/>
      <c r="CC2" s="12"/>
      <c r="CD2" s="212" t="s">
        <v>344</v>
      </c>
      <c r="CE2" s="212"/>
      <c r="CF2" s="212"/>
      <c r="CG2" s="212"/>
      <c r="CH2" s="212"/>
      <c r="CI2" s="212"/>
      <c r="CJ2" s="212"/>
      <c r="CK2" s="195"/>
      <c r="CL2" s="195"/>
      <c r="CM2" s="195"/>
      <c r="CN2" s="195"/>
      <c r="CO2" s="195"/>
      <c r="CP2" s="212" t="s">
        <v>344</v>
      </c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2" t="s">
        <v>343</v>
      </c>
      <c r="DE2" s="212"/>
      <c r="DF2" s="212"/>
      <c r="DG2" s="212"/>
      <c r="DH2" s="212"/>
      <c r="DI2" s="212"/>
      <c r="DJ2" s="212"/>
      <c r="DK2" s="212"/>
      <c r="DL2" s="212"/>
      <c r="DM2" s="212"/>
      <c r="DQ2" s="119"/>
      <c r="DR2" s="119"/>
      <c r="DS2" s="119"/>
      <c r="DT2" s="12"/>
      <c r="DU2" s="35"/>
      <c r="DV2" s="35"/>
      <c r="DW2" s="35"/>
    </row>
    <row r="3" spans="11:115" ht="13.5" thickBo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45" t="s">
        <v>14</v>
      </c>
      <c r="W3" s="227"/>
      <c r="X3" s="4"/>
      <c r="Y3" s="4"/>
      <c r="Z3" s="4"/>
      <c r="AN3" s="4" t="s">
        <v>14</v>
      </c>
      <c r="AZ3" s="4" t="s">
        <v>14</v>
      </c>
      <c r="BH3" s="143"/>
      <c r="BI3" s="143"/>
      <c r="BJ3" s="143"/>
      <c r="BK3" s="143"/>
      <c r="BL3" s="143"/>
      <c r="BN3" s="4" t="s">
        <v>14</v>
      </c>
      <c r="BO3" s="4"/>
      <c r="BP3" s="4"/>
      <c r="BQ3" s="4"/>
      <c r="BY3" s="4" t="s">
        <v>14</v>
      </c>
      <c r="CQ3" s="4" t="s">
        <v>258</v>
      </c>
      <c r="DA3" s="4" t="s">
        <v>258</v>
      </c>
      <c r="DK3" s="4" t="s">
        <v>14</v>
      </c>
    </row>
    <row r="4" spans="1:115" ht="12.75" customHeight="1" thickBot="1">
      <c r="A4" s="221" t="s">
        <v>170</v>
      </c>
      <c r="B4" s="182"/>
      <c r="C4" s="182"/>
      <c r="D4" s="182"/>
      <c r="E4" s="182"/>
      <c r="F4" s="182"/>
      <c r="G4" s="182"/>
      <c r="H4" s="182"/>
      <c r="I4" s="182"/>
      <c r="J4" s="182"/>
      <c r="K4" s="83"/>
      <c r="L4" s="199" t="s">
        <v>170</v>
      </c>
      <c r="M4" s="200"/>
      <c r="N4" s="200"/>
      <c r="O4" s="200"/>
      <c r="P4" s="200"/>
      <c r="Q4" s="200"/>
      <c r="R4" s="200"/>
      <c r="S4" s="200"/>
      <c r="T4" s="200"/>
      <c r="U4" s="200"/>
      <c r="V4" s="237"/>
      <c r="W4" s="237"/>
      <c r="X4" s="85"/>
      <c r="Y4" s="83"/>
      <c r="Z4" s="53"/>
      <c r="AA4" s="54" t="s">
        <v>250</v>
      </c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4" t="s">
        <v>250</v>
      </c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4" t="s">
        <v>250</v>
      </c>
      <c r="BB4" s="55"/>
      <c r="BC4" s="55"/>
      <c r="BD4" s="55"/>
      <c r="BE4" s="55"/>
      <c r="BF4" s="55"/>
      <c r="BG4" s="55"/>
      <c r="BH4" s="93"/>
      <c r="BI4" s="55"/>
      <c r="BJ4" s="55"/>
      <c r="BK4" s="52"/>
      <c r="BL4" s="53"/>
      <c r="BM4" s="251" t="s">
        <v>15</v>
      </c>
      <c r="BN4" s="232"/>
      <c r="BO4" s="115"/>
      <c r="BP4" s="35"/>
      <c r="BQ4" s="35"/>
      <c r="BR4" s="45"/>
      <c r="BS4" s="56"/>
      <c r="BT4" s="57" t="s">
        <v>225</v>
      </c>
      <c r="BU4" s="57"/>
      <c r="BV4" s="57"/>
      <c r="BW4" s="57"/>
      <c r="BX4" s="97"/>
      <c r="BY4" s="98"/>
      <c r="CD4" s="54" t="s">
        <v>226</v>
      </c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93"/>
      <c r="CP4" s="215" t="s">
        <v>241</v>
      </c>
      <c r="CQ4" s="232"/>
      <c r="CR4" s="57" t="s">
        <v>232</v>
      </c>
      <c r="CS4" s="52"/>
      <c r="CT4" s="52"/>
      <c r="CU4" s="52"/>
      <c r="CV4" s="52"/>
      <c r="CW4" s="52"/>
      <c r="CX4" s="52"/>
      <c r="CY4" s="52"/>
      <c r="CZ4" s="94"/>
      <c r="DA4" s="95"/>
      <c r="DH4" s="222" t="s">
        <v>219</v>
      </c>
      <c r="DI4" s="223"/>
      <c r="DJ4" s="215" t="s">
        <v>325</v>
      </c>
      <c r="DK4" s="216"/>
    </row>
    <row r="5" spans="1:115" ht="12.75" customHeight="1">
      <c r="A5" s="202" t="s">
        <v>219</v>
      </c>
      <c r="B5" s="236"/>
      <c r="C5" s="192" t="s">
        <v>143</v>
      </c>
      <c r="D5" s="193"/>
      <c r="E5" s="192" t="s">
        <v>326</v>
      </c>
      <c r="F5" s="193"/>
      <c r="G5" s="202" t="s">
        <v>251</v>
      </c>
      <c r="H5" s="202"/>
      <c r="I5" s="185" t="s">
        <v>252</v>
      </c>
      <c r="J5" s="191"/>
      <c r="K5" s="79"/>
      <c r="L5" s="202" t="s">
        <v>219</v>
      </c>
      <c r="M5" s="236"/>
      <c r="N5" s="243"/>
      <c r="O5" s="244"/>
      <c r="P5" s="185" t="s">
        <v>339</v>
      </c>
      <c r="Q5" s="186"/>
      <c r="R5" s="185" t="s">
        <v>279</v>
      </c>
      <c r="S5" s="186"/>
      <c r="T5" s="185" t="s">
        <v>261</v>
      </c>
      <c r="U5" s="242"/>
      <c r="V5" s="238" t="s">
        <v>154</v>
      </c>
      <c r="W5" s="239"/>
      <c r="X5" s="73"/>
      <c r="Y5" s="73"/>
      <c r="Z5" s="60"/>
      <c r="AA5" s="202" t="s">
        <v>219</v>
      </c>
      <c r="AB5" s="236"/>
      <c r="AC5" s="199" t="s">
        <v>254</v>
      </c>
      <c r="AD5" s="213"/>
      <c r="AE5" s="192" t="s">
        <v>207</v>
      </c>
      <c r="AF5" s="193"/>
      <c r="AG5" s="202" t="s">
        <v>255</v>
      </c>
      <c r="AH5" s="202"/>
      <c r="AI5" s="202" t="s">
        <v>256</v>
      </c>
      <c r="AJ5" s="202"/>
      <c r="AK5" s="202" t="s">
        <v>208</v>
      </c>
      <c r="AL5" s="202"/>
      <c r="AM5" s="202" t="s">
        <v>257</v>
      </c>
      <c r="AN5" s="202"/>
      <c r="AO5" s="202" t="s">
        <v>219</v>
      </c>
      <c r="AP5" s="236"/>
      <c r="AQ5" s="192" t="s">
        <v>262</v>
      </c>
      <c r="AR5" s="193"/>
      <c r="AS5" s="202" t="s">
        <v>160</v>
      </c>
      <c r="AT5" s="202"/>
      <c r="AU5" s="202" t="s">
        <v>161</v>
      </c>
      <c r="AV5" s="202"/>
      <c r="AW5" s="202" t="s">
        <v>162</v>
      </c>
      <c r="AX5" s="202"/>
      <c r="AY5" s="228" t="s">
        <v>327</v>
      </c>
      <c r="AZ5" s="229"/>
      <c r="BA5" s="202" t="s">
        <v>219</v>
      </c>
      <c r="BB5" s="236"/>
      <c r="BC5" s="221" t="s">
        <v>540</v>
      </c>
      <c r="BD5" s="247"/>
      <c r="BE5" s="221" t="s">
        <v>341</v>
      </c>
      <c r="BF5" s="247"/>
      <c r="BG5" s="192" t="s">
        <v>220</v>
      </c>
      <c r="BH5" s="221"/>
      <c r="BI5" s="193" t="s">
        <v>340</v>
      </c>
      <c r="BJ5" s="193"/>
      <c r="BK5" s="221" t="s">
        <v>329</v>
      </c>
      <c r="BL5" s="247"/>
      <c r="BM5" s="252"/>
      <c r="BN5" s="234"/>
      <c r="BO5" s="115"/>
      <c r="BP5" s="73"/>
      <c r="BQ5" s="73"/>
      <c r="BR5" s="202" t="s">
        <v>219</v>
      </c>
      <c r="BS5" s="236"/>
      <c r="BT5" s="192" t="s">
        <v>224</v>
      </c>
      <c r="BU5" s="193"/>
      <c r="BV5" s="192" t="s">
        <v>223</v>
      </c>
      <c r="BW5" s="221"/>
      <c r="BX5" s="230" t="s">
        <v>154</v>
      </c>
      <c r="BY5" s="231"/>
      <c r="BZ5" s="246"/>
      <c r="CA5" s="246"/>
      <c r="CB5" s="246"/>
      <c r="CC5" s="246"/>
      <c r="CD5" s="202" t="s">
        <v>219</v>
      </c>
      <c r="CE5" s="236"/>
      <c r="CF5" s="192" t="s">
        <v>227</v>
      </c>
      <c r="CG5" s="193"/>
      <c r="CH5" s="192" t="s">
        <v>228</v>
      </c>
      <c r="CI5" s="193"/>
      <c r="CJ5" s="202" t="s">
        <v>229</v>
      </c>
      <c r="CK5" s="202"/>
      <c r="CL5" s="202" t="s">
        <v>230</v>
      </c>
      <c r="CM5" s="202"/>
      <c r="CN5" s="202" t="s">
        <v>231</v>
      </c>
      <c r="CO5" s="185"/>
      <c r="CP5" s="233"/>
      <c r="CQ5" s="234"/>
      <c r="CR5" s="186" t="s">
        <v>219</v>
      </c>
      <c r="CS5" s="236"/>
      <c r="CT5" s="192" t="s">
        <v>233</v>
      </c>
      <c r="CU5" s="193"/>
      <c r="CV5" s="192" t="s">
        <v>234</v>
      </c>
      <c r="CW5" s="193"/>
      <c r="CX5" s="202" t="s">
        <v>235</v>
      </c>
      <c r="CY5" s="185"/>
      <c r="CZ5" s="230" t="s">
        <v>236</v>
      </c>
      <c r="DA5" s="231"/>
      <c r="DH5" s="224"/>
      <c r="DI5" s="225"/>
      <c r="DJ5" s="217"/>
      <c r="DK5" s="218"/>
    </row>
    <row r="6" spans="1:115" ht="12.75" customHeight="1">
      <c r="A6" s="236"/>
      <c r="B6" s="236"/>
      <c r="C6" s="2" t="s">
        <v>0</v>
      </c>
      <c r="D6" s="2" t="s">
        <v>137</v>
      </c>
      <c r="E6" s="2" t="s">
        <v>0</v>
      </c>
      <c r="F6" s="2" t="s">
        <v>137</v>
      </c>
      <c r="G6" s="2" t="s">
        <v>0</v>
      </c>
      <c r="H6" s="2" t="s">
        <v>137</v>
      </c>
      <c r="I6" s="2" t="s">
        <v>0</v>
      </c>
      <c r="J6" s="2" t="s">
        <v>137</v>
      </c>
      <c r="K6" s="80"/>
      <c r="L6" s="236"/>
      <c r="M6" s="236"/>
      <c r="N6" s="2" t="s">
        <v>0</v>
      </c>
      <c r="O6" s="45" t="s">
        <v>137</v>
      </c>
      <c r="P6" s="2" t="s">
        <v>0</v>
      </c>
      <c r="Q6" s="45" t="s">
        <v>137</v>
      </c>
      <c r="R6" s="2" t="s">
        <v>0</v>
      </c>
      <c r="S6" s="45" t="s">
        <v>137</v>
      </c>
      <c r="T6" s="2" t="s">
        <v>0</v>
      </c>
      <c r="U6" s="45" t="s">
        <v>137</v>
      </c>
      <c r="V6" s="6" t="s">
        <v>0</v>
      </c>
      <c r="W6" s="86" t="s">
        <v>137</v>
      </c>
      <c r="X6" s="51"/>
      <c r="Y6" s="51"/>
      <c r="Z6" s="46"/>
      <c r="AA6" s="236"/>
      <c r="AB6" s="236"/>
      <c r="AC6" s="2" t="s">
        <v>0</v>
      </c>
      <c r="AD6" s="2" t="s">
        <v>137</v>
      </c>
      <c r="AE6" s="2" t="s">
        <v>0</v>
      </c>
      <c r="AF6" s="2" t="s">
        <v>137</v>
      </c>
      <c r="AG6" s="2" t="s">
        <v>0</v>
      </c>
      <c r="AH6" s="2" t="s">
        <v>137</v>
      </c>
      <c r="AI6" s="2" t="s">
        <v>0</v>
      </c>
      <c r="AJ6" s="2" t="s">
        <v>137</v>
      </c>
      <c r="AK6" s="2" t="s">
        <v>0</v>
      </c>
      <c r="AL6" s="2" t="s">
        <v>137</v>
      </c>
      <c r="AM6" s="2" t="s">
        <v>0</v>
      </c>
      <c r="AN6" s="2" t="s">
        <v>137</v>
      </c>
      <c r="AO6" s="236"/>
      <c r="AP6" s="236"/>
      <c r="AQ6" s="2" t="s">
        <v>0</v>
      </c>
      <c r="AR6" s="2" t="s">
        <v>137</v>
      </c>
      <c r="AS6" s="2" t="s">
        <v>0</v>
      </c>
      <c r="AT6" s="2" t="s">
        <v>137</v>
      </c>
      <c r="AU6" s="2" t="s">
        <v>0</v>
      </c>
      <c r="AV6" s="2" t="s">
        <v>137</v>
      </c>
      <c r="AW6" s="2" t="s">
        <v>0</v>
      </c>
      <c r="AX6" s="2" t="s">
        <v>137</v>
      </c>
      <c r="AY6" s="2" t="s">
        <v>0</v>
      </c>
      <c r="AZ6" s="2" t="s">
        <v>137</v>
      </c>
      <c r="BA6" s="236"/>
      <c r="BB6" s="236"/>
      <c r="BC6" s="2" t="s">
        <v>0</v>
      </c>
      <c r="BD6" s="2" t="s">
        <v>330</v>
      </c>
      <c r="BE6" s="2" t="s">
        <v>0</v>
      </c>
      <c r="BF6" s="2" t="s">
        <v>330</v>
      </c>
      <c r="BG6" s="2" t="s">
        <v>0</v>
      </c>
      <c r="BH6" s="45" t="s">
        <v>330</v>
      </c>
      <c r="BI6" s="2" t="s">
        <v>0</v>
      </c>
      <c r="BJ6" s="2" t="s">
        <v>276</v>
      </c>
      <c r="BK6" s="2" t="s">
        <v>0</v>
      </c>
      <c r="BL6" s="135" t="s">
        <v>330</v>
      </c>
      <c r="BM6" s="6" t="s">
        <v>0</v>
      </c>
      <c r="BN6" s="86" t="s">
        <v>137</v>
      </c>
      <c r="BO6" s="51"/>
      <c r="BP6" s="51"/>
      <c r="BQ6" s="51"/>
      <c r="BR6" s="236"/>
      <c r="BS6" s="236"/>
      <c r="BT6" s="2" t="s">
        <v>0</v>
      </c>
      <c r="BU6" s="2" t="s">
        <v>137</v>
      </c>
      <c r="BV6" s="2" t="s">
        <v>0</v>
      </c>
      <c r="BW6" s="45" t="s">
        <v>137</v>
      </c>
      <c r="BX6" s="6" t="s">
        <v>0</v>
      </c>
      <c r="BY6" s="86" t="s">
        <v>137</v>
      </c>
      <c r="BZ6" s="51"/>
      <c r="CA6" s="51"/>
      <c r="CB6" s="51"/>
      <c r="CC6" s="51"/>
      <c r="CD6" s="236"/>
      <c r="CE6" s="236"/>
      <c r="CF6" s="2" t="s">
        <v>0</v>
      </c>
      <c r="CG6" s="2" t="s">
        <v>330</v>
      </c>
      <c r="CH6" s="2" t="s">
        <v>0</v>
      </c>
      <c r="CI6" s="2" t="s">
        <v>330</v>
      </c>
      <c r="CJ6" s="2" t="s">
        <v>0</v>
      </c>
      <c r="CK6" s="2" t="s">
        <v>330</v>
      </c>
      <c r="CL6" s="2" t="s">
        <v>0</v>
      </c>
      <c r="CM6" s="2" t="s">
        <v>330</v>
      </c>
      <c r="CN6" s="2" t="s">
        <v>0</v>
      </c>
      <c r="CO6" s="45" t="s">
        <v>330</v>
      </c>
      <c r="CP6" s="6" t="s">
        <v>0</v>
      </c>
      <c r="CQ6" s="86" t="s">
        <v>137</v>
      </c>
      <c r="CR6" s="248"/>
      <c r="CS6" s="236"/>
      <c r="CT6" s="2" t="s">
        <v>0</v>
      </c>
      <c r="CU6" s="2" t="s">
        <v>137</v>
      </c>
      <c r="CV6" s="2" t="s">
        <v>0</v>
      </c>
      <c r="CW6" s="2" t="s">
        <v>137</v>
      </c>
      <c r="CX6" s="2" t="s">
        <v>0</v>
      </c>
      <c r="CY6" s="45" t="s">
        <v>137</v>
      </c>
      <c r="CZ6" s="6" t="s">
        <v>0</v>
      </c>
      <c r="DA6" s="86" t="s">
        <v>330</v>
      </c>
      <c r="DH6" s="226"/>
      <c r="DI6" s="227"/>
      <c r="DJ6" s="6" t="s">
        <v>0</v>
      </c>
      <c r="DK6" s="86" t="s">
        <v>137</v>
      </c>
    </row>
    <row r="7" spans="1:115" ht="25.5">
      <c r="A7" s="1" t="s">
        <v>58</v>
      </c>
      <c r="B7" s="40" t="s">
        <v>209</v>
      </c>
      <c r="C7" s="8">
        <v>42950</v>
      </c>
      <c r="D7" s="8"/>
      <c r="E7" s="8"/>
      <c r="F7" s="8"/>
      <c r="G7" s="8"/>
      <c r="H7" s="8"/>
      <c r="I7" s="8"/>
      <c r="J7" s="8"/>
      <c r="K7" s="81"/>
      <c r="L7" s="1" t="s">
        <v>58</v>
      </c>
      <c r="M7" s="40" t="s">
        <v>209</v>
      </c>
      <c r="N7" s="8"/>
      <c r="O7" s="76"/>
      <c r="P7" s="76"/>
      <c r="Q7" s="76"/>
      <c r="R7" s="76"/>
      <c r="S7" s="76"/>
      <c r="T7" s="76">
        <v>3142</v>
      </c>
      <c r="U7" s="76"/>
      <c r="V7" s="87">
        <f>SUM(C7+T7)</f>
        <v>46092</v>
      </c>
      <c r="W7" s="88">
        <f aca="true" t="shared" si="0" ref="W7:W16">SUM(D7+F7+H7+J7+O7+Q7+S7+U7)</f>
        <v>0</v>
      </c>
      <c r="X7" s="29"/>
      <c r="Y7" s="29"/>
      <c r="Z7" s="78"/>
      <c r="AA7" s="1" t="s">
        <v>58</v>
      </c>
      <c r="AB7" s="40" t="s">
        <v>209</v>
      </c>
      <c r="AC7" s="8">
        <v>6708</v>
      </c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1" t="s">
        <v>58</v>
      </c>
      <c r="AP7" s="40" t="s">
        <v>209</v>
      </c>
      <c r="AQ7" s="8"/>
      <c r="AR7" s="8"/>
      <c r="AS7" s="8"/>
      <c r="AT7" s="8"/>
      <c r="AU7" s="8"/>
      <c r="AV7" s="8"/>
      <c r="AW7" s="8"/>
      <c r="AX7" s="8"/>
      <c r="AY7" s="8"/>
      <c r="AZ7" s="8"/>
      <c r="BA7" s="1" t="s">
        <v>58</v>
      </c>
      <c r="BB7" s="40" t="s">
        <v>209</v>
      </c>
      <c r="BC7" s="8"/>
      <c r="BD7" s="8"/>
      <c r="BE7" s="8"/>
      <c r="BF7" s="8"/>
      <c r="BG7" s="8">
        <v>706</v>
      </c>
      <c r="BH7" s="76"/>
      <c r="BI7" s="2"/>
      <c r="BJ7" s="8"/>
      <c r="BK7" s="78"/>
      <c r="BL7" s="78"/>
      <c r="BM7" s="132">
        <f>AC7+AE7+AG7+AI7+AK7+AM7+AQ7+AS7+AU7+AW7+AY7+BC7+BE7+BG7+BI7+BK7</f>
        <v>7414</v>
      </c>
      <c r="BN7" s="88">
        <f aca="true" t="shared" si="1" ref="BN7:BN15">BH7+BD7+AZ7+AX7+AV7+AT7+AR7+AN7+AL7+AJ7+AH7+AF7+AD7+BF7+BJ7+BL7</f>
        <v>0</v>
      </c>
      <c r="BO7" s="28"/>
      <c r="BP7" s="28"/>
      <c r="BQ7" s="28"/>
      <c r="BR7" s="1" t="s">
        <v>58</v>
      </c>
      <c r="BS7" s="40" t="s">
        <v>209</v>
      </c>
      <c r="BT7" s="8">
        <v>38704</v>
      </c>
      <c r="BU7" s="8"/>
      <c r="BV7" s="8"/>
      <c r="BW7" s="76"/>
      <c r="BX7" s="87">
        <f>BT7+BV7</f>
        <v>38704</v>
      </c>
      <c r="BY7" s="88">
        <f>SUM(BU7+BW7)</f>
        <v>0</v>
      </c>
      <c r="BZ7" s="29"/>
      <c r="CA7" s="29"/>
      <c r="CB7" s="28"/>
      <c r="CC7" s="29"/>
      <c r="CD7" s="1" t="s">
        <v>58</v>
      </c>
      <c r="CE7" s="40" t="s">
        <v>209</v>
      </c>
      <c r="CF7" s="8">
        <v>30337</v>
      </c>
      <c r="CG7" s="8"/>
      <c r="CH7" s="8">
        <v>3168</v>
      </c>
      <c r="CI7" s="8"/>
      <c r="CJ7" s="8">
        <v>4300</v>
      </c>
      <c r="CK7" s="8"/>
      <c r="CL7" s="8">
        <v>4994</v>
      </c>
      <c r="CM7" s="8"/>
      <c r="CN7" s="8"/>
      <c r="CO7" s="76"/>
      <c r="CP7" s="87">
        <f aca="true" t="shared" si="2" ref="CP7:CQ11">CF7+CH7+CJ7+CL7+CN7</f>
        <v>42799</v>
      </c>
      <c r="CQ7" s="88">
        <f t="shared" si="2"/>
        <v>0</v>
      </c>
      <c r="CR7" s="61" t="s">
        <v>58</v>
      </c>
      <c r="CS7" s="40" t="s">
        <v>209</v>
      </c>
      <c r="CT7" s="8">
        <v>3577</v>
      </c>
      <c r="CU7" s="8">
        <v>1807</v>
      </c>
      <c r="CV7" s="8"/>
      <c r="CW7" s="8"/>
      <c r="CX7" s="8"/>
      <c r="CY7" s="76"/>
      <c r="CZ7" s="87">
        <f>CT7+CV7+CX7</f>
        <v>3577</v>
      </c>
      <c r="DA7" s="88">
        <f aca="true" t="shared" si="3" ref="CZ7:DA11">CU7+CW7+CY7</f>
        <v>1807</v>
      </c>
      <c r="DH7" s="1" t="s">
        <v>58</v>
      </c>
      <c r="DI7" s="117" t="s">
        <v>209</v>
      </c>
      <c r="DJ7" s="87">
        <f aca="true" t="shared" si="4" ref="DJ7:DJ19">SUM(V7,BM7,BX7,CP7,CZ7)</f>
        <v>138586</v>
      </c>
      <c r="DK7" s="88">
        <f aca="true" t="shared" si="5" ref="DK7:DK19">SUM(W7,BN7,BY7,CQ7,DA7)</f>
        <v>1807</v>
      </c>
    </row>
    <row r="8" spans="1:115" ht="36" customHeight="1">
      <c r="A8" s="1" t="s">
        <v>59</v>
      </c>
      <c r="B8" s="40" t="s">
        <v>210</v>
      </c>
      <c r="C8" s="8">
        <v>11176</v>
      </c>
      <c r="D8" s="8"/>
      <c r="E8" s="8"/>
      <c r="F8" s="8"/>
      <c r="G8" s="8"/>
      <c r="H8" s="8"/>
      <c r="I8" s="8"/>
      <c r="J8" s="8"/>
      <c r="K8" s="81"/>
      <c r="L8" s="1" t="s">
        <v>59</v>
      </c>
      <c r="M8" s="40" t="s">
        <v>210</v>
      </c>
      <c r="N8" s="8"/>
      <c r="O8" s="76"/>
      <c r="P8" s="76"/>
      <c r="Q8" s="76"/>
      <c r="R8" s="76"/>
      <c r="S8" s="76"/>
      <c r="T8" s="76">
        <v>848</v>
      </c>
      <c r="U8" s="76"/>
      <c r="V8" s="87">
        <f>SUM(C8+T8)</f>
        <v>12024</v>
      </c>
      <c r="W8" s="88">
        <f t="shared" si="0"/>
        <v>0</v>
      </c>
      <c r="X8" s="29"/>
      <c r="Y8" s="29"/>
      <c r="Z8" s="78"/>
      <c r="AA8" s="1" t="s">
        <v>59</v>
      </c>
      <c r="AB8" s="40" t="s">
        <v>210</v>
      </c>
      <c r="AC8" s="8">
        <v>1839</v>
      </c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1" t="s">
        <v>59</v>
      </c>
      <c r="AP8" s="40" t="s">
        <v>210</v>
      </c>
      <c r="AQ8" s="8"/>
      <c r="AR8" s="8"/>
      <c r="AS8" s="8"/>
      <c r="AT8" s="8"/>
      <c r="AU8" s="8"/>
      <c r="AV8" s="8"/>
      <c r="AW8" s="8"/>
      <c r="AX8" s="8"/>
      <c r="AY8" s="8"/>
      <c r="AZ8" s="8"/>
      <c r="BA8" s="1" t="s">
        <v>59</v>
      </c>
      <c r="BB8" s="40" t="s">
        <v>210</v>
      </c>
      <c r="BC8" s="8"/>
      <c r="BD8" s="8"/>
      <c r="BE8" s="8"/>
      <c r="BF8" s="8"/>
      <c r="BG8" s="8">
        <v>191</v>
      </c>
      <c r="BH8" s="76"/>
      <c r="BI8" s="2"/>
      <c r="BJ8" s="8"/>
      <c r="BK8" s="78"/>
      <c r="BL8" s="78"/>
      <c r="BM8" s="132">
        <f>AC8+AE8+AG8+AI8+AK8+AM8+AQ8+AS8+AU8+AW8+AY8+BC8+BE8+BG8+BI8+BK8</f>
        <v>2030</v>
      </c>
      <c r="BN8" s="88">
        <f t="shared" si="1"/>
        <v>0</v>
      </c>
      <c r="BO8" s="28"/>
      <c r="BP8" s="28"/>
      <c r="BQ8" s="28"/>
      <c r="BR8" s="1" t="s">
        <v>59</v>
      </c>
      <c r="BS8" s="40" t="s">
        <v>210</v>
      </c>
      <c r="BT8" s="8">
        <v>10439</v>
      </c>
      <c r="BU8" s="8"/>
      <c r="BV8" s="8"/>
      <c r="BW8" s="76"/>
      <c r="BX8" s="87">
        <f>BT8+BV8</f>
        <v>10439</v>
      </c>
      <c r="BY8" s="88">
        <f>SUM(BU8+BW8)</f>
        <v>0</v>
      </c>
      <c r="BZ8" s="29"/>
      <c r="CA8" s="29"/>
      <c r="CB8" s="28"/>
      <c r="CC8" s="29"/>
      <c r="CD8" s="1" t="s">
        <v>59</v>
      </c>
      <c r="CE8" s="40" t="s">
        <v>210</v>
      </c>
      <c r="CF8" s="8">
        <v>8096</v>
      </c>
      <c r="CG8" s="8"/>
      <c r="CH8" s="8">
        <v>855</v>
      </c>
      <c r="CI8" s="8"/>
      <c r="CJ8" s="8">
        <v>1145</v>
      </c>
      <c r="CK8" s="8"/>
      <c r="CL8" s="8">
        <v>1322</v>
      </c>
      <c r="CM8" s="8"/>
      <c r="CN8" s="8"/>
      <c r="CO8" s="76"/>
      <c r="CP8" s="87">
        <f t="shared" si="2"/>
        <v>11418</v>
      </c>
      <c r="CQ8" s="88">
        <f t="shared" si="2"/>
        <v>0</v>
      </c>
      <c r="CR8" s="61" t="s">
        <v>59</v>
      </c>
      <c r="CS8" s="40" t="s">
        <v>210</v>
      </c>
      <c r="CT8" s="8">
        <v>965</v>
      </c>
      <c r="CU8" s="8">
        <v>484</v>
      </c>
      <c r="CV8" s="8"/>
      <c r="CW8" s="8"/>
      <c r="CX8" s="8"/>
      <c r="CY8" s="76"/>
      <c r="CZ8" s="87">
        <f>CT8+CV8+CX8</f>
        <v>965</v>
      </c>
      <c r="DA8" s="88">
        <f t="shared" si="3"/>
        <v>484</v>
      </c>
      <c r="DH8" s="1" t="s">
        <v>59</v>
      </c>
      <c r="DI8" s="117" t="s">
        <v>210</v>
      </c>
      <c r="DJ8" s="87">
        <f t="shared" si="4"/>
        <v>36876</v>
      </c>
      <c r="DK8" s="88">
        <f t="shared" si="5"/>
        <v>484</v>
      </c>
    </row>
    <row r="9" spans="1:115" ht="25.5">
      <c r="A9" s="1" t="s">
        <v>60</v>
      </c>
      <c r="B9" s="40" t="s">
        <v>211</v>
      </c>
      <c r="C9" s="8">
        <v>11508</v>
      </c>
      <c r="D9" s="8"/>
      <c r="E9" s="8"/>
      <c r="F9" s="8"/>
      <c r="G9" s="8"/>
      <c r="H9" s="8"/>
      <c r="I9" s="8"/>
      <c r="J9" s="8"/>
      <c r="K9" s="81"/>
      <c r="L9" s="1" t="s">
        <v>60</v>
      </c>
      <c r="M9" s="40" t="s">
        <v>211</v>
      </c>
      <c r="N9" s="8"/>
      <c r="O9" s="76"/>
      <c r="P9" s="76"/>
      <c r="Q9" s="76"/>
      <c r="R9" s="76"/>
      <c r="S9" s="76"/>
      <c r="T9" s="76"/>
      <c r="U9" s="76"/>
      <c r="V9" s="87">
        <f>SUM(C9)</f>
        <v>11508</v>
      </c>
      <c r="W9" s="88">
        <f t="shared" si="0"/>
        <v>0</v>
      </c>
      <c r="X9" s="29"/>
      <c r="Y9" s="29"/>
      <c r="Z9" s="78"/>
      <c r="AA9" s="1" t="s">
        <v>60</v>
      </c>
      <c r="AB9" s="40" t="s">
        <v>211</v>
      </c>
      <c r="AC9" s="113">
        <v>35686</v>
      </c>
      <c r="AD9" s="8"/>
      <c r="AE9" s="8">
        <v>5597</v>
      </c>
      <c r="AF9" s="8"/>
      <c r="AG9" s="8">
        <v>194</v>
      </c>
      <c r="AH9" s="8"/>
      <c r="AI9" s="8">
        <v>1700</v>
      </c>
      <c r="AJ9" s="8"/>
      <c r="AK9" s="8"/>
      <c r="AL9" s="8"/>
      <c r="AM9" s="8"/>
      <c r="AN9" s="8"/>
      <c r="AO9" s="1" t="s">
        <v>60</v>
      </c>
      <c r="AP9" s="40" t="s">
        <v>211</v>
      </c>
      <c r="AQ9" s="8"/>
      <c r="AR9" s="8"/>
      <c r="AS9" s="8"/>
      <c r="AT9" s="8"/>
      <c r="AU9" s="8"/>
      <c r="AV9" s="8"/>
      <c r="AW9" s="8"/>
      <c r="AX9" s="8"/>
      <c r="AY9" s="8">
        <v>750</v>
      </c>
      <c r="AZ9" s="8"/>
      <c r="BA9" s="1" t="s">
        <v>60</v>
      </c>
      <c r="BB9" s="40" t="s">
        <v>211</v>
      </c>
      <c r="BC9" s="8"/>
      <c r="BD9" s="8"/>
      <c r="BE9" s="8"/>
      <c r="BF9" s="8"/>
      <c r="BG9" s="8"/>
      <c r="BH9" s="76"/>
      <c r="BI9" s="2">
        <v>2000</v>
      </c>
      <c r="BJ9" s="8"/>
      <c r="BK9" s="78">
        <v>142</v>
      </c>
      <c r="BL9" s="78"/>
      <c r="BM9" s="132">
        <f>SUM(AC9+AE9+AG9+AI9+AK9+AM9+AQ9+AS9+AU9+AW9+AY9+BC9+BE9+BG9+BI9+BK9)</f>
        <v>46069</v>
      </c>
      <c r="BN9" s="88">
        <f t="shared" si="1"/>
        <v>0</v>
      </c>
      <c r="BO9" s="28"/>
      <c r="BP9" s="28"/>
      <c r="BQ9" s="28"/>
      <c r="BR9" s="1" t="s">
        <v>60</v>
      </c>
      <c r="BS9" s="40" t="s">
        <v>211</v>
      </c>
      <c r="BT9" s="8">
        <v>4517</v>
      </c>
      <c r="BU9" s="8"/>
      <c r="BV9" s="8">
        <v>10200</v>
      </c>
      <c r="BW9" s="76"/>
      <c r="BX9" s="87">
        <f>BT9+BV9</f>
        <v>14717</v>
      </c>
      <c r="BY9" s="88">
        <f>SUM(BU9+BW9)</f>
        <v>0</v>
      </c>
      <c r="BZ9" s="29"/>
      <c r="CA9" s="29"/>
      <c r="CB9" s="28"/>
      <c r="CC9" s="29"/>
      <c r="CD9" s="1" t="s">
        <v>60</v>
      </c>
      <c r="CE9" s="40" t="s">
        <v>211</v>
      </c>
      <c r="CF9" s="8">
        <v>24115</v>
      </c>
      <c r="CG9" s="8"/>
      <c r="CH9" s="8">
        <v>1500</v>
      </c>
      <c r="CI9" s="8"/>
      <c r="CJ9" s="8">
        <v>40</v>
      </c>
      <c r="CK9" s="8"/>
      <c r="CL9" s="8">
        <v>560</v>
      </c>
      <c r="CM9" s="8"/>
      <c r="CN9" s="8">
        <v>8255</v>
      </c>
      <c r="CO9" s="76"/>
      <c r="CP9" s="87">
        <f t="shared" si="2"/>
        <v>34470</v>
      </c>
      <c r="CQ9" s="88">
        <f t="shared" si="2"/>
        <v>0</v>
      </c>
      <c r="CR9" s="61" t="s">
        <v>60</v>
      </c>
      <c r="CS9" s="40" t="s">
        <v>211</v>
      </c>
      <c r="CT9" s="8">
        <v>1152</v>
      </c>
      <c r="CU9" s="8">
        <v>575</v>
      </c>
      <c r="CV9" s="8">
        <v>650</v>
      </c>
      <c r="CW9" s="8">
        <v>225</v>
      </c>
      <c r="CX9" s="8">
        <v>800</v>
      </c>
      <c r="CY9" s="76">
        <v>386</v>
      </c>
      <c r="CZ9" s="87">
        <f>CT9+CV9+CX9</f>
        <v>2602</v>
      </c>
      <c r="DA9" s="88">
        <f t="shared" si="3"/>
        <v>1186</v>
      </c>
      <c r="DH9" s="1" t="s">
        <v>60</v>
      </c>
      <c r="DI9" s="117" t="s">
        <v>211</v>
      </c>
      <c r="DJ9" s="87">
        <f t="shared" si="4"/>
        <v>109366</v>
      </c>
      <c r="DK9" s="88">
        <f t="shared" si="5"/>
        <v>1186</v>
      </c>
    </row>
    <row r="10" spans="1:115" ht="26.25" customHeight="1">
      <c r="A10" s="1" t="s">
        <v>62</v>
      </c>
      <c r="B10" s="40" t="s">
        <v>212</v>
      </c>
      <c r="C10" s="8"/>
      <c r="D10" s="8"/>
      <c r="E10" s="8">
        <v>27450</v>
      </c>
      <c r="F10" s="8"/>
      <c r="G10" s="8">
        <v>4400</v>
      </c>
      <c r="H10" s="8"/>
      <c r="I10" s="8">
        <v>22000</v>
      </c>
      <c r="J10" s="8"/>
      <c r="K10" s="81"/>
      <c r="L10" s="1" t="s">
        <v>62</v>
      </c>
      <c r="M10" s="40" t="s">
        <v>212</v>
      </c>
      <c r="N10" s="8"/>
      <c r="O10" s="76"/>
      <c r="P10" s="76"/>
      <c r="Q10" s="76"/>
      <c r="R10" s="76"/>
      <c r="S10" s="76"/>
      <c r="T10" s="76"/>
      <c r="U10" s="76"/>
      <c r="V10" s="87">
        <f aca="true" t="shared" si="6" ref="V10:V16">SUM(C10+E10+G10+I10+N10+P10+R10+T10)</f>
        <v>53850</v>
      </c>
      <c r="W10" s="88">
        <f t="shared" si="0"/>
        <v>0</v>
      </c>
      <c r="X10" s="29"/>
      <c r="Y10" s="29"/>
      <c r="Z10" s="78"/>
      <c r="AA10" s="1" t="s">
        <v>62</v>
      </c>
      <c r="AB10" s="40" t="s">
        <v>212</v>
      </c>
      <c r="AC10" s="113"/>
      <c r="AD10" s="8"/>
      <c r="AE10" s="8"/>
      <c r="AF10" s="8"/>
      <c r="AG10" s="8"/>
      <c r="AH10" s="8"/>
      <c r="AI10" s="8"/>
      <c r="AJ10" s="3"/>
      <c r="AK10" s="8"/>
      <c r="AL10" s="8"/>
      <c r="AM10" s="8">
        <v>15855</v>
      </c>
      <c r="AN10" s="8"/>
      <c r="AO10" s="1" t="s">
        <v>62</v>
      </c>
      <c r="AP10" s="40" t="s">
        <v>212</v>
      </c>
      <c r="AQ10" s="8">
        <v>1200</v>
      </c>
      <c r="AR10" s="8"/>
      <c r="AS10" s="8">
        <v>3000</v>
      </c>
      <c r="AT10" s="8"/>
      <c r="AU10" s="8">
        <v>300</v>
      </c>
      <c r="AV10" s="8"/>
      <c r="AW10" s="8">
        <v>600</v>
      </c>
      <c r="AX10" s="8"/>
      <c r="AY10" s="8"/>
      <c r="AZ10" s="8"/>
      <c r="BA10" s="1" t="s">
        <v>62</v>
      </c>
      <c r="BB10" s="40" t="s">
        <v>212</v>
      </c>
      <c r="BC10" s="8">
        <v>200</v>
      </c>
      <c r="BD10" s="8"/>
      <c r="BE10" s="8"/>
      <c r="BF10" s="8"/>
      <c r="BG10" s="8"/>
      <c r="BH10" s="76"/>
      <c r="BI10" s="2"/>
      <c r="BJ10" s="8"/>
      <c r="BK10" s="78"/>
      <c r="BL10" s="78"/>
      <c r="BM10" s="132">
        <f>AC10+AE10+AG10+AI10+AK10+AM10+AQ10+AS10+AU10+AW10+AY10+BC10+BE10+BG10+BI10+BK10</f>
        <v>21155</v>
      </c>
      <c r="BN10" s="88">
        <f t="shared" si="1"/>
        <v>0</v>
      </c>
      <c r="BO10" s="28"/>
      <c r="BP10" s="28"/>
      <c r="BQ10" s="28"/>
      <c r="BR10" s="1" t="s">
        <v>62</v>
      </c>
      <c r="BS10" s="40" t="s">
        <v>212</v>
      </c>
      <c r="BT10" s="8"/>
      <c r="BU10" s="8"/>
      <c r="BV10" s="8"/>
      <c r="BW10" s="76"/>
      <c r="BX10" s="87">
        <f>BT10+BV10</f>
        <v>0</v>
      </c>
      <c r="BY10" s="88">
        <f>SUM(BU10+BW10)</f>
        <v>0</v>
      </c>
      <c r="BZ10" s="29"/>
      <c r="CA10" s="29"/>
      <c r="CB10" s="28"/>
      <c r="CC10" s="29"/>
      <c r="CD10" s="1" t="s">
        <v>62</v>
      </c>
      <c r="CE10" s="40" t="s">
        <v>212</v>
      </c>
      <c r="CF10" s="8"/>
      <c r="CG10" s="8"/>
      <c r="CH10" s="8"/>
      <c r="CI10" s="8"/>
      <c r="CJ10" s="8"/>
      <c r="CK10" s="8"/>
      <c r="CL10" s="8"/>
      <c r="CM10" s="8"/>
      <c r="CN10" s="8"/>
      <c r="CO10" s="76"/>
      <c r="CP10" s="87">
        <f t="shared" si="2"/>
        <v>0</v>
      </c>
      <c r="CQ10" s="88">
        <f t="shared" si="2"/>
        <v>0</v>
      </c>
      <c r="CR10" s="61" t="s">
        <v>62</v>
      </c>
      <c r="CS10" s="40" t="s">
        <v>212</v>
      </c>
      <c r="CT10" s="8"/>
      <c r="CU10" s="8"/>
      <c r="CV10" s="8"/>
      <c r="CW10" s="8"/>
      <c r="CX10" s="8"/>
      <c r="CY10" s="76"/>
      <c r="CZ10" s="87">
        <f t="shared" si="3"/>
        <v>0</v>
      </c>
      <c r="DA10" s="88">
        <f t="shared" si="3"/>
        <v>0</v>
      </c>
      <c r="DE10" s="35"/>
      <c r="DH10" s="1" t="s">
        <v>62</v>
      </c>
      <c r="DI10" s="117" t="s">
        <v>212</v>
      </c>
      <c r="DJ10" s="87">
        <f t="shared" si="4"/>
        <v>75005</v>
      </c>
      <c r="DK10" s="88">
        <f t="shared" si="5"/>
        <v>0</v>
      </c>
    </row>
    <row r="11" spans="1:115" ht="25.5" customHeight="1">
      <c r="A11" s="1" t="s">
        <v>63</v>
      </c>
      <c r="B11" s="40" t="s">
        <v>213</v>
      </c>
      <c r="C11" s="8"/>
      <c r="D11" s="8"/>
      <c r="E11" s="8"/>
      <c r="F11" s="8"/>
      <c r="G11" s="8"/>
      <c r="H11" s="8"/>
      <c r="I11" s="8"/>
      <c r="J11" s="8"/>
      <c r="K11" s="81"/>
      <c r="L11" s="1" t="s">
        <v>63</v>
      </c>
      <c r="M11" s="40" t="s">
        <v>213</v>
      </c>
      <c r="N11" s="8"/>
      <c r="O11" s="76"/>
      <c r="P11" s="76"/>
      <c r="Q11" s="76"/>
      <c r="R11" s="76"/>
      <c r="S11" s="76"/>
      <c r="T11" s="76"/>
      <c r="U11" s="76"/>
      <c r="V11" s="87">
        <f t="shared" si="6"/>
        <v>0</v>
      </c>
      <c r="W11" s="88">
        <f t="shared" si="0"/>
        <v>0</v>
      </c>
      <c r="X11" s="29"/>
      <c r="Y11" s="29"/>
      <c r="Z11" s="78"/>
      <c r="AA11" s="1" t="s">
        <v>63</v>
      </c>
      <c r="AB11" s="40" t="s">
        <v>213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1" t="s">
        <v>63</v>
      </c>
      <c r="AP11" s="40" t="s">
        <v>213</v>
      </c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1" t="s">
        <v>63</v>
      </c>
      <c r="BB11" s="40" t="s">
        <v>213</v>
      </c>
      <c r="BC11" s="8"/>
      <c r="BD11" s="8"/>
      <c r="BE11" s="8"/>
      <c r="BF11" s="8"/>
      <c r="BG11" s="8"/>
      <c r="BH11" s="76"/>
      <c r="BI11" s="2"/>
      <c r="BJ11" s="8"/>
      <c r="BK11" s="78"/>
      <c r="BL11" s="78"/>
      <c r="BM11" s="132">
        <f>AC11+AE11+AG11+AI11+AK11+AM11+AQ11+AS11+AU11+AW11+AY11+BC11+BE11+BG11+BI11+BK11</f>
        <v>0</v>
      </c>
      <c r="BN11" s="88">
        <f t="shared" si="1"/>
        <v>0</v>
      </c>
      <c r="BO11" s="28"/>
      <c r="BP11" s="28"/>
      <c r="BQ11" s="28"/>
      <c r="BR11" s="1" t="s">
        <v>63</v>
      </c>
      <c r="BS11" s="40" t="s">
        <v>213</v>
      </c>
      <c r="BT11" s="8"/>
      <c r="BU11" s="8"/>
      <c r="BV11" s="8"/>
      <c r="BW11" s="76"/>
      <c r="BX11" s="87">
        <f>BT11+BV11</f>
        <v>0</v>
      </c>
      <c r="BY11" s="88">
        <f>SUM(BU11+BW11)</f>
        <v>0</v>
      </c>
      <c r="BZ11" s="29"/>
      <c r="CA11" s="29"/>
      <c r="CB11" s="28"/>
      <c r="CC11" s="29"/>
      <c r="CD11" s="1" t="s">
        <v>63</v>
      </c>
      <c r="CE11" s="40" t="s">
        <v>213</v>
      </c>
      <c r="CF11" s="8"/>
      <c r="CG11" s="8"/>
      <c r="CH11" s="8"/>
      <c r="CI11" s="8"/>
      <c r="CJ11" s="8"/>
      <c r="CK11" s="8"/>
      <c r="CL11" s="8"/>
      <c r="CM11" s="8"/>
      <c r="CN11" s="8"/>
      <c r="CO11" s="76"/>
      <c r="CP11" s="87">
        <f t="shared" si="2"/>
        <v>0</v>
      </c>
      <c r="CQ11" s="88">
        <f t="shared" si="2"/>
        <v>0</v>
      </c>
      <c r="CR11" s="61" t="s">
        <v>63</v>
      </c>
      <c r="CS11" s="40" t="s">
        <v>213</v>
      </c>
      <c r="CT11" s="8"/>
      <c r="CU11" s="8"/>
      <c r="CV11" s="8"/>
      <c r="CW11" s="8"/>
      <c r="CX11" s="8"/>
      <c r="CY11" s="76"/>
      <c r="CZ11" s="87">
        <f t="shared" si="3"/>
        <v>0</v>
      </c>
      <c r="DA11" s="88">
        <f t="shared" si="3"/>
        <v>0</v>
      </c>
      <c r="DH11" s="1" t="s">
        <v>63</v>
      </c>
      <c r="DI11" s="117" t="s">
        <v>213</v>
      </c>
      <c r="DJ11" s="87">
        <f t="shared" si="4"/>
        <v>0</v>
      </c>
      <c r="DK11" s="88">
        <f t="shared" si="5"/>
        <v>0</v>
      </c>
    </row>
    <row r="12" spans="1:117" ht="25.5" customHeight="1">
      <c r="A12" s="214" t="s">
        <v>214</v>
      </c>
      <c r="B12" s="214"/>
      <c r="C12" s="8">
        <f>SUM(C7:C11)</f>
        <v>65634</v>
      </c>
      <c r="D12" s="8">
        <f aca="true" t="shared" si="7" ref="D12:J12">SUM(D7:D11)</f>
        <v>0</v>
      </c>
      <c r="E12" s="8">
        <f t="shared" si="7"/>
        <v>27450</v>
      </c>
      <c r="F12" s="8">
        <f t="shared" si="7"/>
        <v>0</v>
      </c>
      <c r="G12" s="8">
        <f t="shared" si="7"/>
        <v>4400</v>
      </c>
      <c r="H12" s="8">
        <f t="shared" si="7"/>
        <v>0</v>
      </c>
      <c r="I12" s="8">
        <f t="shared" si="7"/>
        <v>22000</v>
      </c>
      <c r="J12" s="8">
        <f t="shared" si="7"/>
        <v>0</v>
      </c>
      <c r="K12" s="81"/>
      <c r="L12" s="214" t="s">
        <v>214</v>
      </c>
      <c r="M12" s="214"/>
      <c r="N12" s="8">
        <f aca="true" t="shared" si="8" ref="N12:U12">SUM(N7:N11)</f>
        <v>0</v>
      </c>
      <c r="O12" s="76">
        <f t="shared" si="8"/>
        <v>0</v>
      </c>
      <c r="P12" s="76">
        <f>SUM(P7:P11)</f>
        <v>0</v>
      </c>
      <c r="Q12" s="121">
        <f>SUM(Q7:Q11)</f>
        <v>0</v>
      </c>
      <c r="R12" s="121"/>
      <c r="S12" s="121"/>
      <c r="T12" s="76">
        <f t="shared" si="8"/>
        <v>3990</v>
      </c>
      <c r="U12" s="76">
        <f t="shared" si="8"/>
        <v>0</v>
      </c>
      <c r="V12" s="87">
        <f t="shared" si="6"/>
        <v>123474</v>
      </c>
      <c r="W12" s="88">
        <f t="shared" si="0"/>
        <v>0</v>
      </c>
      <c r="X12" s="29"/>
      <c r="Y12" s="84"/>
      <c r="Z12" s="214" t="s">
        <v>214</v>
      </c>
      <c r="AA12" s="235"/>
      <c r="AB12" s="235"/>
      <c r="AC12" s="8">
        <f>SUM(AC7:AC11)</f>
        <v>44233</v>
      </c>
      <c r="AD12" s="8">
        <f>SUM(AD7:AD11)</f>
        <v>0</v>
      </c>
      <c r="AE12" s="8">
        <f>SUM(AE7:AE11)</f>
        <v>5597</v>
      </c>
      <c r="AF12" s="8">
        <f>SUM(AF7:AF11)</f>
        <v>0</v>
      </c>
      <c r="AG12" s="8">
        <f>SUM(AG7:AG11)</f>
        <v>194</v>
      </c>
      <c r="AH12" s="8">
        <f aca="true" t="shared" si="9" ref="AH12:AN12">SUM(AH9:AH11)</f>
        <v>0</v>
      </c>
      <c r="AI12" s="8">
        <f t="shared" si="9"/>
        <v>1700</v>
      </c>
      <c r="AJ12" s="8">
        <f t="shared" si="9"/>
        <v>0</v>
      </c>
      <c r="AK12" s="8">
        <f t="shared" si="9"/>
        <v>0</v>
      </c>
      <c r="AL12" s="8">
        <f t="shared" si="9"/>
        <v>0</v>
      </c>
      <c r="AM12" s="8">
        <f t="shared" si="9"/>
        <v>15855</v>
      </c>
      <c r="AN12" s="8">
        <f t="shared" si="9"/>
        <v>0</v>
      </c>
      <c r="AO12" s="214" t="s">
        <v>214</v>
      </c>
      <c r="AP12" s="214"/>
      <c r="AQ12" s="8">
        <f aca="true" t="shared" si="10" ref="AQ12:AZ12">SUM(AQ7:AQ11)</f>
        <v>1200</v>
      </c>
      <c r="AR12" s="8">
        <f t="shared" si="10"/>
        <v>0</v>
      </c>
      <c r="AS12" s="8">
        <f t="shared" si="10"/>
        <v>3000</v>
      </c>
      <c r="AT12" s="8">
        <f t="shared" si="10"/>
        <v>0</v>
      </c>
      <c r="AU12" s="8">
        <f t="shared" si="10"/>
        <v>300</v>
      </c>
      <c r="AV12" s="8">
        <f t="shared" si="10"/>
        <v>0</v>
      </c>
      <c r="AW12" s="8">
        <f t="shared" si="10"/>
        <v>600</v>
      </c>
      <c r="AX12" s="8">
        <f t="shared" si="10"/>
        <v>0</v>
      </c>
      <c r="AY12" s="8">
        <f t="shared" si="10"/>
        <v>750</v>
      </c>
      <c r="AZ12" s="8">
        <f t="shared" si="10"/>
        <v>0</v>
      </c>
      <c r="BA12" s="214" t="s">
        <v>214</v>
      </c>
      <c r="BB12" s="214"/>
      <c r="BC12" s="8">
        <f aca="true" t="shared" si="11" ref="BC12:BH12">SUM(BC7:BC11)</f>
        <v>200</v>
      </c>
      <c r="BD12" s="8">
        <f t="shared" si="11"/>
        <v>0</v>
      </c>
      <c r="BE12" s="8">
        <f>SUM(BE7:BE11)</f>
        <v>0</v>
      </c>
      <c r="BF12" s="8">
        <f>SUM(BF7:BF11)</f>
        <v>0</v>
      </c>
      <c r="BG12" s="8">
        <f>SUM(BG7:BG11)</f>
        <v>897</v>
      </c>
      <c r="BH12" s="76">
        <f t="shared" si="11"/>
        <v>0</v>
      </c>
      <c r="BI12" s="2">
        <f>SUM(BI7:BI11)</f>
        <v>2000</v>
      </c>
      <c r="BJ12" s="8">
        <f>SUM(BJ7:BJ11)</f>
        <v>0</v>
      </c>
      <c r="BK12" s="78">
        <f>SUM(BK7:BK11)</f>
        <v>142</v>
      </c>
      <c r="BL12" s="78"/>
      <c r="BM12" s="132">
        <f>AC12+AE12+AG12+AI12+AK12+AM12+AQ12+AS12+AU12+AW12+AY12+BC12+BE12+BG12+BI12+BK12</f>
        <v>76668</v>
      </c>
      <c r="BN12" s="88">
        <f t="shared" si="1"/>
        <v>0</v>
      </c>
      <c r="BO12" s="28"/>
      <c r="BP12" s="28"/>
      <c r="BQ12" s="28"/>
      <c r="BR12" s="214" t="s">
        <v>214</v>
      </c>
      <c r="BS12" s="214"/>
      <c r="BT12" s="8">
        <f aca="true" t="shared" si="12" ref="BT12:BY12">SUM(BT7:BT11)</f>
        <v>53660</v>
      </c>
      <c r="BU12" s="8">
        <f t="shared" si="12"/>
        <v>0</v>
      </c>
      <c r="BV12" s="8">
        <f t="shared" si="12"/>
        <v>10200</v>
      </c>
      <c r="BW12" s="76">
        <f t="shared" si="12"/>
        <v>0</v>
      </c>
      <c r="BX12" s="87">
        <f t="shared" si="12"/>
        <v>63860</v>
      </c>
      <c r="BY12" s="88">
        <f t="shared" si="12"/>
        <v>0</v>
      </c>
      <c r="BZ12" s="29"/>
      <c r="CA12" s="29"/>
      <c r="CB12" s="28"/>
      <c r="CC12" s="29"/>
      <c r="CD12" s="214" t="s">
        <v>214</v>
      </c>
      <c r="CE12" s="214"/>
      <c r="CF12" s="8">
        <f>SUM(CF7:CF11)</f>
        <v>62548</v>
      </c>
      <c r="CG12" s="8">
        <f aca="true" t="shared" si="13" ref="CG12:CQ12">SUM(CG7:CG11)</f>
        <v>0</v>
      </c>
      <c r="CH12" s="8">
        <f>SUM(CH7:CH11)</f>
        <v>5523</v>
      </c>
      <c r="CI12" s="8">
        <f t="shared" si="13"/>
        <v>0</v>
      </c>
      <c r="CJ12" s="8">
        <f>SUM(CJ7:CJ11)</f>
        <v>5485</v>
      </c>
      <c r="CK12" s="8">
        <f t="shared" si="13"/>
        <v>0</v>
      </c>
      <c r="CL12" s="8">
        <f>SUM(CL7:CL11)</f>
        <v>6876</v>
      </c>
      <c r="CM12" s="8">
        <f t="shared" si="13"/>
        <v>0</v>
      </c>
      <c r="CN12" s="8">
        <f t="shared" si="13"/>
        <v>8255</v>
      </c>
      <c r="CO12" s="76">
        <f t="shared" si="13"/>
        <v>0</v>
      </c>
      <c r="CP12" s="87">
        <f>SUM(CP7:CP11)</f>
        <v>88687</v>
      </c>
      <c r="CQ12" s="88">
        <f t="shared" si="13"/>
        <v>0</v>
      </c>
      <c r="CR12" s="213" t="s">
        <v>214</v>
      </c>
      <c r="CS12" s="214"/>
      <c r="CT12" s="8">
        <f>SUM(CT7:CT11)</f>
        <v>5694</v>
      </c>
      <c r="CU12" s="8">
        <f aca="true" t="shared" si="14" ref="CU12:DA12">SUM(CU7:CU11)</f>
        <v>2866</v>
      </c>
      <c r="CV12" s="8">
        <f t="shared" si="14"/>
        <v>650</v>
      </c>
      <c r="CW12" s="8">
        <f t="shared" si="14"/>
        <v>225</v>
      </c>
      <c r="CX12" s="8">
        <f t="shared" si="14"/>
        <v>800</v>
      </c>
      <c r="CY12" s="76">
        <f t="shared" si="14"/>
        <v>386</v>
      </c>
      <c r="CZ12" s="87">
        <f>SUM(CZ7:CZ11)</f>
        <v>7144</v>
      </c>
      <c r="DA12" s="88">
        <f t="shared" si="14"/>
        <v>3477</v>
      </c>
      <c r="DH12" s="214" t="s">
        <v>214</v>
      </c>
      <c r="DI12" s="181"/>
      <c r="DJ12" s="87">
        <f t="shared" si="4"/>
        <v>359833</v>
      </c>
      <c r="DK12" s="88">
        <f t="shared" si="5"/>
        <v>3477</v>
      </c>
      <c r="DM12" s="3"/>
    </row>
    <row r="13" spans="1:115" ht="31.5" customHeight="1">
      <c r="A13" s="1" t="s">
        <v>64</v>
      </c>
      <c r="B13" s="40" t="s">
        <v>215</v>
      </c>
      <c r="C13" s="8"/>
      <c r="D13" s="8"/>
      <c r="E13" s="8"/>
      <c r="F13" s="8"/>
      <c r="G13" s="8"/>
      <c r="H13" s="8"/>
      <c r="I13" s="8"/>
      <c r="J13" s="8"/>
      <c r="K13" s="81"/>
      <c r="L13" s="1" t="s">
        <v>64</v>
      </c>
      <c r="M13" s="40" t="s">
        <v>215</v>
      </c>
      <c r="N13" s="8"/>
      <c r="O13" s="76"/>
      <c r="P13" s="76"/>
      <c r="Q13" s="76"/>
      <c r="R13" s="76"/>
      <c r="S13" s="76"/>
      <c r="T13" s="76"/>
      <c r="U13" s="76"/>
      <c r="V13" s="87">
        <f t="shared" si="6"/>
        <v>0</v>
      </c>
      <c r="W13" s="88">
        <f t="shared" si="0"/>
        <v>0</v>
      </c>
      <c r="X13" s="29"/>
      <c r="Y13" s="29"/>
      <c r="Z13" s="78"/>
      <c r="AA13" s="1" t="s">
        <v>64</v>
      </c>
      <c r="AB13" s="40" t="s">
        <v>215</v>
      </c>
      <c r="AC13" s="8">
        <v>59890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1" t="s">
        <v>64</v>
      </c>
      <c r="AP13" s="40" t="s">
        <v>215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1" t="s">
        <v>64</v>
      </c>
      <c r="BB13" s="40" t="s">
        <v>215</v>
      </c>
      <c r="BC13" s="8"/>
      <c r="BD13" s="8"/>
      <c r="BE13" s="8"/>
      <c r="BF13" s="8"/>
      <c r="BG13" s="8"/>
      <c r="BH13" s="76"/>
      <c r="BI13" s="8"/>
      <c r="BJ13" s="8"/>
      <c r="BK13" s="78"/>
      <c r="BL13" s="78"/>
      <c r="BM13" s="132">
        <f>AC13+AE13+AG13+AI13+AK13+AM13+AQ13+AS13+AU13+AW13+AY13+BC13+BE13+BG13+BI13+BK13</f>
        <v>59890</v>
      </c>
      <c r="BN13" s="88">
        <f t="shared" si="1"/>
        <v>0</v>
      </c>
      <c r="BO13" s="28"/>
      <c r="BP13" s="28"/>
      <c r="BQ13" s="28"/>
      <c r="BR13" s="1" t="s">
        <v>64</v>
      </c>
      <c r="BS13" s="40" t="s">
        <v>215</v>
      </c>
      <c r="BT13" s="8"/>
      <c r="BU13" s="8"/>
      <c r="BV13" s="8"/>
      <c r="BW13" s="76"/>
      <c r="BX13" s="87"/>
      <c r="BY13" s="88"/>
      <c r="BZ13" s="29"/>
      <c r="CA13" s="29"/>
      <c r="CB13" s="28"/>
      <c r="CC13" s="29"/>
      <c r="CD13" s="1" t="s">
        <v>64</v>
      </c>
      <c r="CE13" s="40" t="s">
        <v>215</v>
      </c>
      <c r="CF13" s="8"/>
      <c r="CG13" s="8"/>
      <c r="CH13" s="8"/>
      <c r="CI13" s="8"/>
      <c r="CJ13" s="8"/>
      <c r="CK13" s="8"/>
      <c r="CL13" s="8"/>
      <c r="CM13" s="8"/>
      <c r="CN13" s="8"/>
      <c r="CO13" s="76"/>
      <c r="CP13" s="87"/>
      <c r="CQ13" s="88"/>
      <c r="CR13" s="61" t="s">
        <v>64</v>
      </c>
      <c r="CS13" s="40" t="s">
        <v>215</v>
      </c>
      <c r="CT13" s="8"/>
      <c r="CU13" s="8"/>
      <c r="CV13" s="8"/>
      <c r="CW13" s="8">
        <v>15</v>
      </c>
      <c r="CX13" s="8"/>
      <c r="CY13" s="76"/>
      <c r="CZ13" s="87">
        <v>0</v>
      </c>
      <c r="DA13" s="88">
        <f>CU13+CW13+CY13</f>
        <v>15</v>
      </c>
      <c r="DH13" s="1" t="s">
        <v>64</v>
      </c>
      <c r="DI13" s="117" t="s">
        <v>215</v>
      </c>
      <c r="DJ13" s="87">
        <f t="shared" si="4"/>
        <v>59890</v>
      </c>
      <c r="DK13" s="88">
        <f t="shared" si="5"/>
        <v>15</v>
      </c>
    </row>
    <row r="14" spans="1:115" ht="25.5" customHeight="1">
      <c r="A14" s="1" t="s">
        <v>65</v>
      </c>
      <c r="B14" s="40" t="s">
        <v>216</v>
      </c>
      <c r="C14" s="8"/>
      <c r="D14" s="8"/>
      <c r="E14" s="8"/>
      <c r="F14" s="8"/>
      <c r="G14" s="8"/>
      <c r="H14" s="8"/>
      <c r="I14" s="8"/>
      <c r="J14" s="8"/>
      <c r="K14" s="81"/>
      <c r="L14" s="1" t="s">
        <v>65</v>
      </c>
      <c r="M14" s="40" t="s">
        <v>216</v>
      </c>
      <c r="N14" s="8"/>
      <c r="O14" s="76"/>
      <c r="P14" s="76"/>
      <c r="Q14" s="76"/>
      <c r="R14" s="76"/>
      <c r="S14" s="76"/>
      <c r="T14" s="76"/>
      <c r="U14" s="76"/>
      <c r="V14" s="87">
        <f t="shared" si="6"/>
        <v>0</v>
      </c>
      <c r="W14" s="88">
        <f t="shared" si="0"/>
        <v>0</v>
      </c>
      <c r="X14" s="29"/>
      <c r="Y14" s="29"/>
      <c r="Z14" s="78"/>
      <c r="AA14" s="1" t="s">
        <v>65</v>
      </c>
      <c r="AB14" s="40" t="s">
        <v>216</v>
      </c>
      <c r="AC14" s="8">
        <v>6190</v>
      </c>
      <c r="AD14" s="8"/>
      <c r="AE14" s="8"/>
      <c r="AF14" s="8"/>
      <c r="AG14" s="8"/>
      <c r="AH14" s="8"/>
      <c r="AI14" s="8"/>
      <c r="AJ14" s="8"/>
      <c r="AK14" s="8">
        <v>1000</v>
      </c>
      <c r="AL14" s="8"/>
      <c r="AM14" s="8"/>
      <c r="AN14" s="8"/>
      <c r="AO14" s="1" t="s">
        <v>65</v>
      </c>
      <c r="AP14" s="40" t="s">
        <v>216</v>
      </c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1" t="s">
        <v>65</v>
      </c>
      <c r="BB14" s="40" t="s">
        <v>216</v>
      </c>
      <c r="BC14" s="8"/>
      <c r="BD14" s="8"/>
      <c r="BE14" s="8"/>
      <c r="BF14" s="8"/>
      <c r="BG14" s="8"/>
      <c r="BH14" s="76"/>
      <c r="BI14" s="8"/>
      <c r="BJ14" s="10"/>
      <c r="BK14" s="134"/>
      <c r="BL14" s="134"/>
      <c r="BM14" s="132">
        <f>AC14+AE14+AG14+AI14+AK14+AM14+AQ14+AS14+AU14+AW14+AY14+BC14+BE14+BG14+BI14+BK14</f>
        <v>7190</v>
      </c>
      <c r="BN14" s="88">
        <f t="shared" si="1"/>
        <v>0</v>
      </c>
      <c r="BO14" s="28"/>
      <c r="BP14" s="29"/>
      <c r="BQ14" s="29"/>
      <c r="BR14" s="1" t="s">
        <v>65</v>
      </c>
      <c r="BS14" s="40" t="s">
        <v>216</v>
      </c>
      <c r="BT14" s="8"/>
      <c r="BU14" s="8"/>
      <c r="BV14" s="8"/>
      <c r="BW14" s="76"/>
      <c r="BX14" s="87"/>
      <c r="BY14" s="96"/>
      <c r="BZ14" s="29"/>
      <c r="CA14" s="29"/>
      <c r="CB14" s="28"/>
      <c r="CC14" s="29"/>
      <c r="CD14" s="1" t="s">
        <v>65</v>
      </c>
      <c r="CE14" s="40" t="s">
        <v>216</v>
      </c>
      <c r="CF14" s="8"/>
      <c r="CG14" s="8"/>
      <c r="CH14" s="8"/>
      <c r="CI14" s="8"/>
      <c r="CJ14" s="8"/>
      <c r="CK14" s="8"/>
      <c r="CL14" s="8"/>
      <c r="CM14" s="8"/>
      <c r="CN14" s="8"/>
      <c r="CO14" s="76"/>
      <c r="CP14" s="87"/>
      <c r="CQ14" s="88"/>
      <c r="CR14" s="61" t="s">
        <v>65</v>
      </c>
      <c r="CS14" s="40" t="s">
        <v>216</v>
      </c>
      <c r="CT14" s="8"/>
      <c r="CU14" s="8"/>
      <c r="CV14" s="8"/>
      <c r="CW14" s="8"/>
      <c r="CX14" s="8"/>
      <c r="CY14" s="76"/>
      <c r="CZ14" s="87">
        <v>0</v>
      </c>
      <c r="DA14" s="88">
        <f>CU14+CW14+CY14</f>
        <v>0</v>
      </c>
      <c r="DH14" s="1" t="s">
        <v>65</v>
      </c>
      <c r="DI14" s="117" t="s">
        <v>216</v>
      </c>
      <c r="DJ14" s="87">
        <f t="shared" si="4"/>
        <v>7190</v>
      </c>
      <c r="DK14" s="88">
        <f t="shared" si="5"/>
        <v>0</v>
      </c>
    </row>
    <row r="15" spans="1:115" ht="12" customHeight="1">
      <c r="A15" s="219" t="s">
        <v>111</v>
      </c>
      <c r="B15" s="40" t="s">
        <v>253</v>
      </c>
      <c r="C15" s="8"/>
      <c r="D15" s="8"/>
      <c r="E15" s="8"/>
      <c r="F15" s="8"/>
      <c r="G15" s="8"/>
      <c r="H15" s="8"/>
      <c r="I15" s="8"/>
      <c r="J15" s="8"/>
      <c r="K15" s="81"/>
      <c r="L15" s="219" t="s">
        <v>111</v>
      </c>
      <c r="M15" s="40" t="s">
        <v>217</v>
      </c>
      <c r="N15" s="8"/>
      <c r="O15" s="76"/>
      <c r="P15" s="76"/>
      <c r="Q15" s="76"/>
      <c r="R15" s="76"/>
      <c r="S15" s="76"/>
      <c r="T15" s="76"/>
      <c r="U15" s="76"/>
      <c r="V15" s="87">
        <f t="shared" si="6"/>
        <v>0</v>
      </c>
      <c r="W15" s="88">
        <f t="shared" si="0"/>
        <v>0</v>
      </c>
      <c r="X15" s="29"/>
      <c r="Y15" s="29"/>
      <c r="Z15" s="78"/>
      <c r="AA15" s="180" t="s">
        <v>111</v>
      </c>
      <c r="AB15" s="40" t="s">
        <v>217</v>
      </c>
      <c r="AC15" s="8">
        <v>4000</v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219" t="s">
        <v>111</v>
      </c>
      <c r="AP15" s="40" t="s">
        <v>217</v>
      </c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219" t="s">
        <v>111</v>
      </c>
      <c r="BB15" s="40" t="s">
        <v>217</v>
      </c>
      <c r="BC15" s="8"/>
      <c r="BD15" s="8"/>
      <c r="BE15" s="8"/>
      <c r="BF15" s="8"/>
      <c r="BG15" s="8"/>
      <c r="BH15" s="76"/>
      <c r="BI15" s="8"/>
      <c r="BJ15" s="8"/>
      <c r="BK15" s="78"/>
      <c r="BL15" s="78"/>
      <c r="BM15" s="132">
        <f>SUM(AC15)</f>
        <v>4000</v>
      </c>
      <c r="BN15" s="88">
        <f t="shared" si="1"/>
        <v>0</v>
      </c>
      <c r="BO15" s="28"/>
      <c r="BP15" s="29"/>
      <c r="BQ15" s="29"/>
      <c r="BR15" s="219" t="s">
        <v>111</v>
      </c>
      <c r="BS15" s="40" t="s">
        <v>221</v>
      </c>
      <c r="BT15" s="8"/>
      <c r="BU15" s="8"/>
      <c r="BV15" s="8"/>
      <c r="BW15" s="76"/>
      <c r="BX15" s="99"/>
      <c r="BY15" s="96"/>
      <c r="BZ15" s="29"/>
      <c r="CA15" s="29"/>
      <c r="CB15" s="28"/>
      <c r="CC15" s="29"/>
      <c r="CD15" s="219" t="s">
        <v>111</v>
      </c>
      <c r="CE15" s="40" t="s">
        <v>217</v>
      </c>
      <c r="CF15" s="8"/>
      <c r="CG15" s="8"/>
      <c r="CH15" s="8"/>
      <c r="CI15" s="8"/>
      <c r="CJ15" s="8"/>
      <c r="CK15" s="8"/>
      <c r="CL15" s="8"/>
      <c r="CM15" s="8"/>
      <c r="CN15" s="8"/>
      <c r="CO15" s="76"/>
      <c r="CP15" s="87"/>
      <c r="CQ15" s="88"/>
      <c r="CR15" s="249" t="s">
        <v>111</v>
      </c>
      <c r="CS15" s="40" t="s">
        <v>221</v>
      </c>
      <c r="CT15" s="8"/>
      <c r="CU15" s="8"/>
      <c r="CV15" s="8"/>
      <c r="CW15" s="8"/>
      <c r="CX15" s="8"/>
      <c r="CY15" s="76"/>
      <c r="CZ15" s="87">
        <v>0</v>
      </c>
      <c r="DA15" s="88">
        <f>CU15+CW15+CY15</f>
        <v>0</v>
      </c>
      <c r="DH15" s="219" t="s">
        <v>111</v>
      </c>
      <c r="DI15" s="117" t="s">
        <v>221</v>
      </c>
      <c r="DJ15" s="87">
        <f t="shared" si="4"/>
        <v>4000</v>
      </c>
      <c r="DK15" s="88">
        <f t="shared" si="5"/>
        <v>0</v>
      </c>
    </row>
    <row r="16" spans="1:115" ht="25.5">
      <c r="A16" s="220"/>
      <c r="B16" s="40" t="s">
        <v>222</v>
      </c>
      <c r="C16" s="8"/>
      <c r="D16" s="8"/>
      <c r="E16" s="8"/>
      <c r="F16" s="8"/>
      <c r="G16" s="8"/>
      <c r="H16" s="8"/>
      <c r="I16" s="8"/>
      <c r="J16" s="8"/>
      <c r="K16" s="81"/>
      <c r="L16" s="220"/>
      <c r="M16" s="40" t="s">
        <v>222</v>
      </c>
      <c r="N16" s="8"/>
      <c r="O16" s="76"/>
      <c r="P16" s="76"/>
      <c r="Q16" s="76"/>
      <c r="R16" s="76"/>
      <c r="S16" s="76"/>
      <c r="T16" s="76"/>
      <c r="U16" s="76"/>
      <c r="V16" s="87">
        <f t="shared" si="6"/>
        <v>0</v>
      </c>
      <c r="W16" s="88">
        <f t="shared" si="0"/>
        <v>0</v>
      </c>
      <c r="X16" s="29"/>
      <c r="Y16" s="29"/>
      <c r="Z16" s="78"/>
      <c r="AA16" s="180"/>
      <c r="AB16" s="40" t="s">
        <v>222</v>
      </c>
      <c r="AC16" s="8">
        <v>1000</v>
      </c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220"/>
      <c r="AP16" s="40" t="s">
        <v>222</v>
      </c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220"/>
      <c r="BB16" s="40" t="s">
        <v>222</v>
      </c>
      <c r="BC16" s="8"/>
      <c r="BD16" s="8"/>
      <c r="BE16" s="8"/>
      <c r="BF16" s="8"/>
      <c r="BG16" s="8"/>
      <c r="BH16" s="76"/>
      <c r="BI16" s="8"/>
      <c r="BJ16" s="8"/>
      <c r="BK16" s="78"/>
      <c r="BL16" s="78"/>
      <c r="BM16" s="132">
        <f>AC16+AE16+AG16+AI16+AK16+AM16+AQ16+AS16+AU16+AW16+AY16+BC16+BE16+BG16+BI16+BK16</f>
        <v>1000</v>
      </c>
      <c r="BN16" s="88">
        <f>BH16+BD16+AZ16+AX16+AV16+AT16+AR16+AN16+AL16+AJ16+AH16+AF16+AD16+BO14+BF16+BJ16+BL16</f>
        <v>0</v>
      </c>
      <c r="BO16" s="28"/>
      <c r="BP16" s="29"/>
      <c r="BQ16" s="29"/>
      <c r="BR16" s="220"/>
      <c r="BS16" s="40" t="s">
        <v>222</v>
      </c>
      <c r="BT16" s="8"/>
      <c r="BU16" s="8"/>
      <c r="BV16" s="8"/>
      <c r="BW16" s="76"/>
      <c r="BX16" s="99"/>
      <c r="BY16" s="96"/>
      <c r="BZ16" s="29"/>
      <c r="CA16" s="29"/>
      <c r="CB16" s="28"/>
      <c r="CC16" s="29"/>
      <c r="CD16" s="220"/>
      <c r="CE16" s="40" t="s">
        <v>222</v>
      </c>
      <c r="CF16" s="8"/>
      <c r="CG16" s="8"/>
      <c r="CH16" s="8"/>
      <c r="CI16" s="8"/>
      <c r="CJ16" s="8"/>
      <c r="CK16" s="8"/>
      <c r="CL16" s="8"/>
      <c r="CM16" s="8"/>
      <c r="CN16" s="8"/>
      <c r="CO16" s="76"/>
      <c r="CP16" s="87"/>
      <c r="CQ16" s="88"/>
      <c r="CR16" s="250"/>
      <c r="CS16" s="40" t="s">
        <v>222</v>
      </c>
      <c r="CT16" s="8"/>
      <c r="CU16" s="8"/>
      <c r="CV16" s="8"/>
      <c r="CW16" s="8"/>
      <c r="CX16" s="8"/>
      <c r="CY16" s="76"/>
      <c r="CZ16" s="87">
        <v>0</v>
      </c>
      <c r="DA16" s="88">
        <f>CU16+CW16+CY16</f>
        <v>0</v>
      </c>
      <c r="DH16" s="220"/>
      <c r="DI16" s="117" t="s">
        <v>222</v>
      </c>
      <c r="DJ16" s="87">
        <f t="shared" si="4"/>
        <v>1000</v>
      </c>
      <c r="DK16" s="88">
        <f t="shared" si="5"/>
        <v>0</v>
      </c>
    </row>
    <row r="17" spans="1:115" ht="33.75" customHeight="1">
      <c r="A17" s="30" t="s">
        <v>112</v>
      </c>
      <c r="B17" s="40" t="s">
        <v>259</v>
      </c>
      <c r="C17" s="8"/>
      <c r="D17" s="8"/>
      <c r="E17" s="8"/>
      <c r="F17" s="8"/>
      <c r="G17" s="8"/>
      <c r="H17" s="8"/>
      <c r="I17" s="8"/>
      <c r="J17" s="8"/>
      <c r="K17" s="81"/>
      <c r="L17" s="30" t="s">
        <v>260</v>
      </c>
      <c r="M17" s="40" t="s">
        <v>259</v>
      </c>
      <c r="N17" s="8"/>
      <c r="O17" s="76"/>
      <c r="P17" s="76"/>
      <c r="Q17" s="76"/>
      <c r="R17" s="76"/>
      <c r="S17" s="76"/>
      <c r="T17" s="76"/>
      <c r="U17" s="76"/>
      <c r="V17" s="87"/>
      <c r="W17" s="88"/>
      <c r="X17" s="29"/>
      <c r="Y17" s="29"/>
      <c r="Z17" s="84"/>
      <c r="AA17" s="74" t="s">
        <v>112</v>
      </c>
      <c r="AB17" s="40" t="s">
        <v>259</v>
      </c>
      <c r="AC17" s="8">
        <v>9500</v>
      </c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30" t="s">
        <v>112</v>
      </c>
      <c r="AP17" s="40" t="s">
        <v>259</v>
      </c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30" t="s">
        <v>112</v>
      </c>
      <c r="BB17" s="40" t="s">
        <v>259</v>
      </c>
      <c r="BC17" s="8"/>
      <c r="BD17" s="8"/>
      <c r="BE17" s="8"/>
      <c r="BF17" s="8"/>
      <c r="BG17" s="8"/>
      <c r="BH17" s="76"/>
      <c r="BI17" s="8"/>
      <c r="BJ17" s="8"/>
      <c r="BK17" s="78"/>
      <c r="BL17" s="78"/>
      <c r="BM17" s="132">
        <f>AC17+AE17+AG17+AI17+AK17+AQ17+AS17+AU17+AW17+BC17+BE17+BG17+BI17+BK17</f>
        <v>9500</v>
      </c>
      <c r="BN17" s="88">
        <f>AD17</f>
        <v>0</v>
      </c>
      <c r="BO17" s="28"/>
      <c r="BP17" s="29"/>
      <c r="BQ17" s="29"/>
      <c r="BR17" s="30" t="s">
        <v>112</v>
      </c>
      <c r="BS17" s="40" t="s">
        <v>259</v>
      </c>
      <c r="BT17" s="8"/>
      <c r="BU17" s="8"/>
      <c r="BV17" s="8"/>
      <c r="BW17" s="76"/>
      <c r="BX17" s="99"/>
      <c r="BY17" s="96"/>
      <c r="BZ17" s="29"/>
      <c r="CA17" s="29"/>
      <c r="CB17" s="28"/>
      <c r="CC17" s="29"/>
      <c r="CD17" s="30" t="s">
        <v>112</v>
      </c>
      <c r="CE17" s="40" t="s">
        <v>259</v>
      </c>
      <c r="CF17" s="8"/>
      <c r="CG17" s="8"/>
      <c r="CH17" s="8"/>
      <c r="CI17" s="8"/>
      <c r="CJ17" s="8"/>
      <c r="CK17" s="8"/>
      <c r="CL17" s="8"/>
      <c r="CM17" s="8"/>
      <c r="CN17" s="8"/>
      <c r="CO17" s="76"/>
      <c r="CP17" s="87"/>
      <c r="CQ17" s="88"/>
      <c r="CR17" s="114" t="s">
        <v>112</v>
      </c>
      <c r="CS17" s="40" t="s">
        <v>259</v>
      </c>
      <c r="CT17" s="8"/>
      <c r="CU17" s="8"/>
      <c r="CV17" s="8"/>
      <c r="CW17" s="8"/>
      <c r="CX17" s="8"/>
      <c r="CY17" s="76"/>
      <c r="CZ17" s="87">
        <v>0</v>
      </c>
      <c r="DA17" s="88">
        <v>0</v>
      </c>
      <c r="DH17" s="30" t="s">
        <v>112</v>
      </c>
      <c r="DI17" s="117" t="s">
        <v>270</v>
      </c>
      <c r="DJ17" s="87">
        <f t="shared" si="4"/>
        <v>9500</v>
      </c>
      <c r="DK17" s="88">
        <f t="shared" si="5"/>
        <v>0</v>
      </c>
    </row>
    <row r="18" spans="1:115" ht="25.5" customHeight="1">
      <c r="A18" s="193" t="s">
        <v>218</v>
      </c>
      <c r="B18" s="193"/>
      <c r="C18" s="7">
        <f>SUM(C12:C17)</f>
        <v>65634</v>
      </c>
      <c r="D18" s="7">
        <f aca="true" t="shared" si="15" ref="D18:J18">SUM(D12:D17)</f>
        <v>0</v>
      </c>
      <c r="E18" s="7">
        <f t="shared" si="15"/>
        <v>27450</v>
      </c>
      <c r="F18" s="7">
        <f t="shared" si="15"/>
        <v>0</v>
      </c>
      <c r="G18" s="7">
        <f t="shared" si="15"/>
        <v>4400</v>
      </c>
      <c r="H18" s="7">
        <f t="shared" si="15"/>
        <v>0</v>
      </c>
      <c r="I18" s="7">
        <f t="shared" si="15"/>
        <v>22000</v>
      </c>
      <c r="J18" s="7">
        <f t="shared" si="15"/>
        <v>0</v>
      </c>
      <c r="K18" s="82"/>
      <c r="L18" s="193" t="s">
        <v>218</v>
      </c>
      <c r="M18" s="193"/>
      <c r="N18" s="7">
        <f aca="true" t="shared" si="16" ref="N18:U18">SUM(N12:N16)</f>
        <v>0</v>
      </c>
      <c r="O18" s="77">
        <f t="shared" si="16"/>
        <v>0</v>
      </c>
      <c r="P18" s="77">
        <f>SUM(P12:P17)</f>
        <v>0</v>
      </c>
      <c r="Q18" s="77">
        <f>SUM(Q12:Q17)</f>
        <v>0</v>
      </c>
      <c r="R18" s="77">
        <f>SUM(R12:R17)</f>
        <v>0</v>
      </c>
      <c r="S18" s="77">
        <f>SUM(S14:S17)</f>
        <v>0</v>
      </c>
      <c r="T18" s="77">
        <f t="shared" si="16"/>
        <v>3990</v>
      </c>
      <c r="U18" s="77">
        <f t="shared" si="16"/>
        <v>0</v>
      </c>
      <c r="V18" s="87">
        <f>SUM(C18+E18+G18+I18+N18+P18+R18+T18)</f>
        <v>123474</v>
      </c>
      <c r="W18" s="88">
        <f>SUM(D18+F18+H18+J18+O18+Q18+S18+U18)</f>
        <v>0</v>
      </c>
      <c r="X18" s="28"/>
      <c r="Y18" s="28"/>
      <c r="Z18" s="91"/>
      <c r="AA18" s="240" t="s">
        <v>218</v>
      </c>
      <c r="AB18" s="241"/>
      <c r="AC18" s="7">
        <f>SUM(AC12:AC17)</f>
        <v>124813</v>
      </c>
      <c r="AD18" s="7">
        <f>SUM(AD12:AD17)</f>
        <v>0</v>
      </c>
      <c r="AE18" s="7">
        <f>SUM(AE12:AE17)</f>
        <v>5597</v>
      </c>
      <c r="AF18" s="7">
        <f aca="true" t="shared" si="17" ref="AF18:AM18">SUM(AF12:AF16)</f>
        <v>0</v>
      </c>
      <c r="AG18" s="7">
        <f t="shared" si="17"/>
        <v>194</v>
      </c>
      <c r="AH18" s="7">
        <f t="shared" si="17"/>
        <v>0</v>
      </c>
      <c r="AI18" s="7">
        <f t="shared" si="17"/>
        <v>1700</v>
      </c>
      <c r="AJ18" s="7">
        <f t="shared" si="17"/>
        <v>0</v>
      </c>
      <c r="AK18" s="7">
        <f t="shared" si="17"/>
        <v>1000</v>
      </c>
      <c r="AL18" s="7">
        <f t="shared" si="17"/>
        <v>0</v>
      </c>
      <c r="AM18" s="7">
        <f t="shared" si="17"/>
        <v>15855</v>
      </c>
      <c r="AN18" s="7">
        <f>SUM(AN12:AN17)</f>
        <v>0</v>
      </c>
      <c r="AO18" s="193" t="s">
        <v>218</v>
      </c>
      <c r="AP18" s="193"/>
      <c r="AQ18" s="7">
        <f>SUM(AQ12:AQ16)</f>
        <v>1200</v>
      </c>
      <c r="AR18" s="7">
        <f aca="true" t="shared" si="18" ref="AR18:AZ18">SUM(AR12:AR16)</f>
        <v>0</v>
      </c>
      <c r="AS18" s="7">
        <f t="shared" si="18"/>
        <v>3000</v>
      </c>
      <c r="AT18" s="7">
        <f t="shared" si="18"/>
        <v>0</v>
      </c>
      <c r="AU18" s="7">
        <f t="shared" si="18"/>
        <v>300</v>
      </c>
      <c r="AV18" s="7">
        <f t="shared" si="18"/>
        <v>0</v>
      </c>
      <c r="AW18" s="7">
        <f t="shared" si="18"/>
        <v>600</v>
      </c>
      <c r="AX18" s="7">
        <f t="shared" si="18"/>
        <v>0</v>
      </c>
      <c r="AY18" s="7">
        <f>SUM(AY12:AY16)</f>
        <v>750</v>
      </c>
      <c r="AZ18" s="7">
        <f t="shared" si="18"/>
        <v>0</v>
      </c>
      <c r="BA18" s="193" t="s">
        <v>218</v>
      </c>
      <c r="BB18" s="193"/>
      <c r="BC18" s="7">
        <f>SUM(BC12:BC17)</f>
        <v>200</v>
      </c>
      <c r="BD18" s="7">
        <f>SUM(BD12:BD16)</f>
        <v>0</v>
      </c>
      <c r="BE18" s="7">
        <f>SUM(BE12:BE17)</f>
        <v>0</v>
      </c>
      <c r="BF18" s="7">
        <f>SUM(BF12:BF17)</f>
        <v>0</v>
      </c>
      <c r="BG18" s="7">
        <f>SUM(BG12:BG17)</f>
        <v>897</v>
      </c>
      <c r="BH18" s="77">
        <f>SUM(BH12:BH16)</f>
        <v>0</v>
      </c>
      <c r="BI18" s="7">
        <f>SUM(BI12:BI17)</f>
        <v>2000</v>
      </c>
      <c r="BJ18" s="7">
        <f>SUM(BJ12:BJ17)</f>
        <v>0</v>
      </c>
      <c r="BK18" s="132">
        <f>SUM(BK12:BK17)</f>
        <v>142</v>
      </c>
      <c r="BL18" s="132"/>
      <c r="BM18" s="132">
        <f>AC18+AE18+AG18+AI18+AK18+AM18+AQ18+AS18+AU18+AW18+BC18+BE18+BG18+BI18+BK18+AY18</f>
        <v>158248</v>
      </c>
      <c r="BN18" s="88">
        <f>SUM(BN12:BN17)</f>
        <v>0</v>
      </c>
      <c r="BO18" s="28"/>
      <c r="BP18" s="28"/>
      <c r="BQ18" s="28"/>
      <c r="BR18" s="193" t="s">
        <v>218</v>
      </c>
      <c r="BS18" s="193"/>
      <c r="BT18" s="7">
        <f aca="true" t="shared" si="19" ref="BT18:BY18">SUM(BT12:BT16)</f>
        <v>53660</v>
      </c>
      <c r="BU18" s="7">
        <f t="shared" si="19"/>
        <v>0</v>
      </c>
      <c r="BV18" s="7">
        <f t="shared" si="19"/>
        <v>10200</v>
      </c>
      <c r="BW18" s="77">
        <f t="shared" si="19"/>
        <v>0</v>
      </c>
      <c r="BX18" s="87">
        <f t="shared" si="19"/>
        <v>63860</v>
      </c>
      <c r="BY18" s="88">
        <f t="shared" si="19"/>
        <v>0</v>
      </c>
      <c r="BZ18" s="28"/>
      <c r="CA18" s="28"/>
      <c r="CB18" s="28"/>
      <c r="CC18" s="28"/>
      <c r="CD18" s="193" t="s">
        <v>218</v>
      </c>
      <c r="CE18" s="193"/>
      <c r="CF18" s="7">
        <f>SUM(CF12:CF17)</f>
        <v>62548</v>
      </c>
      <c r="CG18" s="7">
        <f aca="true" t="shared" si="20" ref="CG18:CO18">SUM(CG12:CG17)</f>
        <v>0</v>
      </c>
      <c r="CH18" s="7">
        <f t="shared" si="20"/>
        <v>5523</v>
      </c>
      <c r="CI18" s="7">
        <f t="shared" si="20"/>
        <v>0</v>
      </c>
      <c r="CJ18" s="7">
        <f t="shared" si="20"/>
        <v>5485</v>
      </c>
      <c r="CK18" s="7">
        <f t="shared" si="20"/>
        <v>0</v>
      </c>
      <c r="CL18" s="7">
        <f t="shared" si="20"/>
        <v>6876</v>
      </c>
      <c r="CM18" s="7">
        <f t="shared" si="20"/>
        <v>0</v>
      </c>
      <c r="CN18" s="7">
        <f t="shared" si="20"/>
        <v>8255</v>
      </c>
      <c r="CO18" s="77">
        <f t="shared" si="20"/>
        <v>0</v>
      </c>
      <c r="CP18" s="87">
        <f>SUM(CP12:CP17)</f>
        <v>88687</v>
      </c>
      <c r="CQ18" s="88">
        <f>SUM(CQ12:CQ16)</f>
        <v>0</v>
      </c>
      <c r="CR18" s="247" t="s">
        <v>218</v>
      </c>
      <c r="CS18" s="193"/>
      <c r="CT18" s="7">
        <f aca="true" t="shared" si="21" ref="CT18:DA18">SUM(CT12:CT16)</f>
        <v>5694</v>
      </c>
      <c r="CU18" s="7">
        <f t="shared" si="21"/>
        <v>2866</v>
      </c>
      <c r="CV18" s="7">
        <f t="shared" si="21"/>
        <v>650</v>
      </c>
      <c r="CW18" s="7">
        <f t="shared" si="21"/>
        <v>240</v>
      </c>
      <c r="CX18" s="7">
        <f t="shared" si="21"/>
        <v>800</v>
      </c>
      <c r="CY18" s="77">
        <f t="shared" si="21"/>
        <v>386</v>
      </c>
      <c r="CZ18" s="87">
        <f>SUM(CZ12:CZ17)</f>
        <v>7144</v>
      </c>
      <c r="DA18" s="88">
        <f t="shared" si="21"/>
        <v>3492</v>
      </c>
      <c r="DH18" s="193" t="s">
        <v>218</v>
      </c>
      <c r="DI18" s="221"/>
      <c r="DJ18" s="87">
        <f t="shared" si="4"/>
        <v>441413</v>
      </c>
      <c r="DK18" s="88">
        <f t="shared" si="5"/>
        <v>3492</v>
      </c>
    </row>
    <row r="19" spans="1:115" ht="25.5" customHeight="1" thickBot="1">
      <c r="A19" s="214" t="s">
        <v>244</v>
      </c>
      <c r="B19" s="214"/>
      <c r="C19" s="7">
        <v>14</v>
      </c>
      <c r="D19" s="8"/>
      <c r="E19" s="8"/>
      <c r="F19" s="8"/>
      <c r="G19" s="8"/>
      <c r="H19" s="8"/>
      <c r="I19" s="8"/>
      <c r="J19" s="8"/>
      <c r="K19" s="81"/>
      <c r="L19" s="214" t="s">
        <v>244</v>
      </c>
      <c r="M19" s="214"/>
      <c r="N19" s="8"/>
      <c r="O19" s="76"/>
      <c r="P19" s="76"/>
      <c r="Q19" s="76"/>
      <c r="R19" s="76"/>
      <c r="S19" s="76"/>
      <c r="T19" s="77">
        <v>6</v>
      </c>
      <c r="U19" s="76"/>
      <c r="V19" s="89">
        <f>SUM(C19+E19+G19+I19+N19+P19+R19+T19)</f>
        <v>20</v>
      </c>
      <c r="W19" s="90">
        <f>SUM(D19+F19+H19+J19+O19+Q19+S19+U19)</f>
        <v>0</v>
      </c>
      <c r="X19" s="29"/>
      <c r="Y19" s="29"/>
      <c r="Z19" s="92"/>
      <c r="AA19" s="181" t="s">
        <v>244</v>
      </c>
      <c r="AB19" s="213"/>
      <c r="AC19" s="7">
        <v>3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214" t="s">
        <v>244</v>
      </c>
      <c r="AP19" s="214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214" t="s">
        <v>244</v>
      </c>
      <c r="BB19" s="214"/>
      <c r="BC19" s="2"/>
      <c r="BD19" s="2"/>
      <c r="BE19" s="2"/>
      <c r="BF19" s="2"/>
      <c r="BG19" s="2"/>
      <c r="BH19" s="45"/>
      <c r="BI19" s="2"/>
      <c r="BJ19" s="8"/>
      <c r="BK19" s="78"/>
      <c r="BL19" s="78"/>
      <c r="BM19" s="133">
        <f>SUM(AC19+AE19+AG19+AI19+AK19+AM19+AQ19+AS19+AU19+AW19+AY19+BC19+BG19+BE19)</f>
        <v>3</v>
      </c>
      <c r="BN19" s="90">
        <f>SUM(AD19+AF19+AH19+AJ19+AL19+AN19+AR19+AT19+AV19+AX19+AZ19+BD19+BH19+BF19)</f>
        <v>0</v>
      </c>
      <c r="BO19" s="28"/>
      <c r="BP19" s="28"/>
      <c r="BQ19" s="28"/>
      <c r="BR19" s="214" t="s">
        <v>244</v>
      </c>
      <c r="BS19" s="214"/>
      <c r="BT19" s="7">
        <v>14</v>
      </c>
      <c r="BU19" s="8"/>
      <c r="BV19" s="8"/>
      <c r="BW19" s="76"/>
      <c r="BX19" s="89">
        <f>BT19+BV19</f>
        <v>14</v>
      </c>
      <c r="BY19" s="90"/>
      <c r="BZ19" s="29"/>
      <c r="CA19" s="29"/>
      <c r="CB19" s="28"/>
      <c r="CC19" s="28"/>
      <c r="CD19" s="214" t="s">
        <v>244</v>
      </c>
      <c r="CE19" s="214"/>
      <c r="CF19" s="6">
        <v>15</v>
      </c>
      <c r="CG19" s="2"/>
      <c r="CH19" s="6">
        <v>2</v>
      </c>
      <c r="CI19" s="2"/>
      <c r="CJ19" s="6">
        <v>3</v>
      </c>
      <c r="CK19" s="2"/>
      <c r="CL19" s="6">
        <v>3</v>
      </c>
      <c r="CM19" s="2"/>
      <c r="CN19" s="2"/>
      <c r="CO19" s="45"/>
      <c r="CP19" s="89">
        <f>CF19+CH19+CJ19+CL19</f>
        <v>23</v>
      </c>
      <c r="CQ19" s="90">
        <f>CG19+CI19+CK19+CM19+CO19</f>
        <v>0</v>
      </c>
      <c r="CR19" s="213" t="s">
        <v>244</v>
      </c>
      <c r="CS19" s="214"/>
      <c r="CT19" s="7">
        <v>2</v>
      </c>
      <c r="CU19" s="8">
        <v>2</v>
      </c>
      <c r="CV19" s="8"/>
      <c r="CW19" s="8"/>
      <c r="CX19" s="8"/>
      <c r="CY19" s="76"/>
      <c r="CZ19" s="89">
        <f>CT19+CV19+CX19</f>
        <v>2</v>
      </c>
      <c r="DA19" s="90">
        <f>CU19+CW19+CY19</f>
        <v>2</v>
      </c>
      <c r="DH19" s="214" t="s">
        <v>244</v>
      </c>
      <c r="DI19" s="181"/>
      <c r="DJ19" s="87">
        <f t="shared" si="4"/>
        <v>62</v>
      </c>
      <c r="DK19" s="88">
        <f t="shared" si="5"/>
        <v>2</v>
      </c>
    </row>
    <row r="20" spans="1:67" ht="12.75">
      <c r="A20" s="35"/>
      <c r="B20" s="38"/>
      <c r="AA20" s="51"/>
      <c r="AB20" s="51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J20" s="51"/>
      <c r="BK20" s="51"/>
      <c r="BL20" s="51"/>
      <c r="BM20" s="51"/>
      <c r="BN20" s="116"/>
      <c r="BO20" s="51"/>
    </row>
    <row r="21" spans="1:127" ht="12.75">
      <c r="A21" s="35"/>
      <c r="B21" s="38"/>
      <c r="AA21" s="195" t="s">
        <v>328</v>
      </c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 t="s">
        <v>62</v>
      </c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CV21" s="35" t="s">
        <v>111</v>
      </c>
      <c r="DE21" s="195" t="s">
        <v>112</v>
      </c>
      <c r="DF21" s="195"/>
      <c r="DG21" s="195"/>
      <c r="DH21" s="195"/>
      <c r="DI21" s="195"/>
      <c r="DJ21" s="195"/>
      <c r="DK21" s="195"/>
      <c r="DL21" s="195"/>
      <c r="DM21" s="195"/>
      <c r="DT21" s="35"/>
      <c r="DU21" s="35"/>
      <c r="DV21" s="35"/>
      <c r="DW21" s="35"/>
    </row>
    <row r="22" spans="1:126" ht="12.75">
      <c r="A22" s="195" t="s">
        <v>58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5" t="s">
        <v>59</v>
      </c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BA22" s="195" t="s">
        <v>63</v>
      </c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35"/>
      <c r="BP22" s="195">
        <v>6</v>
      </c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35"/>
      <c r="CC22" s="35"/>
      <c r="CD22" s="195" t="s">
        <v>65</v>
      </c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DV22" s="3"/>
    </row>
    <row r="23" spans="1:2" ht="12.75">
      <c r="A23" s="35"/>
      <c r="B23" s="38"/>
    </row>
    <row r="24" spans="1:78" ht="12.75">
      <c r="A24" s="35"/>
      <c r="B24" s="38"/>
      <c r="BZ24" s="3"/>
    </row>
    <row r="25" spans="1:126" ht="12.75">
      <c r="A25" s="35"/>
      <c r="B25" s="38"/>
      <c r="DV25" s="3"/>
    </row>
    <row r="26" spans="1:65" ht="12.75">
      <c r="A26" s="35"/>
      <c r="BM26" s="3"/>
    </row>
    <row r="27" ht="12.75">
      <c r="A27" s="35"/>
    </row>
    <row r="28" ht="12.75">
      <c r="A28" s="35"/>
    </row>
    <row r="29" ht="12.75">
      <c r="A29" s="35"/>
    </row>
    <row r="30" ht="12.75">
      <c r="A30" s="35"/>
    </row>
    <row r="31" ht="12.75">
      <c r="A31" s="35"/>
    </row>
    <row r="32" ht="12.75">
      <c r="A32" s="35"/>
    </row>
  </sheetData>
  <sheetProtection/>
  <mergeCells count="113">
    <mergeCell ref="BA19:BB19"/>
    <mergeCell ref="BA15:BA16"/>
    <mergeCell ref="BA12:BB12"/>
    <mergeCell ref="BE5:BF5"/>
    <mergeCell ref="BK5:BL5"/>
    <mergeCell ref="BM4:BN5"/>
    <mergeCell ref="CR19:CS19"/>
    <mergeCell ref="CR18:CS18"/>
    <mergeCell ref="CR12:CS12"/>
    <mergeCell ref="CR5:CS6"/>
    <mergeCell ref="CR15:CR16"/>
    <mergeCell ref="BA22:BN22"/>
    <mergeCell ref="BA5:BB6"/>
    <mergeCell ref="BG5:BH5"/>
    <mergeCell ref="BC5:BD5"/>
    <mergeCell ref="BA18:BB18"/>
    <mergeCell ref="BP22:CA22"/>
    <mergeCell ref="BV5:BW5"/>
    <mergeCell ref="BX5:BY5"/>
    <mergeCell ref="BZ5:CA5"/>
    <mergeCell ref="BR19:BS19"/>
    <mergeCell ref="BR18:BS18"/>
    <mergeCell ref="BR12:BS12"/>
    <mergeCell ref="BR15:BR16"/>
    <mergeCell ref="BR5:BS6"/>
    <mergeCell ref="BT5:BU5"/>
    <mergeCell ref="CD22:CO22"/>
    <mergeCell ref="CH5:CI5"/>
    <mergeCell ref="CN5:CO5"/>
    <mergeCell ref="CD12:CE12"/>
    <mergeCell ref="CJ5:CK5"/>
    <mergeCell ref="CL5:CM5"/>
    <mergeCell ref="CD15:CD16"/>
    <mergeCell ref="CD18:CE18"/>
    <mergeCell ref="CD5:CE6"/>
    <mergeCell ref="L1:Y1"/>
    <mergeCell ref="AO21:AZ21"/>
    <mergeCell ref="AO1:AZ1"/>
    <mergeCell ref="AQ5:AR5"/>
    <mergeCell ref="AO12:AP12"/>
    <mergeCell ref="AO5:AP6"/>
    <mergeCell ref="N5:O5"/>
    <mergeCell ref="L12:M12"/>
    <mergeCell ref="L15:L16"/>
    <mergeCell ref="V3:W3"/>
    <mergeCell ref="A12:B12"/>
    <mergeCell ref="AA18:AB18"/>
    <mergeCell ref="AU5:AV5"/>
    <mergeCell ref="A15:A16"/>
    <mergeCell ref="AK5:AL5"/>
    <mergeCell ref="T5:U5"/>
    <mergeCell ref="A5:B6"/>
    <mergeCell ref="AE5:AF5"/>
    <mergeCell ref="A18:B18"/>
    <mergeCell ref="AO18:AP18"/>
    <mergeCell ref="A22:K22"/>
    <mergeCell ref="AA19:AB19"/>
    <mergeCell ref="L22:Y22"/>
    <mergeCell ref="AO19:AP19"/>
    <mergeCell ref="A19:B19"/>
    <mergeCell ref="AA21:AN21"/>
    <mergeCell ref="L19:M19"/>
    <mergeCell ref="L4:W4"/>
    <mergeCell ref="AW5:AX5"/>
    <mergeCell ref="L2:W2"/>
    <mergeCell ref="A1:J1"/>
    <mergeCell ref="AA1:AN1"/>
    <mergeCell ref="G5:H5"/>
    <mergeCell ref="A2:J2"/>
    <mergeCell ref="V5:W5"/>
    <mergeCell ref="L5:M6"/>
    <mergeCell ref="P5:Q5"/>
    <mergeCell ref="Z12:AB12"/>
    <mergeCell ref="AC5:AD5"/>
    <mergeCell ref="L18:M18"/>
    <mergeCell ref="AG5:AH5"/>
    <mergeCell ref="R5:S5"/>
    <mergeCell ref="AA5:AB6"/>
    <mergeCell ref="AA15:AA16"/>
    <mergeCell ref="CZ5:DA5"/>
    <mergeCell ref="CT5:CU5"/>
    <mergeCell ref="CP4:CQ5"/>
    <mergeCell ref="CV5:CW5"/>
    <mergeCell ref="CX5:CY5"/>
    <mergeCell ref="AO15:AO16"/>
    <mergeCell ref="CB5:CC5"/>
    <mergeCell ref="A4:J4"/>
    <mergeCell ref="DD1:DN1"/>
    <mergeCell ref="BP1:CA1"/>
    <mergeCell ref="DD2:DM2"/>
    <mergeCell ref="CP2:DC2"/>
    <mergeCell ref="CD1:CO1"/>
    <mergeCell ref="CP1:DC1"/>
    <mergeCell ref="BP2:CA2"/>
    <mergeCell ref="CD2:CO2"/>
    <mergeCell ref="BA1:BN1"/>
    <mergeCell ref="AY5:AZ5"/>
    <mergeCell ref="AM5:AN5"/>
    <mergeCell ref="AS5:AT5"/>
    <mergeCell ref="C5:D5"/>
    <mergeCell ref="E5:F5"/>
    <mergeCell ref="AI5:AJ5"/>
    <mergeCell ref="I5:J5"/>
    <mergeCell ref="DE21:DM21"/>
    <mergeCell ref="DH12:DI12"/>
    <mergeCell ref="CD19:CE19"/>
    <mergeCell ref="BI5:BJ5"/>
    <mergeCell ref="CF5:CG5"/>
    <mergeCell ref="DH19:DI19"/>
    <mergeCell ref="DJ4:DK5"/>
    <mergeCell ref="DH15:DH16"/>
    <mergeCell ref="DH18:DI18"/>
    <mergeCell ref="DH4:DI6"/>
  </mergeCells>
  <printOptions horizontalCentered="1"/>
  <pageMargins left="0.24" right="0.16" top="0.984251968503937" bottom="0.984251968503937" header="0.5118110236220472" footer="0.5118110236220472"/>
  <pageSetup horizontalDpi="600" verticalDpi="600" orientation="landscape" paperSize="9" r:id="rId1"/>
  <headerFooter alignWithMargins="0">
    <oddHeader>&amp;C2/1.-2/5. melléklet az 1/32014. (II. 6.) önkormányzati rendelethez</oddHeader>
    <oddFooter>&amp;C
</oddFooter>
  </headerFooter>
  <colBreaks count="9" manualBreakCount="9">
    <brk id="11" max="21" man="1"/>
    <brk id="24" max="21" man="1"/>
    <brk id="40" max="65535" man="1"/>
    <brk id="52" max="65535" man="1"/>
    <brk id="66" max="21" man="1"/>
    <brk id="80" max="21" man="1"/>
    <brk id="95" max="65535" man="1"/>
    <brk id="107" max="65535" man="1"/>
    <brk id="1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balint_kriszti</cp:lastModifiedBy>
  <cp:lastPrinted>2014-08-14T05:35:23Z</cp:lastPrinted>
  <dcterms:created xsi:type="dcterms:W3CDTF">2011-05-17T10:12:56Z</dcterms:created>
  <dcterms:modified xsi:type="dcterms:W3CDTF">2014-09-16T13:23:59Z</dcterms:modified>
  <cp:category/>
  <cp:version/>
  <cp:contentType/>
  <cp:contentStatus/>
</cp:coreProperties>
</file>