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85" tabRatio="598" firstSheet="16" activeTab="16"/>
  </bookViews>
  <sheets>
    <sheet name="Adatlap" sheetId="1" r:id="rId1"/>
    <sheet name="Mérleg_Összevont" sheetId="2" r:id="rId2"/>
    <sheet name="Mérleg_Összevont_Eszköz" sheetId="3" r:id="rId3"/>
    <sheet name="Mérleg_Összevont_Forrás" sheetId="4" r:id="rId4"/>
    <sheet name="Mérleg_Intézm_Összes" sheetId="5" r:id="rId5"/>
    <sheet name="Vagyonkimut_Összevont_Mérleg" sheetId="6" r:id="rId6"/>
    <sheet name="Ktv-jelelentés" sheetId="7" r:id="rId7"/>
    <sheet name="Ktv-jelelentés_nettó" sheetId="8" r:id="rId8"/>
    <sheet name="Ktv-Jel_műk_felh" sheetId="9" r:id="rId9"/>
    <sheet name="Ktv-Jel_köt-önk" sheetId="10" r:id="rId10"/>
    <sheet name="Ktv-Jel_Intézm_Össz" sheetId="11" r:id="rId11"/>
    <sheet name="Közhatalmi" sheetId="12" r:id="rId12"/>
    <sheet name="Felhalmozás" sheetId="13" r:id="rId13"/>
    <sheet name="Létszám" sheetId="14" r:id="rId14"/>
    <sheet name="közvetett tám" sheetId="15" r:id="rId15"/>
    <sheet name="adott tám" sheetId="16" r:id="rId16"/>
    <sheet name="Részesedés" sheetId="17" r:id="rId17"/>
    <sheet name="Adósság" sheetId="18" r:id="rId18"/>
    <sheet name="Normatíva" sheetId="19" r:id="rId19"/>
    <sheet name="Munka1" sheetId="20" r:id="rId20"/>
    <sheet name="Maradványkimutatás" sheetId="21" r:id="rId21"/>
    <sheet name="Maradványkimutatás_Int_Össz" sheetId="22" r:id="rId22"/>
    <sheet name="Munka2" sheetId="23" r:id="rId23"/>
    <sheet name="Eredményménykimutatás" sheetId="24" r:id="rId24"/>
    <sheet name="Eredmény_Kimut_Int_Össz" sheetId="25" r:id="rId25"/>
  </sheets>
  <externalReferences>
    <externalReference r:id="rId28"/>
    <externalReference r:id="rId29"/>
    <externalReference r:id="rId30"/>
  </externalReferences>
  <definedNames>
    <definedName name="kst">#REF!</definedName>
    <definedName name="nev">'[2]kod'!$CD$8:$CD$3150</definedName>
    <definedName name="_xlnm.Print_Titles" localSheetId="24">'Eredmény_Kimut_Int_Össz'!$A:$B</definedName>
    <definedName name="_xlnm.Print_Titles" localSheetId="10">'Ktv-Jel_Intézm_Össz'!$A:$B</definedName>
    <definedName name="_xlnm.Print_Titles" localSheetId="6">'Ktv-jelelentés'!$A:$B</definedName>
    <definedName name="_xlnm.Print_Titles" localSheetId="7">'Ktv-jelelentés_nettó'!$A:$B</definedName>
    <definedName name="_xlnm.Print_Titles" localSheetId="21">'Maradványkimutatás_Int_Össz'!$A:$B</definedName>
    <definedName name="_xlnm.Print_Titles" localSheetId="4">'Mérleg_Intézm_Összes'!$A:$B</definedName>
    <definedName name="_xlnm.Print_Titles" localSheetId="5">'Vagyonkimut_Összevont_Mérleg'!$A:$F</definedName>
    <definedName name="_xlnm.Print_Area" localSheetId="24">'Eredmény_Kimut_Int_Össz'!$A$1:$L$41</definedName>
    <definedName name="_xlnm.Print_Area" localSheetId="23">'Eredményménykimutatás'!$A$1:$E$43</definedName>
    <definedName name="_xlnm.Print_Area" localSheetId="10">'Ktv-Jel_Intézm_Össz'!$A$1:$AK$58</definedName>
    <definedName name="_xlnm.Print_Area" localSheetId="20">'Maradványkimutatás'!$A$1:$C$25</definedName>
    <definedName name="_xlnm.Print_Area" localSheetId="21">'Maradványkimutatás_Int_Össz'!$A$1:$G$22</definedName>
    <definedName name="_xlnm.Print_Area" localSheetId="4">'Mérleg_Intézm_Összes'!$A$9:$L$47</definedName>
    <definedName name="_xlnm.Print_Area" localSheetId="2">'Mérleg_Összevont_Eszköz'!$A$1:$I$75</definedName>
    <definedName name="_xlnm.Print_Area" localSheetId="3">'Mérleg_Összevont_Forrás'!$A$1:$I$48</definedName>
    <definedName name="_xlnm.Print_Area" localSheetId="5">'Vagyonkimut_Összevont_Mérleg'!$A$2:$R$44</definedName>
    <definedName name="onev">'[3]kod'!$BT$34:$BT$3184</definedName>
    <definedName name="pr612" localSheetId="24">'Eredmény_Kimut_Int_Össz'!$B$5</definedName>
    <definedName name="pr612" localSheetId="23">'Eredményménykimutatás'!$B$7</definedName>
    <definedName name="pr612" localSheetId="20">'Maradványkimutatás'!$B$8</definedName>
    <definedName name="pr612" localSheetId="21">'Maradványkimutatás_Int_Össz'!$B$5</definedName>
    <definedName name="pr613" localSheetId="24">'Eredmény_Kimut_Int_Össz'!$B$6</definedName>
    <definedName name="pr613" localSheetId="23">'Eredményménykimutatás'!$B$8</definedName>
    <definedName name="pr613" localSheetId="20">'Maradványkimutatás'!$B$9</definedName>
    <definedName name="pr613" localSheetId="21">'Maradványkimutatás_Int_Össz'!$B$6</definedName>
    <definedName name="pr614" localSheetId="24">'Eredmény_Kimut_Int_Össz'!$B$7</definedName>
    <definedName name="pr614" localSheetId="23">'Eredményménykimutatás'!$B$9</definedName>
    <definedName name="pr614" localSheetId="20">'Maradványkimutatás'!$B$10</definedName>
    <definedName name="pr614" localSheetId="21">'Maradványkimutatás_Int_Össz'!$B$7</definedName>
    <definedName name="pr615" localSheetId="24">'Eredmény_Kimut_Int_Össz'!$B$8</definedName>
    <definedName name="pr615" localSheetId="23">'Eredményménykimutatás'!$B$10</definedName>
    <definedName name="pr615" localSheetId="20">'Maradványkimutatás'!$B$11</definedName>
    <definedName name="pr615" localSheetId="21">'Maradványkimutatás_Int_Össz'!$B$8</definedName>
    <definedName name="pr616" localSheetId="24">'Eredmény_Kimut_Int_Össz'!$B$9</definedName>
    <definedName name="pr616" localSheetId="23">'Eredményménykimutatás'!$B$11</definedName>
    <definedName name="pr616" localSheetId="20">'Maradványkimutatás'!$B$12</definedName>
    <definedName name="pr616" localSheetId="21">'Maradványkimutatás_Int_Össz'!$B$9</definedName>
    <definedName name="pr617" localSheetId="24">'Eredmény_Kimut_Int_Össz'!$B$10</definedName>
    <definedName name="pr617" localSheetId="23">'Eredményménykimutatás'!$B$12</definedName>
    <definedName name="pr617" localSheetId="20">'Maradványkimutatás'!$B$13</definedName>
    <definedName name="pr617" localSheetId="21">'Maradványkimutatás_Int_Össz'!$B$10</definedName>
    <definedName name="pr618" localSheetId="24">'Eredmény_Kimut_Int_Össz'!$B$11</definedName>
    <definedName name="pr618" localSheetId="23">'Eredményménykimutatás'!$B$13</definedName>
    <definedName name="pr618" localSheetId="20">'Maradványkimutatás'!$B$14</definedName>
    <definedName name="pr618" localSheetId="21">'Maradványkimutatás_Int_Össz'!$B$11</definedName>
    <definedName name="pr619" localSheetId="24">'Eredmény_Kimut_Int_Össz'!$B$12</definedName>
    <definedName name="pr619" localSheetId="23">'Eredményménykimutatás'!$B$14</definedName>
    <definedName name="pr619" localSheetId="20">'Maradványkimutatás'!$B$15</definedName>
    <definedName name="pr619" localSheetId="21">'Maradványkimutatás_Int_Össz'!$B$12</definedName>
    <definedName name="pr620" localSheetId="24">'Eredmény_Kimut_Int_Össz'!$B$13</definedName>
    <definedName name="pr620" localSheetId="23">'Eredményménykimutatás'!$B$15</definedName>
    <definedName name="pr620" localSheetId="20">'Maradványkimutatás'!$B$16</definedName>
    <definedName name="pr620" localSheetId="21">'Maradványkimutatás_Int_Össz'!$B$13</definedName>
    <definedName name="pr621" localSheetId="24">'Eredmény_Kimut_Int_Össz'!$B$14</definedName>
    <definedName name="pr621" localSheetId="23">'Eredményménykimutatás'!$B$17</definedName>
    <definedName name="pr621" localSheetId="20">'Maradványkimutatás'!$B$17</definedName>
    <definedName name="pr621" localSheetId="21">'Maradványkimutatás_Int_Össz'!$B$14</definedName>
    <definedName name="pr622" localSheetId="24">'Eredmény_Kimut_Int_Össz'!$B$15</definedName>
    <definedName name="pr622" localSheetId="23">'Eredményménykimutatás'!$B$18</definedName>
    <definedName name="pr622" localSheetId="20">'Maradványkimutatás'!$B$18</definedName>
    <definedName name="pr622" localSheetId="21">'Maradványkimutatás_Int_Össz'!$B$15</definedName>
    <definedName name="pr623" localSheetId="24">'Eredmény_Kimut_Int_Össz'!$B$16</definedName>
    <definedName name="pr623" localSheetId="23">'Eredményménykimutatás'!$B$19</definedName>
    <definedName name="pr623" localSheetId="20">'Maradványkimutatás'!$B$19</definedName>
    <definedName name="pr623" localSheetId="21">'Maradványkimutatás_Int_Össz'!$B$16</definedName>
    <definedName name="pr624" localSheetId="24">'Eredmény_Kimut_Int_Össz'!$B$17</definedName>
    <definedName name="pr624" localSheetId="23">'Eredményménykimutatás'!$B$20</definedName>
    <definedName name="pr624" localSheetId="20">'Maradványkimutatás'!$B$20</definedName>
    <definedName name="pr624" localSheetId="21">'Maradványkimutatás_Int_Össz'!$B$17</definedName>
    <definedName name="pr625" localSheetId="24">'Eredmény_Kimut_Int_Össz'!$B$18</definedName>
    <definedName name="pr625" localSheetId="23">'Eredményménykimutatás'!$B$21</definedName>
    <definedName name="pr625" localSheetId="20">'Maradványkimutatás'!$B$21</definedName>
    <definedName name="pr625" localSheetId="21">'Maradványkimutatás_Int_Össz'!$B$18</definedName>
    <definedName name="pr626" localSheetId="24">'Eredmény_Kimut_Int_Össz'!$B$19</definedName>
    <definedName name="pr626" localSheetId="23">'Eredményménykimutatás'!$B$22</definedName>
    <definedName name="pr626" localSheetId="20">'Maradványkimutatás'!$B$22</definedName>
    <definedName name="pr626" localSheetId="21">'Maradványkimutatás_Int_Össz'!$B$19</definedName>
    <definedName name="pr627" localSheetId="24">'Eredmény_Kimut_Int_Össz'!$B$20</definedName>
    <definedName name="pr627" localSheetId="23">'Eredményménykimutatás'!$B$23</definedName>
    <definedName name="pr627" localSheetId="20">'Maradványkimutatás'!$B$23</definedName>
    <definedName name="pr627" localSheetId="21">'Maradványkimutatás_Int_Össz'!$B$20</definedName>
    <definedName name="pr628" localSheetId="24">'Eredmény_Kimut_Int_Össz'!$B$21</definedName>
    <definedName name="pr628" localSheetId="23">'Eredményménykimutatás'!$B$24</definedName>
    <definedName name="pr628" localSheetId="20">'Maradványkimutatás'!$B$24</definedName>
    <definedName name="pr628" localSheetId="21">'Maradványkimutatás_Int_Össz'!$B$21</definedName>
    <definedName name="pr629" localSheetId="24">'Eredmény_Kimut_Int_Össz'!$B$22</definedName>
    <definedName name="pr629" localSheetId="23">'Eredményménykimutatás'!$B$25</definedName>
    <definedName name="pr629" localSheetId="20">'Maradványkimutatás'!$B$25</definedName>
    <definedName name="pr629" localSheetId="21">'Maradványkimutatás_Int_Össz'!$B$22</definedName>
    <definedName name="pr830" localSheetId="24">'Eredmény_Kimut_Int_Össz'!$B$5</definedName>
    <definedName name="pr830" localSheetId="23">'Eredményménykimutatás'!$B$7</definedName>
    <definedName name="pr831" localSheetId="24">'Eredmény_Kimut_Int_Össz'!$B$6</definedName>
    <definedName name="pr831" localSheetId="23">'Eredményménykimutatás'!$B$8</definedName>
    <definedName name="pr832" localSheetId="24">'Eredmény_Kimut_Int_Össz'!$B$7</definedName>
    <definedName name="pr832" localSheetId="23">'Eredményménykimutatás'!$B$9</definedName>
    <definedName name="pr833" localSheetId="24">'Eredmény_Kimut_Int_Össz'!$B$8</definedName>
    <definedName name="pr833" localSheetId="23">'Eredményménykimutatás'!$B$10</definedName>
    <definedName name="pr834" localSheetId="24">'Eredmény_Kimut_Int_Össz'!$B$9</definedName>
    <definedName name="pr834" localSheetId="23">'Eredményménykimutatás'!$B$11</definedName>
    <definedName name="pr835" localSheetId="24">'Eredmény_Kimut_Int_Össz'!$B$10</definedName>
    <definedName name="pr835" localSheetId="23">'Eredményménykimutatás'!$B$12</definedName>
    <definedName name="pr836" localSheetId="24">'Eredmény_Kimut_Int_Össz'!$B$11</definedName>
    <definedName name="pr836" localSheetId="23">'Eredményménykimutatás'!$B$13</definedName>
    <definedName name="pr837" localSheetId="24">'Eredmény_Kimut_Int_Össz'!$B$12</definedName>
    <definedName name="pr837" localSheetId="23">'Eredményménykimutatás'!$B$14</definedName>
    <definedName name="pr838" localSheetId="24">'Eredmény_Kimut_Int_Össz'!$B$13</definedName>
    <definedName name="pr838" localSheetId="23">'Eredményménykimutatás'!$B$15</definedName>
    <definedName name="pr839" localSheetId="24">'Eredmény_Kimut_Int_Össz'!$B$14</definedName>
    <definedName name="pr839" localSheetId="23">'Eredményménykimutatás'!$B$17</definedName>
    <definedName name="pr840" localSheetId="24">'Eredmény_Kimut_Int_Össz'!$B$15</definedName>
    <definedName name="pr840" localSheetId="23">'Eredményménykimutatás'!$B$18</definedName>
    <definedName name="pr841" localSheetId="24">'Eredmény_Kimut_Int_Össz'!$B$16</definedName>
    <definedName name="pr841" localSheetId="23">'Eredményménykimutatás'!$B$19</definedName>
    <definedName name="pr842" localSheetId="24">'Eredmény_Kimut_Int_Össz'!$B$17</definedName>
    <definedName name="pr842" localSheetId="23">'Eredményménykimutatás'!$B$20</definedName>
    <definedName name="pr843" localSheetId="24">'Eredmény_Kimut_Int_Össz'!$B$18</definedName>
    <definedName name="pr843" localSheetId="23">'Eredményménykimutatás'!$B$21</definedName>
    <definedName name="pr844" localSheetId="24">'Eredmény_Kimut_Int_Össz'!$B$19</definedName>
    <definedName name="pr844" localSheetId="23">'Eredményménykimutatás'!$B$22</definedName>
    <definedName name="pr845" localSheetId="24">'Eredmény_Kimut_Int_Össz'!$B$20</definedName>
    <definedName name="pr845" localSheetId="23">'Eredményménykimutatás'!$B$23</definedName>
    <definedName name="pr846" localSheetId="24">'Eredmény_Kimut_Int_Össz'!$B$21</definedName>
    <definedName name="pr846" localSheetId="23">'Eredményménykimutatás'!$B$24</definedName>
    <definedName name="pr847" localSheetId="24">'Eredmény_Kimut_Int_Össz'!$B$22</definedName>
    <definedName name="pr847" localSheetId="23">'Eredményménykimutatás'!$B$25</definedName>
    <definedName name="pr848" localSheetId="24">'Eredmény_Kimut_Int_Össz'!$B$23</definedName>
    <definedName name="pr848" localSheetId="23">'Eredményménykimutatás'!$B$26</definedName>
    <definedName name="pr849" localSheetId="24">'Eredmény_Kimut_Int_Össz'!$B$24</definedName>
    <definedName name="pr849" localSheetId="23">'Eredményménykimutatás'!$B$27</definedName>
    <definedName name="pr850" localSheetId="24">'Eredmény_Kimut_Int_Össz'!$B$25</definedName>
    <definedName name="pr850" localSheetId="23">'Eredményménykimutatás'!$B$28</definedName>
    <definedName name="pr851" localSheetId="24">'Eredmény_Kimut_Int_Össz'!$B$26</definedName>
    <definedName name="pr851" localSheetId="23">'Eredményménykimutatás'!$B$29</definedName>
    <definedName name="pr852" localSheetId="24">'Eredmény_Kimut_Int_Össz'!$B$27</definedName>
    <definedName name="pr852" localSheetId="23">'Eredményménykimutatás'!$B$30</definedName>
    <definedName name="pr853" localSheetId="24">'Eredmény_Kimut_Int_Össz'!$B$28</definedName>
    <definedName name="pr853" localSheetId="23">'Eredményménykimutatás'!$B$31</definedName>
    <definedName name="pr854" localSheetId="24">'Eredmény_Kimut_Int_Össz'!$B$29</definedName>
    <definedName name="pr854" localSheetId="23">'Eredményménykimutatás'!$B$32</definedName>
    <definedName name="pr855" localSheetId="24">'Eredmény_Kimut_Int_Össz'!$B$30</definedName>
    <definedName name="pr855" localSheetId="23">'Eredményménykimutatás'!#REF!</definedName>
    <definedName name="pr856" localSheetId="24">'Eredmény_Kimut_Int_Össz'!$B$31</definedName>
    <definedName name="pr856" localSheetId="23">'Eredményménykimutatás'!$B$35</definedName>
    <definedName name="pr857" localSheetId="24">'Eredmény_Kimut_Int_Össz'!$B$32</definedName>
    <definedName name="pr857" localSheetId="23">'Eredményménykimutatás'!$B$36</definedName>
    <definedName name="pr858" localSheetId="24">'Eredmény_Kimut_Int_Össz'!$B$33</definedName>
    <definedName name="pr858" localSheetId="23">'Eredményménykimutatás'!$B$37</definedName>
    <definedName name="pr859" localSheetId="24">'Eredmény_Kimut_Int_Össz'!$B$34</definedName>
    <definedName name="pr859" localSheetId="23">'Eredményménykimutatás'!$B$38</definedName>
    <definedName name="pr860" localSheetId="24">'Eredmény_Kimut_Int_Össz'!$B$35</definedName>
    <definedName name="pr860" localSheetId="23">'Eredményménykimutatás'!$B$39</definedName>
    <definedName name="pr861" localSheetId="24">'Eredmény_Kimut_Int_Össz'!$B$36</definedName>
    <definedName name="pr861" localSheetId="23">'Eredményménykimutatás'!$B$41</definedName>
    <definedName name="pr862" localSheetId="24">'Eredmény_Kimut_Int_Össz'!$B$37</definedName>
    <definedName name="pr862" localSheetId="23">'Eredményménykimutatás'!$B$42</definedName>
    <definedName name="pr863" localSheetId="24">'Eredmény_Kimut_Int_Össz'!$B$38</definedName>
    <definedName name="pr863" localSheetId="23">'Eredményménykimutatás'!$B$43</definedName>
    <definedName name="pr864" localSheetId="24">'Eredmény_Kimut_Int_Össz'!$B$39</definedName>
    <definedName name="pr864" localSheetId="23">'Eredményménykimutatás'!#REF!</definedName>
    <definedName name="pr865" localSheetId="24">'Eredmény_Kimut_Int_Össz'!$B$40</definedName>
    <definedName name="pr865" localSheetId="23">'Eredményménykimutatás'!#REF!</definedName>
    <definedName name="pr866" localSheetId="24">'Eredmény_Kimut_Int_Össz'!$B$41</definedName>
    <definedName name="pr866" localSheetId="23">'Eredményménykimutatás'!#REF!</definedName>
    <definedName name="pr867" localSheetId="24">'Eredmény_Kimut_Int_Össz'!#REF!</definedName>
    <definedName name="pr867" localSheetId="23">'Eredményménykimutatás'!#REF!</definedName>
    <definedName name="pr868" localSheetId="24">'Eredmény_Kimut_Int_Össz'!#REF!</definedName>
    <definedName name="pr868" localSheetId="23">'Eredményménykimutatás'!#REF!</definedName>
    <definedName name="pr869" localSheetId="24">'Eredmény_Kimut_Int_Össz'!#REF!</definedName>
    <definedName name="pr869" localSheetId="23">'Eredményménykimutatás'!#REF!</definedName>
  </definedNames>
  <calcPr fullCalcOnLoad="1"/>
</workbook>
</file>

<file path=xl/sharedStrings.xml><?xml version="1.0" encoding="utf-8"?>
<sst xmlns="http://schemas.openxmlformats.org/spreadsheetml/2006/main" count="1254" uniqueCount="580">
  <si>
    <t>ESZKÖZÖK ÖSSZESEN</t>
  </si>
  <si>
    <t>Előző év végi állapot szerint</t>
  </si>
  <si>
    <t>III.</t>
  </si>
  <si>
    <t>Megnevezés</t>
  </si>
  <si>
    <t>Törzsvagyon</t>
  </si>
  <si>
    <t>Forgalom-képes vagyon</t>
  </si>
  <si>
    <t>Idegen ingatlanhoz kapcsolódó vagyon</t>
  </si>
  <si>
    <t>korlátozottan forgalom-képes</t>
  </si>
  <si>
    <t>összesen</t>
  </si>
  <si>
    <t>Immateriális javak</t>
  </si>
  <si>
    <t>Tárgyi eszközök</t>
  </si>
  <si>
    <t>Készletek</t>
  </si>
  <si>
    <t>Követelések</t>
  </si>
  <si>
    <t>Értékpapírok</t>
  </si>
  <si>
    <t>Pénzeszközök</t>
  </si>
  <si>
    <t>A</t>
  </si>
  <si>
    <t>I</t>
  </si>
  <si>
    <t>II</t>
  </si>
  <si>
    <t>III</t>
  </si>
  <si>
    <t>Befektetett pü-i eszközök</t>
  </si>
  <si>
    <t>IV</t>
  </si>
  <si>
    <t>B</t>
  </si>
  <si>
    <t>V</t>
  </si>
  <si>
    <t>C</t>
  </si>
  <si>
    <t>D</t>
  </si>
  <si>
    <t>E</t>
  </si>
  <si>
    <t>FORRÁSOK ÖSSZESEN</t>
  </si>
  <si>
    <t>MÉRLEG: ESZKÖZÖK</t>
  </si>
  <si>
    <t>I.   Immateriális javak</t>
  </si>
  <si>
    <t xml:space="preserve">     Vagyoni értékű jogok</t>
  </si>
  <si>
    <t xml:space="preserve">     Szellemi termékek</t>
  </si>
  <si>
    <t xml:space="preserve">     Immateriális javak értékhelyesbítése</t>
  </si>
  <si>
    <t>II.  Tárgyi eszközök</t>
  </si>
  <si>
    <t xml:space="preserve">     Ingatlanok és kapcsolódó vagyoni ért. jogok</t>
  </si>
  <si>
    <t xml:space="preserve">     Tenyészállatok</t>
  </si>
  <si>
    <t xml:space="preserve">     Beruházások, felújítások</t>
  </si>
  <si>
    <t xml:space="preserve">     Tárgyi eszközök értékhelyesbítése</t>
  </si>
  <si>
    <t>III.  Befektetett pénzügyi  eszközök</t>
  </si>
  <si>
    <t xml:space="preserve">     Tartós részesedés</t>
  </si>
  <si>
    <t xml:space="preserve">     Tartós hitelviszonyt megtestesítő értékpapír</t>
  </si>
  <si>
    <t xml:space="preserve">     Befektetett pénzügyi eszközök értékhelyesbítése</t>
  </si>
  <si>
    <t xml:space="preserve">     Növendék-, hízó- és egyéb állat</t>
  </si>
  <si>
    <r>
      <t>I.   Készletek</t>
    </r>
    <r>
      <rPr>
        <sz val="11"/>
        <rFont val="CG Omega"/>
        <family val="2"/>
      </rPr>
      <t xml:space="preserve"> </t>
    </r>
  </si>
  <si>
    <t>MÉRLEG: FORRÁSOK</t>
  </si>
  <si>
    <t>Önkormányzat</t>
  </si>
  <si>
    <t>Önkormányzat összesen</t>
  </si>
  <si>
    <t>Sor-szám</t>
  </si>
  <si>
    <t>Mellékletszám</t>
  </si>
  <si>
    <t>Mérleg-Vagyonkimutatás forgalomképesség szerint</t>
  </si>
  <si>
    <t>Megnevezés: Eszközök</t>
  </si>
  <si>
    <t>Eszközök összesen</t>
  </si>
  <si>
    <t>Megnevezés: Források</t>
  </si>
  <si>
    <t>Saját tőke</t>
  </si>
  <si>
    <t>Kötelezettségek</t>
  </si>
  <si>
    <t>Források összesen</t>
  </si>
  <si>
    <t>Eredeti</t>
  </si>
  <si>
    <t>Módosított</t>
  </si>
  <si>
    <t>Teljesítés</t>
  </si>
  <si>
    <t xml:space="preserve">                     Előirányzat</t>
  </si>
  <si>
    <t>Személyi juttatások</t>
  </si>
  <si>
    <t>Ellátottak pénzbeli juttatásiai</t>
  </si>
  <si>
    <t>F</t>
  </si>
  <si>
    <t xml:space="preserve">            Megnevezés</t>
  </si>
  <si>
    <t xml:space="preserve">     Gép, berendezés, felszerelés, jármű</t>
  </si>
  <si>
    <t>IV.  Koncesszióba, vagyonkez-be adott eszközök</t>
  </si>
  <si>
    <t xml:space="preserve">    Koncesszióba, vagyonkez-be adott e.ért.hely.</t>
  </si>
  <si>
    <t xml:space="preserve">    Koncesszióba, vagyonkez-be adott eszköz</t>
  </si>
  <si>
    <t>A. NEMZETI VAGYONBA TARTOZÓ BEF. ESZKÖZ</t>
  </si>
  <si>
    <t>B. NEMZETI VAGYONBA TART. FORGÓESZKÖZ</t>
  </si>
  <si>
    <t xml:space="preserve">     Vásárolt készletek</t>
  </si>
  <si>
    <t xml:space="preserve">     Átsorolt, követelés fejében átvett készlet</t>
  </si>
  <si>
    <t xml:space="preserve">     Egyéb készlet</t>
  </si>
  <si>
    <t xml:space="preserve">     Befejezetlen termelés, fékész termék, késztermék</t>
  </si>
  <si>
    <t>II.  Értékpapírok</t>
  </si>
  <si>
    <t xml:space="preserve">     Nem tartós részesedések</t>
  </si>
  <si>
    <t>C.  PÉNZESZKÖZÖK</t>
  </si>
  <si>
    <t>II.  Pénztárak, csekkek, betétkönyvek</t>
  </si>
  <si>
    <t>III. Forintszámlák</t>
  </si>
  <si>
    <t>IV. Devizaszámlák</t>
  </si>
  <si>
    <t>D.  KÖVETELÉSEK</t>
  </si>
  <si>
    <t>I.   Ktv.-i évben esedékes követelés</t>
  </si>
  <si>
    <t xml:space="preserve">    Működési támog.bevételére Áh-on belülről</t>
  </si>
  <si>
    <t xml:space="preserve">    Felhalmozási támog.bevételére Áh-on belülről</t>
  </si>
  <si>
    <t xml:space="preserve">    Közhatalmi bevételre</t>
  </si>
  <si>
    <t xml:space="preserve">    Működési bevételre</t>
  </si>
  <si>
    <t xml:space="preserve">    Felhalmozási bevételre</t>
  </si>
  <si>
    <t xml:space="preserve">    Működési célú átevtt bevételre</t>
  </si>
  <si>
    <t xml:space="preserve">    Felhalmozási célú átevtt bevételre</t>
  </si>
  <si>
    <t xml:space="preserve">    Finanszírozási bevételre</t>
  </si>
  <si>
    <t>III.   Követelés jellegű sajátos elszámolások</t>
  </si>
  <si>
    <t>II.   Ktv.-i évet követően esedékes követelés</t>
  </si>
  <si>
    <t xml:space="preserve">    Adott előlegek</t>
  </si>
  <si>
    <t xml:space="preserve">    Továbbadási célból folyós.támogatás, ellátás elszám.</t>
  </si>
  <si>
    <t xml:space="preserve">    Más által beszedett bevételek elszámolása</t>
  </si>
  <si>
    <t xml:space="preserve">    Forgótőke elszámolása</t>
  </si>
  <si>
    <t xml:space="preserve">    Vagyonk-be adott eszk-zel kapcs.visszapótl.követ.elsz.</t>
  </si>
  <si>
    <t xml:space="preserve">    Nem Tb-alapjait terh. Kifizetett ellátás megtér.elsz.</t>
  </si>
  <si>
    <t xml:space="preserve">    Folyós.,megelőleg.Tb-és családtámogatási ellátás elsz.</t>
  </si>
  <si>
    <t>E.  EGYÉB SAJÁTOS ESZKÖZOLD.ELSZÁMOLÁS</t>
  </si>
  <si>
    <t>F.  AKTÍV IDŐBELI ELHATÁROLÁS</t>
  </si>
  <si>
    <t xml:space="preserve">    Eredményszemléletű bevételek aktív időbeli elhatárolása</t>
  </si>
  <si>
    <t xml:space="preserve">    Költségek, ráfordítások aktív időbeli elhatárolása</t>
  </si>
  <si>
    <t xml:space="preserve">    Halasztott ráfordítások</t>
  </si>
  <si>
    <t>G. SAJÁT TŐKE</t>
  </si>
  <si>
    <t>III.  Egyéb eszközök induláskori értéke és változásai</t>
  </si>
  <si>
    <t>IV.  Felhalmozott eredmény</t>
  </si>
  <si>
    <t>V.   Eszközök értékhelyesbítésének forrása</t>
  </si>
  <si>
    <t>I.    Nemzeti vagyon induláskori értéke</t>
  </si>
  <si>
    <t>II.   Nemzeti vagyon változásai</t>
  </si>
  <si>
    <t>VI.   Mérleg szerinti eredmény</t>
  </si>
  <si>
    <t>H.    KÖTELEZETTSÉGEK</t>
  </si>
  <si>
    <t>I.   Ktv.-i évben esedékes kötelezettségek</t>
  </si>
  <si>
    <t xml:space="preserve">    Személyi juttatásokra</t>
  </si>
  <si>
    <t xml:space="preserve">    Munkaadót terhelő járulék és szociális hozzájárulási adó</t>
  </si>
  <si>
    <t xml:space="preserve">    Dologi kiadásokra</t>
  </si>
  <si>
    <t xml:space="preserve">    Ellátottak pénzbei juttatásaira</t>
  </si>
  <si>
    <t xml:space="preserve">    Egyéb működési célú kiadásokra</t>
  </si>
  <si>
    <t xml:space="preserve">    Beruházásokra</t>
  </si>
  <si>
    <t xml:space="preserve">    Felújításokra</t>
  </si>
  <si>
    <t xml:space="preserve">    Egyéb felhalmozási célú kiadásokra</t>
  </si>
  <si>
    <t xml:space="preserve">    Finanszírozási célú kiadásokra</t>
  </si>
  <si>
    <t>II.   Ktv.-i évet követően esedékes kötelezettség</t>
  </si>
  <si>
    <t xml:space="preserve">    Kapott előlegek</t>
  </si>
  <si>
    <t xml:space="preserve">    Továbbadási célból folyós.támogatás, ellátás elszámolása</t>
  </si>
  <si>
    <t xml:space="preserve">    Más szervezetet megillető bevételek elszámolása</t>
  </si>
  <si>
    <t xml:space="preserve">    Vagyonk-be vett eszk-zel kapcs.visszapótl.kötelezettség elsz.</t>
  </si>
  <si>
    <t xml:space="preserve">    Nem Tb-alapjait terh.kifizetett ellátás megtérítésének elsz.</t>
  </si>
  <si>
    <t xml:space="preserve">    Munkáltató által korengedm.nyugdíjhoz fizetett hj.elsz.</t>
  </si>
  <si>
    <t xml:space="preserve">    Költségek, ráfordítások passzív időbeli elhatárolása</t>
  </si>
  <si>
    <t xml:space="preserve">    Halasztott eredményszemléletű bevételek</t>
  </si>
  <si>
    <t>III.   Kötelezettségjellegű sajátos elszámolások</t>
  </si>
  <si>
    <t xml:space="preserve">    Eredményszemléletű bevételek passzív időbeli elhatár.</t>
  </si>
  <si>
    <t xml:space="preserve">     Forgatási célkú hitelvisz-t megtestesítő értékpapírok</t>
  </si>
  <si>
    <t>01. Alaptevékenység költségvetési bevételei</t>
  </si>
  <si>
    <t>02. Alaptevékenység költségvetési kiadásai</t>
  </si>
  <si>
    <t>I. Alaptevékenység költségvetési egyenlege (01-02)</t>
  </si>
  <si>
    <t>03. Alaptevékenység finanszírozási bevételei</t>
  </si>
  <si>
    <t>04. Alaptevékenység finanszírozási kiadásai</t>
  </si>
  <si>
    <t>II. Alaptevékenység finanszírozási egyenlege (03-04)</t>
  </si>
  <si>
    <t>05. Vállalkozási tevékenység költségvetési bevételei</t>
  </si>
  <si>
    <t>06. Vállalkozási tevékenység költségvetési kiadásai</t>
  </si>
  <si>
    <t>III. Vállalkozási tevékenység költségvetési egyenlege (05-06)</t>
  </si>
  <si>
    <t>07. Vállalkozási tevékenység finanszírozási bevételei</t>
  </si>
  <si>
    <t>08. Vállalkozási tevékenység finanszírozási kiadásai</t>
  </si>
  <si>
    <t>IV. Vállalkozási tevékenység finanszírozási egyenlege (07-08)</t>
  </si>
  <si>
    <t>Ellenőrzés / önellenőrzés</t>
  </si>
  <si>
    <t>Előző évi beszámoló</t>
  </si>
  <si>
    <t>MARADVÁNY-KIMUTATÁS</t>
  </si>
  <si>
    <t>Tárgy évi beszámoló</t>
  </si>
  <si>
    <r>
      <t>A)</t>
    </r>
    <r>
      <rPr>
        <b/>
        <sz val="12"/>
        <color indexed="63"/>
        <rFont val="Arial"/>
        <family val="2"/>
      </rPr>
      <t> Alaptevékenység maradványa (±I±II)</t>
    </r>
  </si>
  <si>
    <r>
      <t>B)</t>
    </r>
    <r>
      <rPr>
        <b/>
        <sz val="12"/>
        <color indexed="63"/>
        <rFont val="Arial"/>
        <family val="2"/>
      </rPr>
      <t> Vállalkozási tevékenység maradványa (±III±IV)</t>
    </r>
  </si>
  <si>
    <r>
      <t>C)</t>
    </r>
    <r>
      <rPr>
        <b/>
        <sz val="12"/>
        <color indexed="63"/>
        <rFont val="Arial"/>
        <family val="2"/>
      </rPr>
      <t> Összes maradvány (A+B)</t>
    </r>
  </si>
  <si>
    <r>
      <t>D)</t>
    </r>
    <r>
      <rPr>
        <b/>
        <sz val="12"/>
        <color indexed="63"/>
        <rFont val="Arial"/>
        <family val="2"/>
      </rPr>
      <t> Alaptevékenység kötelezettségvállalással terhelt maradványa</t>
    </r>
  </si>
  <si>
    <r>
      <t>E)</t>
    </r>
    <r>
      <rPr>
        <b/>
        <sz val="12"/>
        <color indexed="63"/>
        <rFont val="Arial"/>
        <family val="2"/>
      </rPr>
      <t> Alaptevékenység szabad maradványa (A-D)</t>
    </r>
  </si>
  <si>
    <r>
      <t>F)</t>
    </r>
    <r>
      <rPr>
        <b/>
        <sz val="12"/>
        <color indexed="63"/>
        <rFont val="Arial"/>
        <family val="2"/>
      </rPr>
      <t> Vállalkozási tevékenységet terhelő befizetési kötelezettség (B*0,1)</t>
    </r>
  </si>
  <si>
    <r>
      <t>G)</t>
    </r>
    <r>
      <rPr>
        <b/>
        <sz val="12"/>
        <color indexed="63"/>
        <rFont val="Arial"/>
        <family val="2"/>
      </rPr>
      <t> Vállalkozási tevékenység felhasználható maradványa (B-F)</t>
    </r>
  </si>
  <si>
    <t>EREDMÉNY-KIMUTATÁS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</si>
  <si>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</si>
  <si>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</si>
  <si>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</si>
  <si>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 (01+02+03)</t>
  </si>
  <si>
    <t>04. Saját termelésű készletek állományváltozása</t>
  </si>
  <si>
    <t>05. Saját előállítású eszközök aktivált értéke</t>
  </si>
  <si>
    <t>II. Aktivált saját teljesítmények értéke (±04+05)</t>
  </si>
  <si>
    <t>06. Központi működési célú támogatások eredményszemléletű bevételei</t>
  </si>
  <si>
    <t>07. Egyéb működési célú támogatások eredményszemléletű bevételei</t>
  </si>
  <si>
    <t>VI. Értékcsökkenési leírás</t>
  </si>
  <si>
    <t>VII. Egyéb ráfordítások</t>
  </si>
  <si>
    <t>A) Tevékenység eredménye (I±II+III-IV-V-VI-VII.)</t>
  </si>
  <si>
    <t>B) Pénzügyi műveletek eredménye (VIII-IX.)</t>
  </si>
  <si>
    <t>Nemzeti vagyonba tartozó befekt.eszk.</t>
  </si>
  <si>
    <t>Koncesszióba, vagyonkezelésbe adott eszköz</t>
  </si>
  <si>
    <t>Nemzeti vagyonba tartozó forgóeszk.</t>
  </si>
  <si>
    <t>Egyéb sajátos eszközold.elszámolás</t>
  </si>
  <si>
    <t>Aktív időbeli elhatárolás</t>
  </si>
  <si>
    <t>G</t>
  </si>
  <si>
    <t>VI</t>
  </si>
  <si>
    <t>Nemzeti vagyon induláskori értéke</t>
  </si>
  <si>
    <t>Nemzeti vagyon változásai</t>
  </si>
  <si>
    <t>Egyéb vagyon induláskori értéke és változásai</t>
  </si>
  <si>
    <t>Mérleg szerinti eredmény</t>
  </si>
  <si>
    <t>H</t>
  </si>
  <si>
    <t>Ktv.évben esedékes</t>
  </si>
  <si>
    <t>Ktv.évet követő évben esedékes</t>
  </si>
  <si>
    <t>Kötelez.jellegű sajátos elszámolások</t>
  </si>
  <si>
    <t>J</t>
  </si>
  <si>
    <t>Követelés jellegű sajátos elszámolás</t>
  </si>
  <si>
    <t>Saját</t>
  </si>
  <si>
    <t>I-IV</t>
  </si>
  <si>
    <t>kizárólagos vagy kiemelt jelentőségű</t>
  </si>
  <si>
    <t>Előirányzatokra vonatkozó</t>
  </si>
  <si>
    <t>Teljesítés-eredeti előirányzat</t>
  </si>
  <si>
    <t>Teljesítés-módosított előirányzat</t>
  </si>
  <si>
    <t>Teljesítés-Köt.váll/követelés</t>
  </si>
  <si>
    <t>Teljesítés/     eredeti előirányzat (%)</t>
  </si>
  <si>
    <t>Teljesítés/     módosított előirányzat (%)</t>
  </si>
  <si>
    <t>Teljesítés/     Köt.váll vagy követelés(%)</t>
  </si>
  <si>
    <t>Követelések vagy</t>
  </si>
  <si>
    <t>Kötelezettség-vállalások</t>
  </si>
  <si>
    <t>Munkaadókat terhelő járulékok és szocilis hj-adó</t>
  </si>
  <si>
    <t>Dologi kiadások</t>
  </si>
  <si>
    <t>Egyéb működési célú kiadások</t>
  </si>
  <si>
    <t>Beruházások</t>
  </si>
  <si>
    <t>- ebből: részesedés-szerzés és -növelés</t>
  </si>
  <si>
    <t>Felújítások</t>
  </si>
  <si>
    <t>Egyéb felhalmozási célú kiadások</t>
  </si>
  <si>
    <t>Költségvetési kiadások összesen(01+..+12):</t>
  </si>
  <si>
    <t>Hitel, kölcsöntörlesztés</t>
  </si>
  <si>
    <t>Értékpapírok kiadásai</t>
  </si>
  <si>
    <t>ÁH-on belüli megelőlegezések</t>
  </si>
  <si>
    <t>ÁH-on belüli megelőlegezések visszafizetése</t>
  </si>
  <si>
    <t>Központi, irányítószervi támogatás folyósítása</t>
  </si>
  <si>
    <t>Működési célú támogatások államháztart-on belülről</t>
  </si>
  <si>
    <t>- ebből: Önkormányzatok működési célú támogatása</t>
  </si>
  <si>
    <t>Felhalmozási célú támogatások államháztart-on belülről</t>
  </si>
  <si>
    <t>- ebből: Önkormányzatok felhalm.célú támogatása</t>
  </si>
  <si>
    <t>Közhatalmi bevételek</t>
  </si>
  <si>
    <t>- ebből: helyi adók</t>
  </si>
  <si>
    <t>- ebből: gépjárműadó</t>
  </si>
  <si>
    <t>Működési bevételek</t>
  </si>
  <si>
    <t>Felhalmozási bevételek</t>
  </si>
  <si>
    <t>- ebből: ingatlanértékesítés bevétele</t>
  </si>
  <si>
    <t>Működési célú átvett pénzeszköz</t>
  </si>
  <si>
    <t>-ebből: államháztartáson kívüli szervezettől ellenérték nélkül kapott működési bevételek</t>
  </si>
  <si>
    <t>Felhalmozási célú átvett pénzeszköz</t>
  </si>
  <si>
    <t>-ebből: államháztartáson kívüli szervezettől ellenérték nélkül kapott felhalmozási bevételek</t>
  </si>
  <si>
    <t>Költségvetési bevételek összesen(24+..+37-25-27-29-30-33-35-37)</t>
  </si>
  <si>
    <t>Hitel, kölcsönfelvétel</t>
  </si>
  <si>
    <t>Értékpapírok bevételei</t>
  </si>
  <si>
    <t>Maradvány igénybevétele</t>
  </si>
  <si>
    <t>Központi, irányítószervi támogatás</t>
  </si>
  <si>
    <t>Betétek megszüntetése</t>
  </si>
  <si>
    <t>Központi költségvetés sajátos finanszírozási bevételei</t>
  </si>
  <si>
    <t>Egyéb bevétel</t>
  </si>
  <si>
    <t>Költségvetési bevételek és kiadások különbsége (38-13) [ktgv hiány (-), ktgv többlet (+)]</t>
  </si>
  <si>
    <t>Passzív időbeli elhatárolás</t>
  </si>
  <si>
    <t>Tárgyévi nyitó</t>
  </si>
  <si>
    <t>Ellenőrzés, önellenőrzés</t>
  </si>
  <si>
    <t>Tárgyévi záró</t>
  </si>
  <si>
    <t>Előző évi záró</t>
  </si>
  <si>
    <t>Előző év vége</t>
  </si>
  <si>
    <t>Tárgyév vége</t>
  </si>
  <si>
    <t>Egyszerűsített (összevont) mérleg</t>
  </si>
  <si>
    <t>Eszközök értékhelyesbít.forrása</t>
  </si>
  <si>
    <t>Működési kiadások-áfa</t>
  </si>
  <si>
    <t>Felhalmozási kiadások-áfa</t>
  </si>
  <si>
    <t>H. Kötelezettségek</t>
  </si>
  <si>
    <t>I. Ktv.évben esedékes</t>
  </si>
  <si>
    <t>II. Ktv.évet követő évben esedékes</t>
  </si>
  <si>
    <t>III. Kötelez.jellegű sajátos elszámolások</t>
  </si>
  <si>
    <t xml:space="preserve">I.   Készletek </t>
  </si>
  <si>
    <t xml:space="preserve">I.   Hosszú lejáratú bankbetétek </t>
  </si>
  <si>
    <t>Mindösszesen</t>
  </si>
  <si>
    <t>Tárgyév végi állapot szerint</t>
  </si>
  <si>
    <t>Költségvetési jelentés (Önkormányzati összevont): működési-felhalmozási</t>
  </si>
  <si>
    <t>Költségvetési jelentés (Önkormányzati összevont): kötelező-önként vállalt-állami</t>
  </si>
  <si>
    <t>Eredménykimutatás</t>
  </si>
  <si>
    <t>Maradványkimutatás</t>
  </si>
  <si>
    <t>Költségvetési jelentés (Önkormányzati összevont)</t>
  </si>
  <si>
    <t>Költségvetési jelentés (Intézményi összesítő)</t>
  </si>
  <si>
    <t>Egyéb</t>
  </si>
  <si>
    <t>ÉVES BESZÁMOLÓ TARTALOMJEGYZÉK</t>
  </si>
  <si>
    <r>
      <t>I.   Lekötött bankbetétek</t>
    </r>
    <r>
      <rPr>
        <sz val="11"/>
        <rFont val="CG Omega"/>
        <family val="2"/>
      </rPr>
      <t xml:space="preserve"> </t>
    </r>
  </si>
  <si>
    <t xml:space="preserve">    Gazd.társ.alapítása, jegyzett tőke emelése s.átadott pénzeszköz</t>
  </si>
  <si>
    <t xml:space="preserve">    Letétre, megőrzésre, fed.kezelésre átadott p.esz., biztosíték</t>
  </si>
  <si>
    <t xml:space="preserve">    Letétre, megőrzésre, fed.kezelésre átvett p.esz., biztosíték</t>
  </si>
  <si>
    <t xml:space="preserve">    Nemzetközi támogatási programok pénzeszközei</t>
  </si>
  <si>
    <t xml:space="preserve">    ÁKK Zrt-nél elhelyezett fedezeti betétek</t>
  </si>
  <si>
    <t>I.  KINCSTÁRI SZLA-VEZETÉSSEL KAPCS. ELSZÁM.</t>
  </si>
  <si>
    <t>J.  PASSZÍV IDŐBELI ELHATÁROLÁS</t>
  </si>
  <si>
    <t>Kincstári szla-vez-sel kapcs.elszám.</t>
  </si>
  <si>
    <t>I. Kincstári szla-vezetéssel kapcs.elszámolás</t>
  </si>
  <si>
    <t>J. Passzív időbeli elhatárolás</t>
  </si>
  <si>
    <t>Ellátottak pénzbeli juttatásai</t>
  </si>
  <si>
    <t>Pénzeszközök lekötött betétkénti elhelyezése</t>
  </si>
  <si>
    <t>Pénzügyi lízing kiadásai</t>
  </si>
  <si>
    <t>Finanszírozási kiadások összesen(14+..+21)</t>
  </si>
  <si>
    <t>Kiadások összesen (13+22)</t>
  </si>
  <si>
    <t>Tulajdonosi kölcsön kiadásai</t>
  </si>
  <si>
    <t>Hitel, kölcsönfelvétel pénzügyi vállalkozástól</t>
  </si>
  <si>
    <t>Lekötött banbetétek megszüntetése</t>
  </si>
  <si>
    <t>Tulajdonosi kölcsönök bevételei</t>
  </si>
  <si>
    <t>- ebből: részesedésszerzés és -növelés</t>
  </si>
  <si>
    <t>Finanszírozási bevételek összesen (39+…+48)</t>
  </si>
  <si>
    <t>Bevételek összesen (38+49)</t>
  </si>
  <si>
    <t>Finanszírozási műveletek eredménye(49-22)</t>
  </si>
  <si>
    <t>Bevételek és kiadások különbsége (50-23)</t>
  </si>
  <si>
    <t>Közös Hivatal</t>
  </si>
  <si>
    <t xml:space="preserve">EGYSZERŰSÍTETT (ÖSSZEVONT/KONSZOLIDÁLT) MÉRLEG </t>
  </si>
  <si>
    <t>Eszközök értékhelyesbítésének forrása</t>
  </si>
  <si>
    <t>Kincstári szla-vezetéssel kapcs.elszámolás</t>
  </si>
  <si>
    <t>Nagyrédei Kastély Óvoda</t>
  </si>
  <si>
    <t>Közös Önkormányzati Hivatal</t>
  </si>
  <si>
    <t>Felhalm.célú támogatások államháztart-on belülről</t>
  </si>
  <si>
    <t>1.sz. melléklet</t>
  </si>
  <si>
    <t>e Ft</t>
  </si>
  <si>
    <t>Felhalmozott eredmény</t>
  </si>
  <si>
    <t>eFt</t>
  </si>
  <si>
    <t>2.sz.melléklet</t>
  </si>
  <si>
    <t>Mérleg-Eszközök Részletes Konszolidált (Önkormányzati összevont)</t>
  </si>
  <si>
    <t>3.sz.melléklet</t>
  </si>
  <si>
    <t>Mérleg-Források Részletes Konszolidált (Önkormányzati összevont)</t>
  </si>
  <si>
    <t>4.sz.melléklet</t>
  </si>
  <si>
    <t>Mérleg Intézményi összesítő</t>
  </si>
  <si>
    <r>
      <t>Finanszírozási bevételek összesen</t>
    </r>
    <r>
      <rPr>
        <b/>
        <sz val="10"/>
        <rFont val="Garamond"/>
        <family val="1"/>
      </rPr>
      <t xml:space="preserve"> (39+…+48)</t>
    </r>
  </si>
  <si>
    <t>Előirányzatok-ra vonatkozó</t>
  </si>
  <si>
    <t>Működési</t>
  </si>
  <si>
    <t>Felhalmozási</t>
  </si>
  <si>
    <t>Összesen</t>
  </si>
  <si>
    <t>Előirányzat</t>
  </si>
  <si>
    <t>ÁH-on belüli megelőlegezések törlesztése</t>
  </si>
  <si>
    <t>Költségvetési egyenleg</t>
  </si>
  <si>
    <t>Belső finanszírozás</t>
  </si>
  <si>
    <t>Külső finanszírozási igény</t>
  </si>
  <si>
    <t>Kötelező</t>
  </si>
  <si>
    <t>Önként vállalt</t>
  </si>
  <si>
    <t>ÖNKORMÁNYZAT ÖSSZESEN</t>
  </si>
  <si>
    <t>Eredeti előirányzat</t>
  </si>
  <si>
    <t>Módosított előirányzat</t>
  </si>
  <si>
    <t>Index %</t>
  </si>
  <si>
    <t>Iparűzési adó</t>
  </si>
  <si>
    <t>Építményadó</t>
  </si>
  <si>
    <t>Magánszemélyek kommunális adója</t>
  </si>
  <si>
    <t>Idegenforgalmi adó</t>
  </si>
  <si>
    <t>Bírság, pótlék</t>
  </si>
  <si>
    <t>Talajterhelési díj</t>
  </si>
  <si>
    <t>Gépjárműadó (40% )</t>
  </si>
  <si>
    <t>KÖZHATALMI BEVÉTELEK ÖSSZESEN</t>
  </si>
  <si>
    <t>ÖNKORMÁNYZAT</t>
  </si>
  <si>
    <t>BERUHÁZÁSI KIADÁSOK</t>
  </si>
  <si>
    <t>BERUHÁZÁSOK ÖSSZESEN</t>
  </si>
  <si>
    <t>FELÚJÍTÁSI KIADÁSOK</t>
  </si>
  <si>
    <t>FELÚJÍTÁSOK ÖSSZESEN</t>
  </si>
  <si>
    <t xml:space="preserve">FELHALMOZÁSI KIADÁSOK ÖSSZESEN </t>
  </si>
  <si>
    <t>ÓVODA</t>
  </si>
  <si>
    <t>KÖZÖS HIVATAL</t>
  </si>
  <si>
    <t>Nagyréde</t>
  </si>
  <si>
    <t>Szűcsi</t>
  </si>
  <si>
    <t>számítógép, monitor, office licensz törlesztés</t>
  </si>
  <si>
    <t>Fejezet</t>
  </si>
  <si>
    <t>Al-</t>
  </si>
  <si>
    <t xml:space="preserve">Eredeti előirányzat </t>
  </si>
  <si>
    <t>cím</t>
  </si>
  <si>
    <t>Intézmény neve</t>
  </si>
  <si>
    <t>teljes</t>
  </si>
  <si>
    <t>rész</t>
  </si>
  <si>
    <t>száma</t>
  </si>
  <si>
    <t>fő</t>
  </si>
  <si>
    <t>I.</t>
  </si>
  <si>
    <t>Polgármester                            (választott tisztségviselő)</t>
  </si>
  <si>
    <t>Iskola technikai dolgozó                         (közalkalmazott)</t>
  </si>
  <si>
    <t>Védőnő                                                    (közalkalmazott)</t>
  </si>
  <si>
    <t>Takarító (műv ház, eü)                            (közalkalmazott)</t>
  </si>
  <si>
    <t>Hivatalsegéd, takarító               (munka törvénykönyves)</t>
  </si>
  <si>
    <t>Családi napközi gondozónő                 (közalkalmazott)</t>
  </si>
  <si>
    <t>Dajka                                                       (közalkalmazott)</t>
  </si>
  <si>
    <t>Technikai dolgozó                                (közalkalmazott)</t>
  </si>
  <si>
    <t>Gondozónő                                             (közalkalmazott)</t>
  </si>
  <si>
    <t>Kulturális szervező                   (munka törvénykönyves)</t>
  </si>
  <si>
    <t>Könyvtáros                                   (megbízási jogviszony)</t>
  </si>
  <si>
    <t>II.</t>
  </si>
  <si>
    <t>Nagyrédei Közös Önkormányzati Hivatal</t>
  </si>
  <si>
    <t>Jegyző                                                       (köztisztviselő)</t>
  </si>
  <si>
    <t>Ügyintéző                                                   (köztisztviselő)</t>
  </si>
  <si>
    <t>Aljegyző                                                     (köztisztviselő)</t>
  </si>
  <si>
    <t>Vezető pedagógus                                  (közalkalmazott)</t>
  </si>
  <si>
    <t>Óvónő                                                      (közalkalmazott)</t>
  </si>
  <si>
    <t>Pedagógiai asszisztens                         (közalkalmazott)</t>
  </si>
  <si>
    <t>Dajka                                                        (közalkalmazott)</t>
  </si>
  <si>
    <t>Élelmezésvezető                                      (közalkalmazott)</t>
  </si>
  <si>
    <t>Konyhai dolgozó                                      (közalkalmazott)</t>
  </si>
  <si>
    <t>Önkormányzat intézményei összesen</t>
  </si>
  <si>
    <t>Közfoglalkoztatottak létszám-előirányzata</t>
  </si>
  <si>
    <t xml:space="preserve">Módosított előirányzat </t>
  </si>
  <si>
    <t>Jogcíme (jellege)</t>
  </si>
  <si>
    <t>Kedvezményezettek száma (fő)</t>
  </si>
  <si>
    <t>Gépjárműadó</t>
  </si>
  <si>
    <t xml:space="preserve">                - műszakilag nem tud rácsatlakozni</t>
  </si>
  <si>
    <t xml:space="preserve">                - 70 éven felüli egyedül élő</t>
  </si>
  <si>
    <t xml:space="preserve">                 - kerti csap</t>
  </si>
  <si>
    <t>ÖSSZESEN</t>
  </si>
  <si>
    <t>Ellátottak térítési díjának elengedése</t>
  </si>
  <si>
    <t>Ssz.</t>
  </si>
  <si>
    <t>Cím, alcím megnevezése</t>
  </si>
  <si>
    <t xml:space="preserve">Eredeti előirányzat                            </t>
  </si>
  <si>
    <t>Pénzátadás, egyéb támogatás működésre</t>
  </si>
  <si>
    <t>Pénzátadás, egyéb támogatás felhalm.</t>
  </si>
  <si>
    <t>Kiadások MINDÖSZ-SZESEN</t>
  </si>
  <si>
    <t>Sportegyesület</t>
  </si>
  <si>
    <t>Polgárőrség</t>
  </si>
  <si>
    <t>Hagyományőrző Egyesület</t>
  </si>
  <si>
    <t>Polgármesteri keret</t>
  </si>
  <si>
    <t>Céljelleggel adott támogatások MINDÖSSZESEN</t>
  </si>
  <si>
    <t>Társaság megnevezése</t>
  </si>
  <si>
    <t>Önkormányzat tulajdona</t>
  </si>
  <si>
    <t>Névérték Ft/db</t>
  </si>
  <si>
    <t>Névérték Ft</t>
  </si>
  <si>
    <t xml:space="preserve">Szerződés szerinti összeg </t>
  </si>
  <si>
    <t>Köt.váll. éve</t>
  </si>
  <si>
    <t>Záró állomány</t>
  </si>
  <si>
    <t>I. Hitelek</t>
  </si>
  <si>
    <t>Felhalmozási hitel összesen</t>
  </si>
  <si>
    <t>Ssz</t>
  </si>
  <si>
    <t>Jogcím</t>
  </si>
  <si>
    <t>Jogszabályi hivatkozás</t>
  </si>
  <si>
    <t>Fajlagos mérték Ft</t>
  </si>
  <si>
    <t>ÖNKORMÁNYZATI FELADATOK</t>
  </si>
  <si>
    <t>I. A helyi önkormányzatok működésének általános támogatása</t>
  </si>
  <si>
    <t>Helyi önkormányzat működésének általános támogatása (polgármesteri hivatal működése, zöldterület-gazdálkodás, közvilágítás, köztemető és közutak fenntartása beszámítás összegével csökkentve)</t>
  </si>
  <si>
    <t>2.m.I.</t>
  </si>
  <si>
    <t>II. A települési önkormányzatok egyes köznevelési és gyermekétkeztetési feladatainak támogatása</t>
  </si>
  <si>
    <t>Óvodapedagógusok elismert létszáma, bértámogatás (8 hó)</t>
  </si>
  <si>
    <t>2.m.II.1.</t>
  </si>
  <si>
    <t>Óvodapedagógusok munkáját közvetlenül segítők létszáma, bértámogatás (8 hó)</t>
  </si>
  <si>
    <t>Óvodapedagógusok elismert létszáma, bértámogatás (4 hó)</t>
  </si>
  <si>
    <t>Óvodapedagógusok munkáját közvetlenül segítők létszáma, bértámogatás (4 hó)</t>
  </si>
  <si>
    <t>Óvoda működtetési támogatás, gyermekek teljes idejű óvodai nevelésre szervezett csoportja (8 hó)</t>
  </si>
  <si>
    <t>2.m.II.2.</t>
  </si>
  <si>
    <t>Óvoda működtetési támogatás, gyermekek teljes idejű óvodai nevelésre szervezett csoportja (4 hó)</t>
  </si>
  <si>
    <t>III. Települési önkormányzatok szociális és gyermekjóléti feladatainak támogatása</t>
  </si>
  <si>
    <t>2.m.III.2.</t>
  </si>
  <si>
    <t>Családi napközi ellátás</t>
  </si>
  <si>
    <t>2.m.III.5.a)</t>
  </si>
  <si>
    <t>2.m.III.5.b)</t>
  </si>
  <si>
    <t>IV. Könyvtári, közművelődési és múzeumi feladatok támogatása</t>
  </si>
  <si>
    <t>2.m.IV.1.</t>
  </si>
  <si>
    <t>ÁLLAMI TÁMOGATÁS MINDÖSSZESEN</t>
  </si>
  <si>
    <t xml:space="preserve">Módosított előirányzat                            </t>
  </si>
  <si>
    <t>Innova Térségfejlesztő Szociális Szövetkezet</t>
  </si>
  <si>
    <t>6 db</t>
  </si>
  <si>
    <t>Részjegy mennyisége</t>
  </si>
  <si>
    <t>Felhalmozási hitel tőke 
K&amp;H Bank</t>
  </si>
  <si>
    <t>Felhalmozási hitel tőke 
Porsche Bank</t>
  </si>
  <si>
    <t>Felhalmozási hitel kamat
Porsche Bank</t>
  </si>
  <si>
    <t>Nyitó állomány</t>
  </si>
  <si>
    <t>Lejárat</t>
  </si>
  <si>
    <t>Törlesztés</t>
  </si>
  <si>
    <t>ADÓSSÁGÁLLOMÁNY</t>
  </si>
  <si>
    <t>Szociális étkeztetés</t>
  </si>
  <si>
    <t>Házi segítségnyújtás</t>
  </si>
  <si>
    <t xml:space="preserve">Mutató </t>
  </si>
  <si>
    <t>5.sz.melléklet</t>
  </si>
  <si>
    <t>6. sz.melléklet</t>
  </si>
  <si>
    <t>7. sz.melléklet</t>
  </si>
  <si>
    <t>Költségvetési jelentés (Nettósított)</t>
  </si>
  <si>
    <t>8. sz.melléklet</t>
  </si>
  <si>
    <t>9. sz.melléklet</t>
  </si>
  <si>
    <t>10. sz.melléklet</t>
  </si>
  <si>
    <t>11. sz.melléklet</t>
  </si>
  <si>
    <t>12. sz.melléklet</t>
  </si>
  <si>
    <t>13. sz.melléklet</t>
  </si>
  <si>
    <t>14. sz.melléklet</t>
  </si>
  <si>
    <t>15. sz.melléklet</t>
  </si>
  <si>
    <t>16. sz.melléklet</t>
  </si>
  <si>
    <t>17. sz.melléklet</t>
  </si>
  <si>
    <t>Fejlesztési- felújítási kiadás</t>
  </si>
  <si>
    <t>Létszám</t>
  </si>
  <si>
    <t>Közvetett támogatások</t>
  </si>
  <si>
    <t>Adott támogatások</t>
  </si>
  <si>
    <t>Részesedések</t>
  </si>
  <si>
    <t>18. sz.melléklet</t>
  </si>
  <si>
    <t>19. sz.melléklet</t>
  </si>
  <si>
    <t>20. sz.melléklet</t>
  </si>
  <si>
    <t>21. sz.melléklet</t>
  </si>
  <si>
    <t>22. sz.melléklet</t>
  </si>
  <si>
    <t>Adósságállomány</t>
  </si>
  <si>
    <t>Az önkormányzat normatív állami támogatása</t>
  </si>
  <si>
    <t>Eredménykimutatás Intézményi összesítő</t>
  </si>
  <si>
    <t>Maradványkimutatás Intézményi összesítő</t>
  </si>
  <si>
    <t>2.m.II.5.</t>
  </si>
  <si>
    <t>Nagyréde Nagyközség Önkormányzata</t>
  </si>
  <si>
    <t>Fordulónap: 2016.12.31.</t>
  </si>
  <si>
    <t>Ft</t>
  </si>
  <si>
    <t>III.   Egyéb sajátos eszközoldali elszámolások</t>
  </si>
  <si>
    <t>I.   Előzetesen felszámított áfa elszámolása</t>
  </si>
  <si>
    <t>Nagyrédei Gondozási Központ</t>
  </si>
  <si>
    <t>Jövedéki adó</t>
  </si>
  <si>
    <t>Korábbi évek megszűnt adónemei</t>
  </si>
  <si>
    <t>Üzletrész vásárlás Fejlesztési Kft</t>
  </si>
  <si>
    <t>Gyöngyösi út ivóvíz hálózat</t>
  </si>
  <si>
    <t>Ingatlan vásárlás</t>
  </si>
  <si>
    <t>Településrendezési terv I. részlet</t>
  </si>
  <si>
    <t>Érdekeltségnövelő tám önerő</t>
  </si>
  <si>
    <t>Atkári út 9. felújítás</t>
  </si>
  <si>
    <t>Tornaterem tető felújítás</t>
  </si>
  <si>
    <t>Iskola csatorna felújítás</t>
  </si>
  <si>
    <t>Mászóka</t>
  </si>
  <si>
    <t>Kisértékű tárgyieszköz óvoda</t>
  </si>
  <si>
    <t>Kisértékű tárgyieszköz konyha</t>
  </si>
  <si>
    <t>számítógép</t>
  </si>
  <si>
    <t>Tető felújítás</t>
  </si>
  <si>
    <t>Telefonközpont</t>
  </si>
  <si>
    <t>Kisértékű tárgyieszköz (irodaszék, nyomtatók)</t>
  </si>
  <si>
    <t>Bútor, kisértékű tárgyieszköz</t>
  </si>
  <si>
    <t>Panda Plus védelmi rendszer licenc</t>
  </si>
  <si>
    <t>Server, szünetmentes</t>
  </si>
  <si>
    <t>Notebook+windows</t>
  </si>
  <si>
    <t xml:space="preserve">Kisértékű tárgyieszköz  </t>
  </si>
  <si>
    <t>Laptop, számítógép</t>
  </si>
  <si>
    <t>Kerékpár út</t>
  </si>
  <si>
    <t>Gázkazánok óvoda</t>
  </si>
  <si>
    <t>Családi napközi kialakítás</t>
  </si>
  <si>
    <t>Óvoda bővítés pályázat</t>
  </si>
  <si>
    <t>Atkári út 9. kialakítás</t>
  </si>
  <si>
    <t>Helyi termelői piac létesítése pályázat</t>
  </si>
  <si>
    <t>Mikszáth K vízelvezető árok</t>
  </si>
  <si>
    <t>Buszmegálló aszfaltozás</t>
  </si>
  <si>
    <t>GPS eszközök</t>
  </si>
  <si>
    <t>Karácsonyi díszvilágítási eszközök</t>
  </si>
  <si>
    <t>Öltözőszekrény családi napközi</t>
  </si>
  <si>
    <t>Notebook részlet</t>
  </si>
  <si>
    <t>Agrimaster szárzúzó</t>
  </si>
  <si>
    <t>Iskola székek</t>
  </si>
  <si>
    <t>Kisértékű tárgyieszközök</t>
  </si>
  <si>
    <t>Fáy- kastély pályázat</t>
  </si>
  <si>
    <t>Művelődési Ház pályázat</t>
  </si>
  <si>
    <t>Hivatal tető felújítás</t>
  </si>
  <si>
    <t>Ügyintéző                                                 (közalkalmazott)</t>
  </si>
  <si>
    <t>Vezető nappali ellátás                          (közalkalmazott)</t>
  </si>
  <si>
    <t xml:space="preserve">   ebből visszafizetési kötelezettséggel adott</t>
  </si>
  <si>
    <t xml:space="preserve">   ebből visszafizetett</t>
  </si>
  <si>
    <t>Molnár Zsuzsanna</t>
  </si>
  <si>
    <t xml:space="preserve">   ebből Nagyrédéért kitüntető díj</t>
  </si>
  <si>
    <t>Fejlesztési és Koordinációs Központ Nonprofit Kft</t>
  </si>
  <si>
    <t>4 db</t>
  </si>
  <si>
    <t>Közvetett támogatás összege (Ft)</t>
  </si>
  <si>
    <t>2016. év</t>
  </si>
  <si>
    <t>Normatíva összege Ft</t>
  </si>
  <si>
    <t>Óvodapedagógusok elismert létszáma (pótlólagos összeg)</t>
  </si>
  <si>
    <t>A köznevelési intézmények működtetéséhez kapcsolódó támogatás</t>
  </si>
  <si>
    <t>2.m.II.4.</t>
  </si>
  <si>
    <t>Kiegészítő támogatás az óvodapedagógusok minősítéséből adódó többletkiadásokhoz alapfokozatú végzettségű pedagógus II.(minősítés 2014.12.31-ig)</t>
  </si>
  <si>
    <t>Kiegészítő támogatás az óvodapedagógusok minősítéséből adódó többletkiadásokhoz alapfokozatú végzettségű pedagógus II.(minősítés 2015.)</t>
  </si>
  <si>
    <t>Kiegészítő támogatás az óvodapedagógusok minősítéséből adódó többletkiadásokhoz alapfokozatú végzettségű mesterpedagógus (minősítés 2014.12.31-ig)</t>
  </si>
  <si>
    <t>A települési önkormányzatok szociális feladatainak egyéb támogatása</t>
  </si>
  <si>
    <t>8,4 fő</t>
  </si>
  <si>
    <t>5 fő</t>
  </si>
  <si>
    <t>91 fő</t>
  </si>
  <si>
    <t>92 fő</t>
  </si>
  <si>
    <t>1 fő</t>
  </si>
  <si>
    <t>3 fő</t>
  </si>
  <si>
    <t>17 fő</t>
  </si>
  <si>
    <t>2.m.III.3.</t>
  </si>
  <si>
    <t>8 fő</t>
  </si>
  <si>
    <t>Gyermekétkeztetés támogatása
A finanszírozás szempontjából elismert dolgozók bértámogatása</t>
  </si>
  <si>
    <t>Gyermekétkeztetés üzemeltetési támogatása</t>
  </si>
  <si>
    <t>6,84 fő</t>
  </si>
  <si>
    <t>8,8 fő</t>
  </si>
  <si>
    <t>93 fő</t>
  </si>
  <si>
    <t>4 fő</t>
  </si>
  <si>
    <t>Időskorúak nappali intézményi ellátása</t>
  </si>
  <si>
    <t>9 fő</t>
  </si>
  <si>
    <t>6,36 fő</t>
  </si>
  <si>
    <t>Összeg</t>
  </si>
  <si>
    <t>21.sz.melléklet</t>
  </si>
  <si>
    <t>08. Felhalmozási célú támogatások eredményszemléletű  bevételei</t>
  </si>
  <si>
    <t>09. Különféle egyéb eredményszemléletű bevételek</t>
  </si>
  <si>
    <t>10. Anyagköltség</t>
  </si>
  <si>
    <t>11. Igénybe vett szolgáltatások értéke</t>
  </si>
  <si>
    <t>12. Eladott áruk beszerzési értéke</t>
  </si>
  <si>
    <t>13. Eladott (közvetített) szolgáltatások értéke</t>
  </si>
  <si>
    <t>14. Bérköltség</t>
  </si>
  <si>
    <t>15. Személyi jellegű egyéb kifizetések</t>
  </si>
  <si>
    <t>16. Bérjárulékok</t>
  </si>
  <si>
    <t>17. Kapott (járó) osztalék és részesedés</t>
  </si>
  <si>
    <t>18. Részesedésekből származó eredmányszemléletű bevételek, árfolyamnyereségek</t>
  </si>
  <si>
    <t>19. Befektetett pénzügyi eszközökből származó eredményszemléletű bevételek, árfolyamnyereségek</t>
  </si>
  <si>
    <t>20. Egyéb kapott (járó kamatok és kamatjellegű eredményszemléletű eredmények</t>
  </si>
  <si>
    <t>21. Pénzügyi műveletek egyéb eredményszemléletű bevételei</t>
  </si>
  <si>
    <t>22. Részesedésekből származó ráfordítások, árfolyamnyereségek</t>
  </si>
  <si>
    <t>23. Befektetett pénzügyi eszközökből származó ráfordítások, árfolyamveszteségek</t>
  </si>
  <si>
    <t>24. Fizetendő kamatok és kamatjellegű ráfordítások</t>
  </si>
  <si>
    <t>25. Részesedések, értékpapírok, pénzeszközök értékvesztése</t>
  </si>
  <si>
    <t>26. Pénzügyi műveletek egyéb ráfordításai</t>
  </si>
  <si>
    <t>III. Egyéb eredményszemléletű bevételek (06+07+08+09)</t>
  </si>
  <si>
    <t>IV. Anyagjellegű ráfordítások (10+11+12+13)</t>
  </si>
  <si>
    <t>V. Személyi jellegű ráfordítások (14+15+16)</t>
  </si>
  <si>
    <t>VIII. Pénzügyi műveletek eredményszemléletű bevételei (17+18+19+20+21)</t>
  </si>
  <si>
    <t>IX. Pénzügyi műveletek ráfordításai (22+23+24+25+26)</t>
  </si>
  <si>
    <t>C) Mérleg szerinti eredmény (±A±B)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</si>
</sst>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0.0%"/>
    <numFmt numFmtId="177" formatCode="#,##0.000"/>
    <numFmt numFmtId="178" formatCode="#,##0.0"/>
    <numFmt numFmtId="179" formatCode="_(* #,##0.00_);_(* \(#,##0.00\);_(* &quot;-&quot;??_);_(@_)"/>
    <numFmt numFmtId="180" formatCode="_-* #,##0\ _F_t_-;\-* #,##0\ _F_t_-;_-* &quot;-&quot;??\ _F_t_-;_-@_-"/>
    <numFmt numFmtId="181" formatCode="[$-40E]yyyy\.\ mmmm\ d\.\,\ dddd"/>
    <numFmt numFmtId="182" formatCode="#,##0\ _F_t"/>
  </numFmts>
  <fonts count="93">
    <font>
      <sz val="12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7.2"/>
      <color indexed="12"/>
      <name val="Times New Roman CE"/>
      <family val="1"/>
    </font>
    <font>
      <u val="single"/>
      <sz val="7.2"/>
      <color indexed="36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1"/>
      <name val="CG Omega"/>
      <family val="2"/>
    </font>
    <font>
      <sz val="11"/>
      <name val="CG Omega"/>
      <family val="2"/>
    </font>
    <font>
      <sz val="10"/>
      <name val="Arial"/>
      <family val="2"/>
    </font>
    <font>
      <sz val="12"/>
      <name val="Arial CE"/>
      <family val="0"/>
    </font>
    <font>
      <sz val="10"/>
      <name val="Times New Roman"/>
      <family val="1"/>
    </font>
    <font>
      <sz val="10"/>
      <name val="Times New Roman CE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Times New Roman CE"/>
      <family val="1"/>
    </font>
    <font>
      <sz val="11"/>
      <name val="Times New Roman CE"/>
      <family val="1"/>
    </font>
    <font>
      <sz val="10"/>
      <name val="CG Omega"/>
      <family val="2"/>
    </font>
    <font>
      <u val="single"/>
      <sz val="10"/>
      <name val="Arial"/>
      <family val="2"/>
    </font>
    <font>
      <b/>
      <sz val="12"/>
      <color indexed="63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6"/>
      <name val="Times New Roman CE"/>
      <family val="1"/>
    </font>
    <font>
      <sz val="8"/>
      <name val="Arial CE"/>
      <family val="0"/>
    </font>
    <font>
      <b/>
      <sz val="14"/>
      <name val="Arial CE"/>
      <family val="0"/>
    </font>
    <font>
      <b/>
      <sz val="14"/>
      <name val="Garamond"/>
      <family val="1"/>
    </font>
    <font>
      <b/>
      <sz val="13"/>
      <name val="Arial"/>
      <family val="2"/>
    </font>
    <font>
      <b/>
      <sz val="13"/>
      <name val="Arial CE"/>
      <family val="0"/>
    </font>
    <font>
      <sz val="14"/>
      <name val="Century Gothic"/>
      <family val="2"/>
    </font>
    <font>
      <sz val="12"/>
      <name val="Times New Roman"/>
      <family val="1"/>
    </font>
    <font>
      <b/>
      <sz val="9"/>
      <name val="Garamond"/>
      <family val="1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color indexed="63"/>
      <name val="Arial"/>
      <family val="2"/>
    </font>
    <font>
      <b/>
      <i/>
      <sz val="12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2"/>
      <color indexed="10"/>
      <name val="Garamond"/>
      <family val="1"/>
    </font>
    <font>
      <sz val="10"/>
      <color indexed="10"/>
      <name val="Arial"/>
      <family val="2"/>
    </font>
    <font>
      <sz val="11"/>
      <color indexed="10"/>
      <name val="Garamond"/>
      <family val="1"/>
    </font>
    <font>
      <sz val="10"/>
      <color indexed="10"/>
      <name val="Arial CE"/>
      <family val="0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 CE"/>
      <family val="1"/>
    </font>
    <font>
      <u val="single"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1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3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0" borderId="0">
      <alignment/>
      <protection/>
    </xf>
    <xf numFmtId="0" fontId="11" fillId="0" borderId="0">
      <alignment/>
      <protection/>
    </xf>
    <xf numFmtId="0" fontId="43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40" fillId="0" borderId="0">
      <alignment/>
      <protection/>
    </xf>
    <xf numFmtId="0" fontId="9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2" fillId="0" borderId="0">
      <alignment/>
      <protection/>
    </xf>
    <xf numFmtId="3" fontId="0" fillId="0" borderId="0">
      <alignment vertical="center"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1" fillId="0" borderId="0">
      <alignment/>
      <protection/>
    </xf>
    <xf numFmtId="3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3" fontId="0" fillId="0" borderId="0">
      <alignment vertical="center"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11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29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2" fillId="22" borderId="1" applyNumberFormat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24">
    <xf numFmtId="3" fontId="0" fillId="0" borderId="0" xfId="0" applyAlignment="1">
      <alignment vertical="center"/>
    </xf>
    <xf numFmtId="0" fontId="11" fillId="0" borderId="0" xfId="85">
      <alignment/>
      <protection/>
    </xf>
    <xf numFmtId="0" fontId="12" fillId="0" borderId="0" xfId="85" applyFont="1" applyAlignment="1">
      <alignment horizontal="center"/>
      <protection/>
    </xf>
    <xf numFmtId="0" fontId="12" fillId="0" borderId="0" xfId="85" applyFont="1">
      <alignment/>
      <protection/>
    </xf>
    <xf numFmtId="49" fontId="15" fillId="0" borderId="0" xfId="85" applyNumberFormat="1" applyFont="1">
      <alignment/>
      <protection/>
    </xf>
    <xf numFmtId="3" fontId="7" fillId="0" borderId="0" xfId="0" applyFont="1" applyAlignment="1">
      <alignment vertical="center"/>
    </xf>
    <xf numFmtId="3" fontId="45" fillId="24" borderId="0" xfId="0" applyFont="1" applyFill="1" applyBorder="1" applyAlignment="1">
      <alignment horizontal="center" vertical="center"/>
    </xf>
    <xf numFmtId="3" fontId="7" fillId="0" borderId="0" xfId="0" applyFont="1" applyAlignment="1">
      <alignment vertical="center" wrapText="1"/>
    </xf>
    <xf numFmtId="49" fontId="46" fillId="0" borderId="0" xfId="0" applyNumberFormat="1" applyFont="1" applyAlignment="1">
      <alignment horizontal="center" vertical="center"/>
    </xf>
    <xf numFmtId="3" fontId="7" fillId="0" borderId="0" xfId="0" applyFont="1" applyAlignment="1">
      <alignment horizontal="left" vertical="center"/>
    </xf>
    <xf numFmtId="3" fontId="7" fillId="0" borderId="0" xfId="0" applyFont="1" applyAlignment="1">
      <alignment horizontal="center" vertical="center" wrapText="1"/>
    </xf>
    <xf numFmtId="3" fontId="35" fillId="0" borderId="0" xfId="67" applyNumberFormat="1" applyFont="1">
      <alignment/>
      <protection/>
    </xf>
    <xf numFmtId="0" fontId="11" fillId="0" borderId="0" xfId="67">
      <alignment/>
      <protection/>
    </xf>
    <xf numFmtId="0" fontId="35" fillId="0" borderId="0" xfId="67" applyFont="1">
      <alignment/>
      <protection/>
    </xf>
    <xf numFmtId="3" fontId="33" fillId="17" borderId="10" xfId="67" applyNumberFormat="1" applyFont="1" applyFill="1" applyBorder="1">
      <alignment/>
      <protection/>
    </xf>
    <xf numFmtId="0" fontId="11" fillId="0" borderId="0" xfId="67" applyFont="1">
      <alignment/>
      <protection/>
    </xf>
    <xf numFmtId="3" fontId="11" fillId="0" borderId="0" xfId="67" applyNumberFormat="1">
      <alignment/>
      <protection/>
    </xf>
    <xf numFmtId="3" fontId="42" fillId="0" borderId="0" xfId="67" applyNumberFormat="1" applyFont="1">
      <alignment/>
      <protection/>
    </xf>
    <xf numFmtId="0" fontId="49" fillId="0" borderId="0" xfId="67" applyFont="1">
      <alignment/>
      <protection/>
    </xf>
    <xf numFmtId="3" fontId="49" fillId="0" borderId="0" xfId="67" applyNumberFormat="1" applyFont="1">
      <alignment/>
      <protection/>
    </xf>
    <xf numFmtId="0" fontId="39" fillId="0" borderId="11" xfId="85" applyFont="1" applyFill="1" applyBorder="1" applyAlignment="1">
      <alignment horizontal="center" vertical="center"/>
      <protection/>
    </xf>
    <xf numFmtId="0" fontId="39" fillId="0" borderId="11" xfId="85" applyFont="1" applyFill="1" applyBorder="1">
      <alignment/>
      <protection/>
    </xf>
    <xf numFmtId="0" fontId="39" fillId="0" borderId="12" xfId="85" applyFont="1" applyFill="1" applyBorder="1">
      <alignment/>
      <protection/>
    </xf>
    <xf numFmtId="0" fontId="14" fillId="0" borderId="0" xfId="85" applyFont="1" applyBorder="1">
      <alignment/>
      <protection/>
    </xf>
    <xf numFmtId="0" fontId="14" fillId="0" borderId="12" xfId="85" applyFont="1" applyBorder="1">
      <alignment/>
      <protection/>
    </xf>
    <xf numFmtId="0" fontId="35" fillId="24" borderId="0" xfId="67" applyFont="1" applyFill="1" applyBorder="1" applyAlignment="1">
      <alignment horizontal="center" vertical="center"/>
      <protection/>
    </xf>
    <xf numFmtId="0" fontId="35" fillId="24" borderId="0" xfId="67" applyFont="1" applyFill="1">
      <alignment/>
      <protection/>
    </xf>
    <xf numFmtId="3" fontId="35" fillId="24" borderId="0" xfId="67" applyNumberFormat="1" applyFont="1" applyFill="1">
      <alignment/>
      <protection/>
    </xf>
    <xf numFmtId="0" fontId="8" fillId="0" borderId="0" xfId="67" applyFont="1">
      <alignment/>
      <protection/>
    </xf>
    <xf numFmtId="3" fontId="8" fillId="0" borderId="0" xfId="67" applyNumberFormat="1" applyFont="1">
      <alignment/>
      <protection/>
    </xf>
    <xf numFmtId="3" fontId="50" fillId="0" borderId="0" xfId="67" applyNumberFormat="1" applyFont="1">
      <alignment/>
      <protection/>
    </xf>
    <xf numFmtId="0" fontId="40" fillId="0" borderId="0" xfId="67" applyFont="1">
      <alignment/>
      <protection/>
    </xf>
    <xf numFmtId="3" fontId="40" fillId="0" borderId="0" xfId="67" applyNumberFormat="1" applyFont="1">
      <alignment/>
      <protection/>
    </xf>
    <xf numFmtId="3" fontId="40" fillId="0" borderId="0" xfId="67" applyNumberFormat="1" applyFont="1" applyAlignment="1">
      <alignment horizontal="right"/>
      <protection/>
    </xf>
    <xf numFmtId="0" fontId="7" fillId="24" borderId="13" xfId="67" applyFont="1" applyFill="1" applyBorder="1" applyAlignment="1">
      <alignment horizontal="center" vertical="center"/>
      <protection/>
    </xf>
    <xf numFmtId="3" fontId="70" fillId="24" borderId="13" xfId="0" applyFont="1" applyFill="1" applyBorder="1" applyAlignment="1">
      <alignment horizontal="justify" vertical="center" wrapText="1"/>
    </xf>
    <xf numFmtId="3" fontId="8" fillId="24" borderId="13" xfId="67" applyNumberFormat="1" applyFont="1" applyFill="1" applyBorder="1" applyAlignment="1">
      <alignment vertical="center"/>
      <protection/>
    </xf>
    <xf numFmtId="3" fontId="71" fillId="24" borderId="13" xfId="0" applyFont="1" applyFill="1" applyBorder="1" applyAlignment="1">
      <alignment horizontal="justify" vertical="center" wrapText="1"/>
    </xf>
    <xf numFmtId="3" fontId="7" fillId="24" borderId="13" xfId="67" applyNumberFormat="1" applyFont="1" applyFill="1" applyBorder="1">
      <alignment/>
      <protection/>
    </xf>
    <xf numFmtId="0" fontId="8" fillId="24" borderId="13" xfId="67" applyFont="1" applyFill="1" applyBorder="1" applyAlignment="1">
      <alignment horizontal="center" vertical="center"/>
      <protection/>
    </xf>
    <xf numFmtId="3" fontId="8" fillId="24" borderId="13" xfId="67" applyNumberFormat="1" applyFont="1" applyFill="1" applyBorder="1">
      <alignment/>
      <protection/>
    </xf>
    <xf numFmtId="0" fontId="10" fillId="24" borderId="13" xfId="67" applyFont="1" applyFill="1" applyBorder="1" applyAlignment="1">
      <alignment horizontal="center" vertical="center"/>
      <protection/>
    </xf>
    <xf numFmtId="3" fontId="72" fillId="0" borderId="0" xfId="0" applyFont="1" applyBorder="1" applyAlignment="1">
      <alignment horizontal="justify" vertical="center" wrapText="1"/>
    </xf>
    <xf numFmtId="3" fontId="7" fillId="0" borderId="13" xfId="67" applyNumberFormat="1" applyFont="1" applyBorder="1">
      <alignment/>
      <protection/>
    </xf>
    <xf numFmtId="3" fontId="33" fillId="24" borderId="14" xfId="67" applyNumberFormat="1" applyFont="1" applyFill="1" applyBorder="1">
      <alignment/>
      <protection/>
    </xf>
    <xf numFmtId="3" fontId="34" fillId="24" borderId="10" xfId="67" applyNumberFormat="1" applyFont="1" applyFill="1" applyBorder="1">
      <alignment/>
      <protection/>
    </xf>
    <xf numFmtId="3" fontId="33" fillId="24" borderId="10" xfId="67" applyNumberFormat="1" applyFont="1" applyFill="1" applyBorder="1">
      <alignment/>
      <protection/>
    </xf>
    <xf numFmtId="3" fontId="35" fillId="24" borderId="0" xfId="67" applyNumberFormat="1" applyFont="1" applyFill="1" applyBorder="1">
      <alignment/>
      <protection/>
    </xf>
    <xf numFmtId="0" fontId="37" fillId="24" borderId="10" xfId="67" applyFont="1" applyFill="1" applyBorder="1" applyAlignment="1">
      <alignment horizontal="center"/>
      <protection/>
    </xf>
    <xf numFmtId="0" fontId="35" fillId="24" borderId="10" xfId="67" applyFont="1" applyFill="1" applyBorder="1" applyAlignment="1">
      <alignment horizontal="center"/>
      <protection/>
    </xf>
    <xf numFmtId="0" fontId="35" fillId="24" borderId="10" xfId="67" applyFont="1" applyFill="1" applyBorder="1" applyAlignment="1">
      <alignment horizontal="left" vertical="center" wrapText="1"/>
      <protection/>
    </xf>
    <xf numFmtId="0" fontId="35" fillId="17" borderId="10" xfId="67" applyFont="1" applyFill="1" applyBorder="1" applyAlignment="1">
      <alignment horizontal="center"/>
      <protection/>
    </xf>
    <xf numFmtId="0" fontId="37" fillId="24" borderId="14" xfId="67" applyFont="1" applyFill="1" applyBorder="1" applyAlignment="1">
      <alignment horizontal="center"/>
      <protection/>
    </xf>
    <xf numFmtId="3" fontId="7" fillId="0" borderId="0" xfId="67" applyNumberFormat="1" applyFont="1">
      <alignment/>
      <protection/>
    </xf>
    <xf numFmtId="0" fontId="39" fillId="17" borderId="10" xfId="85" applyFont="1" applyFill="1" applyBorder="1" applyAlignment="1">
      <alignment horizontal="center" vertical="center"/>
      <protection/>
    </xf>
    <xf numFmtId="0" fontId="39" fillId="17" borderId="15" xfId="85" applyFont="1" applyFill="1" applyBorder="1" applyAlignment="1">
      <alignment horizontal="center" vertical="center"/>
      <protection/>
    </xf>
    <xf numFmtId="3" fontId="72" fillId="17" borderId="15" xfId="0" applyFont="1" applyFill="1" applyBorder="1" applyAlignment="1">
      <alignment horizontal="justify" vertical="center" wrapText="1"/>
    </xf>
    <xf numFmtId="3" fontId="8" fillId="17" borderId="10" xfId="67" applyNumberFormat="1" applyFont="1" applyFill="1" applyBorder="1">
      <alignment/>
      <protection/>
    </xf>
    <xf numFmtId="3" fontId="72" fillId="17" borderId="10" xfId="0" applyFont="1" applyFill="1" applyBorder="1" applyAlignment="1">
      <alignment horizontal="justify" vertical="center" wrapText="1"/>
    </xf>
    <xf numFmtId="0" fontId="52" fillId="0" borderId="0" xfId="67" applyFont="1">
      <alignment/>
      <protection/>
    </xf>
    <xf numFmtId="3" fontId="52" fillId="0" borderId="0" xfId="67" applyNumberFormat="1" applyFont="1">
      <alignment/>
      <protection/>
    </xf>
    <xf numFmtId="3" fontId="52" fillId="0" borderId="0" xfId="67" applyNumberFormat="1" applyFont="1" applyAlignment="1">
      <alignment horizontal="right"/>
      <protection/>
    </xf>
    <xf numFmtId="3" fontId="54" fillId="17" borderId="10" xfId="67" applyNumberFormat="1" applyFont="1" applyFill="1" applyBorder="1" applyAlignment="1">
      <alignment horizontal="center" wrapText="1"/>
      <protection/>
    </xf>
    <xf numFmtId="3" fontId="56" fillId="17" borderId="10" xfId="67" applyNumberFormat="1" applyFont="1" applyFill="1" applyBorder="1" applyAlignment="1">
      <alignment horizontal="center" vertical="center" wrapText="1"/>
      <protection/>
    </xf>
    <xf numFmtId="3" fontId="54" fillId="17" borderId="10" xfId="67" applyNumberFormat="1" applyFont="1" applyFill="1" applyBorder="1">
      <alignment/>
      <protection/>
    </xf>
    <xf numFmtId="3" fontId="57" fillId="17" borderId="10" xfId="67" applyNumberFormat="1" applyFont="1" applyFill="1" applyBorder="1">
      <alignment/>
      <protection/>
    </xf>
    <xf numFmtId="3" fontId="56" fillId="17" borderId="10" xfId="67" applyNumberFormat="1" applyFont="1" applyFill="1" applyBorder="1" applyAlignment="1">
      <alignment horizontal="center" wrapText="1"/>
      <protection/>
    </xf>
    <xf numFmtId="0" fontId="58" fillId="0" borderId="10" xfId="67" applyFont="1" applyBorder="1" applyAlignment="1">
      <alignment horizontal="center"/>
      <protection/>
    </xf>
    <xf numFmtId="0" fontId="58" fillId="0" borderId="10" xfId="67" applyFont="1" applyBorder="1" applyAlignment="1">
      <alignment vertical="center"/>
      <protection/>
    </xf>
    <xf numFmtId="3" fontId="57" fillId="0" borderId="10" xfId="67" applyNumberFormat="1" applyFont="1" applyBorder="1" applyAlignment="1">
      <alignment vertical="center"/>
      <protection/>
    </xf>
    <xf numFmtId="176" fontId="58" fillId="0" borderId="10" xfId="67" applyNumberFormat="1" applyFont="1" applyBorder="1" applyAlignment="1">
      <alignment vertical="center"/>
      <protection/>
    </xf>
    <xf numFmtId="3" fontId="57" fillId="0" borderId="10" xfId="67" applyNumberFormat="1" applyFont="1" applyFill="1" applyBorder="1" applyAlignment="1">
      <alignment vertical="center"/>
      <protection/>
    </xf>
    <xf numFmtId="49" fontId="58" fillId="0" borderId="10" xfId="67" applyNumberFormat="1" applyFont="1" applyBorder="1" applyAlignment="1">
      <alignment vertical="center"/>
      <protection/>
    </xf>
    <xf numFmtId="0" fontId="53" fillId="17" borderId="10" xfId="67" applyFont="1" applyFill="1" applyBorder="1" applyAlignment="1">
      <alignment horizontal="center"/>
      <protection/>
    </xf>
    <xf numFmtId="0" fontId="53" fillId="17" borderId="10" xfId="67" applyFont="1" applyFill="1" applyBorder="1" applyAlignment="1">
      <alignment vertical="center"/>
      <protection/>
    </xf>
    <xf numFmtId="3" fontId="54" fillId="17" borderId="10" xfId="67" applyNumberFormat="1" applyFont="1" applyFill="1" applyBorder="1" applyAlignment="1">
      <alignment vertical="center"/>
      <protection/>
    </xf>
    <xf numFmtId="0" fontId="53" fillId="0" borderId="10" xfId="67" applyFont="1" applyBorder="1" applyAlignment="1">
      <alignment horizontal="center"/>
      <protection/>
    </xf>
    <xf numFmtId="0" fontId="53" fillId="0" borderId="10" xfId="67" applyFont="1" applyBorder="1" applyAlignment="1">
      <alignment vertical="center"/>
      <protection/>
    </xf>
    <xf numFmtId="3" fontId="54" fillId="0" borderId="10" xfId="67" applyNumberFormat="1" applyFont="1" applyBorder="1" applyAlignment="1">
      <alignment vertical="center"/>
      <protection/>
    </xf>
    <xf numFmtId="3" fontId="53" fillId="0" borderId="10" xfId="67" applyNumberFormat="1" applyFont="1" applyBorder="1" applyAlignment="1">
      <alignment vertical="center"/>
      <protection/>
    </xf>
    <xf numFmtId="49" fontId="58" fillId="0" borderId="10" xfId="67" applyNumberFormat="1" applyFont="1" applyBorder="1" applyAlignment="1">
      <alignment horizontal="left" vertical="center" wrapText="1"/>
      <protection/>
    </xf>
    <xf numFmtId="0" fontId="53" fillId="17" borderId="10" xfId="67" applyFont="1" applyFill="1" applyBorder="1" applyAlignment="1">
      <alignment vertical="center" wrapText="1"/>
      <protection/>
    </xf>
    <xf numFmtId="3" fontId="54" fillId="0" borderId="10" xfId="67" applyNumberFormat="1" applyFont="1" applyFill="1" applyBorder="1" applyAlignment="1">
      <alignment vertical="center"/>
      <protection/>
    </xf>
    <xf numFmtId="3" fontId="53" fillId="0" borderId="10" xfId="67" applyNumberFormat="1" applyFont="1" applyFill="1" applyBorder="1" applyAlignment="1">
      <alignment vertical="center"/>
      <protection/>
    </xf>
    <xf numFmtId="0" fontId="53" fillId="17" borderId="10" xfId="67" applyFont="1" applyFill="1" applyBorder="1" applyAlignment="1">
      <alignment horizontal="left" vertical="center" wrapText="1"/>
      <protection/>
    </xf>
    <xf numFmtId="0" fontId="58" fillId="0" borderId="10" xfId="67" applyFont="1" applyBorder="1" applyAlignment="1">
      <alignment horizontal="center" vertical="center"/>
      <protection/>
    </xf>
    <xf numFmtId="0" fontId="53" fillId="17" borderId="10" xfId="67" applyFont="1" applyFill="1" applyBorder="1" applyAlignment="1">
      <alignment horizontal="center" vertical="center"/>
      <protection/>
    </xf>
    <xf numFmtId="0" fontId="53" fillId="0" borderId="10" xfId="67" applyFont="1" applyBorder="1" applyAlignment="1">
      <alignment horizontal="center" vertical="center"/>
      <protection/>
    </xf>
    <xf numFmtId="0" fontId="58" fillId="0" borderId="10" xfId="67" applyFont="1" applyBorder="1" applyAlignment="1">
      <alignment vertical="center" wrapText="1"/>
      <protection/>
    </xf>
    <xf numFmtId="49" fontId="58" fillId="0" borderId="10" xfId="67" applyNumberFormat="1" applyFont="1" applyBorder="1" applyAlignment="1">
      <alignment vertical="center" wrapText="1"/>
      <protection/>
    </xf>
    <xf numFmtId="0" fontId="53" fillId="0" borderId="10" xfId="67" applyFont="1" applyBorder="1" applyAlignment="1">
      <alignment vertical="center" wrapText="1"/>
      <protection/>
    </xf>
    <xf numFmtId="0" fontId="37" fillId="24" borderId="14" xfId="67" applyFont="1" applyFill="1" applyBorder="1" applyAlignment="1">
      <alignment wrapText="1"/>
      <protection/>
    </xf>
    <xf numFmtId="0" fontId="35" fillId="24" borderId="10" xfId="67" applyFont="1" applyFill="1" applyBorder="1" applyAlignment="1">
      <alignment wrapText="1"/>
      <protection/>
    </xf>
    <xf numFmtId="0" fontId="37" fillId="24" borderId="10" xfId="67" applyFont="1" applyFill="1" applyBorder="1" applyAlignment="1">
      <alignment wrapText="1"/>
      <protection/>
    </xf>
    <xf numFmtId="3" fontId="7" fillId="24" borderId="10" xfId="67" applyNumberFormat="1" applyFont="1" applyFill="1" applyBorder="1">
      <alignment/>
      <protection/>
    </xf>
    <xf numFmtId="3" fontId="8" fillId="24" borderId="10" xfId="67" applyNumberFormat="1" applyFont="1" applyFill="1" applyBorder="1" applyAlignment="1">
      <alignment vertical="center"/>
      <protection/>
    </xf>
    <xf numFmtId="3" fontId="7" fillId="0" borderId="10" xfId="67" applyNumberFormat="1" applyFont="1" applyBorder="1">
      <alignment/>
      <protection/>
    </xf>
    <xf numFmtId="3" fontId="13" fillId="17" borderId="10" xfId="85" applyNumberFormat="1" applyFont="1" applyFill="1" applyBorder="1">
      <alignment/>
      <protection/>
    </xf>
    <xf numFmtId="0" fontId="13" fillId="17" borderId="10" xfId="85" applyFont="1" applyFill="1" applyBorder="1">
      <alignment/>
      <protection/>
    </xf>
    <xf numFmtId="0" fontId="60" fillId="0" borderId="0" xfId="85" applyFont="1">
      <alignment/>
      <protection/>
    </xf>
    <xf numFmtId="3" fontId="12" fillId="0" borderId="0" xfId="85" applyNumberFormat="1" applyFont="1">
      <alignment/>
      <protection/>
    </xf>
    <xf numFmtId="3" fontId="58" fillId="0" borderId="10" xfId="67" applyNumberFormat="1" applyFont="1" applyBorder="1" applyAlignment="1">
      <alignment vertical="center"/>
      <protection/>
    </xf>
    <xf numFmtId="3" fontId="58" fillId="0" borderId="10" xfId="67" applyNumberFormat="1" applyFont="1" applyFill="1" applyBorder="1" applyAlignment="1">
      <alignment vertical="center"/>
      <protection/>
    </xf>
    <xf numFmtId="3" fontId="53" fillId="17" borderId="10" xfId="67" applyNumberFormat="1" applyFont="1" applyFill="1" applyBorder="1" applyAlignment="1">
      <alignment vertical="center"/>
      <protection/>
    </xf>
    <xf numFmtId="3" fontId="58" fillId="0" borderId="10" xfId="0" applyNumberFormat="1" applyFont="1" applyBorder="1" applyAlignment="1">
      <alignment horizontal="right" vertical="top" wrapText="1"/>
    </xf>
    <xf numFmtId="3" fontId="58" fillId="0" borderId="0" xfId="0" applyNumberFormat="1" applyFont="1" applyAlignment="1">
      <alignment horizontal="right" vertical="top" wrapText="1"/>
    </xf>
    <xf numFmtId="3" fontId="12" fillId="0" borderId="0" xfId="67" applyNumberFormat="1" applyFont="1">
      <alignment/>
      <protection/>
    </xf>
    <xf numFmtId="0" fontId="7" fillId="24" borderId="10" xfId="67" applyFont="1" applyFill="1" applyBorder="1" applyAlignment="1">
      <alignment horizontal="center" vertical="center"/>
      <protection/>
    </xf>
    <xf numFmtId="3" fontId="70" fillId="24" borderId="10" xfId="0" applyFont="1" applyFill="1" applyBorder="1" applyAlignment="1">
      <alignment horizontal="justify" vertical="center"/>
    </xf>
    <xf numFmtId="3" fontId="7" fillId="24" borderId="10" xfId="67" applyNumberFormat="1" applyFont="1" applyFill="1" applyBorder="1" applyAlignment="1">
      <alignment vertical="center"/>
      <protection/>
    </xf>
    <xf numFmtId="3" fontId="71" fillId="24" borderId="10" xfId="0" applyFont="1" applyFill="1" applyBorder="1" applyAlignment="1">
      <alignment horizontal="justify" vertical="center"/>
    </xf>
    <xf numFmtId="0" fontId="8" fillId="24" borderId="10" xfId="67" applyFont="1" applyFill="1" applyBorder="1" applyAlignment="1">
      <alignment horizontal="center" vertical="center"/>
      <protection/>
    </xf>
    <xf numFmtId="3" fontId="8" fillId="24" borderId="10" xfId="67" applyNumberFormat="1" applyFont="1" applyFill="1" applyBorder="1">
      <alignment/>
      <protection/>
    </xf>
    <xf numFmtId="0" fontId="10" fillId="24" borderId="10" xfId="67" applyFont="1" applyFill="1" applyBorder="1" applyAlignment="1">
      <alignment horizontal="center" vertical="center"/>
      <protection/>
    </xf>
    <xf numFmtId="0" fontId="10" fillId="0" borderId="10" xfId="67" applyFont="1" applyBorder="1" applyAlignment="1">
      <alignment horizontal="center"/>
      <protection/>
    </xf>
    <xf numFmtId="0" fontId="10" fillId="17" borderId="10" xfId="67" applyFont="1" applyFill="1" applyBorder="1" applyAlignment="1">
      <alignment horizontal="center"/>
      <protection/>
    </xf>
    <xf numFmtId="3" fontId="61" fillId="0" borderId="0" xfId="85" applyNumberFormat="1" applyFont="1">
      <alignment/>
      <protection/>
    </xf>
    <xf numFmtId="0" fontId="15" fillId="0" borderId="0" xfId="85" applyFont="1" applyAlignment="1">
      <alignment horizontal="center"/>
      <protection/>
    </xf>
    <xf numFmtId="0" fontId="13" fillId="0" borderId="0" xfId="85" applyFont="1" applyAlignment="1">
      <alignment horizontal="center"/>
      <protection/>
    </xf>
    <xf numFmtId="14" fontId="13" fillId="0" borderId="0" xfId="85" applyNumberFormat="1" applyFont="1" applyAlignment="1">
      <alignment horizontal="center"/>
      <protection/>
    </xf>
    <xf numFmtId="3" fontId="62" fillId="0" borderId="0" xfId="67" applyNumberFormat="1" applyFont="1">
      <alignment/>
      <protection/>
    </xf>
    <xf numFmtId="3" fontId="70" fillId="24" borderId="10" xfId="0" applyFont="1" applyFill="1" applyBorder="1" applyAlignment="1">
      <alignment horizontal="justify" vertical="center" wrapText="1"/>
    </xf>
    <xf numFmtId="0" fontId="8" fillId="24" borderId="10" xfId="67" applyFont="1" applyFill="1" applyBorder="1" applyAlignment="1">
      <alignment horizontal="center" vertical="center" wrapText="1"/>
      <protection/>
    </xf>
    <xf numFmtId="0" fontId="8" fillId="24" borderId="10" xfId="67" applyFont="1" applyFill="1" applyBorder="1" applyAlignment="1">
      <alignment horizontal="left" vertical="center"/>
      <protection/>
    </xf>
    <xf numFmtId="3" fontId="8" fillId="24" borderId="10" xfId="67" applyNumberFormat="1" applyFont="1" applyFill="1" applyBorder="1" applyAlignment="1">
      <alignment horizontal="center" vertical="center" wrapText="1"/>
      <protection/>
    </xf>
    <xf numFmtId="3" fontId="73" fillId="0" borderId="10" xfId="0" applyFont="1" applyBorder="1" applyAlignment="1">
      <alignment horizontal="justify" vertical="center" wrapText="1"/>
    </xf>
    <xf numFmtId="3" fontId="72" fillId="17" borderId="16" xfId="0" applyFont="1" applyFill="1" applyBorder="1" applyAlignment="1">
      <alignment horizontal="justify" vertical="center" wrapText="1"/>
    </xf>
    <xf numFmtId="3" fontId="8" fillId="17" borderId="17" xfId="67" applyNumberFormat="1" applyFont="1" applyFill="1" applyBorder="1">
      <alignment/>
      <protection/>
    </xf>
    <xf numFmtId="3" fontId="63" fillId="0" borderId="0" xfId="67" applyNumberFormat="1" applyFont="1">
      <alignment/>
      <protection/>
    </xf>
    <xf numFmtId="3" fontId="33" fillId="24" borderId="18" xfId="67" applyNumberFormat="1" applyFont="1" applyFill="1" applyBorder="1">
      <alignment/>
      <protection/>
    </xf>
    <xf numFmtId="3" fontId="33" fillId="24" borderId="19" xfId="67" applyNumberFormat="1" applyFont="1" applyFill="1" applyBorder="1">
      <alignment/>
      <protection/>
    </xf>
    <xf numFmtId="3" fontId="34" fillId="24" borderId="20" xfId="67" applyNumberFormat="1" applyFont="1" applyFill="1" applyBorder="1">
      <alignment/>
      <protection/>
    </xf>
    <xf numFmtId="3" fontId="33" fillId="24" borderId="20" xfId="67" applyNumberFormat="1" applyFont="1" applyFill="1" applyBorder="1">
      <alignment/>
      <protection/>
    </xf>
    <xf numFmtId="3" fontId="33" fillId="17" borderId="21" xfId="67" applyNumberFormat="1" applyFont="1" applyFill="1" applyBorder="1">
      <alignment/>
      <protection/>
    </xf>
    <xf numFmtId="3" fontId="64" fillId="0" borderId="0" xfId="67" applyNumberFormat="1" applyFont="1">
      <alignment/>
      <protection/>
    </xf>
    <xf numFmtId="0" fontId="8" fillId="17" borderId="10" xfId="67" applyFont="1" applyFill="1" applyBorder="1" applyAlignment="1">
      <alignment horizontal="center" vertical="center"/>
      <protection/>
    </xf>
    <xf numFmtId="3" fontId="71" fillId="17" borderId="10" xfId="0" applyFont="1" applyFill="1" applyBorder="1" applyAlignment="1">
      <alignment horizontal="justify" vertical="center"/>
    </xf>
    <xf numFmtId="3" fontId="8" fillId="17" borderId="10" xfId="67" applyNumberFormat="1" applyFont="1" applyFill="1" applyBorder="1" applyAlignment="1">
      <alignment vertical="center"/>
      <protection/>
    </xf>
    <xf numFmtId="3" fontId="37" fillId="24" borderId="22" xfId="67" applyNumberFormat="1" applyFont="1" applyFill="1" applyBorder="1" applyAlignment="1">
      <alignment horizontal="center" vertical="center" wrapText="1"/>
      <protection/>
    </xf>
    <xf numFmtId="3" fontId="37" fillId="24" borderId="21" xfId="67" applyNumberFormat="1" applyFont="1" applyFill="1" applyBorder="1" applyAlignment="1">
      <alignment horizontal="center" vertical="center" wrapText="1"/>
      <protection/>
    </xf>
    <xf numFmtId="3" fontId="37" fillId="24" borderId="23" xfId="67" applyNumberFormat="1" applyFont="1" applyFill="1" applyBorder="1" applyAlignment="1">
      <alignment horizontal="center" vertical="center" wrapText="1"/>
      <protection/>
    </xf>
    <xf numFmtId="3" fontId="71" fillId="17" borderId="10" xfId="0" applyFont="1" applyFill="1" applyBorder="1" applyAlignment="1">
      <alignment horizontal="justify" vertical="center" wrapText="1"/>
    </xf>
    <xf numFmtId="0" fontId="35" fillId="0" borderId="0" xfId="85" applyFont="1">
      <alignment/>
      <protection/>
    </xf>
    <xf numFmtId="3" fontId="33" fillId="17" borderId="10" xfId="85" applyNumberFormat="1" applyFont="1" applyFill="1" applyBorder="1">
      <alignment/>
      <protection/>
    </xf>
    <xf numFmtId="0" fontId="33" fillId="17" borderId="14" xfId="85" applyFont="1" applyFill="1" applyBorder="1">
      <alignment/>
      <protection/>
    </xf>
    <xf numFmtId="3" fontId="33" fillId="24" borderId="10" xfId="85" applyNumberFormat="1" applyFont="1" applyFill="1" applyBorder="1">
      <alignment/>
      <protection/>
    </xf>
    <xf numFmtId="0" fontId="33" fillId="17" borderId="10" xfId="85" applyFont="1" applyFill="1" applyBorder="1">
      <alignment/>
      <protection/>
    </xf>
    <xf numFmtId="0" fontId="52" fillId="0" borderId="10" xfId="67" applyFont="1" applyBorder="1" applyAlignment="1">
      <alignment vertical="center"/>
      <protection/>
    </xf>
    <xf numFmtId="0" fontId="37" fillId="24" borderId="10" xfId="67" applyFont="1" applyFill="1" applyBorder="1" applyAlignment="1">
      <alignment vertical="center" wrapText="1"/>
      <protection/>
    </xf>
    <xf numFmtId="3" fontId="37" fillId="24" borderId="24" xfId="67" applyNumberFormat="1" applyFont="1" applyFill="1" applyBorder="1" applyAlignment="1">
      <alignment horizontal="center" vertical="center" wrapText="1"/>
      <protection/>
    </xf>
    <xf numFmtId="3" fontId="54" fillId="24" borderId="10" xfId="67" applyNumberFormat="1" applyFont="1" applyFill="1" applyBorder="1" applyAlignment="1">
      <alignment horizontal="center" wrapText="1"/>
      <protection/>
    </xf>
    <xf numFmtId="3" fontId="56" fillId="24" borderId="10" xfId="67" applyNumberFormat="1" applyFont="1" applyFill="1" applyBorder="1" applyAlignment="1">
      <alignment horizontal="center" vertical="center" wrapText="1"/>
      <protection/>
    </xf>
    <xf numFmtId="3" fontId="54" fillId="24" borderId="10" xfId="67" applyNumberFormat="1" applyFont="1" applyFill="1" applyBorder="1">
      <alignment/>
      <protection/>
    </xf>
    <xf numFmtId="3" fontId="57" fillId="24" borderId="10" xfId="67" applyNumberFormat="1" applyFont="1" applyFill="1" applyBorder="1">
      <alignment/>
      <protection/>
    </xf>
    <xf numFmtId="3" fontId="56" fillId="24" borderId="10" xfId="67" applyNumberFormat="1" applyFont="1" applyFill="1" applyBorder="1" applyAlignment="1">
      <alignment horizontal="center" wrapText="1"/>
      <protection/>
    </xf>
    <xf numFmtId="3" fontId="63" fillId="24" borderId="0" xfId="0" applyFont="1" applyFill="1" applyBorder="1" applyAlignment="1">
      <alignment horizontal="left" vertical="center"/>
    </xf>
    <xf numFmtId="3" fontId="33" fillId="0" borderId="0" xfId="67" applyNumberFormat="1" applyFont="1">
      <alignment/>
      <protection/>
    </xf>
    <xf numFmtId="0" fontId="33" fillId="0" borderId="0" xfId="67" applyFont="1">
      <alignment/>
      <protection/>
    </xf>
    <xf numFmtId="3" fontId="34" fillId="0" borderId="0" xfId="67" applyNumberFormat="1" applyFont="1">
      <alignment/>
      <protection/>
    </xf>
    <xf numFmtId="3" fontId="34" fillId="0" borderId="0" xfId="67" applyNumberFormat="1" applyFont="1" applyAlignment="1">
      <alignment horizontal="right"/>
      <protection/>
    </xf>
    <xf numFmtId="0" fontId="65" fillId="0" borderId="0" xfId="67" applyFont="1" applyAlignment="1">
      <alignment horizontal="center"/>
      <protection/>
    </xf>
    <xf numFmtId="14" fontId="36" fillId="0" borderId="0" xfId="67" applyNumberFormat="1" applyFont="1" applyAlignment="1">
      <alignment horizontal="center"/>
      <protection/>
    </xf>
    <xf numFmtId="3" fontId="37" fillId="17" borderId="24" xfId="67" applyNumberFormat="1" applyFont="1" applyFill="1" applyBorder="1" applyAlignment="1">
      <alignment horizontal="center" vertical="center" wrapText="1"/>
      <protection/>
    </xf>
    <xf numFmtId="0" fontId="37" fillId="24" borderId="14" xfId="67" applyFont="1" applyFill="1" applyBorder="1" applyAlignment="1">
      <alignment horizontal="center" vertical="center"/>
      <protection/>
    </xf>
    <xf numFmtId="0" fontId="37" fillId="24" borderId="14" xfId="67" applyFont="1" applyFill="1" applyBorder="1">
      <alignment/>
      <protection/>
    </xf>
    <xf numFmtId="3" fontId="33" fillId="24" borderId="14" xfId="67" applyNumberFormat="1" applyFont="1" applyFill="1" applyBorder="1" applyAlignment="1">
      <alignment horizontal="right" vertical="center"/>
      <protection/>
    </xf>
    <xf numFmtId="0" fontId="35" fillId="24" borderId="10" xfId="67" applyFont="1" applyFill="1" applyBorder="1" applyAlignment="1">
      <alignment horizontal="center" vertical="center"/>
      <protection/>
    </xf>
    <xf numFmtId="0" fontId="35" fillId="24" borderId="10" xfId="67" applyFont="1" applyFill="1" applyBorder="1">
      <alignment/>
      <protection/>
    </xf>
    <xf numFmtId="3" fontId="34" fillId="24" borderId="10" xfId="67" applyNumberFormat="1" applyFont="1" applyFill="1" applyBorder="1" applyAlignment="1">
      <alignment horizontal="right" vertical="center"/>
      <protection/>
    </xf>
    <xf numFmtId="0" fontId="37" fillId="24" borderId="10" xfId="67" applyFont="1" applyFill="1" applyBorder="1" applyAlignment="1">
      <alignment horizontal="center" vertical="center"/>
      <protection/>
    </xf>
    <xf numFmtId="0" fontId="37" fillId="24" borderId="10" xfId="67" applyFont="1" applyFill="1" applyBorder="1">
      <alignment/>
      <protection/>
    </xf>
    <xf numFmtId="3" fontId="33" fillId="24" borderId="10" xfId="67" applyNumberFormat="1" applyFont="1" applyFill="1" applyBorder="1" applyAlignment="1">
      <alignment horizontal="right" vertical="center"/>
      <protection/>
    </xf>
    <xf numFmtId="0" fontId="37" fillId="17" borderId="10" xfId="67" applyFont="1" applyFill="1" applyBorder="1" applyAlignment="1">
      <alignment horizontal="center" vertical="center"/>
      <protection/>
    </xf>
    <xf numFmtId="0" fontId="37" fillId="17" borderId="10" xfId="67" applyFont="1" applyFill="1" applyBorder="1">
      <alignment/>
      <protection/>
    </xf>
    <xf numFmtId="3" fontId="33" fillId="17" borderId="10" xfId="67" applyNumberFormat="1" applyFont="1" applyFill="1" applyBorder="1" applyAlignment="1">
      <alignment horizontal="right" vertical="center"/>
      <protection/>
    </xf>
    <xf numFmtId="0" fontId="35" fillId="24" borderId="0" xfId="67" applyFont="1" applyFill="1" applyBorder="1">
      <alignment/>
      <protection/>
    </xf>
    <xf numFmtId="3" fontId="74" fillId="0" borderId="10" xfId="67" applyNumberFormat="1" applyFont="1" applyBorder="1" applyAlignment="1">
      <alignment vertical="center"/>
      <protection/>
    </xf>
    <xf numFmtId="3" fontId="40" fillId="0" borderId="10" xfId="0" applyNumberFormat="1" applyFont="1" applyBorder="1" applyAlignment="1">
      <alignment horizontal="right" vertical="top" wrapText="1"/>
    </xf>
    <xf numFmtId="0" fontId="52" fillId="0" borderId="10" xfId="67" applyFont="1" applyBorder="1" applyAlignment="1">
      <alignment vertical="center" wrapText="1"/>
      <protection/>
    </xf>
    <xf numFmtId="3" fontId="75" fillId="0" borderId="10" xfId="0" applyNumberFormat="1" applyFont="1" applyBorder="1" applyAlignment="1">
      <alignment horizontal="right" vertical="top" wrapText="1"/>
    </xf>
    <xf numFmtId="3" fontId="13" fillId="24" borderId="10" xfId="85" applyNumberFormat="1" applyFont="1" applyFill="1" applyBorder="1">
      <alignment/>
      <protection/>
    </xf>
    <xf numFmtId="3" fontId="41" fillId="24" borderId="10" xfId="85" applyNumberFormat="1" applyFont="1" applyFill="1" applyBorder="1">
      <alignment/>
      <protection/>
    </xf>
    <xf numFmtId="0" fontId="39" fillId="0" borderId="10" xfId="85" applyFont="1" applyFill="1" applyBorder="1" applyAlignment="1">
      <alignment horizontal="center" vertical="center"/>
      <protection/>
    </xf>
    <xf numFmtId="0" fontId="39" fillId="0" borderId="15" xfId="85" applyFont="1" applyFill="1" applyBorder="1">
      <alignment/>
      <protection/>
    </xf>
    <xf numFmtId="0" fontId="14" fillId="0" borderId="25" xfId="85" applyFont="1" applyFill="1" applyBorder="1">
      <alignment/>
      <protection/>
    </xf>
    <xf numFmtId="0" fontId="14" fillId="0" borderId="26" xfId="85" applyFont="1" applyFill="1" applyBorder="1">
      <alignment/>
      <protection/>
    </xf>
    <xf numFmtId="0" fontId="39" fillId="0" borderId="15" xfId="85" applyFont="1" applyBorder="1">
      <alignment/>
      <protection/>
    </xf>
    <xf numFmtId="0" fontId="14" fillId="0" borderId="25" xfId="85" applyFont="1" applyFill="1" applyBorder="1" applyAlignment="1">
      <alignment/>
      <protection/>
    </xf>
    <xf numFmtId="0" fontId="39" fillId="0" borderId="15" xfId="85" applyFont="1" applyFill="1" applyBorder="1" applyAlignment="1">
      <alignment/>
      <protection/>
    </xf>
    <xf numFmtId="0" fontId="39" fillId="24" borderId="10" xfId="85" applyFont="1" applyFill="1" applyBorder="1" applyAlignment="1">
      <alignment horizontal="center" vertical="center"/>
      <protection/>
    </xf>
    <xf numFmtId="0" fontId="39" fillId="0" borderId="10" xfId="85" applyFont="1" applyFill="1" applyBorder="1" applyAlignment="1">
      <alignment horizontal="center" vertical="center"/>
      <protection/>
    </xf>
    <xf numFmtId="0" fontId="49" fillId="0" borderId="15" xfId="85" applyFont="1" applyFill="1" applyBorder="1">
      <alignment/>
      <protection/>
    </xf>
    <xf numFmtId="0" fontId="14" fillId="0" borderId="25" xfId="85" applyFont="1" applyBorder="1">
      <alignment/>
      <protection/>
    </xf>
    <xf numFmtId="0" fontId="14" fillId="0" borderId="26" xfId="85" applyFont="1" applyBorder="1">
      <alignment/>
      <protection/>
    </xf>
    <xf numFmtId="0" fontId="39" fillId="0" borderId="26" xfId="85" applyFont="1" applyFill="1" applyBorder="1">
      <alignment/>
      <protection/>
    </xf>
    <xf numFmtId="0" fontId="39" fillId="0" borderId="25" xfId="85" applyFont="1" applyFill="1" applyBorder="1">
      <alignment/>
      <protection/>
    </xf>
    <xf numFmtId="0" fontId="39" fillId="0" borderId="27" xfId="85" applyFont="1" applyFill="1" applyBorder="1">
      <alignment/>
      <protection/>
    </xf>
    <xf numFmtId="0" fontId="39" fillId="0" borderId="28" xfId="85" applyFont="1" applyFill="1" applyBorder="1">
      <alignment/>
      <protection/>
    </xf>
    <xf numFmtId="0" fontId="39" fillId="0" borderId="29" xfId="85" applyFont="1" applyFill="1" applyBorder="1">
      <alignment/>
      <protection/>
    </xf>
    <xf numFmtId="0" fontId="11" fillId="0" borderId="0" xfId="85" applyAlignment="1">
      <alignment horizontal="right"/>
      <protection/>
    </xf>
    <xf numFmtId="3" fontId="66" fillId="0" borderId="0" xfId="67" applyNumberFormat="1" applyFont="1" applyAlignment="1">
      <alignment horizontal="right"/>
      <protection/>
    </xf>
    <xf numFmtId="14" fontId="15" fillId="0" borderId="0" xfId="85" applyNumberFormat="1" applyFont="1" applyAlignment="1">
      <alignment horizontal="left"/>
      <protection/>
    </xf>
    <xf numFmtId="0" fontId="12" fillId="0" borderId="0" xfId="85" applyFont="1" applyAlignment="1">
      <alignment horizontal="right"/>
      <protection/>
    </xf>
    <xf numFmtId="0" fontId="11" fillId="0" borderId="0" xfId="67" applyAlignment="1">
      <alignment horizontal="right"/>
      <protection/>
    </xf>
    <xf numFmtId="0" fontId="37" fillId="0" borderId="0" xfId="67" applyFont="1" applyFill="1" applyBorder="1" applyAlignment="1">
      <alignment horizontal="center" vertical="center" wrapText="1"/>
      <protection/>
    </xf>
    <xf numFmtId="0" fontId="37" fillId="0" borderId="0" xfId="67" applyFont="1" applyFill="1" applyBorder="1" applyAlignment="1">
      <alignment wrapText="1"/>
      <protection/>
    </xf>
    <xf numFmtId="3" fontId="33" fillId="0" borderId="0" xfId="67" applyNumberFormat="1" applyFont="1" applyFill="1" applyBorder="1">
      <alignment/>
      <protection/>
    </xf>
    <xf numFmtId="0" fontId="35" fillId="0" borderId="0" xfId="67" applyFont="1" applyFill="1" applyBorder="1" applyAlignment="1">
      <alignment wrapText="1"/>
      <protection/>
    </xf>
    <xf numFmtId="3" fontId="35" fillId="0" borderId="0" xfId="67" applyNumberFormat="1" applyFont="1" applyFill="1" applyBorder="1">
      <alignment/>
      <protection/>
    </xf>
    <xf numFmtId="0" fontId="37" fillId="24" borderId="18" xfId="67" applyFont="1" applyFill="1" applyBorder="1" applyAlignment="1">
      <alignment horizontal="center" vertical="center" wrapText="1"/>
      <protection/>
    </xf>
    <xf numFmtId="0" fontId="35" fillId="24" borderId="20" xfId="67" applyFont="1" applyFill="1" applyBorder="1" applyAlignment="1">
      <alignment horizontal="center" vertical="center" wrapText="1"/>
      <protection/>
    </xf>
    <xf numFmtId="0" fontId="37" fillId="24" borderId="20" xfId="67" applyFont="1" applyFill="1" applyBorder="1" applyAlignment="1">
      <alignment horizontal="center" vertical="center" wrapText="1"/>
      <protection/>
    </xf>
    <xf numFmtId="0" fontId="37" fillId="17" borderId="21" xfId="67" applyFont="1" applyFill="1" applyBorder="1" applyAlignment="1">
      <alignment horizontal="center" vertical="center" wrapText="1"/>
      <protection/>
    </xf>
    <xf numFmtId="0" fontId="37" fillId="17" borderId="22" xfId="67" applyFont="1" applyFill="1" applyBorder="1" applyAlignment="1">
      <alignment wrapText="1"/>
      <protection/>
    </xf>
    <xf numFmtId="3" fontId="33" fillId="17" borderId="22" xfId="67" applyNumberFormat="1" applyFont="1" applyFill="1" applyBorder="1">
      <alignment/>
      <protection/>
    </xf>
    <xf numFmtId="0" fontId="37" fillId="24" borderId="18" xfId="67" applyFont="1" applyFill="1" applyBorder="1" applyAlignment="1">
      <alignment horizontal="center"/>
      <protection/>
    </xf>
    <xf numFmtId="0" fontId="35" fillId="24" borderId="20" xfId="67" applyFont="1" applyFill="1" applyBorder="1" applyAlignment="1">
      <alignment horizontal="center"/>
      <protection/>
    </xf>
    <xf numFmtId="0" fontId="37" fillId="24" borderId="20" xfId="67" applyFont="1" applyFill="1" applyBorder="1" applyAlignment="1">
      <alignment horizontal="center"/>
      <protection/>
    </xf>
    <xf numFmtId="0" fontId="35" fillId="17" borderId="21" xfId="67" applyFont="1" applyFill="1" applyBorder="1" applyAlignment="1">
      <alignment horizontal="center"/>
      <protection/>
    </xf>
    <xf numFmtId="3" fontId="33" fillId="17" borderId="17" xfId="85" applyNumberFormat="1" applyFont="1" applyFill="1" applyBorder="1">
      <alignment/>
      <protection/>
    </xf>
    <xf numFmtId="3" fontId="13" fillId="17" borderId="13" xfId="85" applyNumberFormat="1" applyFont="1" applyFill="1" applyBorder="1">
      <alignment/>
      <protection/>
    </xf>
    <xf numFmtId="3" fontId="34" fillId="24" borderId="10" xfId="85" applyNumberFormat="1" applyFont="1" applyFill="1" applyBorder="1">
      <alignment/>
      <protection/>
    </xf>
    <xf numFmtId="3" fontId="34" fillId="0" borderId="10" xfId="85" applyNumberFormat="1" applyFont="1" applyFill="1" applyBorder="1">
      <alignment/>
      <protection/>
    </xf>
    <xf numFmtId="0" fontId="41" fillId="0" borderId="0" xfId="85" applyFont="1">
      <alignment/>
      <protection/>
    </xf>
    <xf numFmtId="3" fontId="33" fillId="0" borderId="0" xfId="85" applyNumberFormat="1" applyFont="1">
      <alignment/>
      <protection/>
    </xf>
    <xf numFmtId="0" fontId="34" fillId="0" borderId="0" xfId="85" applyFont="1">
      <alignment/>
      <protection/>
    </xf>
    <xf numFmtId="0" fontId="33" fillId="0" borderId="0" xfId="85" applyFont="1" applyAlignment="1">
      <alignment horizontal="center"/>
      <protection/>
    </xf>
    <xf numFmtId="14" fontId="33" fillId="0" borderId="0" xfId="85" applyNumberFormat="1" applyFont="1" applyAlignment="1">
      <alignment horizontal="center"/>
      <protection/>
    </xf>
    <xf numFmtId="49" fontId="13" fillId="0" borderId="0" xfId="85" applyNumberFormat="1" applyFont="1">
      <alignment/>
      <protection/>
    </xf>
    <xf numFmtId="0" fontId="41" fillId="0" borderId="0" xfId="85" applyFont="1" applyAlignment="1">
      <alignment horizontal="right"/>
      <protection/>
    </xf>
    <xf numFmtId="3" fontId="8" fillId="24" borderId="10" xfId="87" applyFont="1" applyFill="1" applyBorder="1" applyAlignment="1">
      <alignment horizontal="center" vertical="center" wrapText="1"/>
      <protection/>
    </xf>
    <xf numFmtId="0" fontId="34" fillId="17" borderId="10" xfId="85" applyFont="1" applyFill="1" applyBorder="1" applyAlignment="1">
      <alignment horizontal="center" vertical="center"/>
      <protection/>
    </xf>
    <xf numFmtId="0" fontId="34" fillId="0" borderId="10" xfId="85" applyFont="1" applyFill="1" applyBorder="1" applyAlignment="1">
      <alignment horizontal="center" vertical="center"/>
      <protection/>
    </xf>
    <xf numFmtId="0" fontId="34" fillId="0" borderId="15" xfId="85" applyFont="1" applyFill="1" applyBorder="1">
      <alignment/>
      <protection/>
    </xf>
    <xf numFmtId="0" fontId="34" fillId="0" borderId="25" xfId="85" applyFont="1" applyFill="1" applyBorder="1">
      <alignment/>
      <protection/>
    </xf>
    <xf numFmtId="0" fontId="34" fillId="0" borderId="26" xfId="85" applyFont="1" applyFill="1" applyBorder="1">
      <alignment/>
      <protection/>
    </xf>
    <xf numFmtId="0" fontId="34" fillId="0" borderId="15" xfId="85" applyFont="1" applyBorder="1">
      <alignment/>
      <protection/>
    </xf>
    <xf numFmtId="0" fontId="34" fillId="24" borderId="10" xfId="85" applyFont="1" applyFill="1" applyBorder="1" applyAlignment="1">
      <alignment horizontal="center" vertical="center"/>
      <protection/>
    </xf>
    <xf numFmtId="0" fontId="34" fillId="0" borderId="10" xfId="85" applyFont="1" applyBorder="1" applyAlignment="1">
      <alignment horizontal="center"/>
      <protection/>
    </xf>
    <xf numFmtId="0" fontId="34" fillId="0" borderId="10" xfId="85" applyFont="1" applyBorder="1">
      <alignment/>
      <protection/>
    </xf>
    <xf numFmtId="0" fontId="34" fillId="17" borderId="10" xfId="85" applyFont="1" applyFill="1" applyBorder="1" applyAlignment="1">
      <alignment horizontal="center"/>
      <protection/>
    </xf>
    <xf numFmtId="0" fontId="76" fillId="0" borderId="10" xfId="67" applyFont="1" applyBorder="1" applyAlignment="1">
      <alignment horizontal="center"/>
      <protection/>
    </xf>
    <xf numFmtId="0" fontId="76" fillId="0" borderId="10" xfId="67" applyFont="1" applyBorder="1" applyAlignment="1">
      <alignment vertical="center"/>
      <protection/>
    </xf>
    <xf numFmtId="176" fontId="76" fillId="0" borderId="10" xfId="67" applyNumberFormat="1" applyFont="1" applyBorder="1" applyAlignment="1">
      <alignment vertical="center"/>
      <protection/>
    </xf>
    <xf numFmtId="0" fontId="77" fillId="0" borderId="0" xfId="67" applyFont="1">
      <alignment/>
      <protection/>
    </xf>
    <xf numFmtId="176" fontId="53" fillId="17" borderId="10" xfId="67" applyNumberFormat="1" applyFont="1" applyFill="1" applyBorder="1" applyAlignment="1">
      <alignment vertical="center"/>
      <protection/>
    </xf>
    <xf numFmtId="0" fontId="76" fillId="0" borderId="10" xfId="67" applyFont="1" applyBorder="1" applyAlignment="1">
      <alignment horizontal="center" vertical="center"/>
      <protection/>
    </xf>
    <xf numFmtId="0" fontId="76" fillId="0" borderId="10" xfId="67" applyFont="1" applyBorder="1" applyAlignment="1">
      <alignment vertical="center" wrapText="1"/>
      <protection/>
    </xf>
    <xf numFmtId="3" fontId="76" fillId="0" borderId="10" xfId="67" applyNumberFormat="1" applyFont="1" applyBorder="1" applyAlignment="1">
      <alignment vertical="center"/>
      <protection/>
    </xf>
    <xf numFmtId="3" fontId="67" fillId="17" borderId="10" xfId="67" applyNumberFormat="1" applyFont="1" applyFill="1" applyBorder="1" applyAlignment="1">
      <alignment horizontal="center" vertical="center" wrapText="1"/>
      <protection/>
    </xf>
    <xf numFmtId="0" fontId="55" fillId="17" borderId="10" xfId="67" applyFont="1" applyFill="1" applyBorder="1" applyAlignment="1">
      <alignment horizontal="center" vertical="center"/>
      <protection/>
    </xf>
    <xf numFmtId="3" fontId="55" fillId="17" borderId="10" xfId="67" applyNumberFormat="1" applyFont="1" applyFill="1" applyBorder="1" applyAlignment="1">
      <alignment horizontal="center" vertical="center"/>
      <protection/>
    </xf>
    <xf numFmtId="3" fontId="55" fillId="17" borderId="10" xfId="67" applyNumberFormat="1" applyFont="1" applyFill="1" applyBorder="1" applyAlignment="1">
      <alignment horizontal="center" vertical="center" wrapText="1"/>
      <protection/>
    </xf>
    <xf numFmtId="176" fontId="52" fillId="0" borderId="10" xfId="67" applyNumberFormat="1" applyFont="1" applyBorder="1" applyAlignment="1">
      <alignment vertical="center"/>
      <protection/>
    </xf>
    <xf numFmtId="49" fontId="52" fillId="0" borderId="10" xfId="67" applyNumberFormat="1" applyFont="1" applyBorder="1" applyAlignment="1">
      <alignment vertical="center"/>
      <protection/>
    </xf>
    <xf numFmtId="0" fontId="53" fillId="23" borderId="10" xfId="67" applyFont="1" applyFill="1" applyBorder="1" applyAlignment="1">
      <alignment horizontal="center"/>
      <protection/>
    </xf>
    <xf numFmtId="0" fontId="55" fillId="23" borderId="10" xfId="67" applyFont="1" applyFill="1" applyBorder="1" applyAlignment="1">
      <alignment vertical="center"/>
      <protection/>
    </xf>
    <xf numFmtId="3" fontId="53" fillId="23" borderId="10" xfId="67" applyNumberFormat="1" applyFont="1" applyFill="1" applyBorder="1" applyAlignment="1">
      <alignment vertical="center"/>
      <protection/>
    </xf>
    <xf numFmtId="176" fontId="52" fillId="23" borderId="10" xfId="67" applyNumberFormat="1" applyFont="1" applyFill="1" applyBorder="1" applyAlignment="1">
      <alignment vertical="center"/>
      <protection/>
    </xf>
    <xf numFmtId="0" fontId="58" fillId="23" borderId="10" xfId="67" applyFont="1" applyFill="1" applyBorder="1" applyAlignment="1">
      <alignment horizontal="center"/>
      <protection/>
    </xf>
    <xf numFmtId="0" fontId="67" fillId="23" borderId="10" xfId="67" applyFont="1" applyFill="1" applyBorder="1" applyAlignment="1">
      <alignment vertical="center"/>
      <protection/>
    </xf>
    <xf numFmtId="49" fontId="52" fillId="0" borderId="10" xfId="67" applyNumberFormat="1" applyFont="1" applyBorder="1" applyAlignment="1">
      <alignment horizontal="left" vertical="center" wrapText="1"/>
      <protection/>
    </xf>
    <xf numFmtId="0" fontId="55" fillId="23" borderId="10" xfId="67" applyFont="1" applyFill="1" applyBorder="1" applyAlignment="1">
      <alignment vertical="center" wrapText="1"/>
      <protection/>
    </xf>
    <xf numFmtId="0" fontId="53" fillId="23" borderId="10" xfId="67" applyFont="1" applyFill="1" applyBorder="1" applyAlignment="1">
      <alignment vertical="center"/>
      <protection/>
    </xf>
    <xf numFmtId="0" fontId="53" fillId="23" borderId="10" xfId="67" applyFont="1" applyFill="1" applyBorder="1" applyAlignment="1">
      <alignment horizontal="left" vertical="center" wrapText="1"/>
      <protection/>
    </xf>
    <xf numFmtId="3" fontId="53" fillId="23" borderId="10" xfId="67" applyNumberFormat="1" applyFont="1" applyFill="1" applyBorder="1">
      <alignment/>
      <protection/>
    </xf>
    <xf numFmtId="0" fontId="37" fillId="23" borderId="18" xfId="67" applyFont="1" applyFill="1" applyBorder="1" applyAlignment="1">
      <alignment horizontal="center" vertical="center"/>
      <protection/>
    </xf>
    <xf numFmtId="0" fontId="37" fillId="23" borderId="20" xfId="67" applyFont="1" applyFill="1" applyBorder="1" applyAlignment="1">
      <alignment horizontal="center" vertical="center"/>
      <protection/>
    </xf>
    <xf numFmtId="0" fontId="37" fillId="23" borderId="21" xfId="67" applyFont="1" applyFill="1" applyBorder="1" applyAlignment="1">
      <alignment horizontal="center" vertical="center"/>
      <protection/>
    </xf>
    <xf numFmtId="3" fontId="53" fillId="23" borderId="26" xfId="67" applyNumberFormat="1" applyFont="1" applyFill="1" applyBorder="1" applyAlignment="1">
      <alignment vertical="center"/>
      <protection/>
    </xf>
    <xf numFmtId="0" fontId="55" fillId="23" borderId="10" xfId="67" applyFont="1" applyFill="1" applyBorder="1">
      <alignment/>
      <protection/>
    </xf>
    <xf numFmtId="3" fontId="8" fillId="0" borderId="0" xfId="63" applyFont="1">
      <alignment vertical="center"/>
      <protection/>
    </xf>
    <xf numFmtId="3" fontId="8" fillId="0" borderId="0" xfId="82" applyFont="1" applyBorder="1" applyAlignment="1">
      <alignment horizontal="right" vertical="center"/>
      <protection/>
    </xf>
    <xf numFmtId="3" fontId="78" fillId="0" borderId="0" xfId="82" applyFont="1" applyBorder="1" applyAlignment="1">
      <alignment horizontal="right" vertical="center"/>
      <protection/>
    </xf>
    <xf numFmtId="3" fontId="7" fillId="0" borderId="10" xfId="63" applyFont="1" applyBorder="1">
      <alignment vertical="center"/>
      <protection/>
    </xf>
    <xf numFmtId="3" fontId="7" fillId="0" borderId="10" xfId="63" applyNumberFormat="1" applyFont="1" applyFill="1" applyBorder="1">
      <alignment vertical="center"/>
      <protection/>
    </xf>
    <xf numFmtId="3" fontId="8" fillId="0" borderId="10" xfId="63" applyFont="1" applyBorder="1">
      <alignment vertical="center"/>
      <protection/>
    </xf>
    <xf numFmtId="3" fontId="8" fillId="0" borderId="10" xfId="63" applyNumberFormat="1" applyFont="1" applyFill="1" applyBorder="1">
      <alignment vertical="center"/>
      <protection/>
    </xf>
    <xf numFmtId="3" fontId="7" fillId="0" borderId="10" xfId="63" applyFont="1" applyBorder="1" applyAlignment="1">
      <alignment horizontal="left" vertical="center"/>
      <protection/>
    </xf>
    <xf numFmtId="3" fontId="8" fillId="0" borderId="10" xfId="63" applyFont="1" applyBorder="1" applyAlignment="1">
      <alignment horizontal="left" vertical="center"/>
      <protection/>
    </xf>
    <xf numFmtId="3" fontId="8" fillId="0" borderId="10" xfId="63" applyNumberFormat="1" applyFont="1" applyBorder="1">
      <alignment vertical="center"/>
      <protection/>
    </xf>
    <xf numFmtId="3" fontId="7" fillId="0" borderId="0" xfId="82" applyFont="1">
      <alignment vertical="center"/>
      <protection/>
    </xf>
    <xf numFmtId="3" fontId="7" fillId="0" borderId="0" xfId="82" applyNumberFormat="1" applyFont="1">
      <alignment vertical="center"/>
      <protection/>
    </xf>
    <xf numFmtId="3" fontId="79" fillId="0" borderId="0" xfId="82" applyNumberFormat="1" applyFont="1">
      <alignment vertical="center"/>
      <protection/>
    </xf>
    <xf numFmtId="3" fontId="79" fillId="0" borderId="0" xfId="82" applyNumberFormat="1" applyFont="1" applyFill="1">
      <alignment vertical="center"/>
      <protection/>
    </xf>
    <xf numFmtId="3" fontId="7" fillId="0" borderId="0" xfId="82" applyFont="1" applyFill="1" applyBorder="1" applyAlignment="1">
      <alignment horizontal="right" vertical="center"/>
      <protection/>
    </xf>
    <xf numFmtId="3" fontId="7" fillId="0" borderId="10" xfId="63" applyNumberFormat="1" applyFont="1" applyBorder="1">
      <alignment vertical="center"/>
      <protection/>
    </xf>
    <xf numFmtId="176" fontId="7" fillId="0" borderId="10" xfId="102" applyNumberFormat="1" applyFont="1" applyFill="1" applyBorder="1" applyAlignment="1">
      <alignment vertical="center"/>
    </xf>
    <xf numFmtId="176" fontId="8" fillId="0" borderId="10" xfId="102" applyNumberFormat="1" applyFont="1" applyFill="1" applyBorder="1" applyAlignment="1">
      <alignment vertical="center"/>
    </xf>
    <xf numFmtId="49" fontId="7" fillId="0" borderId="0" xfId="82" applyNumberFormat="1" applyFont="1" applyAlignment="1">
      <alignment horizontal="center" vertical="center"/>
      <protection/>
    </xf>
    <xf numFmtId="3" fontId="7" fillId="0" borderId="10" xfId="63" applyFont="1" applyBorder="1" applyAlignment="1">
      <alignment horizontal="right" vertical="center"/>
      <protection/>
    </xf>
    <xf numFmtId="3" fontId="7" fillId="0" borderId="10" xfId="63" applyFont="1" applyFill="1" applyBorder="1" applyAlignment="1">
      <alignment horizontal="left" vertical="center"/>
      <protection/>
    </xf>
    <xf numFmtId="3" fontId="8" fillId="0" borderId="10" xfId="82" applyNumberFormat="1" applyFont="1" applyBorder="1">
      <alignment vertical="center"/>
      <protection/>
    </xf>
    <xf numFmtId="3" fontId="8" fillId="0" borderId="10" xfId="63" applyFont="1" applyFill="1" applyBorder="1" applyAlignment="1">
      <alignment vertical="center"/>
      <protection/>
    </xf>
    <xf numFmtId="49" fontId="69" fillId="0" borderId="10" xfId="82" applyNumberFormat="1" applyFont="1" applyBorder="1" applyAlignment="1">
      <alignment horizontal="center" vertical="center"/>
      <protection/>
    </xf>
    <xf numFmtId="3" fontId="69" fillId="0" borderId="10" xfId="82" applyFont="1" applyBorder="1">
      <alignment vertical="center"/>
      <protection/>
    </xf>
    <xf numFmtId="3" fontId="8" fillId="0" borderId="10" xfId="63" applyNumberFormat="1" applyFont="1" applyFill="1" applyBorder="1" applyAlignment="1">
      <alignment vertical="center"/>
      <protection/>
    </xf>
    <xf numFmtId="3" fontId="8" fillId="0" borderId="10" xfId="63" applyFont="1" applyBorder="1" applyAlignment="1">
      <alignment vertical="center"/>
      <protection/>
    </xf>
    <xf numFmtId="3" fontId="8" fillId="0" borderId="10" xfId="63" applyNumberFormat="1" applyFont="1" applyBorder="1" applyAlignment="1">
      <alignment vertical="center"/>
      <protection/>
    </xf>
    <xf numFmtId="3" fontId="8" fillId="0" borderId="10" xfId="63" applyFont="1" applyFill="1" applyBorder="1">
      <alignment vertical="center"/>
      <protection/>
    </xf>
    <xf numFmtId="3" fontId="0" fillId="0" borderId="10" xfId="0" applyBorder="1" applyAlignment="1">
      <alignment vertical="center"/>
    </xf>
    <xf numFmtId="3" fontId="7" fillId="0" borderId="10" xfId="63" applyFont="1" applyFill="1" applyBorder="1" applyAlignment="1">
      <alignment horizontal="right" vertical="center"/>
      <protection/>
    </xf>
    <xf numFmtId="3" fontId="0" fillId="0" borderId="0" xfId="82" applyFont="1" applyBorder="1" applyAlignment="1">
      <alignment horizontal="center" vertical="center"/>
      <protection/>
    </xf>
    <xf numFmtId="3" fontId="0" fillId="0" borderId="0" xfId="82" applyFont="1" applyBorder="1" applyAlignment="1">
      <alignment vertical="center" wrapText="1"/>
      <protection/>
    </xf>
    <xf numFmtId="3" fontId="8" fillId="0" borderId="10" xfId="82" applyFont="1" applyFill="1" applyBorder="1" applyAlignment="1">
      <alignment horizontal="left" vertical="center" wrapText="1"/>
      <protection/>
    </xf>
    <xf numFmtId="3" fontId="8" fillId="0" borderId="10" xfId="82" applyFont="1" applyFill="1" applyBorder="1" applyAlignment="1">
      <alignment vertical="center" wrapText="1"/>
      <protection/>
    </xf>
    <xf numFmtId="3" fontId="7" fillId="0" borderId="10" xfId="82" applyFont="1" applyFill="1" applyBorder="1" applyAlignment="1">
      <alignment horizontal="left" vertical="center" wrapText="1"/>
      <protection/>
    </xf>
    <xf numFmtId="3" fontId="7" fillId="0" borderId="10" xfId="82" applyFont="1" applyFill="1" applyBorder="1" applyAlignment="1">
      <alignment vertical="center" wrapText="1"/>
      <protection/>
    </xf>
    <xf numFmtId="3" fontId="8" fillId="0" borderId="10" xfId="82" applyFont="1" applyBorder="1" applyAlignment="1">
      <alignment horizontal="left" vertical="center"/>
      <protection/>
    </xf>
    <xf numFmtId="3" fontId="8" fillId="0" borderId="10" xfId="82" applyFont="1" applyFill="1" applyBorder="1" applyAlignment="1">
      <alignment horizontal="right" vertical="center"/>
      <protection/>
    </xf>
    <xf numFmtId="1" fontId="8" fillId="0" borderId="0" xfId="63" applyNumberFormat="1" applyFont="1" applyFill="1" applyBorder="1" applyAlignment="1">
      <alignment horizontal="right"/>
      <protection/>
    </xf>
    <xf numFmtId="3" fontId="80" fillId="0" borderId="0" xfId="66" applyNumberFormat="1" applyFont="1" applyBorder="1">
      <alignment/>
      <protection/>
    </xf>
    <xf numFmtId="0" fontId="90" fillId="0" borderId="0" xfId="66" applyBorder="1">
      <alignment/>
      <protection/>
    </xf>
    <xf numFmtId="0" fontId="13" fillId="0" borderId="0" xfId="67" applyFont="1" applyAlignment="1">
      <alignment horizontal="center"/>
      <protection/>
    </xf>
    <xf numFmtId="0" fontId="68" fillId="23" borderId="10" xfId="66" applyFont="1" applyFill="1" applyBorder="1" applyAlignment="1">
      <alignment horizontal="center" vertical="center" wrapText="1"/>
      <protection/>
    </xf>
    <xf numFmtId="14" fontId="81" fillId="0" borderId="10" xfId="66" applyNumberFormat="1" applyFont="1" applyBorder="1" applyAlignment="1">
      <alignment vertical="center"/>
      <protection/>
    </xf>
    <xf numFmtId="3" fontId="68" fillId="24" borderId="10" xfId="49" applyNumberFormat="1" applyFont="1" applyFill="1" applyBorder="1" applyAlignment="1">
      <alignment horizontal="center" vertical="center"/>
    </xf>
    <xf numFmtId="3" fontId="68" fillId="24" borderId="10" xfId="108" applyNumberFormat="1" applyFont="1" applyFill="1" applyBorder="1" applyAlignment="1">
      <alignment vertical="center"/>
    </xf>
    <xf numFmtId="0" fontId="82" fillId="0" borderId="10" xfId="66" applyFont="1" applyBorder="1" applyAlignment="1">
      <alignment vertical="center"/>
      <protection/>
    </xf>
    <xf numFmtId="3" fontId="83" fillId="24" borderId="10" xfId="49" applyNumberFormat="1" applyFont="1" applyFill="1" applyBorder="1" applyAlignment="1">
      <alignment vertical="center"/>
    </xf>
    <xf numFmtId="0" fontId="7" fillId="0" borderId="0" xfId="88" applyFont="1" applyAlignment="1">
      <alignment horizontal="centerContinuous" vertical="center" wrapText="1"/>
      <protection/>
    </xf>
    <xf numFmtId="0" fontId="7" fillId="0" borderId="0" xfId="88" applyFont="1" applyAlignment="1">
      <alignment vertical="center" wrapText="1"/>
      <protection/>
    </xf>
    <xf numFmtId="0" fontId="45" fillId="0" borderId="0" xfId="88" applyFont="1" applyAlignment="1">
      <alignment horizontal="center" vertical="center" wrapText="1"/>
      <protection/>
    </xf>
    <xf numFmtId="0" fontId="8" fillId="0" borderId="0" xfId="88" applyFont="1" applyAlignment="1">
      <alignment horizontal="right" vertical="center"/>
      <protection/>
    </xf>
    <xf numFmtId="0" fontId="7" fillId="0" borderId="26" xfId="88" applyFont="1" applyFill="1" applyBorder="1" applyAlignment="1">
      <alignment vertical="center" wrapText="1"/>
      <protection/>
    </xf>
    <xf numFmtId="3" fontId="7" fillId="0" borderId="10" xfId="88" applyNumberFormat="1" applyFont="1" applyFill="1" applyBorder="1" applyAlignment="1">
      <alignment horizontal="center" vertical="center" wrapText="1"/>
      <protection/>
    </xf>
    <xf numFmtId="3" fontId="7" fillId="0" borderId="10" xfId="88" applyNumberFormat="1" applyFont="1" applyFill="1" applyBorder="1" applyAlignment="1">
      <alignment vertical="center" wrapText="1"/>
      <protection/>
    </xf>
    <xf numFmtId="0" fontId="7" fillId="0" borderId="10" xfId="88" applyFont="1" applyFill="1" applyBorder="1" applyAlignment="1">
      <alignment vertical="center" wrapText="1"/>
      <protection/>
    </xf>
    <xf numFmtId="3" fontId="7" fillId="0" borderId="14" xfId="88" applyNumberFormat="1" applyFont="1" applyFill="1" applyBorder="1" applyAlignment="1">
      <alignment horizontal="right" vertical="center" wrapText="1"/>
      <protection/>
    </xf>
    <xf numFmtId="3" fontId="7" fillId="0" borderId="14" xfId="88" applyNumberFormat="1" applyFont="1" applyFill="1" applyBorder="1" applyAlignment="1">
      <alignment vertical="center" wrapText="1"/>
      <protection/>
    </xf>
    <xf numFmtId="0" fontId="40" fillId="0" borderId="0" xfId="83" applyFont="1">
      <alignment vertical="center"/>
      <protection/>
    </xf>
    <xf numFmtId="0" fontId="40" fillId="0" borderId="0" xfId="83" applyFont="1" applyAlignment="1">
      <alignment horizontal="center" vertical="center"/>
      <protection/>
    </xf>
    <xf numFmtId="3" fontId="40" fillId="0" borderId="0" xfId="83" applyNumberFormat="1" applyFont="1">
      <alignment vertical="center"/>
      <protection/>
    </xf>
    <xf numFmtId="0" fontId="40" fillId="0" borderId="0" xfId="83" applyFont="1" applyFill="1">
      <alignment vertical="center"/>
      <protection/>
    </xf>
    <xf numFmtId="3" fontId="40" fillId="0" borderId="10" xfId="83" applyNumberFormat="1" applyFont="1" applyFill="1" applyBorder="1">
      <alignment vertical="center"/>
      <protection/>
    </xf>
    <xf numFmtId="3" fontId="9" fillId="23" borderId="10" xfId="63" applyFont="1" applyFill="1" applyBorder="1" applyAlignment="1">
      <alignment horizontal="center" vertical="center"/>
      <protection/>
    </xf>
    <xf numFmtId="3" fontId="10" fillId="0" borderId="10" xfId="63" applyFont="1" applyFill="1" applyBorder="1" applyAlignment="1">
      <alignment horizontal="center" vertical="center"/>
      <protection/>
    </xf>
    <xf numFmtId="3" fontId="10" fillId="0" borderId="10" xfId="63" applyFont="1" applyFill="1" applyBorder="1">
      <alignment vertical="center"/>
      <protection/>
    </xf>
    <xf numFmtId="3" fontId="10" fillId="0" borderId="10" xfId="63" applyNumberFormat="1" applyFont="1" applyFill="1" applyBorder="1">
      <alignment vertical="center"/>
      <protection/>
    </xf>
    <xf numFmtId="3" fontId="9" fillId="0" borderId="10" xfId="63" applyFont="1" applyFill="1" applyBorder="1" applyAlignment="1">
      <alignment horizontal="left" vertical="center"/>
      <protection/>
    </xf>
    <xf numFmtId="3" fontId="9" fillId="0" borderId="10" xfId="63" applyFont="1" applyFill="1" applyBorder="1" applyAlignment="1">
      <alignment horizontal="right" vertical="center"/>
      <protection/>
    </xf>
    <xf numFmtId="3" fontId="0" fillId="0" borderId="0" xfId="0" applyAlignment="1">
      <alignment horizontal="right" vertical="center"/>
    </xf>
    <xf numFmtId="3" fontId="7" fillId="0" borderId="15" xfId="88" applyNumberFormat="1" applyFont="1" applyFill="1" applyBorder="1" applyAlignment="1">
      <alignment vertical="center" wrapText="1"/>
      <protection/>
    </xf>
    <xf numFmtId="3" fontId="0" fillId="0" borderId="10" xfId="0" applyBorder="1" applyAlignment="1">
      <alignment horizontal="center" vertical="center"/>
    </xf>
    <xf numFmtId="0" fontId="7" fillId="0" borderId="17" xfId="88" applyFont="1" applyBorder="1" applyAlignment="1">
      <alignment horizontal="center" vertical="center" wrapText="1"/>
      <protection/>
    </xf>
    <xf numFmtId="3" fontId="7" fillId="0" borderId="10" xfId="88" applyNumberFormat="1" applyFont="1" applyFill="1" applyBorder="1" applyAlignment="1">
      <alignment horizontal="right" vertical="center" wrapText="1"/>
      <protection/>
    </xf>
    <xf numFmtId="3" fontId="8" fillId="0" borderId="15" xfId="88" applyNumberFormat="1" applyFont="1" applyFill="1" applyBorder="1" applyAlignment="1">
      <alignment vertical="center" wrapText="1"/>
      <protection/>
    </xf>
    <xf numFmtId="0" fontId="84" fillId="0" borderId="0" xfId="83" applyFont="1">
      <alignment vertical="center"/>
      <protection/>
    </xf>
    <xf numFmtId="0" fontId="84" fillId="0" borderId="10" xfId="83" applyFont="1" applyFill="1" applyBorder="1" applyAlignment="1">
      <alignment horizontal="center" vertical="center"/>
      <protection/>
    </xf>
    <xf numFmtId="0" fontId="84" fillId="0" borderId="10" xfId="83" applyFont="1" applyFill="1" applyBorder="1" applyAlignment="1">
      <alignment vertical="center"/>
      <protection/>
    </xf>
    <xf numFmtId="3" fontId="84" fillId="0" borderId="10" xfId="83" applyNumberFormat="1" applyFont="1" applyFill="1" applyBorder="1" applyAlignment="1">
      <alignment horizontal="center" vertical="center"/>
      <protection/>
    </xf>
    <xf numFmtId="3" fontId="40" fillId="0" borderId="10" xfId="83" applyNumberFormat="1" applyFont="1" applyFill="1" applyBorder="1" applyAlignment="1">
      <alignment horizontal="center" vertical="center" wrapText="1"/>
      <protection/>
    </xf>
    <xf numFmtId="3" fontId="40" fillId="0" borderId="10" xfId="83" applyNumberFormat="1" applyFont="1" applyFill="1" applyBorder="1" applyAlignment="1">
      <alignment vertical="center" wrapText="1"/>
      <protection/>
    </xf>
    <xf numFmtId="0" fontId="40" fillId="0" borderId="10" xfId="83" applyFont="1" applyFill="1" applyBorder="1" applyAlignment="1">
      <alignment horizontal="center" vertical="center" wrapText="1"/>
      <protection/>
    </xf>
    <xf numFmtId="3" fontId="40" fillId="22" borderId="10" xfId="83" applyNumberFormat="1" applyFont="1" applyFill="1" applyBorder="1">
      <alignment vertical="center"/>
      <protection/>
    </xf>
    <xf numFmtId="3" fontId="40" fillId="24" borderId="10" xfId="83" applyNumberFormat="1" applyFont="1" applyFill="1" applyBorder="1">
      <alignment vertical="center"/>
      <protection/>
    </xf>
    <xf numFmtId="3" fontId="84" fillId="0" borderId="10" xfId="83" applyNumberFormat="1" applyFont="1" applyFill="1" applyBorder="1" applyAlignment="1">
      <alignment horizontal="left" vertical="center"/>
      <protection/>
    </xf>
    <xf numFmtId="3" fontId="40" fillId="0" borderId="10" xfId="83" applyNumberFormat="1" applyFont="1" applyFill="1" applyBorder="1" applyAlignment="1">
      <alignment horizontal="center" vertical="center"/>
      <protection/>
    </xf>
    <xf numFmtId="0" fontId="84" fillId="0" borderId="10" xfId="83" applyFont="1" applyFill="1" applyBorder="1" applyAlignment="1">
      <alignment horizontal="center" vertical="center" wrapText="1"/>
      <protection/>
    </xf>
    <xf numFmtId="0" fontId="84" fillId="0" borderId="10" xfId="83" applyFont="1" applyFill="1" applyBorder="1" applyAlignment="1">
      <alignment vertical="center" wrapText="1"/>
      <protection/>
    </xf>
    <xf numFmtId="0" fontId="84" fillId="22" borderId="10" xfId="83" applyFont="1" applyFill="1" applyBorder="1" applyAlignment="1">
      <alignment horizontal="center" vertical="center" wrapText="1"/>
      <protection/>
    </xf>
    <xf numFmtId="3" fontId="84" fillId="22" borderId="10" xfId="83" applyNumberFormat="1" applyFont="1" applyFill="1" applyBorder="1">
      <alignment vertical="center"/>
      <protection/>
    </xf>
    <xf numFmtId="3" fontId="84" fillId="0" borderId="10" xfId="83" applyNumberFormat="1" applyFont="1" applyFill="1" applyBorder="1">
      <alignment vertical="center"/>
      <protection/>
    </xf>
    <xf numFmtId="0" fontId="8" fillId="23" borderId="10" xfId="88" applyFont="1" applyFill="1" applyBorder="1" applyAlignment="1">
      <alignment horizontal="center" vertical="center" wrapText="1"/>
      <protection/>
    </xf>
    <xf numFmtId="0" fontId="8" fillId="23" borderId="15" xfId="88" applyFont="1" applyFill="1" applyBorder="1" applyAlignment="1">
      <alignment horizontal="center" vertical="center" wrapText="1"/>
      <protection/>
    </xf>
    <xf numFmtId="20" fontId="85" fillId="23" borderId="10" xfId="83" applyNumberFormat="1" applyFont="1" applyFill="1" applyBorder="1" applyAlignment="1">
      <alignment horizontal="center" vertical="center" wrapText="1"/>
      <protection/>
    </xf>
    <xf numFmtId="0" fontId="85" fillId="23" borderId="10" xfId="83" applyFont="1" applyFill="1" applyBorder="1" applyAlignment="1">
      <alignment horizontal="center" vertical="center" wrapText="1"/>
      <protection/>
    </xf>
    <xf numFmtId="3" fontId="8" fillId="23" borderId="10" xfId="67" applyNumberFormat="1" applyFont="1" applyFill="1" applyBorder="1" applyAlignment="1">
      <alignment horizontal="center" vertical="center" wrapText="1"/>
      <protection/>
    </xf>
    <xf numFmtId="3" fontId="8" fillId="0" borderId="0" xfId="67" applyNumberFormat="1" applyFont="1" applyAlignment="1">
      <alignment vertical="center"/>
      <protection/>
    </xf>
    <xf numFmtId="3" fontId="7" fillId="0" borderId="0" xfId="67" applyNumberFormat="1" applyFont="1" applyAlignment="1">
      <alignment horizontal="right" vertical="center"/>
      <protection/>
    </xf>
    <xf numFmtId="0" fontId="9" fillId="23" borderId="10" xfId="67" applyFont="1" applyFill="1" applyBorder="1" applyAlignment="1">
      <alignment horizontal="center" vertical="center" wrapText="1"/>
      <protection/>
    </xf>
    <xf numFmtId="0" fontId="9" fillId="23" borderId="10" xfId="67" applyFont="1" applyFill="1" applyBorder="1" applyAlignment="1">
      <alignment horizontal="left" vertical="center"/>
      <protection/>
    </xf>
    <xf numFmtId="3" fontId="9" fillId="23" borderId="26" xfId="67" applyNumberFormat="1" applyFont="1" applyFill="1" applyBorder="1" applyAlignment="1">
      <alignment horizontal="center" vertical="center" wrapText="1"/>
      <protection/>
    </xf>
    <xf numFmtId="3" fontId="9" fillId="23" borderId="10" xfId="67" applyNumberFormat="1" applyFont="1" applyFill="1" applyBorder="1" applyAlignment="1">
      <alignment horizontal="center" vertical="center" wrapText="1"/>
      <protection/>
    </xf>
    <xf numFmtId="3" fontId="87" fillId="0" borderId="0" xfId="67" applyNumberFormat="1" applyFont="1">
      <alignment/>
      <protection/>
    </xf>
    <xf numFmtId="0" fontId="41" fillId="0" borderId="0" xfId="67" applyFont="1">
      <alignment/>
      <protection/>
    </xf>
    <xf numFmtId="3" fontId="72" fillId="0" borderId="10" xfId="0" applyFont="1" applyBorder="1" applyAlignment="1">
      <alignment horizontal="justify" vertical="center" wrapText="1"/>
    </xf>
    <xf numFmtId="0" fontId="41" fillId="0" borderId="0" xfId="67" applyFont="1" applyAlignment="1">
      <alignment horizontal="right"/>
      <protection/>
    </xf>
    <xf numFmtId="3" fontId="7" fillId="0" borderId="10" xfId="0" applyFont="1" applyBorder="1" applyAlignment="1">
      <alignment horizontal="center" vertical="center" wrapText="1"/>
    </xf>
    <xf numFmtId="0" fontId="68" fillId="0" borderId="10" xfId="0" applyNumberFormat="1" applyFont="1" applyBorder="1" applyAlignment="1">
      <alignment vertical="center"/>
    </xf>
    <xf numFmtId="3" fontId="7" fillId="0" borderId="10" xfId="0" applyFont="1" applyBorder="1" applyAlignment="1">
      <alignment horizontal="left" vertical="center"/>
    </xf>
    <xf numFmtId="3" fontId="7" fillId="0" borderId="10" xfId="0" applyFont="1" applyBorder="1" applyAlignment="1">
      <alignment vertical="center"/>
    </xf>
    <xf numFmtId="3" fontId="46" fillId="0" borderId="10" xfId="0" applyFont="1" applyFill="1" applyBorder="1" applyAlignment="1">
      <alignment horizontal="center" vertical="center" wrapText="1"/>
    </xf>
    <xf numFmtId="3" fontId="46" fillId="0" borderId="10" xfId="0" applyFont="1" applyFill="1" applyBorder="1" applyAlignment="1">
      <alignment horizontal="center" vertical="center"/>
    </xf>
    <xf numFmtId="3" fontId="7" fillId="0" borderId="0" xfId="84" applyNumberFormat="1" applyFont="1" applyBorder="1" applyAlignment="1">
      <alignment vertical="center"/>
      <protection/>
    </xf>
    <xf numFmtId="3" fontId="8" fillId="0" borderId="0" xfId="63" applyFont="1" applyBorder="1">
      <alignment vertical="center"/>
      <protection/>
    </xf>
    <xf numFmtId="3" fontId="8" fillId="0" borderId="0" xfId="63" applyFont="1" applyBorder="1" applyAlignment="1">
      <alignment horizontal="left" vertical="center" wrapText="1"/>
      <protection/>
    </xf>
    <xf numFmtId="0" fontId="7" fillId="0" borderId="0" xfId="84" applyFont="1" applyFill="1" applyBorder="1">
      <alignment/>
      <protection/>
    </xf>
    <xf numFmtId="3" fontId="8" fillId="0" borderId="0" xfId="63" applyFont="1" applyBorder="1" applyAlignment="1">
      <alignment horizontal="right" vertical="center"/>
      <protection/>
    </xf>
    <xf numFmtId="3" fontId="8" fillId="23" borderId="10" xfId="63" applyFont="1" applyFill="1" applyBorder="1" applyAlignment="1">
      <alignment horizontal="center" vertical="center"/>
      <protection/>
    </xf>
    <xf numFmtId="3" fontId="8" fillId="23" borderId="10" xfId="63" applyFont="1" applyFill="1" applyBorder="1" applyAlignment="1">
      <alignment horizontal="center" vertical="center" wrapText="1"/>
      <protection/>
    </xf>
    <xf numFmtId="0" fontId="8" fillId="23" borderId="10" xfId="84" applyFont="1" applyFill="1" applyBorder="1" applyAlignment="1">
      <alignment horizontal="center"/>
      <protection/>
    </xf>
    <xf numFmtId="0" fontId="8" fillId="23" borderId="10" xfId="84" applyFont="1" applyFill="1" applyBorder="1" applyAlignment="1">
      <alignment horizontal="centerContinuous" vertical="center"/>
      <protection/>
    </xf>
    <xf numFmtId="3" fontId="8" fillId="23" borderId="10" xfId="63" applyFont="1" applyFill="1" applyBorder="1" applyAlignment="1">
      <alignment horizontal="centerContinuous" vertical="center"/>
      <protection/>
    </xf>
    <xf numFmtId="0" fontId="7" fillId="23" borderId="10" xfId="84" applyFont="1" applyFill="1" applyBorder="1" applyAlignment="1">
      <alignment vertical="center"/>
      <protection/>
    </xf>
    <xf numFmtId="3" fontId="8" fillId="0" borderId="10" xfId="63" applyFont="1" applyBorder="1" applyAlignment="1">
      <alignment horizontal="center" vertical="center" wrapText="1"/>
      <protection/>
    </xf>
    <xf numFmtId="3" fontId="8" fillId="0" borderId="10" xfId="63" applyFont="1" applyBorder="1" applyAlignment="1">
      <alignment horizontal="left" vertical="center" wrapText="1"/>
      <protection/>
    </xf>
    <xf numFmtId="3" fontId="8" fillId="0" borderId="10" xfId="84" applyNumberFormat="1" applyFont="1" applyFill="1" applyBorder="1" applyAlignment="1">
      <alignment horizontal="center" vertical="center"/>
      <protection/>
    </xf>
    <xf numFmtId="3" fontId="7" fillId="0" borderId="10" xfId="63" applyFont="1" applyBorder="1" applyAlignment="1">
      <alignment horizontal="center" vertical="center"/>
      <protection/>
    </xf>
    <xf numFmtId="3" fontId="7" fillId="0" borderId="10" xfId="63" applyFont="1" applyBorder="1" applyAlignment="1">
      <alignment horizontal="left" vertical="center" wrapText="1"/>
      <protection/>
    </xf>
    <xf numFmtId="3" fontId="7" fillId="0" borderId="10" xfId="84" applyNumberFormat="1" applyFont="1" applyFill="1" applyBorder="1" applyAlignment="1">
      <alignment horizontal="center" vertical="center"/>
      <protection/>
    </xf>
    <xf numFmtId="3" fontId="7" fillId="0" borderId="10" xfId="84" applyNumberFormat="1" applyFont="1" applyFill="1" applyBorder="1" applyAlignment="1">
      <alignment vertical="center"/>
      <protection/>
    </xf>
    <xf numFmtId="0" fontId="7" fillId="0" borderId="10" xfId="84" applyFont="1" applyBorder="1" applyAlignment="1">
      <alignment horizontal="center" vertical="center"/>
      <protection/>
    </xf>
    <xf numFmtId="0" fontId="7" fillId="0" borderId="10" xfId="84" applyFont="1" applyBorder="1" applyAlignment="1">
      <alignment vertical="center"/>
      <protection/>
    </xf>
    <xf numFmtId="0" fontId="8" fillId="0" borderId="10" xfId="84" applyFont="1" applyBorder="1" applyAlignment="1">
      <alignment horizontal="center" vertical="center"/>
      <protection/>
    </xf>
    <xf numFmtId="0" fontId="8" fillId="0" borderId="10" xfId="84" applyFont="1" applyBorder="1" applyAlignment="1">
      <alignment vertical="center" wrapText="1"/>
      <protection/>
    </xf>
    <xf numFmtId="3" fontId="8" fillId="0" borderId="10" xfId="84" applyNumberFormat="1" applyFont="1" applyFill="1" applyBorder="1" applyAlignment="1">
      <alignment vertical="center"/>
      <protection/>
    </xf>
    <xf numFmtId="0" fontId="8" fillId="0" borderId="10" xfId="84" applyFont="1" applyBorder="1" applyAlignment="1">
      <alignment horizontal="center" vertical="center" wrapText="1"/>
      <protection/>
    </xf>
    <xf numFmtId="0" fontId="7" fillId="0" borderId="10" xfId="84" applyFont="1" applyBorder="1" applyAlignment="1">
      <alignment vertical="center" wrapText="1"/>
      <protection/>
    </xf>
    <xf numFmtId="3" fontId="7" fillId="0" borderId="10" xfId="63" applyFont="1" applyBorder="1" applyAlignment="1">
      <alignment horizontal="center" vertical="center" wrapText="1"/>
      <protection/>
    </xf>
    <xf numFmtId="0" fontId="8" fillId="0" borderId="10" xfId="84" applyFont="1" applyBorder="1" applyAlignment="1">
      <alignment horizontal="left" vertical="center"/>
      <protection/>
    </xf>
    <xf numFmtId="3" fontId="7" fillId="0" borderId="10" xfId="89" applyFont="1" applyBorder="1">
      <alignment vertical="center"/>
      <protection/>
    </xf>
    <xf numFmtId="0" fontId="7" fillId="0" borderId="10" xfId="84" applyFont="1" applyFill="1" applyBorder="1">
      <alignment/>
      <protection/>
    </xf>
    <xf numFmtId="3" fontId="40" fillId="0" borderId="10" xfId="83" applyNumberFormat="1" applyFont="1" applyFill="1" applyBorder="1" applyAlignment="1">
      <alignment horizontal="right" vertical="center"/>
      <protection/>
    </xf>
    <xf numFmtId="178" fontId="40" fillId="0" borderId="10" xfId="83" applyNumberFormat="1" applyFont="1" applyFill="1" applyBorder="1">
      <alignment vertical="center"/>
      <protection/>
    </xf>
    <xf numFmtId="3" fontId="34" fillId="24" borderId="30" xfId="67" applyNumberFormat="1" applyFont="1" applyFill="1" applyBorder="1">
      <alignment/>
      <protection/>
    </xf>
    <xf numFmtId="3" fontId="33" fillId="24" borderId="30" xfId="67" applyNumberFormat="1" applyFont="1" applyFill="1" applyBorder="1">
      <alignment/>
      <protection/>
    </xf>
    <xf numFmtId="3" fontId="33" fillId="17" borderId="31" xfId="67" applyNumberFormat="1" applyFont="1" applyFill="1" applyBorder="1">
      <alignment/>
      <protection/>
    </xf>
    <xf numFmtId="4" fontId="40" fillId="0" borderId="14" xfId="83" applyNumberFormat="1" applyFont="1" applyFill="1" applyBorder="1" applyAlignment="1">
      <alignment horizontal="right" vertical="center"/>
      <protection/>
    </xf>
    <xf numFmtId="4" fontId="40" fillId="0" borderId="10" xfId="83" applyNumberFormat="1" applyFont="1" applyFill="1" applyBorder="1" applyAlignment="1">
      <alignment horizontal="right" vertical="center"/>
      <protection/>
    </xf>
    <xf numFmtId="0" fontId="8" fillId="23" borderId="10" xfId="67" applyFont="1" applyFill="1" applyBorder="1" applyAlignment="1">
      <alignment horizontal="center" vertical="center" wrapText="1"/>
      <protection/>
    </xf>
    <xf numFmtId="0" fontId="8" fillId="23" borderId="10" xfId="67" applyFont="1" applyFill="1" applyBorder="1" applyAlignment="1">
      <alignment horizontal="center" vertical="center"/>
      <protection/>
    </xf>
    <xf numFmtId="3" fontId="33" fillId="23" borderId="10" xfId="67" applyNumberFormat="1" applyFont="1" applyFill="1" applyBorder="1" applyAlignment="1">
      <alignment horizontal="center" vertical="center" wrapText="1"/>
      <protection/>
    </xf>
    <xf numFmtId="3" fontId="0" fillId="0" borderId="0" xfId="82" applyFont="1" applyBorder="1" applyAlignment="1">
      <alignment horizontal="left" vertical="center"/>
      <protection/>
    </xf>
    <xf numFmtId="4" fontId="40" fillId="0" borderId="10" xfId="83" applyNumberFormat="1" applyFont="1" applyFill="1" applyBorder="1" applyAlignment="1">
      <alignment horizontal="left" vertical="center"/>
      <protection/>
    </xf>
    <xf numFmtId="3" fontId="70" fillId="24" borderId="10" xfId="0" applyFont="1" applyFill="1" applyBorder="1" applyAlignment="1">
      <alignment horizontal="center" vertical="center"/>
    </xf>
    <xf numFmtId="3" fontId="45" fillId="17" borderId="10" xfId="0" applyFont="1" applyFill="1" applyBorder="1" applyAlignment="1">
      <alignment horizontal="center" vertical="center" wrapText="1"/>
    </xf>
    <xf numFmtId="3" fontId="47" fillId="17" borderId="10" xfId="0" applyFont="1" applyFill="1" applyBorder="1" applyAlignment="1">
      <alignment vertical="center" wrapText="1"/>
    </xf>
    <xf numFmtId="3" fontId="59" fillId="17" borderId="10" xfId="0" applyFont="1" applyFill="1" applyBorder="1" applyAlignment="1">
      <alignment vertical="center" wrapText="1"/>
    </xf>
    <xf numFmtId="0" fontId="36" fillId="0" borderId="0" xfId="67" applyFont="1" applyAlignment="1">
      <alignment horizontal="center"/>
      <protection/>
    </xf>
    <xf numFmtId="0" fontId="65" fillId="0" borderId="0" xfId="67" applyFont="1" applyAlignment="1">
      <alignment horizontal="center"/>
      <protection/>
    </xf>
    <xf numFmtId="14" fontId="36" fillId="0" borderId="0" xfId="67" applyNumberFormat="1" applyFont="1" applyAlignment="1">
      <alignment horizontal="center"/>
      <protection/>
    </xf>
    <xf numFmtId="0" fontId="37" fillId="17" borderId="24" xfId="67" applyFont="1" applyFill="1" applyBorder="1" applyAlignment="1">
      <alignment horizontal="center" vertical="center"/>
      <protection/>
    </xf>
    <xf numFmtId="0" fontId="35" fillId="17" borderId="24" xfId="67" applyFont="1" applyFill="1" applyBorder="1" applyAlignment="1">
      <alignment horizontal="center" vertical="center"/>
      <protection/>
    </xf>
    <xf numFmtId="0" fontId="38" fillId="24" borderId="15" xfId="85" applyFont="1" applyFill="1" applyBorder="1" applyAlignment="1">
      <alignment/>
      <protection/>
    </xf>
    <xf numFmtId="0" fontId="14" fillId="24" borderId="25" xfId="85" applyFont="1" applyFill="1" applyBorder="1" applyAlignment="1">
      <alignment/>
      <protection/>
    </xf>
    <xf numFmtId="0" fontId="14" fillId="24" borderId="26" xfId="85" applyFont="1" applyFill="1" applyBorder="1" applyAlignment="1">
      <alignment/>
      <protection/>
    </xf>
    <xf numFmtId="0" fontId="38" fillId="0" borderId="15" xfId="85" applyFont="1" applyFill="1" applyBorder="1" applyAlignment="1">
      <alignment/>
      <protection/>
    </xf>
    <xf numFmtId="0" fontId="14" fillId="0" borderId="25" xfId="85" applyFont="1" applyFill="1" applyBorder="1" applyAlignment="1">
      <alignment/>
      <protection/>
    </xf>
    <xf numFmtId="0" fontId="14" fillId="0" borderId="26" xfId="85" applyFont="1" applyFill="1" applyBorder="1" applyAlignment="1">
      <alignment/>
      <protection/>
    </xf>
    <xf numFmtId="0" fontId="38" fillId="17" borderId="15" xfId="85" applyFont="1" applyFill="1" applyBorder="1" applyAlignment="1">
      <alignment wrapText="1"/>
      <protection/>
    </xf>
    <xf numFmtId="0" fontId="14" fillId="17" borderId="25" xfId="85" applyFont="1" applyFill="1" applyBorder="1" applyAlignment="1">
      <alignment wrapText="1"/>
      <protection/>
    </xf>
    <xf numFmtId="0" fontId="14" fillId="17" borderId="26" xfId="85" applyFont="1" applyFill="1" applyBorder="1" applyAlignment="1">
      <alignment wrapText="1"/>
      <protection/>
    </xf>
    <xf numFmtId="0" fontId="38" fillId="0" borderId="10" xfId="85" applyFont="1" applyFill="1" applyBorder="1" applyAlignment="1">
      <alignment/>
      <protection/>
    </xf>
    <xf numFmtId="0" fontId="14" fillId="0" borderId="10" xfId="85" applyFont="1" applyFill="1" applyBorder="1" applyAlignment="1">
      <alignment/>
      <protection/>
    </xf>
    <xf numFmtId="0" fontId="39" fillId="0" borderId="15" xfId="85" applyFont="1" applyFill="1" applyBorder="1" applyAlignment="1">
      <alignment horizontal="center"/>
      <protection/>
    </xf>
    <xf numFmtId="0" fontId="39" fillId="0" borderId="25" xfId="85" applyFont="1" applyFill="1" applyBorder="1" applyAlignment="1">
      <alignment horizontal="center"/>
      <protection/>
    </xf>
    <xf numFmtId="0" fontId="39" fillId="0" borderId="26" xfId="85" applyFont="1" applyFill="1" applyBorder="1" applyAlignment="1">
      <alignment horizontal="center"/>
      <protection/>
    </xf>
    <xf numFmtId="0" fontId="15" fillId="0" borderId="25" xfId="85" applyFont="1" applyFill="1" applyBorder="1" applyAlignment="1">
      <alignment/>
      <protection/>
    </xf>
    <xf numFmtId="0" fontId="15" fillId="0" borderId="26" xfId="85" applyFont="1" applyFill="1" applyBorder="1" applyAlignment="1">
      <alignment/>
      <protection/>
    </xf>
    <xf numFmtId="0" fontId="38" fillId="17" borderId="15" xfId="85" applyFont="1" applyFill="1" applyBorder="1" applyAlignment="1">
      <alignment vertical="center" wrapText="1"/>
      <protection/>
    </xf>
    <xf numFmtId="0" fontId="39" fillId="0" borderId="15" xfId="85" applyFont="1" applyFill="1" applyBorder="1" applyAlignment="1">
      <alignment vertical="center"/>
      <protection/>
    </xf>
    <xf numFmtId="0" fontId="14" fillId="0" borderId="25" xfId="85" applyFont="1" applyFill="1" applyBorder="1" applyAlignment="1">
      <alignment vertical="center"/>
      <protection/>
    </xf>
    <xf numFmtId="3" fontId="48" fillId="0" borderId="26" xfId="0" applyFont="1" applyBorder="1" applyAlignment="1">
      <alignment vertical="center"/>
    </xf>
    <xf numFmtId="0" fontId="39" fillId="0" borderId="15" xfId="85" applyFont="1" applyFill="1" applyBorder="1" applyAlignment="1">
      <alignment/>
      <protection/>
    </xf>
    <xf numFmtId="0" fontId="39" fillId="0" borderId="15" xfId="85" applyFont="1" applyFill="1" applyBorder="1" applyAlignment="1">
      <alignment wrapText="1"/>
      <protection/>
    </xf>
    <xf numFmtId="0" fontId="14" fillId="0" borderId="25" xfId="85" applyFont="1" applyFill="1" applyBorder="1" applyAlignment="1">
      <alignment wrapText="1"/>
      <protection/>
    </xf>
    <xf numFmtId="0" fontId="38" fillId="0" borderId="15" xfId="85" applyFont="1" applyFill="1" applyBorder="1" applyAlignment="1">
      <alignment wrapText="1"/>
      <protection/>
    </xf>
    <xf numFmtId="0" fontId="15" fillId="24" borderId="15" xfId="85" applyFont="1" applyFill="1" applyBorder="1" applyAlignment="1">
      <alignment horizontal="center" vertical="center" wrapText="1"/>
      <protection/>
    </xf>
    <xf numFmtId="0" fontId="15" fillId="24" borderId="25" xfId="85" applyFont="1" applyFill="1" applyBorder="1" applyAlignment="1">
      <alignment horizontal="center" vertical="center" wrapText="1"/>
      <protection/>
    </xf>
    <xf numFmtId="0" fontId="38" fillId="0" borderId="10" xfId="85" applyFont="1" applyFill="1" applyBorder="1" applyAlignment="1">
      <alignment wrapText="1"/>
      <protection/>
    </xf>
    <xf numFmtId="0" fontId="14" fillId="0" borderId="10" xfId="85" applyFont="1" applyFill="1" applyBorder="1" applyAlignment="1">
      <alignment wrapText="1"/>
      <protection/>
    </xf>
    <xf numFmtId="0" fontId="38" fillId="0" borderId="15" xfId="85" applyFont="1" applyFill="1" applyBorder="1" applyAlignment="1">
      <alignment horizontal="left" vertical="center" wrapText="1"/>
      <protection/>
    </xf>
    <xf numFmtId="0" fontId="14" fillId="0" borderId="25" xfId="85" applyFont="1" applyFill="1" applyBorder="1" applyAlignment="1">
      <alignment horizontal="left" vertical="center" wrapText="1"/>
      <protection/>
    </xf>
    <xf numFmtId="0" fontId="14" fillId="0" borderId="26" xfId="85" applyFont="1" applyFill="1" applyBorder="1" applyAlignment="1">
      <alignment horizontal="left" vertical="center" wrapText="1"/>
      <protection/>
    </xf>
    <xf numFmtId="0" fontId="38" fillId="0" borderId="15" xfId="85" applyFont="1" applyFill="1" applyBorder="1" applyAlignment="1">
      <alignment vertical="center" wrapText="1"/>
      <protection/>
    </xf>
    <xf numFmtId="3" fontId="48" fillId="0" borderId="25" xfId="0" applyFont="1" applyBorder="1" applyAlignment="1">
      <alignment vertical="center" wrapText="1"/>
    </xf>
    <xf numFmtId="3" fontId="48" fillId="0" borderId="26" xfId="0" applyFont="1" applyBorder="1" applyAlignment="1">
      <alignment vertical="center" wrapText="1"/>
    </xf>
    <xf numFmtId="0" fontId="13" fillId="24" borderId="15" xfId="85" applyFont="1" applyFill="1" applyBorder="1" applyAlignment="1">
      <alignment horizontal="center" vertical="center" wrapText="1"/>
      <protection/>
    </xf>
    <xf numFmtId="0" fontId="13" fillId="24" borderId="25" xfId="85" applyFont="1" applyFill="1" applyBorder="1" applyAlignment="1">
      <alignment horizontal="center" vertical="center" wrapText="1"/>
      <protection/>
    </xf>
    <xf numFmtId="0" fontId="38" fillId="0" borderId="10" xfId="85" applyFont="1" applyFill="1" applyBorder="1" applyAlignment="1">
      <alignment horizontal="left" vertical="center" wrapText="1"/>
      <protection/>
    </xf>
    <xf numFmtId="0" fontId="14" fillId="0" borderId="10" xfId="85" applyFont="1" applyFill="1" applyBorder="1" applyAlignment="1">
      <alignment horizontal="left" vertical="center" wrapText="1"/>
      <protection/>
    </xf>
    <xf numFmtId="0" fontId="38" fillId="0" borderId="10" xfId="85" applyFont="1" applyFill="1" applyBorder="1" applyAlignment="1">
      <alignment vertical="center" wrapText="1"/>
      <protection/>
    </xf>
    <xf numFmtId="3" fontId="48" fillId="0" borderId="10" xfId="0" applyFont="1" applyBorder="1" applyAlignment="1">
      <alignment vertical="center" wrapText="1"/>
    </xf>
    <xf numFmtId="0" fontId="38" fillId="17" borderId="15" xfId="85" applyFont="1" applyFill="1" applyBorder="1" applyAlignment="1">
      <alignment horizontal="left" vertical="center" wrapText="1"/>
      <protection/>
    </xf>
    <xf numFmtId="3" fontId="48" fillId="17" borderId="25" xfId="0" applyFont="1" applyFill="1" applyBorder="1" applyAlignment="1">
      <alignment horizontal="left" vertical="center" wrapText="1"/>
    </xf>
    <xf numFmtId="3" fontId="48" fillId="17" borderId="26" xfId="0" applyFont="1" applyFill="1" applyBorder="1" applyAlignment="1">
      <alignment horizontal="left" vertical="center" wrapText="1"/>
    </xf>
    <xf numFmtId="3" fontId="37" fillId="24" borderId="32" xfId="67" applyNumberFormat="1" applyFont="1" applyFill="1" applyBorder="1" applyAlignment="1">
      <alignment horizontal="center" vertical="center" wrapText="1"/>
      <protection/>
    </xf>
    <xf numFmtId="3" fontId="37" fillId="24" borderId="33" xfId="67" applyNumberFormat="1" applyFont="1" applyFill="1" applyBorder="1" applyAlignment="1">
      <alignment horizontal="center" vertical="center" wrapText="1"/>
      <protection/>
    </xf>
    <xf numFmtId="3" fontId="37" fillId="24" borderId="34" xfId="67" applyNumberFormat="1" applyFont="1" applyFill="1" applyBorder="1" applyAlignment="1">
      <alignment horizontal="center" vertical="center" wrapText="1"/>
      <protection/>
    </xf>
    <xf numFmtId="3" fontId="37" fillId="24" borderId="35" xfId="67" applyNumberFormat="1" applyFont="1" applyFill="1" applyBorder="1" applyAlignment="1">
      <alignment horizontal="center" vertical="center" wrapText="1"/>
      <protection/>
    </xf>
    <xf numFmtId="3" fontId="37" fillId="24" borderId="36" xfId="67" applyNumberFormat="1" applyFont="1" applyFill="1" applyBorder="1" applyAlignment="1">
      <alignment horizontal="center" vertical="center" wrapText="1"/>
      <protection/>
    </xf>
    <xf numFmtId="14" fontId="33" fillId="0" borderId="0" xfId="67" applyNumberFormat="1" applyFont="1" applyBorder="1" applyAlignment="1">
      <alignment horizontal="left"/>
      <protection/>
    </xf>
    <xf numFmtId="0" fontId="33" fillId="0" borderId="0" xfId="67" applyFont="1" applyBorder="1" applyAlignment="1">
      <alignment horizontal="left"/>
      <protection/>
    </xf>
    <xf numFmtId="0" fontId="37" fillId="24" borderId="37" xfId="67" applyFont="1" applyFill="1" applyBorder="1" applyAlignment="1">
      <alignment horizontal="center" vertical="center" wrapText="1"/>
      <protection/>
    </xf>
    <xf numFmtId="0" fontId="37" fillId="24" borderId="38" xfId="67" applyFont="1" applyFill="1" applyBorder="1" applyAlignment="1">
      <alignment horizontal="center" vertical="center" wrapText="1"/>
      <protection/>
    </xf>
    <xf numFmtId="0" fontId="37" fillId="24" borderId="32" xfId="67" applyFont="1" applyFill="1" applyBorder="1" applyAlignment="1">
      <alignment horizontal="center" vertical="center"/>
      <protection/>
    </xf>
    <xf numFmtId="0" fontId="37" fillId="24" borderId="22" xfId="67" applyFont="1" applyFill="1" applyBorder="1" applyAlignment="1">
      <alignment horizontal="center" vertical="center"/>
      <protection/>
    </xf>
    <xf numFmtId="0" fontId="37" fillId="24" borderId="35" xfId="67" applyFont="1" applyFill="1" applyBorder="1" applyAlignment="1">
      <alignment horizontal="center" vertical="center" wrapText="1"/>
      <protection/>
    </xf>
    <xf numFmtId="0" fontId="37" fillId="24" borderId="21" xfId="67" applyFont="1" applyFill="1" applyBorder="1" applyAlignment="1">
      <alignment horizontal="center" vertical="center" wrapText="1"/>
      <protection/>
    </xf>
    <xf numFmtId="3" fontId="8" fillId="24" borderId="39" xfId="87" applyFont="1" applyFill="1" applyBorder="1" applyAlignment="1">
      <alignment horizontal="right" vertical="center" wrapText="1"/>
      <protection/>
    </xf>
    <xf numFmtId="3" fontId="8" fillId="24" borderId="19" xfId="87" applyFont="1" applyFill="1" applyBorder="1" applyAlignment="1">
      <alignment horizontal="right" vertical="center" wrapText="1"/>
      <protection/>
    </xf>
    <xf numFmtId="3" fontId="8" fillId="24" borderId="40" xfId="87" applyFont="1" applyFill="1" applyBorder="1" applyAlignment="1">
      <alignment horizontal="center" vertical="center"/>
      <protection/>
    </xf>
    <xf numFmtId="3" fontId="8" fillId="24" borderId="41" xfId="87" applyFont="1" applyFill="1" applyBorder="1" applyAlignment="1">
      <alignment horizontal="center" vertical="center"/>
      <protection/>
    </xf>
    <xf numFmtId="3" fontId="8" fillId="24" borderId="42" xfId="87" applyFont="1" applyFill="1" applyBorder="1" applyAlignment="1">
      <alignment horizontal="center" vertical="center"/>
      <protection/>
    </xf>
    <xf numFmtId="3" fontId="8" fillId="24" borderId="15" xfId="87" applyFont="1" applyFill="1" applyBorder="1" applyAlignment="1">
      <alignment horizontal="center" vertical="center" wrapText="1"/>
      <protection/>
    </xf>
    <xf numFmtId="3" fontId="8" fillId="24" borderId="26" xfId="87" applyFont="1" applyFill="1" applyBorder="1" applyAlignment="1">
      <alignment horizontal="center" vertical="center" wrapText="1"/>
      <protection/>
    </xf>
    <xf numFmtId="3" fontId="8" fillId="24" borderId="43" xfId="87" applyFont="1" applyFill="1" applyBorder="1" applyAlignment="1">
      <alignment horizontal="center" vertical="center" wrapText="1"/>
      <protection/>
    </xf>
    <xf numFmtId="3" fontId="8" fillId="24" borderId="29" xfId="87" applyFont="1" applyFill="1" applyBorder="1" applyAlignment="1">
      <alignment horizontal="center" vertical="center" wrapText="1"/>
      <protection/>
    </xf>
    <xf numFmtId="0" fontId="34" fillId="24" borderId="10" xfId="67" applyFont="1" applyFill="1" applyBorder="1" applyAlignment="1">
      <alignment horizontal="left"/>
      <protection/>
    </xf>
    <xf numFmtId="3" fontId="8" fillId="24" borderId="17" xfId="87" applyFont="1" applyFill="1" applyBorder="1" applyAlignment="1">
      <alignment horizontal="center" vertical="center" wrapText="1"/>
      <protection/>
    </xf>
    <xf numFmtId="3" fontId="8" fillId="24" borderId="14" xfId="87" applyFont="1" applyFill="1" applyBorder="1" applyAlignment="1">
      <alignment horizontal="center" vertical="center" wrapText="1"/>
      <protection/>
    </xf>
    <xf numFmtId="0" fontId="33" fillId="24" borderId="16" xfId="85" applyFont="1" applyFill="1" applyBorder="1" applyAlignment="1">
      <alignment horizontal="center" vertical="center" wrapText="1"/>
      <protection/>
    </xf>
    <xf numFmtId="0" fontId="33" fillId="24" borderId="44" xfId="85" applyFont="1" applyFill="1" applyBorder="1" applyAlignment="1">
      <alignment horizontal="center" vertical="center" wrapText="1"/>
      <protection/>
    </xf>
    <xf numFmtId="0" fontId="33" fillId="24" borderId="43" xfId="85" applyFont="1" applyFill="1" applyBorder="1" applyAlignment="1">
      <alignment horizontal="center" vertical="center" wrapText="1"/>
      <protection/>
    </xf>
    <xf numFmtId="0" fontId="33" fillId="24" borderId="11" xfId="85" applyFont="1" applyFill="1" applyBorder="1" applyAlignment="1">
      <alignment horizontal="center" vertical="center" wrapText="1"/>
      <protection/>
    </xf>
    <xf numFmtId="0" fontId="33" fillId="24" borderId="0" xfId="85" applyFont="1" applyFill="1" applyBorder="1" applyAlignment="1">
      <alignment horizontal="center" vertical="center" wrapText="1"/>
      <protection/>
    </xf>
    <xf numFmtId="0" fontId="33" fillId="24" borderId="12" xfId="85" applyFont="1" applyFill="1" applyBorder="1" applyAlignment="1">
      <alignment horizontal="center" vertical="center" wrapText="1"/>
      <protection/>
    </xf>
    <xf numFmtId="0" fontId="33" fillId="24" borderId="27" xfId="85" applyFont="1" applyFill="1" applyBorder="1" applyAlignment="1">
      <alignment horizontal="center" vertical="center" wrapText="1"/>
      <protection/>
    </xf>
    <xf numFmtId="0" fontId="33" fillId="24" borderId="28" xfId="85" applyFont="1" applyFill="1" applyBorder="1" applyAlignment="1">
      <alignment horizontal="center" vertical="center" wrapText="1"/>
      <protection/>
    </xf>
    <xf numFmtId="0" fontId="33" fillId="24" borderId="29" xfId="85" applyFont="1" applyFill="1" applyBorder="1" applyAlignment="1">
      <alignment horizontal="center" vertical="center" wrapText="1"/>
      <protection/>
    </xf>
    <xf numFmtId="0" fontId="34" fillId="0" borderId="10" xfId="85" applyFont="1" applyFill="1" applyBorder="1" applyAlignment="1">
      <alignment/>
      <protection/>
    </xf>
    <xf numFmtId="0" fontId="33" fillId="17" borderId="10" xfId="67" applyFont="1" applyFill="1" applyBorder="1" applyAlignment="1">
      <alignment horizontal="left"/>
      <protection/>
    </xf>
    <xf numFmtId="0" fontId="33" fillId="17" borderId="16" xfId="85" applyFont="1" applyFill="1" applyBorder="1" applyAlignment="1">
      <alignment wrapText="1"/>
      <protection/>
    </xf>
    <xf numFmtId="0" fontId="34" fillId="17" borderId="44" xfId="85" applyFont="1" applyFill="1" applyBorder="1" applyAlignment="1">
      <alignment wrapText="1"/>
      <protection/>
    </xf>
    <xf numFmtId="0" fontId="34" fillId="17" borderId="43" xfId="85" applyFont="1" applyFill="1" applyBorder="1" applyAlignment="1">
      <alignment wrapText="1"/>
      <protection/>
    </xf>
    <xf numFmtId="0" fontId="33" fillId="17" borderId="15" xfId="85" applyFont="1" applyFill="1" applyBorder="1" applyAlignment="1">
      <alignment wrapText="1"/>
      <protection/>
    </xf>
    <xf numFmtId="0" fontId="34" fillId="17" borderId="25" xfId="85" applyFont="1" applyFill="1" applyBorder="1" applyAlignment="1">
      <alignment wrapText="1"/>
      <protection/>
    </xf>
    <xf numFmtId="0" fontId="34" fillId="17" borderId="26" xfId="85" applyFont="1" applyFill="1" applyBorder="1" applyAlignment="1">
      <alignment wrapText="1"/>
      <protection/>
    </xf>
    <xf numFmtId="3" fontId="8" fillId="24" borderId="39" xfId="87" applyFont="1" applyFill="1" applyBorder="1" applyAlignment="1">
      <alignment horizontal="center" vertical="center" wrapText="1"/>
      <protection/>
    </xf>
    <xf numFmtId="3" fontId="8" fillId="24" borderId="19" xfId="87" applyFont="1" applyFill="1" applyBorder="1" applyAlignment="1">
      <alignment horizontal="center" vertical="center" wrapText="1"/>
      <protection/>
    </xf>
    <xf numFmtId="0" fontId="34" fillId="0" borderId="15" xfId="85" applyFont="1" applyFill="1" applyBorder="1" applyAlignment="1">
      <alignment wrapText="1"/>
      <protection/>
    </xf>
    <xf numFmtId="0" fontId="34" fillId="0" borderId="25" xfId="85" applyFont="1" applyFill="1" applyBorder="1" applyAlignment="1">
      <alignment wrapText="1"/>
      <protection/>
    </xf>
    <xf numFmtId="0" fontId="34" fillId="0" borderId="26" xfId="85" applyFont="1" applyFill="1" applyBorder="1" applyAlignment="1">
      <alignment/>
      <protection/>
    </xf>
    <xf numFmtId="0" fontId="33" fillId="17" borderId="15" xfId="85" applyFont="1" applyFill="1" applyBorder="1" applyAlignment="1">
      <alignment vertical="center" wrapText="1"/>
      <protection/>
    </xf>
    <xf numFmtId="0" fontId="33" fillId="17" borderId="15" xfId="85" applyFont="1" applyFill="1" applyBorder="1" applyAlignment="1">
      <alignment horizontal="left" wrapText="1"/>
      <protection/>
    </xf>
    <xf numFmtId="0" fontId="33" fillId="17" borderId="25" xfId="85" applyFont="1" applyFill="1" applyBorder="1" applyAlignment="1">
      <alignment horizontal="left" wrapText="1"/>
      <protection/>
    </xf>
    <xf numFmtId="0" fontId="33" fillId="17" borderId="26" xfId="85" applyFont="1" applyFill="1" applyBorder="1" applyAlignment="1">
      <alignment horizontal="left" wrapText="1"/>
      <protection/>
    </xf>
    <xf numFmtId="0" fontId="34" fillId="0" borderId="10" xfId="85" applyFont="1" applyFill="1" applyBorder="1" applyAlignment="1">
      <alignment wrapText="1"/>
      <protection/>
    </xf>
    <xf numFmtId="0" fontId="33" fillId="0" borderId="15" xfId="85" applyFont="1" applyFill="1" applyBorder="1" applyAlignment="1">
      <alignment wrapText="1"/>
      <protection/>
    </xf>
    <xf numFmtId="0" fontId="33" fillId="0" borderId="15" xfId="85" applyFont="1" applyFill="1" applyBorder="1" applyAlignment="1">
      <alignment vertical="center" wrapText="1"/>
      <protection/>
    </xf>
    <xf numFmtId="3" fontId="34" fillId="0" borderId="25" xfId="0" applyFont="1" applyBorder="1" applyAlignment="1">
      <alignment vertical="center" wrapText="1"/>
    </xf>
    <xf numFmtId="3" fontId="34" fillId="0" borderId="26" xfId="0" applyFont="1" applyBorder="1" applyAlignment="1">
      <alignment vertical="center" wrapText="1"/>
    </xf>
    <xf numFmtId="0" fontId="33" fillId="17" borderId="10" xfId="85" applyFont="1" applyFill="1" applyBorder="1" applyAlignment="1">
      <alignment wrapText="1"/>
      <protection/>
    </xf>
    <xf numFmtId="0" fontId="34" fillId="17" borderId="10" xfId="85" applyFont="1" applyFill="1" applyBorder="1" applyAlignment="1">
      <alignment wrapText="1"/>
      <protection/>
    </xf>
    <xf numFmtId="0" fontId="33" fillId="0" borderId="15" xfId="85" applyFont="1" applyFill="1" applyBorder="1" applyAlignment="1">
      <alignment horizontal="left" vertical="center" wrapText="1"/>
      <protection/>
    </xf>
    <xf numFmtId="0" fontId="34" fillId="0" borderId="25" xfId="85" applyFont="1" applyFill="1" applyBorder="1" applyAlignment="1">
      <alignment horizontal="left" vertical="center" wrapText="1"/>
      <protection/>
    </xf>
    <xf numFmtId="0" fontId="34" fillId="0" borderId="26" xfId="85" applyFont="1" applyFill="1" applyBorder="1" applyAlignment="1">
      <alignment horizontal="left" vertical="center" wrapText="1"/>
      <protection/>
    </xf>
    <xf numFmtId="0" fontId="53" fillId="24" borderId="10" xfId="67" applyFont="1" applyFill="1" applyBorder="1" applyAlignment="1">
      <alignment horizontal="center" vertical="center" wrapText="1"/>
      <protection/>
    </xf>
    <xf numFmtId="0" fontId="54" fillId="24" borderId="10" xfId="67" applyFont="1" applyFill="1" applyBorder="1" applyAlignment="1">
      <alignment horizontal="center" vertical="center"/>
      <protection/>
    </xf>
    <xf numFmtId="3" fontId="54" fillId="24" borderId="10" xfId="67" applyNumberFormat="1" applyFont="1" applyFill="1" applyBorder="1" applyAlignment="1">
      <alignment horizontal="center" vertical="center"/>
      <protection/>
    </xf>
    <xf numFmtId="3" fontId="55" fillId="24" borderId="17" xfId="67" applyNumberFormat="1" applyFont="1" applyFill="1" applyBorder="1" applyAlignment="1">
      <alignment horizontal="center" vertical="center" wrapText="1"/>
      <protection/>
    </xf>
    <xf numFmtId="3" fontId="55" fillId="24" borderId="13" xfId="67" applyNumberFormat="1" applyFont="1" applyFill="1" applyBorder="1" applyAlignment="1">
      <alignment horizontal="center" vertical="center" wrapText="1"/>
      <protection/>
    </xf>
    <xf numFmtId="3" fontId="55" fillId="24" borderId="14" xfId="67" applyNumberFormat="1" applyFont="1" applyFill="1" applyBorder="1" applyAlignment="1">
      <alignment horizontal="center" vertical="center" wrapText="1"/>
      <protection/>
    </xf>
    <xf numFmtId="0" fontId="53" fillId="17" borderId="10" xfId="67" applyFont="1" applyFill="1" applyBorder="1" applyAlignment="1">
      <alignment horizontal="center" vertical="center" wrapText="1"/>
      <protection/>
    </xf>
    <xf numFmtId="0" fontId="54" fillId="17" borderId="10" xfId="67" applyFont="1" applyFill="1" applyBorder="1" applyAlignment="1">
      <alignment horizontal="center" vertical="center"/>
      <protection/>
    </xf>
    <xf numFmtId="3" fontId="54" fillId="17" borderId="16" xfId="67" applyNumberFormat="1" applyFont="1" applyFill="1" applyBorder="1" applyAlignment="1">
      <alignment horizontal="center" vertical="center"/>
      <protection/>
    </xf>
    <xf numFmtId="3" fontId="54" fillId="17" borderId="44" xfId="67" applyNumberFormat="1" applyFont="1" applyFill="1" applyBorder="1" applyAlignment="1">
      <alignment horizontal="center" vertical="center"/>
      <protection/>
    </xf>
    <xf numFmtId="3" fontId="54" fillId="17" borderId="43" xfId="67" applyNumberFormat="1" applyFont="1" applyFill="1" applyBorder="1" applyAlignment="1">
      <alignment horizontal="center" vertical="center"/>
      <protection/>
    </xf>
    <xf numFmtId="3" fontId="55" fillId="17" borderId="17" xfId="67" applyNumberFormat="1" applyFont="1" applyFill="1" applyBorder="1" applyAlignment="1">
      <alignment horizontal="center" vertical="center" wrapText="1"/>
      <protection/>
    </xf>
    <xf numFmtId="3" fontId="55" fillId="17" borderId="13" xfId="67" applyNumberFormat="1" applyFont="1" applyFill="1" applyBorder="1" applyAlignment="1">
      <alignment horizontal="center" vertical="center" wrapText="1"/>
      <protection/>
    </xf>
    <xf numFmtId="3" fontId="55" fillId="17" borderId="14" xfId="67" applyNumberFormat="1" applyFont="1" applyFill="1" applyBorder="1" applyAlignment="1">
      <alignment horizontal="center" vertical="center" wrapText="1"/>
      <protection/>
    </xf>
    <xf numFmtId="3" fontId="55" fillId="17" borderId="15" xfId="67" applyNumberFormat="1" applyFont="1" applyFill="1" applyBorder="1" applyAlignment="1">
      <alignment horizontal="center" vertical="center"/>
      <protection/>
    </xf>
    <xf numFmtId="3" fontId="55" fillId="17" borderId="25" xfId="67" applyNumberFormat="1" applyFont="1" applyFill="1" applyBorder="1" applyAlignment="1">
      <alignment horizontal="center" vertical="center"/>
      <protection/>
    </xf>
    <xf numFmtId="3" fontId="55" fillId="17" borderId="26" xfId="67" applyNumberFormat="1" applyFont="1" applyFill="1" applyBorder="1" applyAlignment="1">
      <alignment horizontal="center" vertical="center"/>
      <protection/>
    </xf>
    <xf numFmtId="3" fontId="54" fillId="17" borderId="15" xfId="67" applyNumberFormat="1" applyFont="1" applyFill="1" applyBorder="1" applyAlignment="1">
      <alignment horizontal="center" vertical="center"/>
      <protection/>
    </xf>
    <xf numFmtId="3" fontId="54" fillId="17" borderId="25" xfId="67" applyNumberFormat="1" applyFont="1" applyFill="1" applyBorder="1" applyAlignment="1">
      <alignment horizontal="center" vertical="center"/>
      <protection/>
    </xf>
    <xf numFmtId="3" fontId="54" fillId="17" borderId="26" xfId="67" applyNumberFormat="1" applyFont="1" applyFill="1" applyBorder="1" applyAlignment="1">
      <alignment horizontal="center" vertical="center"/>
      <protection/>
    </xf>
    <xf numFmtId="3" fontId="54" fillId="17" borderId="10" xfId="67" applyNumberFormat="1" applyFont="1" applyFill="1" applyBorder="1" applyAlignment="1">
      <alignment horizontal="center" vertical="center"/>
      <protection/>
    </xf>
    <xf numFmtId="0" fontId="53" fillId="17" borderId="17" xfId="67" applyFont="1" applyFill="1" applyBorder="1" applyAlignment="1">
      <alignment horizontal="center" vertical="center" wrapText="1"/>
      <protection/>
    </xf>
    <xf numFmtId="0" fontId="53" fillId="17" borderId="13" xfId="67" applyFont="1" applyFill="1" applyBorder="1" applyAlignment="1">
      <alignment horizontal="center" vertical="center" wrapText="1"/>
      <protection/>
    </xf>
    <xf numFmtId="0" fontId="53" fillId="17" borderId="14" xfId="67" applyFont="1" applyFill="1" applyBorder="1" applyAlignment="1">
      <alignment horizontal="center" vertical="center" wrapText="1"/>
      <protection/>
    </xf>
    <xf numFmtId="178" fontId="8" fillId="23" borderId="10" xfId="71" applyNumberFormat="1" applyFont="1" applyFill="1" applyBorder="1" applyAlignment="1">
      <alignment horizontal="center" vertical="center" wrapText="1"/>
      <protection/>
    </xf>
    <xf numFmtId="3" fontId="46" fillId="23" borderId="10" xfId="63" applyFont="1" applyFill="1" applyBorder="1" applyAlignment="1">
      <alignment horizontal="center" vertical="center" wrapText="1"/>
      <protection/>
    </xf>
    <xf numFmtId="3" fontId="8" fillId="23" borderId="10" xfId="91" applyFont="1" applyFill="1" applyBorder="1" applyAlignment="1">
      <alignment horizontal="center" vertical="center" wrapText="1"/>
      <protection/>
    </xf>
    <xf numFmtId="3" fontId="8" fillId="24" borderId="15" xfId="63" applyFont="1" applyFill="1" applyBorder="1" applyAlignment="1">
      <alignment horizontal="left" vertical="center"/>
      <protection/>
    </xf>
    <xf numFmtId="3" fontId="8" fillId="24" borderId="25" xfId="63" applyFont="1" applyFill="1" applyBorder="1" applyAlignment="1">
      <alignment horizontal="left" vertical="center"/>
      <protection/>
    </xf>
    <xf numFmtId="3" fontId="8" fillId="24" borderId="26" xfId="63" applyFont="1" applyFill="1" applyBorder="1" applyAlignment="1">
      <alignment horizontal="left" vertical="center"/>
      <protection/>
    </xf>
    <xf numFmtId="3" fontId="8" fillId="0" borderId="15" xfId="63" applyFont="1" applyFill="1" applyBorder="1" applyAlignment="1">
      <alignment horizontal="left" vertical="center"/>
      <protection/>
    </xf>
    <xf numFmtId="3" fontId="8" fillId="0" borderId="25" xfId="63" applyFont="1" applyFill="1" applyBorder="1" applyAlignment="1">
      <alignment horizontal="left" vertical="center"/>
      <protection/>
    </xf>
    <xf numFmtId="3" fontId="8" fillId="0" borderId="26" xfId="63" applyFont="1" applyFill="1" applyBorder="1" applyAlignment="1">
      <alignment horizontal="left" vertical="center"/>
      <protection/>
    </xf>
    <xf numFmtId="3" fontId="46" fillId="0" borderId="10" xfId="63" applyFont="1" applyFill="1" applyBorder="1" applyAlignment="1">
      <alignment horizontal="left" vertical="center"/>
      <protection/>
    </xf>
    <xf numFmtId="3" fontId="7" fillId="0" borderId="10" xfId="82" applyFont="1" applyBorder="1" applyAlignment="1">
      <alignment horizontal="center" vertical="center"/>
      <protection/>
    </xf>
    <xf numFmtId="3" fontId="8" fillId="0" borderId="10" xfId="63" applyFont="1" applyBorder="1" applyAlignment="1">
      <alignment horizontal="left" vertical="center"/>
      <protection/>
    </xf>
    <xf numFmtId="3" fontId="7" fillId="0" borderId="15" xfId="63" applyFont="1" applyFill="1" applyBorder="1" applyAlignment="1">
      <alignment horizontal="left" vertical="center"/>
      <protection/>
    </xf>
    <xf numFmtId="3" fontId="7" fillId="0" borderId="25" xfId="63" applyFont="1" applyFill="1" applyBorder="1" applyAlignment="1">
      <alignment horizontal="left" vertical="center"/>
      <protection/>
    </xf>
    <xf numFmtId="3" fontId="7" fillId="0" borderId="26" xfId="63" applyFont="1" applyFill="1" applyBorder="1" applyAlignment="1">
      <alignment horizontal="left" vertical="center"/>
      <protection/>
    </xf>
    <xf numFmtId="3" fontId="8" fillId="24" borderId="10" xfId="63" applyFont="1" applyFill="1" applyBorder="1" applyAlignment="1">
      <alignment horizontal="left" vertical="center"/>
      <protection/>
    </xf>
    <xf numFmtId="3" fontId="7" fillId="0" borderId="10" xfId="63" applyFont="1" applyBorder="1" applyAlignment="1">
      <alignment horizontal="left" vertical="center" wrapText="1"/>
      <protection/>
    </xf>
    <xf numFmtId="0" fontId="8" fillId="23" borderId="10" xfId="84" applyFont="1" applyFill="1" applyBorder="1" applyAlignment="1">
      <alignment horizontal="center" vertical="center" wrapText="1"/>
      <protection/>
    </xf>
    <xf numFmtId="0" fontId="8" fillId="23" borderId="10" xfId="84" applyFont="1" applyFill="1" applyBorder="1" applyAlignment="1">
      <alignment horizontal="center" vertical="center"/>
      <protection/>
    </xf>
    <xf numFmtId="0" fontId="8" fillId="23" borderId="10" xfId="84" applyFont="1" applyFill="1" applyBorder="1" applyAlignment="1">
      <alignment vertical="center"/>
      <protection/>
    </xf>
    <xf numFmtId="3" fontId="8" fillId="23" borderId="10" xfId="82" applyFont="1" applyFill="1" applyBorder="1" applyAlignment="1">
      <alignment horizontal="center" vertical="center" wrapText="1"/>
      <protection/>
    </xf>
    <xf numFmtId="3" fontId="8" fillId="23" borderId="10" xfId="82" applyFont="1" applyFill="1" applyBorder="1" applyAlignment="1">
      <alignment horizontal="center" vertical="center"/>
      <protection/>
    </xf>
    <xf numFmtId="3" fontId="8" fillId="0" borderId="10" xfId="82" applyFont="1" applyFill="1" applyBorder="1" applyAlignment="1">
      <alignment horizontal="center" vertical="center"/>
      <protection/>
    </xf>
    <xf numFmtId="3" fontId="7" fillId="0" borderId="10" xfId="82" applyFont="1" applyFill="1" applyBorder="1" applyAlignment="1">
      <alignment horizontal="center" vertical="center"/>
      <protection/>
    </xf>
    <xf numFmtId="3" fontId="7" fillId="0" borderId="15" xfId="82" applyFont="1" applyFill="1" applyBorder="1" applyAlignment="1">
      <alignment horizontal="center" vertical="center"/>
      <protection/>
    </xf>
    <xf numFmtId="3" fontId="7" fillId="0" borderId="26" xfId="82" applyFont="1" applyFill="1" applyBorder="1" applyAlignment="1">
      <alignment horizontal="center" vertical="center"/>
      <protection/>
    </xf>
    <xf numFmtId="3" fontId="9" fillId="23" borderId="10" xfId="63" applyFont="1" applyFill="1" applyBorder="1" applyAlignment="1">
      <alignment horizontal="center" vertical="center" wrapText="1"/>
      <protection/>
    </xf>
    <xf numFmtId="3" fontId="9" fillId="23" borderId="10" xfId="63" applyFont="1" applyFill="1" applyBorder="1" applyAlignment="1">
      <alignment horizontal="center" vertical="center" textRotation="90" wrapText="1"/>
      <protection/>
    </xf>
    <xf numFmtId="3" fontId="9" fillId="23" borderId="10" xfId="63" applyFont="1" applyFill="1" applyBorder="1" applyAlignment="1">
      <alignment horizontal="center" vertical="center"/>
      <protection/>
    </xf>
    <xf numFmtId="0" fontId="68" fillId="23" borderId="10" xfId="66" applyFont="1" applyFill="1" applyBorder="1" applyAlignment="1">
      <alignment horizontal="center" vertical="center" wrapText="1"/>
      <protection/>
    </xf>
    <xf numFmtId="0" fontId="68" fillId="23" borderId="10" xfId="66" applyFont="1" applyFill="1" applyBorder="1" applyAlignment="1">
      <alignment horizontal="center" wrapText="1"/>
      <protection/>
    </xf>
    <xf numFmtId="0" fontId="8" fillId="0" borderId="27" xfId="88" applyFont="1" applyFill="1" applyBorder="1" applyAlignment="1">
      <alignment horizontal="left" vertical="center"/>
      <protection/>
    </xf>
    <xf numFmtId="0" fontId="8" fillId="0" borderId="28" xfId="88" applyFont="1" applyFill="1" applyBorder="1" applyAlignment="1">
      <alignment horizontal="left" vertical="center"/>
      <protection/>
    </xf>
    <xf numFmtId="0" fontId="8" fillId="0" borderId="29" xfId="88" applyFont="1" applyFill="1" applyBorder="1" applyAlignment="1">
      <alignment horizontal="left" vertical="center"/>
      <protection/>
    </xf>
    <xf numFmtId="0" fontId="8" fillId="0" borderId="15" xfId="88" applyFont="1" applyFill="1" applyBorder="1" applyAlignment="1">
      <alignment horizontal="left" vertical="center" wrapText="1"/>
      <protection/>
    </xf>
    <xf numFmtId="0" fontId="8" fillId="0" borderId="26" xfId="88" applyFont="1" applyFill="1" applyBorder="1" applyAlignment="1">
      <alignment horizontal="left" vertical="center" wrapText="1"/>
      <protection/>
    </xf>
    <xf numFmtId="0" fontId="7" fillId="0" borderId="10" xfId="88" applyFont="1" applyBorder="1" applyAlignment="1">
      <alignment horizontal="center" vertical="center" wrapText="1"/>
      <protection/>
    </xf>
    <xf numFmtId="3" fontId="7" fillId="0" borderId="17" xfId="88" applyNumberFormat="1" applyFont="1" applyFill="1" applyBorder="1" applyAlignment="1">
      <alignment horizontal="center" vertical="center" wrapText="1"/>
      <protection/>
    </xf>
    <xf numFmtId="3" fontId="7" fillId="0" borderId="14" xfId="88" applyNumberFormat="1" applyFont="1" applyFill="1" applyBorder="1" applyAlignment="1">
      <alignment horizontal="center" vertical="center" wrapText="1"/>
      <protection/>
    </xf>
    <xf numFmtId="3" fontId="0" fillId="0" borderId="17" xfId="0" applyBorder="1" applyAlignment="1">
      <alignment horizontal="center" vertical="center"/>
    </xf>
    <xf numFmtId="3" fontId="0" fillId="0" borderId="14" xfId="0" applyBorder="1" applyAlignment="1">
      <alignment horizontal="center" vertical="center"/>
    </xf>
    <xf numFmtId="0" fontId="8" fillId="23" borderId="10" xfId="88" applyFont="1" applyFill="1" applyBorder="1" applyAlignment="1">
      <alignment horizontal="center" vertical="center" wrapText="1"/>
      <protection/>
    </xf>
    <xf numFmtId="0" fontId="8" fillId="23" borderId="17" xfId="88" applyFont="1" applyFill="1" applyBorder="1" applyAlignment="1">
      <alignment horizontal="center" vertical="center" wrapText="1"/>
      <protection/>
    </xf>
    <xf numFmtId="0" fontId="8" fillId="23" borderId="14" xfId="88" applyFont="1" applyFill="1" applyBorder="1" applyAlignment="1">
      <alignment horizontal="center" vertical="center" wrapText="1"/>
      <protection/>
    </xf>
    <xf numFmtId="0" fontId="8" fillId="23" borderId="15" xfId="88" applyFont="1" applyFill="1" applyBorder="1" applyAlignment="1">
      <alignment horizontal="center" vertical="center" wrapText="1"/>
      <protection/>
    </xf>
    <xf numFmtId="3" fontId="8" fillId="0" borderId="0" xfId="88" applyNumberFormat="1" applyFont="1" applyBorder="1" applyAlignment="1">
      <alignment horizontal="left" vertical="center" wrapText="1"/>
      <protection/>
    </xf>
    <xf numFmtId="0" fontId="45" fillId="0" borderId="0" xfId="88" applyFont="1" applyAlignment="1">
      <alignment horizontal="center" vertical="center" wrapText="1"/>
      <protection/>
    </xf>
    <xf numFmtId="14" fontId="45" fillId="0" borderId="0" xfId="88" applyNumberFormat="1" applyFont="1" applyAlignment="1">
      <alignment horizontal="center" vertical="center" wrapText="1"/>
      <protection/>
    </xf>
    <xf numFmtId="3" fontId="8" fillId="23" borderId="10" xfId="0" applyFont="1" applyFill="1" applyBorder="1" applyAlignment="1">
      <alignment horizontal="center" vertical="center"/>
    </xf>
    <xf numFmtId="0" fontId="84" fillId="23" borderId="10" xfId="83" applyFont="1" applyFill="1" applyBorder="1" applyAlignment="1">
      <alignment horizontal="center" vertical="center" wrapText="1"/>
      <protection/>
    </xf>
    <xf numFmtId="3" fontId="84" fillId="23" borderId="10" xfId="83" applyNumberFormat="1" applyFont="1" applyFill="1" applyBorder="1" applyAlignment="1">
      <alignment horizontal="center" vertical="center" wrapText="1"/>
      <protection/>
    </xf>
    <xf numFmtId="3" fontId="84" fillId="0" borderId="10" xfId="83" applyNumberFormat="1" applyFont="1" applyFill="1" applyBorder="1" applyAlignment="1">
      <alignment vertical="center"/>
      <protection/>
    </xf>
    <xf numFmtId="0" fontId="84" fillId="0" borderId="10" xfId="83" applyFont="1" applyFill="1" applyBorder="1" applyAlignment="1">
      <alignment horizontal="center" vertical="center"/>
      <protection/>
    </xf>
    <xf numFmtId="0" fontId="84" fillId="23" borderId="10" xfId="83" applyFont="1" applyFill="1" applyBorder="1" applyAlignment="1">
      <alignment horizontal="center" vertical="center"/>
      <protection/>
    </xf>
    <xf numFmtId="0" fontId="46" fillId="0" borderId="0" xfId="67" applyFont="1" applyAlignment="1">
      <alignment horizontal="center"/>
      <protection/>
    </xf>
    <xf numFmtId="0" fontId="44" fillId="0" borderId="0" xfId="67" applyFont="1" applyAlignment="1">
      <alignment horizontal="center"/>
      <protection/>
    </xf>
    <xf numFmtId="0" fontId="40" fillId="0" borderId="0" xfId="67" applyFont="1" applyAlignment="1">
      <alignment/>
      <protection/>
    </xf>
    <xf numFmtId="14" fontId="46" fillId="0" borderId="0" xfId="67" applyNumberFormat="1" applyFont="1" applyAlignment="1">
      <alignment horizontal="center"/>
      <protection/>
    </xf>
    <xf numFmtId="3" fontId="8" fillId="23" borderId="10" xfId="67" applyNumberFormat="1" applyFont="1" applyFill="1" applyBorder="1" applyAlignment="1">
      <alignment horizontal="center" vertical="center" wrapText="1"/>
      <protection/>
    </xf>
    <xf numFmtId="0" fontId="8" fillId="23" borderId="10" xfId="67" applyFont="1" applyFill="1" applyBorder="1" applyAlignment="1">
      <alignment horizontal="center" vertical="center"/>
      <protection/>
    </xf>
    <xf numFmtId="0" fontId="8" fillId="23" borderId="10" xfId="67" applyFont="1" applyFill="1" applyBorder="1" applyAlignment="1">
      <alignment horizontal="center" vertical="center" wrapText="1"/>
      <protection/>
    </xf>
    <xf numFmtId="3" fontId="33" fillId="23" borderId="10" xfId="67" applyNumberFormat="1" applyFont="1" applyFill="1" applyBorder="1" applyAlignment="1">
      <alignment horizontal="center" vertical="center" wrapText="1"/>
      <protection/>
    </xf>
  </cellXfs>
  <cellStyles count="9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3" xfId="44"/>
    <cellStyle name="Ezres 3" xfId="45"/>
    <cellStyle name="Ezres 3 2" xfId="46"/>
    <cellStyle name="Ezres 4" xfId="47"/>
    <cellStyle name="Ezres 5" xfId="48"/>
    <cellStyle name="Ezres 5 2" xfId="49"/>
    <cellStyle name="Ezres 6" xfId="50"/>
    <cellStyle name="Figyelmeztetés" xfId="51"/>
    <cellStyle name="Hiperhivatkozás" xfId="52"/>
    <cellStyle name="Hivatkozott cella" xfId="53"/>
    <cellStyle name="Jegyzet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ktsgv" xfId="63"/>
    <cellStyle name="Magyarázó szöveg" xfId="64"/>
    <cellStyle name="Már látott hiperhivatkozás" xfId="65"/>
    <cellStyle name="Normál 10" xfId="66"/>
    <cellStyle name="Normál 2" xfId="67"/>
    <cellStyle name="Normál 2 2" xfId="68"/>
    <cellStyle name="Normál 2 3" xfId="69"/>
    <cellStyle name="Normál 3" xfId="70"/>
    <cellStyle name="Normál 3 2" xfId="71"/>
    <cellStyle name="Normál 4" xfId="72"/>
    <cellStyle name="Normál 4 2" xfId="73"/>
    <cellStyle name="Normál 5" xfId="74"/>
    <cellStyle name="Normál 5 2" xfId="75"/>
    <cellStyle name="Normál 6" xfId="76"/>
    <cellStyle name="Normál 6 2" xfId="77"/>
    <cellStyle name="Normál 7" xfId="78"/>
    <cellStyle name="Normál 8" xfId="79"/>
    <cellStyle name="Normál 9" xfId="80"/>
    <cellStyle name="Normal_1997os osztalékkorlát" xfId="81"/>
    <cellStyle name="Normál_2012 évi költségvetés KT I forduló" xfId="82"/>
    <cellStyle name="Normál_2012 évi normatíva intézményenként" xfId="83"/>
    <cellStyle name="Normál_bevételek" xfId="84"/>
    <cellStyle name="Normál_Gy_PH_Mérleg_Analitika2" xfId="85"/>
    <cellStyle name="Normal_KARSZJ3" xfId="86"/>
    <cellStyle name="Normál_Költségvetés - Beszámoló MINTA" xfId="87"/>
    <cellStyle name="Normál_kötelezettségvállalások" xfId="88"/>
    <cellStyle name="Normál_Ktgvetrendmód-0615" xfId="89"/>
    <cellStyle name="Normal_KTRSZJ" xfId="90"/>
    <cellStyle name="Normál_rendelet-módosítás 10-16" xfId="91"/>
    <cellStyle name="Normál12" xfId="92"/>
    <cellStyle name="Összesen" xfId="93"/>
    <cellStyle name="Currency" xfId="94"/>
    <cellStyle name="Currency [0]" xfId="95"/>
    <cellStyle name="Pénznem 2" xfId="96"/>
    <cellStyle name="Rossz" xfId="97"/>
    <cellStyle name="Semleges" xfId="98"/>
    <cellStyle name="SIMA" xfId="99"/>
    <cellStyle name="Standard_BRPRINT" xfId="100"/>
    <cellStyle name="Számítás" xfId="101"/>
    <cellStyle name="Percent" xfId="102"/>
    <cellStyle name="Százalék 2" xfId="103"/>
    <cellStyle name="Százalék 2 2" xfId="104"/>
    <cellStyle name="Százalék 2 3" xfId="105"/>
    <cellStyle name="Százalék 3" xfId="106"/>
    <cellStyle name="Százalék 4" xfId="107"/>
    <cellStyle name="Százalék 5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29" sqref="B29"/>
    </sheetView>
  </sheetViews>
  <sheetFormatPr defaultColWidth="8.796875" defaultRowHeight="15"/>
  <cols>
    <col min="1" max="1" width="37" style="0" customWidth="1"/>
    <col min="2" max="2" width="80" style="0" customWidth="1"/>
    <col min="3" max="3" width="45" style="0" customWidth="1"/>
  </cols>
  <sheetData>
    <row r="1" spans="1:7" ht="32.25" customHeight="1">
      <c r="A1" s="155" t="s">
        <v>470</v>
      </c>
      <c r="B1" s="6"/>
      <c r="C1" s="5"/>
      <c r="D1" s="5"/>
      <c r="E1" s="5"/>
      <c r="F1" s="5"/>
      <c r="G1" s="5"/>
    </row>
    <row r="2" spans="1:7" ht="32.25" customHeight="1">
      <c r="A2" s="7"/>
      <c r="B2" s="8"/>
      <c r="C2" s="5"/>
      <c r="D2" s="5"/>
      <c r="E2" s="5"/>
      <c r="F2" s="5"/>
      <c r="G2" s="5"/>
    </row>
    <row r="3" spans="1:7" ht="33" customHeight="1">
      <c r="A3" s="426" t="s">
        <v>261</v>
      </c>
      <c r="B3" s="427"/>
      <c r="C3" s="5"/>
      <c r="D3" s="5"/>
      <c r="E3" s="5"/>
      <c r="F3" s="5"/>
      <c r="G3" s="5"/>
    </row>
    <row r="4" spans="1:7" ht="24.75" customHeight="1">
      <c r="A4" s="426" t="s">
        <v>471</v>
      </c>
      <c r="B4" s="428"/>
      <c r="C4" s="5"/>
      <c r="D4" s="5"/>
      <c r="E4" s="5"/>
      <c r="F4" s="5"/>
      <c r="G4" s="5"/>
    </row>
    <row r="5" spans="1:7" ht="19.5" customHeight="1">
      <c r="A5" s="382" t="s">
        <v>47</v>
      </c>
      <c r="B5" s="383" t="s">
        <v>3</v>
      </c>
      <c r="C5" s="5"/>
      <c r="D5" s="5"/>
      <c r="E5" s="5"/>
      <c r="F5" s="5"/>
      <c r="G5" s="5"/>
    </row>
    <row r="6" spans="1:7" ht="30" customHeight="1">
      <c r="A6" s="378" t="s">
        <v>294</v>
      </c>
      <c r="B6" s="379" t="s">
        <v>242</v>
      </c>
      <c r="C6" s="5"/>
      <c r="D6" s="5"/>
      <c r="E6" s="5"/>
      <c r="F6" s="5"/>
      <c r="G6" s="5"/>
    </row>
    <row r="7" spans="1:7" ht="30" customHeight="1">
      <c r="A7" s="378" t="s">
        <v>298</v>
      </c>
      <c r="B7" s="380" t="s">
        <v>299</v>
      </c>
      <c r="C7" s="5"/>
      <c r="D7" s="5"/>
      <c r="E7" s="5"/>
      <c r="F7" s="5"/>
      <c r="G7" s="5"/>
    </row>
    <row r="8" spans="1:7" ht="30" customHeight="1">
      <c r="A8" s="378" t="s">
        <v>300</v>
      </c>
      <c r="B8" s="380" t="s">
        <v>301</v>
      </c>
      <c r="C8" s="5"/>
      <c r="D8" s="5"/>
      <c r="E8" s="5"/>
      <c r="F8" s="5"/>
      <c r="G8" s="5"/>
    </row>
    <row r="9" spans="1:7" ht="30" customHeight="1">
      <c r="A9" s="378" t="s">
        <v>302</v>
      </c>
      <c r="B9" s="380" t="s">
        <v>303</v>
      </c>
      <c r="C9" s="5"/>
      <c r="D9" s="5"/>
      <c r="E9" s="5"/>
      <c r="F9" s="5"/>
      <c r="G9" s="5"/>
    </row>
    <row r="10" spans="1:7" ht="30" customHeight="1">
      <c r="A10" s="378" t="s">
        <v>441</v>
      </c>
      <c r="B10" s="380" t="s">
        <v>48</v>
      </c>
      <c r="C10" s="5"/>
      <c r="D10" s="5"/>
      <c r="E10" s="5"/>
      <c r="F10" s="5"/>
      <c r="G10" s="5"/>
    </row>
    <row r="11" spans="1:7" ht="30" customHeight="1">
      <c r="A11" s="378" t="s">
        <v>442</v>
      </c>
      <c r="B11" s="381" t="s">
        <v>258</v>
      </c>
      <c r="C11" s="5"/>
      <c r="D11" s="5"/>
      <c r="E11" s="5"/>
      <c r="F11" s="5"/>
      <c r="G11" s="5"/>
    </row>
    <row r="12" spans="1:7" ht="30" customHeight="1">
      <c r="A12" s="378" t="s">
        <v>443</v>
      </c>
      <c r="B12" s="381" t="s">
        <v>444</v>
      </c>
      <c r="C12" s="5"/>
      <c r="D12" s="5"/>
      <c r="E12" s="5"/>
      <c r="F12" s="5"/>
      <c r="G12" s="5"/>
    </row>
    <row r="13" spans="1:7" ht="30" customHeight="1">
      <c r="A13" s="378" t="s">
        <v>445</v>
      </c>
      <c r="B13" s="381" t="s">
        <v>254</v>
      </c>
      <c r="C13" s="5"/>
      <c r="D13" s="5"/>
      <c r="E13" s="5"/>
      <c r="F13" s="5"/>
      <c r="G13" s="5"/>
    </row>
    <row r="14" spans="1:7" ht="30" customHeight="1">
      <c r="A14" s="378" t="s">
        <v>446</v>
      </c>
      <c r="B14" s="381" t="s">
        <v>255</v>
      </c>
      <c r="C14" s="5"/>
      <c r="D14" s="5"/>
      <c r="E14" s="5"/>
      <c r="F14" s="5"/>
      <c r="G14" s="5"/>
    </row>
    <row r="15" spans="1:7" ht="30" customHeight="1">
      <c r="A15" s="378" t="s">
        <v>447</v>
      </c>
      <c r="B15" s="381" t="s">
        <v>259</v>
      </c>
      <c r="C15" s="5"/>
      <c r="D15" s="5"/>
      <c r="E15" s="5"/>
      <c r="F15" s="5"/>
      <c r="G15" s="5"/>
    </row>
    <row r="16" spans="1:7" ht="30" customHeight="1">
      <c r="A16" s="378" t="s">
        <v>448</v>
      </c>
      <c r="B16" s="381" t="s">
        <v>216</v>
      </c>
      <c r="C16" s="5"/>
      <c r="D16" s="5"/>
      <c r="E16" s="5"/>
      <c r="F16" s="5"/>
      <c r="G16" s="5"/>
    </row>
    <row r="17" spans="1:7" ht="30" customHeight="1">
      <c r="A17" s="378" t="s">
        <v>449</v>
      </c>
      <c r="B17" s="381" t="s">
        <v>455</v>
      </c>
      <c r="C17" s="5"/>
      <c r="D17" s="5"/>
      <c r="E17" s="5"/>
      <c r="F17" s="5"/>
      <c r="G17" s="5"/>
    </row>
    <row r="18" spans="1:7" ht="30" customHeight="1">
      <c r="A18" s="378" t="s">
        <v>450</v>
      </c>
      <c r="B18" s="381" t="s">
        <v>456</v>
      </c>
      <c r="C18" s="5"/>
      <c r="D18" s="5"/>
      <c r="E18" s="5"/>
      <c r="F18" s="5"/>
      <c r="G18" s="5"/>
    </row>
    <row r="19" spans="1:7" ht="30" customHeight="1">
      <c r="A19" s="378" t="s">
        <v>451</v>
      </c>
      <c r="B19" s="381" t="s">
        <v>457</v>
      </c>
      <c r="C19" s="5"/>
      <c r="D19" s="5"/>
      <c r="E19" s="5"/>
      <c r="F19" s="5"/>
      <c r="G19" s="5"/>
    </row>
    <row r="20" spans="1:7" ht="30" customHeight="1">
      <c r="A20" s="378" t="s">
        <v>452</v>
      </c>
      <c r="B20" s="381" t="s">
        <v>458</v>
      </c>
      <c r="C20" s="5"/>
      <c r="D20" s="5"/>
      <c r="E20" s="5"/>
      <c r="F20" s="5"/>
      <c r="G20" s="5"/>
    </row>
    <row r="21" spans="1:7" ht="30" customHeight="1">
      <c r="A21" s="378" t="s">
        <v>453</v>
      </c>
      <c r="B21" s="381" t="s">
        <v>459</v>
      </c>
      <c r="C21" s="5"/>
      <c r="D21" s="5"/>
      <c r="E21" s="5"/>
      <c r="F21" s="5"/>
      <c r="G21" s="5"/>
    </row>
    <row r="22" spans="1:7" ht="30" customHeight="1">
      <c r="A22" s="378" t="s">
        <v>454</v>
      </c>
      <c r="B22" s="381" t="s">
        <v>465</v>
      </c>
      <c r="C22" s="5"/>
      <c r="D22" s="5"/>
      <c r="E22" s="5"/>
      <c r="F22" s="5"/>
      <c r="G22" s="5"/>
    </row>
    <row r="23" spans="1:7" ht="30" customHeight="1">
      <c r="A23" s="378" t="s">
        <v>460</v>
      </c>
      <c r="B23" s="381" t="s">
        <v>466</v>
      </c>
      <c r="C23" s="5"/>
      <c r="D23" s="5"/>
      <c r="E23" s="5"/>
      <c r="F23" s="5"/>
      <c r="G23" s="5"/>
    </row>
    <row r="24" spans="1:7" ht="30" customHeight="1">
      <c r="A24" s="378" t="s">
        <v>461</v>
      </c>
      <c r="B24" s="381" t="s">
        <v>257</v>
      </c>
      <c r="C24" s="5"/>
      <c r="D24" s="5"/>
      <c r="E24" s="5"/>
      <c r="F24" s="5"/>
      <c r="G24" s="5"/>
    </row>
    <row r="25" spans="1:7" ht="30" customHeight="1">
      <c r="A25" s="378" t="s">
        <v>462</v>
      </c>
      <c r="B25" s="381" t="s">
        <v>468</v>
      </c>
      <c r="C25" s="5"/>
      <c r="D25" s="5"/>
      <c r="E25" s="5"/>
      <c r="F25" s="5"/>
      <c r="G25" s="5"/>
    </row>
    <row r="26" spans="1:7" ht="30" customHeight="1">
      <c r="A26" s="378" t="s">
        <v>463</v>
      </c>
      <c r="B26" s="381" t="s">
        <v>256</v>
      </c>
      <c r="C26" s="5"/>
      <c r="D26" s="5"/>
      <c r="E26" s="5"/>
      <c r="F26" s="5"/>
      <c r="G26" s="5"/>
    </row>
    <row r="27" spans="1:7" ht="30" customHeight="1">
      <c r="A27" s="378" t="s">
        <v>464</v>
      </c>
      <c r="B27" s="381" t="s">
        <v>467</v>
      </c>
      <c r="C27" s="5"/>
      <c r="D27" s="5"/>
      <c r="E27" s="5"/>
      <c r="F27" s="5"/>
      <c r="G27" s="5"/>
    </row>
    <row r="28" spans="1:7" ht="30" customHeight="1">
      <c r="A28" s="10"/>
      <c r="B28" s="5"/>
      <c r="C28" s="5"/>
      <c r="D28" s="5"/>
      <c r="E28" s="5"/>
      <c r="F28" s="5"/>
      <c r="G28" s="5"/>
    </row>
    <row r="29" spans="1:7" ht="30" customHeight="1">
      <c r="A29" s="10"/>
      <c r="B29" s="5"/>
      <c r="C29" s="5"/>
      <c r="D29" s="5"/>
      <c r="E29" s="5"/>
      <c r="F29" s="5"/>
      <c r="G29" s="5"/>
    </row>
    <row r="30" spans="1:7" ht="30" customHeight="1">
      <c r="A30" s="10"/>
      <c r="B30" s="7"/>
      <c r="C30" s="5"/>
      <c r="D30" s="5"/>
      <c r="E30" s="5"/>
      <c r="F30" s="5"/>
      <c r="G30" s="5"/>
    </row>
    <row r="31" spans="1:7" ht="30" customHeight="1">
      <c r="A31" s="10"/>
      <c r="B31" s="7"/>
      <c r="C31" s="5"/>
      <c r="D31" s="5"/>
      <c r="E31" s="5"/>
      <c r="F31" s="5"/>
      <c r="G31" s="5"/>
    </row>
    <row r="32" spans="1:7" ht="30" customHeight="1">
      <c r="A32" s="10"/>
      <c r="B32" s="5"/>
      <c r="C32" s="5"/>
      <c r="D32" s="5"/>
      <c r="E32" s="5"/>
      <c r="F32" s="5"/>
      <c r="G32" s="5"/>
    </row>
    <row r="33" spans="1:7" ht="30" customHeight="1">
      <c r="A33" s="10"/>
      <c r="B33" s="7"/>
      <c r="C33" s="5"/>
      <c r="D33" s="5"/>
      <c r="E33" s="5"/>
      <c r="F33" s="5"/>
      <c r="G33" s="5"/>
    </row>
    <row r="34" spans="1:7" ht="30" customHeight="1">
      <c r="A34" s="10"/>
      <c r="B34" s="5"/>
      <c r="C34" s="5"/>
      <c r="D34" s="5"/>
      <c r="E34" s="5"/>
      <c r="F34" s="5"/>
      <c r="G34" s="5"/>
    </row>
    <row r="35" spans="1:7" ht="30" customHeight="1">
      <c r="A35" s="10"/>
      <c r="B35" s="5"/>
      <c r="C35" s="5"/>
      <c r="D35" s="5"/>
      <c r="E35" s="5"/>
      <c r="F35" s="5"/>
      <c r="G35" s="5"/>
    </row>
    <row r="36" spans="1:7" ht="30" customHeight="1">
      <c r="A36" s="10"/>
      <c r="B36" s="5"/>
      <c r="C36" s="5"/>
      <c r="D36" s="5"/>
      <c r="E36" s="5"/>
      <c r="F36" s="5"/>
      <c r="G36" s="5"/>
    </row>
    <row r="37" spans="1:7" ht="30" customHeight="1">
      <c r="A37" s="10"/>
      <c r="B37" s="5"/>
      <c r="C37" s="5"/>
      <c r="D37" s="5"/>
      <c r="E37" s="5"/>
      <c r="F37" s="5"/>
      <c r="G37" s="5"/>
    </row>
    <row r="38" spans="1:2" ht="30" customHeight="1">
      <c r="A38" s="10"/>
      <c r="B38" s="5"/>
    </row>
    <row r="39" spans="1:2" ht="24.75" customHeight="1">
      <c r="A39" s="10"/>
      <c r="B39" s="5"/>
    </row>
    <row r="40" spans="1:2" ht="24.75" customHeight="1">
      <c r="A40" s="10"/>
      <c r="B40" s="9"/>
    </row>
    <row r="41" spans="1:2" ht="24.75" customHeight="1">
      <c r="A41" s="10"/>
      <c r="B41" s="5"/>
    </row>
    <row r="42" spans="1:2" ht="24.75" customHeight="1">
      <c r="A42" s="10"/>
      <c r="B42" s="5"/>
    </row>
    <row r="43" spans="1:2" ht="24.75" customHeight="1">
      <c r="A43" s="10"/>
      <c r="B43" s="5"/>
    </row>
  </sheetData>
  <sheetProtection/>
  <mergeCells count="2">
    <mergeCell ref="A3:B3"/>
    <mergeCell ref="A4:B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N40" sqref="N40"/>
    </sheetView>
  </sheetViews>
  <sheetFormatPr defaultColWidth="8.796875" defaultRowHeight="15"/>
  <cols>
    <col min="2" max="2" width="38" style="0" bestFit="1" customWidth="1"/>
    <col min="3" max="3" width="10.8984375" style="0" bestFit="1" customWidth="1"/>
    <col min="4" max="4" width="10.59765625" style="0" bestFit="1" customWidth="1"/>
    <col min="5" max="5" width="10.3984375" style="0" bestFit="1" customWidth="1"/>
    <col min="6" max="6" width="10.8984375" style="0" bestFit="1" customWidth="1"/>
    <col min="7" max="7" width="10.59765625" style="0" bestFit="1" customWidth="1"/>
    <col min="8" max="8" width="10.19921875" style="0" bestFit="1" customWidth="1"/>
    <col min="9" max="9" width="12.69921875" style="0" customWidth="1"/>
    <col min="10" max="10" width="10.8984375" style="0" bestFit="1" customWidth="1"/>
    <col min="11" max="11" width="10.59765625" style="0" bestFit="1" customWidth="1"/>
    <col min="12" max="12" width="10.3984375" style="0" bestFit="1" customWidth="1"/>
  </cols>
  <sheetData>
    <row r="1" spans="1:12" ht="18.75">
      <c r="A1" s="120" t="s">
        <v>470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</row>
    <row r="2" spans="1:12" ht="24">
      <c r="A2" s="544" t="s">
        <v>46</v>
      </c>
      <c r="B2" s="545" t="s">
        <v>3</v>
      </c>
      <c r="C2" s="546" t="s">
        <v>55</v>
      </c>
      <c r="D2" s="547"/>
      <c r="E2" s="548"/>
      <c r="F2" s="546" t="s">
        <v>56</v>
      </c>
      <c r="G2" s="547"/>
      <c r="H2" s="548"/>
      <c r="I2" s="249" t="s">
        <v>305</v>
      </c>
      <c r="J2" s="546" t="s">
        <v>57</v>
      </c>
      <c r="K2" s="547"/>
      <c r="L2" s="548"/>
    </row>
    <row r="3" spans="1:12" ht="25.5" customHeight="1">
      <c r="A3" s="544"/>
      <c r="B3" s="545"/>
      <c r="C3" s="250" t="s">
        <v>314</v>
      </c>
      <c r="D3" s="250" t="s">
        <v>315</v>
      </c>
      <c r="E3" s="251" t="s">
        <v>308</v>
      </c>
      <c r="F3" s="250" t="s">
        <v>314</v>
      </c>
      <c r="G3" s="250" t="s">
        <v>315</v>
      </c>
      <c r="H3" s="251" t="s">
        <v>308</v>
      </c>
      <c r="I3" s="252" t="s">
        <v>197</v>
      </c>
      <c r="J3" s="250" t="s">
        <v>314</v>
      </c>
      <c r="K3" s="250" t="s">
        <v>315</v>
      </c>
      <c r="L3" s="251" t="s">
        <v>308</v>
      </c>
    </row>
    <row r="4" spans="1:12" ht="38.25" customHeight="1">
      <c r="A4" s="544"/>
      <c r="B4" s="545"/>
      <c r="C4" s="552" t="s">
        <v>309</v>
      </c>
      <c r="D4" s="553"/>
      <c r="E4" s="554"/>
      <c r="F4" s="552" t="s">
        <v>309</v>
      </c>
      <c r="G4" s="553"/>
      <c r="H4" s="554"/>
      <c r="I4" s="252" t="s">
        <v>198</v>
      </c>
      <c r="J4" s="552"/>
      <c r="K4" s="553"/>
      <c r="L4" s="554"/>
    </row>
    <row r="5" spans="1:12" ht="15.75">
      <c r="A5" s="67">
        <v>1</v>
      </c>
      <c r="B5" s="147" t="s">
        <v>59</v>
      </c>
      <c r="C5" s="71">
        <v>145650000</v>
      </c>
      <c r="D5" s="101">
        <v>0</v>
      </c>
      <c r="E5" s="101">
        <f>SUM(C5:D5)</f>
        <v>145650000</v>
      </c>
      <c r="F5" s="71">
        <v>179691643</v>
      </c>
      <c r="G5" s="101">
        <v>0</v>
      </c>
      <c r="H5" s="101">
        <f>SUM(F5:G5)</f>
        <v>179691643</v>
      </c>
      <c r="I5" s="71">
        <v>176833599</v>
      </c>
      <c r="J5" s="71">
        <v>176833599</v>
      </c>
      <c r="K5" s="101">
        <v>0</v>
      </c>
      <c r="L5" s="101">
        <f>SUM(J5:K5)</f>
        <v>176833599</v>
      </c>
    </row>
    <row r="6" spans="1:12" ht="15.75">
      <c r="A6" s="67">
        <v>2</v>
      </c>
      <c r="B6" s="147" t="s">
        <v>199</v>
      </c>
      <c r="C6" s="71">
        <v>40438000</v>
      </c>
      <c r="D6" s="101">
        <v>0</v>
      </c>
      <c r="E6" s="101">
        <f aca="true" t="shared" si="0" ref="E6:E16">SUM(C6:D6)</f>
        <v>40438000</v>
      </c>
      <c r="F6" s="71">
        <v>49402554</v>
      </c>
      <c r="G6" s="101">
        <v>0</v>
      </c>
      <c r="H6" s="101">
        <f aca="true" t="shared" si="1" ref="H6:H16">SUM(F6:G6)</f>
        <v>49402554</v>
      </c>
      <c r="I6" s="71">
        <v>47990934</v>
      </c>
      <c r="J6" s="71">
        <v>47990934</v>
      </c>
      <c r="K6" s="101">
        <v>0</v>
      </c>
      <c r="L6" s="101">
        <f aca="true" t="shared" si="2" ref="L6:L16">SUM(J6:K6)</f>
        <v>47990934</v>
      </c>
    </row>
    <row r="7" spans="1:12" ht="15.75">
      <c r="A7" s="67">
        <v>3</v>
      </c>
      <c r="B7" s="147" t="s">
        <v>200</v>
      </c>
      <c r="C7" s="71">
        <v>118049000</v>
      </c>
      <c r="D7" s="101">
        <v>0</v>
      </c>
      <c r="E7" s="101">
        <f t="shared" si="0"/>
        <v>118049000</v>
      </c>
      <c r="F7" s="71">
        <v>147180846</v>
      </c>
      <c r="G7" s="101">
        <v>0</v>
      </c>
      <c r="H7" s="101">
        <f t="shared" si="1"/>
        <v>147180846</v>
      </c>
      <c r="I7" s="71">
        <v>130855118</v>
      </c>
      <c r="J7" s="71">
        <v>121112402</v>
      </c>
      <c r="K7" s="101">
        <v>0</v>
      </c>
      <c r="L7" s="101">
        <f t="shared" si="2"/>
        <v>121112402</v>
      </c>
    </row>
    <row r="8" spans="1:12" ht="15.75">
      <c r="A8" s="67">
        <v>4</v>
      </c>
      <c r="B8" s="147" t="s">
        <v>60</v>
      </c>
      <c r="C8" s="71">
        <v>1550000</v>
      </c>
      <c r="D8" s="101">
        <v>0</v>
      </c>
      <c r="E8" s="101">
        <f t="shared" si="0"/>
        <v>1550000</v>
      </c>
      <c r="F8" s="71">
        <v>2880636</v>
      </c>
      <c r="G8" s="101">
        <v>0</v>
      </c>
      <c r="H8" s="101">
        <f t="shared" si="1"/>
        <v>2880636</v>
      </c>
      <c r="I8" s="71">
        <v>2608479</v>
      </c>
      <c r="J8" s="71">
        <v>2059839</v>
      </c>
      <c r="K8" s="101">
        <v>0</v>
      </c>
      <c r="L8" s="101">
        <f t="shared" si="2"/>
        <v>2059839</v>
      </c>
    </row>
    <row r="9" spans="1:12" ht="15.75">
      <c r="A9" s="67">
        <v>5</v>
      </c>
      <c r="B9" s="147" t="s">
        <v>201</v>
      </c>
      <c r="C9" s="71">
        <v>2081484</v>
      </c>
      <c r="D9" s="101">
        <v>11665000</v>
      </c>
      <c r="E9" s="101">
        <f t="shared" si="0"/>
        <v>13746484</v>
      </c>
      <c r="F9" s="71">
        <v>7915029</v>
      </c>
      <c r="G9" s="101">
        <v>17665000</v>
      </c>
      <c r="H9" s="101">
        <f t="shared" si="1"/>
        <v>25580029</v>
      </c>
      <c r="I9" s="71">
        <v>24658948</v>
      </c>
      <c r="J9" s="71">
        <v>7666989</v>
      </c>
      <c r="K9" s="101">
        <v>16743919</v>
      </c>
      <c r="L9" s="101">
        <f t="shared" si="2"/>
        <v>24410908</v>
      </c>
    </row>
    <row r="10" spans="1:12" ht="15.75">
      <c r="A10" s="67">
        <v>6</v>
      </c>
      <c r="B10" s="147" t="s">
        <v>244</v>
      </c>
      <c r="C10" s="71">
        <v>0</v>
      </c>
      <c r="D10" s="101">
        <v>0</v>
      </c>
      <c r="E10" s="101">
        <f t="shared" si="0"/>
        <v>0</v>
      </c>
      <c r="F10" s="71">
        <v>0</v>
      </c>
      <c r="G10" s="101">
        <v>0</v>
      </c>
      <c r="H10" s="101">
        <f t="shared" si="1"/>
        <v>0</v>
      </c>
      <c r="I10" s="71">
        <v>0</v>
      </c>
      <c r="J10" s="71">
        <v>0</v>
      </c>
      <c r="K10" s="101">
        <v>0</v>
      </c>
      <c r="L10" s="101">
        <f t="shared" si="2"/>
        <v>0</v>
      </c>
    </row>
    <row r="11" spans="1:12" ht="15.75">
      <c r="A11" s="67">
        <v>7</v>
      </c>
      <c r="B11" s="147" t="s">
        <v>202</v>
      </c>
      <c r="C11" s="71">
        <v>19241000</v>
      </c>
      <c r="D11" s="101">
        <v>0</v>
      </c>
      <c r="E11" s="101">
        <f t="shared" si="0"/>
        <v>19241000</v>
      </c>
      <c r="F11" s="71">
        <v>88799257</v>
      </c>
      <c r="G11" s="101">
        <v>0</v>
      </c>
      <c r="H11" s="101">
        <f t="shared" si="1"/>
        <v>88799257</v>
      </c>
      <c r="I11" s="71">
        <v>42230804</v>
      </c>
      <c r="J11" s="71">
        <v>39279807</v>
      </c>
      <c r="K11" s="101">
        <v>0</v>
      </c>
      <c r="L11" s="101">
        <f t="shared" si="2"/>
        <v>39279807</v>
      </c>
    </row>
    <row r="12" spans="1:12" ht="15.75">
      <c r="A12" s="67">
        <v>8</v>
      </c>
      <c r="B12" s="254" t="s">
        <v>203</v>
      </c>
      <c r="C12" s="69">
        <v>0</v>
      </c>
      <c r="D12" s="101">
        <v>0</v>
      </c>
      <c r="E12" s="101">
        <f t="shared" si="0"/>
        <v>0</v>
      </c>
      <c r="F12" s="69">
        <v>0</v>
      </c>
      <c r="G12" s="101">
        <v>0</v>
      </c>
      <c r="H12" s="101">
        <f t="shared" si="1"/>
        <v>0</v>
      </c>
      <c r="I12" s="69">
        <v>0</v>
      </c>
      <c r="J12" s="69">
        <v>0</v>
      </c>
      <c r="K12" s="101">
        <v>0</v>
      </c>
      <c r="L12" s="101">
        <f t="shared" si="2"/>
        <v>0</v>
      </c>
    </row>
    <row r="13" spans="1:12" ht="15.75">
      <c r="A13" s="67">
        <v>9</v>
      </c>
      <c r="B13" s="147" t="s">
        <v>204</v>
      </c>
      <c r="C13" s="69">
        <v>19890000</v>
      </c>
      <c r="D13" s="101">
        <v>0</v>
      </c>
      <c r="E13" s="101">
        <f t="shared" si="0"/>
        <v>19890000</v>
      </c>
      <c r="F13" s="69">
        <v>21560373</v>
      </c>
      <c r="G13" s="101">
        <v>0</v>
      </c>
      <c r="H13" s="101">
        <f t="shared" si="1"/>
        <v>21560373</v>
      </c>
      <c r="I13" s="69">
        <v>15974729</v>
      </c>
      <c r="J13" s="69">
        <v>14163404</v>
      </c>
      <c r="K13" s="101">
        <v>0</v>
      </c>
      <c r="L13" s="101">
        <f t="shared" si="2"/>
        <v>14163404</v>
      </c>
    </row>
    <row r="14" spans="1:12" ht="15.75">
      <c r="A14" s="67">
        <v>10</v>
      </c>
      <c r="B14" s="147" t="s">
        <v>245</v>
      </c>
      <c r="C14" s="69">
        <v>0</v>
      </c>
      <c r="D14" s="101">
        <v>0</v>
      </c>
      <c r="E14" s="101">
        <f t="shared" si="0"/>
        <v>0</v>
      </c>
      <c r="F14" s="69">
        <v>0</v>
      </c>
      <c r="G14" s="101">
        <v>0</v>
      </c>
      <c r="H14" s="101">
        <f t="shared" si="1"/>
        <v>0</v>
      </c>
      <c r="I14" s="69">
        <v>0</v>
      </c>
      <c r="J14" s="69">
        <v>0</v>
      </c>
      <c r="K14" s="101">
        <v>0</v>
      </c>
      <c r="L14" s="101">
        <f t="shared" si="2"/>
        <v>0</v>
      </c>
    </row>
    <row r="15" spans="1:12" ht="15.75">
      <c r="A15" s="67">
        <v>11</v>
      </c>
      <c r="B15" s="147" t="s">
        <v>205</v>
      </c>
      <c r="C15" s="71">
        <v>0</v>
      </c>
      <c r="D15" s="101">
        <v>0</v>
      </c>
      <c r="E15" s="101">
        <f t="shared" si="0"/>
        <v>0</v>
      </c>
      <c r="F15" s="71">
        <v>1783996</v>
      </c>
      <c r="G15" s="101">
        <v>0</v>
      </c>
      <c r="H15" s="101">
        <f t="shared" si="1"/>
        <v>1783996</v>
      </c>
      <c r="I15" s="71">
        <v>1783996</v>
      </c>
      <c r="J15" s="71">
        <v>683996</v>
      </c>
      <c r="K15" s="101">
        <v>0</v>
      </c>
      <c r="L15" s="101">
        <f t="shared" si="2"/>
        <v>683996</v>
      </c>
    </row>
    <row r="16" spans="1:12" ht="15.75">
      <c r="A16" s="67">
        <v>12</v>
      </c>
      <c r="B16" s="147"/>
      <c r="C16" s="69">
        <v>0</v>
      </c>
      <c r="D16" s="101">
        <v>0</v>
      </c>
      <c r="E16" s="101">
        <f t="shared" si="0"/>
        <v>0</v>
      </c>
      <c r="F16" s="69">
        <v>0</v>
      </c>
      <c r="G16" s="101">
        <v>0</v>
      </c>
      <c r="H16" s="101">
        <f t="shared" si="1"/>
        <v>0</v>
      </c>
      <c r="I16" s="69">
        <v>0</v>
      </c>
      <c r="J16" s="69">
        <v>0</v>
      </c>
      <c r="K16" s="101">
        <v>0</v>
      </c>
      <c r="L16" s="101">
        <f t="shared" si="2"/>
        <v>0</v>
      </c>
    </row>
    <row r="17" spans="1:12" ht="15.75">
      <c r="A17" s="255">
        <v>13</v>
      </c>
      <c r="B17" s="256" t="s">
        <v>206</v>
      </c>
      <c r="C17" s="257">
        <f>SUM(C5:C16)-C12</f>
        <v>346899484</v>
      </c>
      <c r="D17" s="257">
        <f aca="true" t="shared" si="3" ref="D17:L17">SUM(D5:D16)-D12</f>
        <v>11665000</v>
      </c>
      <c r="E17" s="257">
        <f t="shared" si="3"/>
        <v>358564484</v>
      </c>
      <c r="F17" s="257">
        <f t="shared" si="3"/>
        <v>499214334</v>
      </c>
      <c r="G17" s="257">
        <f t="shared" si="3"/>
        <v>17665000</v>
      </c>
      <c r="H17" s="257">
        <f t="shared" si="3"/>
        <v>516879334</v>
      </c>
      <c r="I17" s="257">
        <f t="shared" si="3"/>
        <v>442936607</v>
      </c>
      <c r="J17" s="257">
        <f t="shared" si="3"/>
        <v>409790970</v>
      </c>
      <c r="K17" s="257">
        <f t="shared" si="3"/>
        <v>16743919</v>
      </c>
      <c r="L17" s="257">
        <f t="shared" si="3"/>
        <v>426534889</v>
      </c>
    </row>
    <row r="18" spans="1:12" ht="15.75">
      <c r="A18" s="67">
        <v>14</v>
      </c>
      <c r="B18" s="147" t="s">
        <v>207</v>
      </c>
      <c r="C18" s="69">
        <v>14968000</v>
      </c>
      <c r="D18" s="101">
        <v>0</v>
      </c>
      <c r="E18" s="101">
        <f aca="true" t="shared" si="4" ref="E18:E25">SUM(C18:D18)</f>
        <v>14968000</v>
      </c>
      <c r="F18" s="69">
        <v>40496000</v>
      </c>
      <c r="G18" s="101">
        <v>0</v>
      </c>
      <c r="H18" s="101">
        <f aca="true" t="shared" si="5" ref="H18:H25">SUM(F18:G18)</f>
        <v>40496000</v>
      </c>
      <c r="I18" s="69">
        <v>10343770</v>
      </c>
      <c r="J18" s="69">
        <v>10213078</v>
      </c>
      <c r="K18" s="101">
        <v>0</v>
      </c>
      <c r="L18" s="101">
        <f aca="true" t="shared" si="6" ref="L18:L25">SUM(J18:K18)</f>
        <v>10213078</v>
      </c>
    </row>
    <row r="19" spans="1:12" ht="15.75">
      <c r="A19" s="67">
        <v>15</v>
      </c>
      <c r="B19" s="147" t="s">
        <v>208</v>
      </c>
      <c r="C19" s="69">
        <v>0</v>
      </c>
      <c r="D19" s="101">
        <v>0</v>
      </c>
      <c r="E19" s="101">
        <f t="shared" si="4"/>
        <v>0</v>
      </c>
      <c r="F19" s="69">
        <v>0</v>
      </c>
      <c r="G19" s="101">
        <v>0</v>
      </c>
      <c r="H19" s="101">
        <f t="shared" si="5"/>
        <v>0</v>
      </c>
      <c r="I19" s="69">
        <v>0</v>
      </c>
      <c r="J19" s="69">
        <v>0</v>
      </c>
      <c r="K19" s="101">
        <v>0</v>
      </c>
      <c r="L19" s="101">
        <f t="shared" si="6"/>
        <v>0</v>
      </c>
    </row>
    <row r="20" spans="1:12" ht="15.75">
      <c r="A20" s="67">
        <v>16</v>
      </c>
      <c r="B20" s="147" t="s">
        <v>209</v>
      </c>
      <c r="C20" s="69">
        <v>0</v>
      </c>
      <c r="D20" s="101">
        <v>0</v>
      </c>
      <c r="E20" s="101">
        <f t="shared" si="4"/>
        <v>0</v>
      </c>
      <c r="F20" s="69">
        <v>0</v>
      </c>
      <c r="G20" s="101">
        <v>0</v>
      </c>
      <c r="H20" s="101">
        <f t="shared" si="5"/>
        <v>0</v>
      </c>
      <c r="I20" s="69">
        <v>0</v>
      </c>
      <c r="J20" s="69">
        <v>0</v>
      </c>
      <c r="K20" s="101">
        <v>0</v>
      </c>
      <c r="L20" s="101">
        <f t="shared" si="6"/>
        <v>0</v>
      </c>
    </row>
    <row r="21" spans="1:12" ht="15.75">
      <c r="A21" s="67">
        <v>17</v>
      </c>
      <c r="B21" s="147" t="s">
        <v>210</v>
      </c>
      <c r="C21" s="101">
        <v>0</v>
      </c>
      <c r="D21" s="101">
        <v>0</v>
      </c>
      <c r="E21" s="101">
        <f t="shared" si="4"/>
        <v>0</v>
      </c>
      <c r="F21" s="69">
        <v>5208890</v>
      </c>
      <c r="G21" s="101">
        <v>0</v>
      </c>
      <c r="H21" s="101">
        <f t="shared" si="5"/>
        <v>5208890</v>
      </c>
      <c r="I21" s="69">
        <v>5208890</v>
      </c>
      <c r="J21" s="69">
        <v>5208890</v>
      </c>
      <c r="K21" s="101">
        <v>0</v>
      </c>
      <c r="L21" s="101">
        <f t="shared" si="6"/>
        <v>5208890</v>
      </c>
    </row>
    <row r="22" spans="1:12" ht="15.75">
      <c r="A22" s="67">
        <v>18</v>
      </c>
      <c r="B22" s="147" t="s">
        <v>211</v>
      </c>
      <c r="C22" s="101">
        <v>0</v>
      </c>
      <c r="D22" s="101">
        <v>0</v>
      </c>
      <c r="E22" s="101">
        <f t="shared" si="4"/>
        <v>0</v>
      </c>
      <c r="F22" s="69">
        <v>0</v>
      </c>
      <c r="G22" s="101">
        <v>0</v>
      </c>
      <c r="H22" s="101">
        <f t="shared" si="5"/>
        <v>0</v>
      </c>
      <c r="I22" s="69">
        <v>0</v>
      </c>
      <c r="J22" s="69">
        <v>0</v>
      </c>
      <c r="K22" s="101">
        <v>0</v>
      </c>
      <c r="L22" s="101">
        <f t="shared" si="6"/>
        <v>0</v>
      </c>
    </row>
    <row r="23" spans="1:12" ht="15.75">
      <c r="A23" s="67">
        <v>19</v>
      </c>
      <c r="B23" s="68" t="s">
        <v>274</v>
      </c>
      <c r="C23" s="101">
        <v>0</v>
      </c>
      <c r="D23" s="101">
        <v>0</v>
      </c>
      <c r="E23" s="101">
        <f t="shared" si="4"/>
        <v>0</v>
      </c>
      <c r="F23" s="71">
        <v>0</v>
      </c>
      <c r="G23" s="101">
        <v>0</v>
      </c>
      <c r="H23" s="101">
        <f t="shared" si="5"/>
        <v>0</v>
      </c>
      <c r="I23" s="71">
        <v>0</v>
      </c>
      <c r="J23" s="101">
        <v>0</v>
      </c>
      <c r="K23" s="101">
        <v>0</v>
      </c>
      <c r="L23" s="101">
        <f t="shared" si="6"/>
        <v>0</v>
      </c>
    </row>
    <row r="24" spans="1:12" ht="15.75">
      <c r="A24" s="67">
        <v>20</v>
      </c>
      <c r="B24" s="68" t="s">
        <v>275</v>
      </c>
      <c r="C24" s="101">
        <v>0</v>
      </c>
      <c r="D24" s="101">
        <v>0</v>
      </c>
      <c r="E24" s="101">
        <f t="shared" si="4"/>
        <v>0</v>
      </c>
      <c r="F24" s="71">
        <v>0</v>
      </c>
      <c r="G24" s="101">
        <v>0</v>
      </c>
      <c r="H24" s="101">
        <f t="shared" si="5"/>
        <v>0</v>
      </c>
      <c r="I24" s="71">
        <v>0</v>
      </c>
      <c r="J24" s="101">
        <v>0</v>
      </c>
      <c r="K24" s="101">
        <v>0</v>
      </c>
      <c r="L24" s="101">
        <f t="shared" si="6"/>
        <v>0</v>
      </c>
    </row>
    <row r="25" spans="1:12" ht="15.75">
      <c r="A25" s="67">
        <v>21</v>
      </c>
      <c r="B25" s="68" t="s">
        <v>278</v>
      </c>
      <c r="C25" s="101">
        <v>0</v>
      </c>
      <c r="D25" s="101">
        <v>0</v>
      </c>
      <c r="E25" s="101">
        <f t="shared" si="4"/>
        <v>0</v>
      </c>
      <c r="F25" s="71">
        <v>0</v>
      </c>
      <c r="G25" s="101">
        <v>0</v>
      </c>
      <c r="H25" s="101">
        <f t="shared" si="5"/>
        <v>0</v>
      </c>
      <c r="I25" s="71">
        <v>0</v>
      </c>
      <c r="J25" s="101">
        <v>0</v>
      </c>
      <c r="K25" s="101">
        <v>0</v>
      </c>
      <c r="L25" s="101">
        <f t="shared" si="6"/>
        <v>0</v>
      </c>
    </row>
    <row r="26" spans="1:12" ht="15.75">
      <c r="A26" s="259">
        <v>22</v>
      </c>
      <c r="B26" s="260" t="s">
        <v>276</v>
      </c>
      <c r="C26" s="257">
        <f>SUM(C18:C25)</f>
        <v>14968000</v>
      </c>
      <c r="D26" s="257">
        <f aca="true" t="shared" si="7" ref="D26:L26">SUM(D18:D25)</f>
        <v>0</v>
      </c>
      <c r="E26" s="257">
        <f t="shared" si="7"/>
        <v>14968000</v>
      </c>
      <c r="F26" s="257">
        <f t="shared" si="7"/>
        <v>45704890</v>
      </c>
      <c r="G26" s="257">
        <f t="shared" si="7"/>
        <v>0</v>
      </c>
      <c r="H26" s="257">
        <f t="shared" si="7"/>
        <v>45704890</v>
      </c>
      <c r="I26" s="257">
        <f t="shared" si="7"/>
        <v>15552660</v>
      </c>
      <c r="J26" s="257">
        <f t="shared" si="7"/>
        <v>15421968</v>
      </c>
      <c r="K26" s="257">
        <f t="shared" si="7"/>
        <v>0</v>
      </c>
      <c r="L26" s="257">
        <f t="shared" si="7"/>
        <v>15421968</v>
      </c>
    </row>
    <row r="27" spans="1:12" ht="15.75">
      <c r="A27" s="255">
        <v>23</v>
      </c>
      <c r="B27" s="256" t="s">
        <v>277</v>
      </c>
      <c r="C27" s="257">
        <f>C17+C26</f>
        <v>361867484</v>
      </c>
      <c r="D27" s="257">
        <f aca="true" t="shared" si="8" ref="D27:L27">D17+D26</f>
        <v>11665000</v>
      </c>
      <c r="E27" s="257">
        <f t="shared" si="8"/>
        <v>373532484</v>
      </c>
      <c r="F27" s="257">
        <f t="shared" si="8"/>
        <v>544919224</v>
      </c>
      <c r="G27" s="257">
        <f t="shared" si="8"/>
        <v>17665000</v>
      </c>
      <c r="H27" s="257">
        <f t="shared" si="8"/>
        <v>562584224</v>
      </c>
      <c r="I27" s="257">
        <f t="shared" si="8"/>
        <v>458489267</v>
      </c>
      <c r="J27" s="257">
        <f t="shared" si="8"/>
        <v>425212938</v>
      </c>
      <c r="K27" s="257">
        <f t="shared" si="8"/>
        <v>16743919</v>
      </c>
      <c r="L27" s="257">
        <f t="shared" si="8"/>
        <v>441956857</v>
      </c>
    </row>
    <row r="28" spans="1:12" ht="15.75">
      <c r="A28" s="67">
        <v>24</v>
      </c>
      <c r="B28" s="147" t="s">
        <v>212</v>
      </c>
      <c r="C28" s="71">
        <v>151156484</v>
      </c>
      <c r="D28" s="101">
        <v>0</v>
      </c>
      <c r="E28" s="101">
        <f aca="true" t="shared" si="9" ref="E28:E41">SUM(C28:D28)</f>
        <v>151156484</v>
      </c>
      <c r="F28" s="71">
        <v>212919956</v>
      </c>
      <c r="G28" s="101">
        <v>0</v>
      </c>
      <c r="H28" s="101">
        <f aca="true" t="shared" si="10" ref="H28:H41">SUM(F28:G28)</f>
        <v>212919956</v>
      </c>
      <c r="I28" s="71">
        <v>212919956</v>
      </c>
      <c r="J28" s="71">
        <v>212919956</v>
      </c>
      <c r="K28" s="101">
        <v>0</v>
      </c>
      <c r="L28" s="101">
        <f aca="true" t="shared" si="11" ref="L28:L41">SUM(J28:K28)</f>
        <v>212919956</v>
      </c>
    </row>
    <row r="29" spans="1:12" ht="15.75">
      <c r="A29" s="67">
        <v>25</v>
      </c>
      <c r="B29" s="254" t="s">
        <v>213</v>
      </c>
      <c r="C29" s="71">
        <v>151156484</v>
      </c>
      <c r="D29" s="101">
        <v>0</v>
      </c>
      <c r="E29" s="101">
        <f t="shared" si="9"/>
        <v>151156484</v>
      </c>
      <c r="F29" s="71">
        <v>158489338</v>
      </c>
      <c r="G29" s="101">
        <v>0</v>
      </c>
      <c r="H29" s="101">
        <f t="shared" si="10"/>
        <v>158489338</v>
      </c>
      <c r="I29" s="71">
        <v>158489338</v>
      </c>
      <c r="J29" s="71">
        <v>158489338</v>
      </c>
      <c r="K29" s="101">
        <v>0</v>
      </c>
      <c r="L29" s="101">
        <f t="shared" si="11"/>
        <v>158489338</v>
      </c>
    </row>
    <row r="30" spans="1:12" ht="15.75">
      <c r="A30" s="67">
        <v>26</v>
      </c>
      <c r="B30" s="147" t="s">
        <v>214</v>
      </c>
      <c r="C30" s="71">
        <v>0</v>
      </c>
      <c r="D30" s="101">
        <v>0</v>
      </c>
      <c r="E30" s="101">
        <f t="shared" si="9"/>
        <v>0</v>
      </c>
      <c r="F30" s="71">
        <v>63700669</v>
      </c>
      <c r="G30" s="101">
        <v>0</v>
      </c>
      <c r="H30" s="101">
        <f t="shared" si="10"/>
        <v>63700669</v>
      </c>
      <c r="I30" s="71">
        <v>63700669</v>
      </c>
      <c r="J30" s="71">
        <v>63700669</v>
      </c>
      <c r="K30" s="101">
        <v>0</v>
      </c>
      <c r="L30" s="101">
        <f t="shared" si="11"/>
        <v>63700669</v>
      </c>
    </row>
    <row r="31" spans="1:12" ht="15.75">
      <c r="A31" s="67">
        <v>27</v>
      </c>
      <c r="B31" s="254" t="s">
        <v>215</v>
      </c>
      <c r="C31" s="71">
        <v>0</v>
      </c>
      <c r="D31" s="101">
        <v>0</v>
      </c>
      <c r="E31" s="101">
        <f t="shared" si="9"/>
        <v>0</v>
      </c>
      <c r="F31" s="71">
        <v>669000</v>
      </c>
      <c r="G31" s="101">
        <v>0</v>
      </c>
      <c r="H31" s="101">
        <f t="shared" si="10"/>
        <v>669000</v>
      </c>
      <c r="I31" s="71">
        <v>669000</v>
      </c>
      <c r="J31" s="71">
        <v>669000</v>
      </c>
      <c r="K31" s="101">
        <v>0</v>
      </c>
      <c r="L31" s="101">
        <f t="shared" si="11"/>
        <v>669000</v>
      </c>
    </row>
    <row r="32" spans="1:12" ht="15.75">
      <c r="A32" s="67">
        <v>28</v>
      </c>
      <c r="B32" s="254" t="s">
        <v>216</v>
      </c>
      <c r="C32" s="71">
        <v>151800000</v>
      </c>
      <c r="D32" s="101">
        <v>0</v>
      </c>
      <c r="E32" s="101">
        <f t="shared" si="9"/>
        <v>151800000</v>
      </c>
      <c r="F32" s="71">
        <v>172469549</v>
      </c>
      <c r="G32" s="101">
        <v>0</v>
      </c>
      <c r="H32" s="101">
        <f t="shared" si="10"/>
        <v>172469549</v>
      </c>
      <c r="I32" s="71">
        <v>183755188</v>
      </c>
      <c r="J32" s="71">
        <v>167739973</v>
      </c>
      <c r="K32" s="101">
        <v>0</v>
      </c>
      <c r="L32" s="101">
        <f t="shared" si="11"/>
        <v>167739973</v>
      </c>
    </row>
    <row r="33" spans="1:12" ht="15.75">
      <c r="A33" s="67">
        <v>29</v>
      </c>
      <c r="B33" s="254" t="s">
        <v>217</v>
      </c>
      <c r="C33" s="71">
        <v>141800000</v>
      </c>
      <c r="D33" s="101">
        <v>0</v>
      </c>
      <c r="E33" s="101">
        <f t="shared" si="9"/>
        <v>141800000</v>
      </c>
      <c r="F33" s="71">
        <v>161406044</v>
      </c>
      <c r="G33" s="101">
        <v>0</v>
      </c>
      <c r="H33" s="101">
        <f t="shared" si="10"/>
        <v>161406044</v>
      </c>
      <c r="I33" s="71">
        <v>172655537</v>
      </c>
      <c r="J33" s="71">
        <v>157053764</v>
      </c>
      <c r="K33" s="101">
        <v>0</v>
      </c>
      <c r="L33" s="101">
        <f t="shared" si="11"/>
        <v>157053764</v>
      </c>
    </row>
    <row r="34" spans="1:12" ht="15.75">
      <c r="A34" s="67">
        <v>30</v>
      </c>
      <c r="B34" s="254" t="s">
        <v>218</v>
      </c>
      <c r="C34" s="71">
        <v>10000000</v>
      </c>
      <c r="D34" s="101">
        <v>0</v>
      </c>
      <c r="E34" s="101">
        <f t="shared" si="9"/>
        <v>10000000</v>
      </c>
      <c r="F34" s="71">
        <v>11063505</v>
      </c>
      <c r="G34" s="101">
        <v>0</v>
      </c>
      <c r="H34" s="101">
        <f t="shared" si="10"/>
        <v>11063505</v>
      </c>
      <c r="I34" s="71">
        <v>11099651</v>
      </c>
      <c r="J34" s="71">
        <v>10686209</v>
      </c>
      <c r="K34" s="101">
        <v>0</v>
      </c>
      <c r="L34" s="101">
        <f t="shared" si="11"/>
        <v>10686209</v>
      </c>
    </row>
    <row r="35" spans="1:12" ht="15.75">
      <c r="A35" s="67">
        <v>31</v>
      </c>
      <c r="B35" s="147" t="s">
        <v>219</v>
      </c>
      <c r="C35" s="71">
        <v>30354000</v>
      </c>
      <c r="D35" s="101">
        <v>0</v>
      </c>
      <c r="E35" s="101">
        <f t="shared" si="9"/>
        <v>30354000</v>
      </c>
      <c r="F35" s="71">
        <v>40052021</v>
      </c>
      <c r="G35" s="101">
        <v>0</v>
      </c>
      <c r="H35" s="101">
        <f t="shared" si="10"/>
        <v>40052021</v>
      </c>
      <c r="I35" s="71">
        <v>42779740</v>
      </c>
      <c r="J35" s="71">
        <v>37841669</v>
      </c>
      <c r="K35" s="101">
        <v>0</v>
      </c>
      <c r="L35" s="101">
        <f t="shared" si="11"/>
        <v>37841669</v>
      </c>
    </row>
    <row r="36" spans="1:12" ht="15.75">
      <c r="A36" s="67">
        <v>32</v>
      </c>
      <c r="B36" s="147" t="s">
        <v>220</v>
      </c>
      <c r="C36" s="69">
        <v>0</v>
      </c>
      <c r="D36" s="101">
        <v>0</v>
      </c>
      <c r="E36" s="101">
        <f t="shared" si="9"/>
        <v>0</v>
      </c>
      <c r="F36" s="69">
        <v>0</v>
      </c>
      <c r="G36" s="101">
        <v>0</v>
      </c>
      <c r="H36" s="101">
        <f t="shared" si="10"/>
        <v>0</v>
      </c>
      <c r="I36" s="69">
        <v>0</v>
      </c>
      <c r="J36" s="69">
        <v>0</v>
      </c>
      <c r="K36" s="101">
        <v>0</v>
      </c>
      <c r="L36" s="101">
        <f t="shared" si="11"/>
        <v>0</v>
      </c>
    </row>
    <row r="37" spans="1:12" ht="15.75">
      <c r="A37" s="67">
        <v>33</v>
      </c>
      <c r="B37" s="254" t="s">
        <v>221</v>
      </c>
      <c r="C37" s="69">
        <v>0</v>
      </c>
      <c r="D37" s="101">
        <v>0</v>
      </c>
      <c r="E37" s="101">
        <f t="shared" si="9"/>
        <v>0</v>
      </c>
      <c r="F37" s="69">
        <v>0</v>
      </c>
      <c r="G37" s="101">
        <v>0</v>
      </c>
      <c r="H37" s="101">
        <f t="shared" si="10"/>
        <v>0</v>
      </c>
      <c r="I37" s="69">
        <v>0</v>
      </c>
      <c r="J37" s="69">
        <v>0</v>
      </c>
      <c r="K37" s="101">
        <v>0</v>
      </c>
      <c r="L37" s="101">
        <f t="shared" si="11"/>
        <v>0</v>
      </c>
    </row>
    <row r="38" spans="1:12" ht="15.75">
      <c r="A38" s="67">
        <v>34</v>
      </c>
      <c r="B38" s="147" t="s">
        <v>222</v>
      </c>
      <c r="C38" s="69">
        <v>7320000</v>
      </c>
      <c r="D38" s="101">
        <v>0</v>
      </c>
      <c r="E38" s="101">
        <f t="shared" si="9"/>
        <v>7320000</v>
      </c>
      <c r="F38" s="69">
        <v>450000</v>
      </c>
      <c r="G38" s="101">
        <v>0</v>
      </c>
      <c r="H38" s="101">
        <f t="shared" si="10"/>
        <v>450000</v>
      </c>
      <c r="I38" s="69">
        <v>6000000</v>
      </c>
      <c r="J38" s="69">
        <v>0</v>
      </c>
      <c r="K38" s="101">
        <v>450000</v>
      </c>
      <c r="L38" s="101">
        <f t="shared" si="11"/>
        <v>450000</v>
      </c>
    </row>
    <row r="39" spans="1:12" ht="25.5">
      <c r="A39" s="67">
        <v>35</v>
      </c>
      <c r="B39" s="261" t="s">
        <v>223</v>
      </c>
      <c r="C39" s="69">
        <v>0</v>
      </c>
      <c r="D39" s="101">
        <v>0</v>
      </c>
      <c r="E39" s="101">
        <f t="shared" si="9"/>
        <v>0</v>
      </c>
      <c r="F39" s="69">
        <v>0</v>
      </c>
      <c r="G39" s="101">
        <v>0</v>
      </c>
      <c r="H39" s="101">
        <f t="shared" si="10"/>
        <v>0</v>
      </c>
      <c r="I39" s="69">
        <v>0</v>
      </c>
      <c r="J39" s="69">
        <v>0</v>
      </c>
      <c r="K39" s="101">
        <v>0</v>
      </c>
      <c r="L39" s="101">
        <f t="shared" si="11"/>
        <v>0</v>
      </c>
    </row>
    <row r="40" spans="1:12" ht="15.75">
      <c r="A40" s="67">
        <v>36</v>
      </c>
      <c r="B40" s="147" t="s">
        <v>224</v>
      </c>
      <c r="C40" s="69">
        <v>0</v>
      </c>
      <c r="D40" s="101">
        <v>0</v>
      </c>
      <c r="E40" s="101">
        <f t="shared" si="9"/>
        <v>0</v>
      </c>
      <c r="F40" s="69">
        <v>680065</v>
      </c>
      <c r="G40" s="101">
        <v>0</v>
      </c>
      <c r="H40" s="101">
        <f t="shared" si="10"/>
        <v>680065</v>
      </c>
      <c r="I40" s="69">
        <v>680065</v>
      </c>
      <c r="J40" s="69">
        <v>680065</v>
      </c>
      <c r="K40" s="101">
        <v>0</v>
      </c>
      <c r="L40" s="101">
        <f t="shared" si="11"/>
        <v>680065</v>
      </c>
    </row>
    <row r="41" spans="1:12" ht="25.5">
      <c r="A41" s="67">
        <v>37</v>
      </c>
      <c r="B41" s="261" t="s">
        <v>225</v>
      </c>
      <c r="C41" s="69">
        <v>0</v>
      </c>
      <c r="D41" s="101">
        <v>0</v>
      </c>
      <c r="E41" s="101">
        <f t="shared" si="9"/>
        <v>0</v>
      </c>
      <c r="F41" s="69">
        <v>0</v>
      </c>
      <c r="G41" s="101">
        <v>0</v>
      </c>
      <c r="H41" s="101">
        <f t="shared" si="10"/>
        <v>0</v>
      </c>
      <c r="I41" s="69">
        <v>0</v>
      </c>
      <c r="J41" s="69">
        <v>0</v>
      </c>
      <c r="K41" s="101">
        <v>0</v>
      </c>
      <c r="L41" s="101">
        <f t="shared" si="11"/>
        <v>0</v>
      </c>
    </row>
    <row r="42" spans="1:12" ht="25.5">
      <c r="A42" s="255">
        <v>38</v>
      </c>
      <c r="B42" s="262" t="s">
        <v>226</v>
      </c>
      <c r="C42" s="257">
        <f aca="true" t="shared" si="12" ref="C42:L42">SUM(C28:C41)-C29-C31-C33-C34-C37-C39-C41</f>
        <v>340630484</v>
      </c>
      <c r="D42" s="257">
        <f t="shared" si="12"/>
        <v>0</v>
      </c>
      <c r="E42" s="257">
        <f t="shared" si="12"/>
        <v>340630484</v>
      </c>
      <c r="F42" s="257">
        <f t="shared" si="12"/>
        <v>490272260</v>
      </c>
      <c r="G42" s="257">
        <f t="shared" si="12"/>
        <v>0</v>
      </c>
      <c r="H42" s="257">
        <f t="shared" si="12"/>
        <v>490272260</v>
      </c>
      <c r="I42" s="257">
        <f t="shared" si="12"/>
        <v>509835618</v>
      </c>
      <c r="J42" s="257">
        <f t="shared" si="12"/>
        <v>482882332</v>
      </c>
      <c r="K42" s="257">
        <f t="shared" si="12"/>
        <v>450000</v>
      </c>
      <c r="L42" s="257">
        <f t="shared" si="12"/>
        <v>483332332</v>
      </c>
    </row>
    <row r="43" spans="1:12" ht="15.75">
      <c r="A43" s="67">
        <v>39</v>
      </c>
      <c r="B43" s="147" t="s">
        <v>227</v>
      </c>
      <c r="C43" s="69">
        <v>0</v>
      </c>
      <c r="D43" s="101">
        <v>0</v>
      </c>
      <c r="E43" s="101">
        <f aca="true" t="shared" si="13" ref="E43:E51">SUM(C43:D43)</f>
        <v>0</v>
      </c>
      <c r="F43" s="69">
        <v>30000000</v>
      </c>
      <c r="G43" s="101">
        <v>0</v>
      </c>
      <c r="H43" s="101">
        <f aca="true" t="shared" si="14" ref="H43:H51">SUM(F43:G43)</f>
        <v>30000000</v>
      </c>
      <c r="I43" s="69">
        <v>0</v>
      </c>
      <c r="J43" s="69">
        <v>0</v>
      </c>
      <c r="K43" s="101">
        <v>0</v>
      </c>
      <c r="L43" s="101">
        <f aca="true" t="shared" si="15" ref="L43:L51">SUM(J43:K43)</f>
        <v>0</v>
      </c>
    </row>
    <row r="44" spans="1:12" ht="15.75">
      <c r="A44" s="67">
        <v>40</v>
      </c>
      <c r="B44" s="147" t="s">
        <v>228</v>
      </c>
      <c r="C44" s="69">
        <v>0</v>
      </c>
      <c r="D44" s="101">
        <v>0</v>
      </c>
      <c r="E44" s="101">
        <f t="shared" si="13"/>
        <v>0</v>
      </c>
      <c r="F44" s="69">
        <v>0</v>
      </c>
      <c r="G44" s="101">
        <v>0</v>
      </c>
      <c r="H44" s="101">
        <f t="shared" si="14"/>
        <v>0</v>
      </c>
      <c r="I44" s="69">
        <v>0</v>
      </c>
      <c r="J44" s="69">
        <v>0</v>
      </c>
      <c r="K44" s="101">
        <v>0</v>
      </c>
      <c r="L44" s="101">
        <f t="shared" si="15"/>
        <v>0</v>
      </c>
    </row>
    <row r="45" spans="1:12" ht="15.75">
      <c r="A45" s="67">
        <v>41</v>
      </c>
      <c r="B45" s="147" t="s">
        <v>229</v>
      </c>
      <c r="C45" s="69">
        <v>32902000</v>
      </c>
      <c r="D45" s="101">
        <v>0</v>
      </c>
      <c r="E45" s="101">
        <f t="shared" si="13"/>
        <v>32902000</v>
      </c>
      <c r="F45" s="69">
        <v>36809000</v>
      </c>
      <c r="G45" s="101">
        <v>0</v>
      </c>
      <c r="H45" s="101">
        <f t="shared" si="14"/>
        <v>36809000</v>
      </c>
      <c r="I45" s="69">
        <v>36809000</v>
      </c>
      <c r="J45" s="69">
        <v>36809000</v>
      </c>
      <c r="K45" s="101">
        <v>0</v>
      </c>
      <c r="L45" s="101">
        <f t="shared" si="15"/>
        <v>36809000</v>
      </c>
    </row>
    <row r="46" spans="1:12" ht="15.75">
      <c r="A46" s="67">
        <v>42</v>
      </c>
      <c r="B46" s="147" t="s">
        <v>209</v>
      </c>
      <c r="C46" s="69">
        <v>0</v>
      </c>
      <c r="D46" s="101">
        <v>0</v>
      </c>
      <c r="E46" s="101">
        <f t="shared" si="13"/>
        <v>0</v>
      </c>
      <c r="F46" s="69">
        <v>5502964</v>
      </c>
      <c r="G46" s="101">
        <v>0</v>
      </c>
      <c r="H46" s="101">
        <f t="shared" si="14"/>
        <v>5502964</v>
      </c>
      <c r="I46" s="69">
        <v>5502964</v>
      </c>
      <c r="J46" s="69">
        <v>5502964</v>
      </c>
      <c r="K46" s="101">
        <v>0</v>
      </c>
      <c r="L46" s="101">
        <f t="shared" si="15"/>
        <v>5502964</v>
      </c>
    </row>
    <row r="47" spans="1:12" ht="15.75">
      <c r="A47" s="67">
        <v>43</v>
      </c>
      <c r="B47" s="147" t="s">
        <v>310</v>
      </c>
      <c r="C47" s="101">
        <v>0</v>
      </c>
      <c r="D47" s="101">
        <v>0</v>
      </c>
      <c r="E47" s="101">
        <f t="shared" si="13"/>
        <v>0</v>
      </c>
      <c r="F47" s="69">
        <v>0</v>
      </c>
      <c r="G47" s="101">
        <v>0</v>
      </c>
      <c r="H47" s="101">
        <f t="shared" si="14"/>
        <v>0</v>
      </c>
      <c r="I47" s="69">
        <v>0</v>
      </c>
      <c r="J47" s="101">
        <v>0</v>
      </c>
      <c r="K47" s="101">
        <v>0</v>
      </c>
      <c r="L47" s="101">
        <f t="shared" si="15"/>
        <v>0</v>
      </c>
    </row>
    <row r="48" spans="1:12" ht="15.75">
      <c r="A48" s="67">
        <v>44</v>
      </c>
      <c r="B48" s="147" t="s">
        <v>230</v>
      </c>
      <c r="C48" s="101">
        <v>0</v>
      </c>
      <c r="D48" s="101">
        <v>0</v>
      </c>
      <c r="E48" s="101">
        <f t="shared" si="13"/>
        <v>0</v>
      </c>
      <c r="F48" s="69">
        <v>0</v>
      </c>
      <c r="G48" s="101">
        <v>0</v>
      </c>
      <c r="H48" s="101">
        <f t="shared" si="14"/>
        <v>0</v>
      </c>
      <c r="I48" s="101">
        <v>0</v>
      </c>
      <c r="J48" s="101">
        <v>0</v>
      </c>
      <c r="K48" s="101">
        <v>0</v>
      </c>
      <c r="L48" s="101">
        <f t="shared" si="15"/>
        <v>0</v>
      </c>
    </row>
    <row r="49" spans="1:12" ht="15.75">
      <c r="A49" s="67">
        <v>45</v>
      </c>
      <c r="B49" s="147" t="s">
        <v>231</v>
      </c>
      <c r="C49" s="101">
        <v>0</v>
      </c>
      <c r="D49" s="101">
        <v>0</v>
      </c>
      <c r="E49" s="101">
        <f t="shared" si="13"/>
        <v>0</v>
      </c>
      <c r="F49" s="101">
        <v>0</v>
      </c>
      <c r="G49" s="101">
        <v>0</v>
      </c>
      <c r="H49" s="101">
        <f t="shared" si="14"/>
        <v>0</v>
      </c>
      <c r="I49" s="101">
        <v>0</v>
      </c>
      <c r="J49" s="101">
        <v>0</v>
      </c>
      <c r="K49" s="101">
        <v>0</v>
      </c>
      <c r="L49" s="101">
        <f t="shared" si="15"/>
        <v>0</v>
      </c>
    </row>
    <row r="50" spans="1:12" ht="15.75">
      <c r="A50" s="67">
        <v>46</v>
      </c>
      <c r="B50" s="147" t="s">
        <v>232</v>
      </c>
      <c r="C50" s="101">
        <v>0</v>
      </c>
      <c r="D50" s="101">
        <v>0</v>
      </c>
      <c r="E50" s="101">
        <f t="shared" si="13"/>
        <v>0</v>
      </c>
      <c r="F50" s="101">
        <v>0</v>
      </c>
      <c r="G50" s="101">
        <v>0</v>
      </c>
      <c r="H50" s="101">
        <f t="shared" si="14"/>
        <v>0</v>
      </c>
      <c r="I50" s="101">
        <v>0</v>
      </c>
      <c r="J50" s="101">
        <v>0</v>
      </c>
      <c r="K50" s="101">
        <v>0</v>
      </c>
      <c r="L50" s="101">
        <f t="shared" si="15"/>
        <v>0</v>
      </c>
    </row>
    <row r="51" spans="1:12" ht="15.75">
      <c r="A51" s="67">
        <v>47</v>
      </c>
      <c r="B51" s="68" t="s">
        <v>281</v>
      </c>
      <c r="C51" s="101">
        <v>0</v>
      </c>
      <c r="D51" s="101">
        <v>0</v>
      </c>
      <c r="E51" s="101">
        <f t="shared" si="13"/>
        <v>0</v>
      </c>
      <c r="F51" s="101">
        <v>0</v>
      </c>
      <c r="G51" s="101">
        <v>0</v>
      </c>
      <c r="H51" s="101">
        <f t="shared" si="14"/>
        <v>0</v>
      </c>
      <c r="I51" s="101">
        <v>0</v>
      </c>
      <c r="J51" s="101">
        <v>0</v>
      </c>
      <c r="K51" s="101">
        <v>0</v>
      </c>
      <c r="L51" s="101">
        <f t="shared" si="15"/>
        <v>0</v>
      </c>
    </row>
    <row r="52" spans="1:12" ht="15.75">
      <c r="A52" s="67">
        <v>48</v>
      </c>
      <c r="B52" s="147" t="s">
        <v>233</v>
      </c>
      <c r="C52" s="101">
        <v>0</v>
      </c>
      <c r="D52" s="101">
        <v>0</v>
      </c>
      <c r="E52" s="101">
        <f>SUM(C52:D52)</f>
        <v>0</v>
      </c>
      <c r="F52" s="101">
        <v>0</v>
      </c>
      <c r="G52" s="101">
        <v>0</v>
      </c>
      <c r="H52" s="101">
        <f>SUM(F52:G52)</f>
        <v>0</v>
      </c>
      <c r="I52" s="101">
        <v>0</v>
      </c>
      <c r="J52" s="101">
        <v>0</v>
      </c>
      <c r="K52" s="101">
        <v>0</v>
      </c>
      <c r="L52" s="101">
        <f>SUM(J52:K52)</f>
        <v>0</v>
      </c>
    </row>
    <row r="53" spans="1:12" ht="15.75">
      <c r="A53" s="259">
        <v>49</v>
      </c>
      <c r="B53" s="263" t="s">
        <v>283</v>
      </c>
      <c r="C53" s="257">
        <f>SUM(C43:C52)</f>
        <v>32902000</v>
      </c>
      <c r="D53" s="257">
        <f aca="true" t="shared" si="16" ref="D53:L53">SUM(D43:D52)</f>
        <v>0</v>
      </c>
      <c r="E53" s="257">
        <f t="shared" si="16"/>
        <v>32902000</v>
      </c>
      <c r="F53" s="257">
        <f t="shared" si="16"/>
        <v>72311964</v>
      </c>
      <c r="G53" s="257">
        <f t="shared" si="16"/>
        <v>0</v>
      </c>
      <c r="H53" s="257">
        <f t="shared" si="16"/>
        <v>72311964</v>
      </c>
      <c r="I53" s="257">
        <f t="shared" si="16"/>
        <v>42311964</v>
      </c>
      <c r="J53" s="257">
        <f t="shared" si="16"/>
        <v>42311964</v>
      </c>
      <c r="K53" s="257">
        <f t="shared" si="16"/>
        <v>0</v>
      </c>
      <c r="L53" s="257">
        <f t="shared" si="16"/>
        <v>42311964</v>
      </c>
    </row>
    <row r="54" spans="1:12" ht="15.75">
      <c r="A54" s="255">
        <v>50</v>
      </c>
      <c r="B54" s="263" t="s">
        <v>284</v>
      </c>
      <c r="C54" s="257">
        <f>C42+C53</f>
        <v>373532484</v>
      </c>
      <c r="D54" s="257">
        <f aca="true" t="shared" si="17" ref="D54:L54">D42+D53</f>
        <v>0</v>
      </c>
      <c r="E54" s="257">
        <f t="shared" si="17"/>
        <v>373532484</v>
      </c>
      <c r="F54" s="257">
        <f t="shared" si="17"/>
        <v>562584224</v>
      </c>
      <c r="G54" s="257">
        <f t="shared" si="17"/>
        <v>0</v>
      </c>
      <c r="H54" s="257">
        <f t="shared" si="17"/>
        <v>562584224</v>
      </c>
      <c r="I54" s="257">
        <f t="shared" si="17"/>
        <v>552147582</v>
      </c>
      <c r="J54" s="257">
        <f t="shared" si="17"/>
        <v>525194296</v>
      </c>
      <c r="K54" s="257">
        <f t="shared" si="17"/>
        <v>450000</v>
      </c>
      <c r="L54" s="257">
        <f t="shared" si="17"/>
        <v>525644296</v>
      </c>
    </row>
    <row r="55" spans="1:12" ht="45">
      <c r="A55" s="255">
        <v>51</v>
      </c>
      <c r="B55" s="264" t="s">
        <v>234</v>
      </c>
      <c r="C55" s="257">
        <f aca="true" t="shared" si="18" ref="C55:L55">C42-C17</f>
        <v>-6269000</v>
      </c>
      <c r="D55" s="257">
        <f t="shared" si="18"/>
        <v>-11665000</v>
      </c>
      <c r="E55" s="257">
        <f t="shared" si="18"/>
        <v>-17934000</v>
      </c>
      <c r="F55" s="257">
        <f t="shared" si="18"/>
        <v>-8942074</v>
      </c>
      <c r="G55" s="257">
        <f t="shared" si="18"/>
        <v>-17665000</v>
      </c>
      <c r="H55" s="257">
        <f t="shared" si="18"/>
        <v>-26607074</v>
      </c>
      <c r="I55" s="257">
        <f t="shared" si="18"/>
        <v>66899011</v>
      </c>
      <c r="J55" s="257">
        <f t="shared" si="18"/>
        <v>73091362</v>
      </c>
      <c r="K55" s="257">
        <f t="shared" si="18"/>
        <v>-16293919</v>
      </c>
      <c r="L55" s="257">
        <f t="shared" si="18"/>
        <v>56797443</v>
      </c>
    </row>
    <row r="56" spans="1:12" ht="15.75">
      <c r="A56" s="255">
        <v>52</v>
      </c>
      <c r="B56" s="263" t="s">
        <v>285</v>
      </c>
      <c r="C56" s="257">
        <f>C53-C26</f>
        <v>17934000</v>
      </c>
      <c r="D56" s="257">
        <f aca="true" t="shared" si="19" ref="D56:L57">D53-D26</f>
        <v>0</v>
      </c>
      <c r="E56" s="257">
        <f t="shared" si="19"/>
        <v>17934000</v>
      </c>
      <c r="F56" s="257">
        <f t="shared" si="19"/>
        <v>26607074</v>
      </c>
      <c r="G56" s="257">
        <f t="shared" si="19"/>
        <v>0</v>
      </c>
      <c r="H56" s="257">
        <f t="shared" si="19"/>
        <v>26607074</v>
      </c>
      <c r="I56" s="257">
        <f t="shared" si="19"/>
        <v>26759304</v>
      </c>
      <c r="J56" s="257">
        <f t="shared" si="19"/>
        <v>26889996</v>
      </c>
      <c r="K56" s="257">
        <f t="shared" si="19"/>
        <v>0</v>
      </c>
      <c r="L56" s="257">
        <f t="shared" si="19"/>
        <v>26889996</v>
      </c>
    </row>
    <row r="57" spans="1:12" ht="15.75">
      <c r="A57" s="255">
        <v>53</v>
      </c>
      <c r="B57" s="264" t="s">
        <v>286</v>
      </c>
      <c r="C57" s="257">
        <f>C54-C27</f>
        <v>11665000</v>
      </c>
      <c r="D57" s="257">
        <f t="shared" si="19"/>
        <v>-11665000</v>
      </c>
      <c r="E57" s="257">
        <f t="shared" si="19"/>
        <v>0</v>
      </c>
      <c r="F57" s="257">
        <f t="shared" si="19"/>
        <v>17665000</v>
      </c>
      <c r="G57" s="257">
        <f t="shared" si="19"/>
        <v>-17665000</v>
      </c>
      <c r="H57" s="257">
        <f t="shared" si="19"/>
        <v>0</v>
      </c>
      <c r="I57" s="257">
        <f t="shared" si="19"/>
        <v>93658315</v>
      </c>
      <c r="J57" s="257">
        <f t="shared" si="19"/>
        <v>99981358</v>
      </c>
      <c r="K57" s="257">
        <f t="shared" si="19"/>
        <v>-16293919</v>
      </c>
      <c r="L57" s="257">
        <f t="shared" si="19"/>
        <v>83687439</v>
      </c>
    </row>
  </sheetData>
  <sheetProtection/>
  <mergeCells count="8">
    <mergeCell ref="J2:L2"/>
    <mergeCell ref="C4:E4"/>
    <mergeCell ref="F4:H4"/>
    <mergeCell ref="J4:L4"/>
    <mergeCell ref="A2:A4"/>
    <mergeCell ref="B2:B4"/>
    <mergeCell ref="C2:E2"/>
    <mergeCell ref="F2:H2"/>
  </mergeCells>
  <printOptions/>
  <pageMargins left="0.7" right="0.7" top="0.75" bottom="0.75" header="0.3" footer="0.3"/>
  <pageSetup fitToHeight="0" fitToWidth="1" horizontalDpi="600" verticalDpi="600" orientation="portrait" paperSize="9" scale="52" r:id="rId1"/>
  <headerFooter>
    <oddHeader>&amp;C
MŰKÖDÉSI-FELHALMOZÁSI KÖLTSÉGVETÉSI MÉRLEG (KÖLTSÉGVETÉSI JELENTÉS) 2016. ÉV&amp;R9.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4"/>
  <sheetViews>
    <sheetView workbookViewId="0" topLeftCell="A1">
      <selection activeCell="AH64" sqref="AH64"/>
    </sheetView>
  </sheetViews>
  <sheetFormatPr defaultColWidth="8.796875" defaultRowHeight="15"/>
  <cols>
    <col min="1" max="1" width="4.8984375" style="12" customWidth="1"/>
    <col min="2" max="2" width="34.69921875" style="12" customWidth="1"/>
    <col min="3" max="3" width="11.3984375" style="16" customWidth="1"/>
    <col min="4" max="4" width="11.5" style="16" bestFit="1" customWidth="1"/>
    <col min="5" max="5" width="14.69921875" style="16" customWidth="1"/>
    <col min="6" max="6" width="11.19921875" style="16" bestFit="1" customWidth="1"/>
    <col min="7" max="7" width="12.69921875" style="12" bestFit="1" customWidth="1"/>
    <col min="8" max="8" width="11" style="12" customWidth="1"/>
    <col min="9" max="9" width="13.5" style="12" customWidth="1"/>
    <col min="10" max="10" width="11.19921875" style="12" customWidth="1"/>
    <col min="11" max="11" width="10.5" style="12" bestFit="1" customWidth="1"/>
    <col min="12" max="12" width="14.5" style="12" customWidth="1"/>
    <col min="13" max="13" width="10.19921875" style="12" bestFit="1" customWidth="1"/>
    <col min="14" max="14" width="9.09765625" style="12" customWidth="1"/>
    <col min="15" max="15" width="10.8984375" style="12" customWidth="1"/>
    <col min="16" max="16" width="13.5" style="12" customWidth="1"/>
    <col min="17" max="17" width="11.3984375" style="12" customWidth="1"/>
    <col min="18" max="18" width="11.19921875" style="12" customWidth="1"/>
    <col min="19" max="19" width="14.5" style="12" customWidth="1"/>
    <col min="20" max="20" width="10.5" style="12" customWidth="1"/>
    <col min="21" max="21" width="10.69921875" style="12" customWidth="1"/>
    <col min="22" max="22" width="10.59765625" style="12" customWidth="1"/>
    <col min="23" max="23" width="13.19921875" style="12" customWidth="1"/>
    <col min="24" max="24" width="10.5" style="12" customWidth="1"/>
    <col min="25" max="25" width="11.69921875" style="12" customWidth="1"/>
    <col min="26" max="26" width="14.5" style="12" customWidth="1"/>
    <col min="27" max="27" width="11.09765625" style="12" customWidth="1"/>
    <col min="28" max="29" width="10" style="12" customWidth="1"/>
    <col min="30" max="30" width="7.5" style="12" customWidth="1"/>
    <col min="31" max="31" width="10.59765625" style="12" customWidth="1"/>
    <col min="32" max="32" width="11.09765625" style="12" customWidth="1"/>
    <col min="33" max="33" width="14.69921875" style="12" customWidth="1"/>
    <col min="34" max="34" width="11.09765625" style="12" customWidth="1"/>
    <col min="35" max="35" width="10.19921875" style="12" customWidth="1"/>
    <col min="36" max="36" width="11" style="12" customWidth="1"/>
    <col min="37" max="37" width="13.19921875" style="12" customWidth="1"/>
    <col min="38" max="16384" width="9" style="12" customWidth="1"/>
  </cols>
  <sheetData>
    <row r="1" spans="1:37" ht="16.5" customHeight="1">
      <c r="A1" s="134" t="str">
        <f>Adatlap!A1</f>
        <v>Nagyréde Nagyközség Önkormányzata</v>
      </c>
      <c r="AK1" s="203" t="s">
        <v>472</v>
      </c>
    </row>
    <row r="2" spans="1:37" ht="20.25" customHeight="1">
      <c r="A2" s="559" t="s">
        <v>46</v>
      </c>
      <c r="B2" s="545" t="s">
        <v>3</v>
      </c>
      <c r="C2" s="555" t="s">
        <v>44</v>
      </c>
      <c r="D2" s="556"/>
      <c r="E2" s="556"/>
      <c r="F2" s="556"/>
      <c r="G2" s="556"/>
      <c r="H2" s="556"/>
      <c r="I2" s="557"/>
      <c r="J2" s="555" t="s">
        <v>287</v>
      </c>
      <c r="K2" s="556"/>
      <c r="L2" s="556"/>
      <c r="M2" s="556"/>
      <c r="N2" s="556"/>
      <c r="O2" s="556"/>
      <c r="P2" s="557"/>
      <c r="Q2" s="555" t="s">
        <v>291</v>
      </c>
      <c r="R2" s="556"/>
      <c r="S2" s="556"/>
      <c r="T2" s="556"/>
      <c r="U2" s="556"/>
      <c r="V2" s="556"/>
      <c r="W2" s="557"/>
      <c r="X2" s="555" t="s">
        <v>475</v>
      </c>
      <c r="Y2" s="556"/>
      <c r="Z2" s="556"/>
      <c r="AA2" s="556"/>
      <c r="AB2" s="556"/>
      <c r="AC2" s="556"/>
      <c r="AD2" s="557"/>
      <c r="AE2" s="555" t="s">
        <v>45</v>
      </c>
      <c r="AF2" s="556"/>
      <c r="AG2" s="556"/>
      <c r="AH2" s="556"/>
      <c r="AI2" s="556"/>
      <c r="AJ2" s="556"/>
      <c r="AK2" s="557"/>
    </row>
    <row r="3" spans="1:37" ht="29.25" customHeight="1">
      <c r="A3" s="560"/>
      <c r="B3" s="545"/>
      <c r="C3" s="558" t="s">
        <v>55</v>
      </c>
      <c r="D3" s="558" t="s">
        <v>56</v>
      </c>
      <c r="E3" s="62" t="s">
        <v>190</v>
      </c>
      <c r="F3" s="558" t="s">
        <v>57</v>
      </c>
      <c r="G3" s="549" t="s">
        <v>191</v>
      </c>
      <c r="H3" s="549" t="s">
        <v>192</v>
      </c>
      <c r="I3" s="549" t="s">
        <v>193</v>
      </c>
      <c r="J3" s="558" t="s">
        <v>55</v>
      </c>
      <c r="K3" s="558" t="s">
        <v>56</v>
      </c>
      <c r="L3" s="62" t="s">
        <v>190</v>
      </c>
      <c r="M3" s="558" t="s">
        <v>57</v>
      </c>
      <c r="N3" s="549" t="s">
        <v>191</v>
      </c>
      <c r="O3" s="549" t="s">
        <v>192</v>
      </c>
      <c r="P3" s="549" t="s">
        <v>193</v>
      </c>
      <c r="Q3" s="558" t="s">
        <v>55</v>
      </c>
      <c r="R3" s="558" t="s">
        <v>56</v>
      </c>
      <c r="S3" s="62" t="s">
        <v>190</v>
      </c>
      <c r="T3" s="558" t="s">
        <v>57</v>
      </c>
      <c r="U3" s="549" t="s">
        <v>191</v>
      </c>
      <c r="V3" s="549" t="s">
        <v>192</v>
      </c>
      <c r="W3" s="549" t="s">
        <v>193</v>
      </c>
      <c r="X3" s="558" t="s">
        <v>55</v>
      </c>
      <c r="Y3" s="558" t="s">
        <v>56</v>
      </c>
      <c r="Z3" s="62" t="s">
        <v>190</v>
      </c>
      <c r="AA3" s="558" t="s">
        <v>57</v>
      </c>
      <c r="AB3" s="549" t="s">
        <v>191</v>
      </c>
      <c r="AC3" s="549" t="s">
        <v>192</v>
      </c>
      <c r="AD3" s="549" t="s">
        <v>193</v>
      </c>
      <c r="AE3" s="558" t="s">
        <v>55</v>
      </c>
      <c r="AF3" s="558" t="s">
        <v>56</v>
      </c>
      <c r="AG3" s="62" t="s">
        <v>190</v>
      </c>
      <c r="AH3" s="558" t="s">
        <v>57</v>
      </c>
      <c r="AI3" s="549" t="s">
        <v>191</v>
      </c>
      <c r="AJ3" s="549" t="s">
        <v>192</v>
      </c>
      <c r="AK3" s="549" t="s">
        <v>193</v>
      </c>
    </row>
    <row r="4" spans="1:37" ht="15.75" customHeight="1">
      <c r="A4" s="560"/>
      <c r="B4" s="545"/>
      <c r="C4" s="558"/>
      <c r="D4" s="558"/>
      <c r="E4" s="63" t="s">
        <v>197</v>
      </c>
      <c r="F4" s="558"/>
      <c r="G4" s="550"/>
      <c r="H4" s="550"/>
      <c r="I4" s="550"/>
      <c r="J4" s="558"/>
      <c r="K4" s="558"/>
      <c r="L4" s="63" t="s">
        <v>197</v>
      </c>
      <c r="M4" s="558"/>
      <c r="N4" s="550"/>
      <c r="O4" s="550"/>
      <c r="P4" s="550"/>
      <c r="Q4" s="558"/>
      <c r="R4" s="558"/>
      <c r="S4" s="63" t="s">
        <v>197</v>
      </c>
      <c r="T4" s="558"/>
      <c r="U4" s="550"/>
      <c r="V4" s="550"/>
      <c r="W4" s="550"/>
      <c r="X4" s="558"/>
      <c r="Y4" s="558"/>
      <c r="Z4" s="63" t="s">
        <v>197</v>
      </c>
      <c r="AA4" s="558"/>
      <c r="AB4" s="550"/>
      <c r="AC4" s="550"/>
      <c r="AD4" s="550"/>
      <c r="AE4" s="558"/>
      <c r="AF4" s="558"/>
      <c r="AG4" s="63" t="s">
        <v>197</v>
      </c>
      <c r="AH4" s="558"/>
      <c r="AI4" s="550"/>
      <c r="AJ4" s="550"/>
      <c r="AK4" s="550"/>
    </row>
    <row r="5" spans="1:37" ht="22.5" customHeight="1">
      <c r="A5" s="561"/>
      <c r="B5" s="545"/>
      <c r="C5" s="64" t="s">
        <v>58</v>
      </c>
      <c r="D5" s="65"/>
      <c r="E5" s="66" t="s">
        <v>198</v>
      </c>
      <c r="F5" s="558"/>
      <c r="G5" s="551"/>
      <c r="H5" s="551"/>
      <c r="I5" s="551"/>
      <c r="J5" s="64" t="s">
        <v>58</v>
      </c>
      <c r="K5" s="65"/>
      <c r="L5" s="66" t="s">
        <v>198</v>
      </c>
      <c r="M5" s="558"/>
      <c r="N5" s="551"/>
      <c r="O5" s="551"/>
      <c r="P5" s="551"/>
      <c r="Q5" s="75" t="s">
        <v>58</v>
      </c>
      <c r="R5" s="65"/>
      <c r="S5" s="66" t="s">
        <v>198</v>
      </c>
      <c r="T5" s="558"/>
      <c r="U5" s="551"/>
      <c r="V5" s="551"/>
      <c r="W5" s="551"/>
      <c r="X5" s="75" t="s">
        <v>58</v>
      </c>
      <c r="Y5" s="65"/>
      <c r="Z5" s="66" t="s">
        <v>198</v>
      </c>
      <c r="AA5" s="558"/>
      <c r="AB5" s="551"/>
      <c r="AC5" s="551"/>
      <c r="AD5" s="551"/>
      <c r="AE5" s="64" t="s">
        <v>58</v>
      </c>
      <c r="AF5" s="65"/>
      <c r="AG5" s="66" t="s">
        <v>198</v>
      </c>
      <c r="AH5" s="558"/>
      <c r="AI5" s="551"/>
      <c r="AJ5" s="551"/>
      <c r="AK5" s="551"/>
    </row>
    <row r="6" spans="1:37" ht="13.5" customHeight="1">
      <c r="A6" s="85">
        <v>1</v>
      </c>
      <c r="B6" s="88" t="s">
        <v>59</v>
      </c>
      <c r="C6" s="104">
        <v>46959000</v>
      </c>
      <c r="D6" s="104">
        <v>77773126</v>
      </c>
      <c r="E6" s="101">
        <v>77737062</v>
      </c>
      <c r="F6" s="101">
        <v>77737062</v>
      </c>
      <c r="G6" s="101">
        <f>F6-C6</f>
        <v>30778062</v>
      </c>
      <c r="H6" s="101">
        <f>F6-D6</f>
        <v>-36064</v>
      </c>
      <c r="I6" s="69">
        <f aca="true" t="shared" si="0" ref="I6:I17">F6-E6</f>
        <v>0</v>
      </c>
      <c r="J6" s="104">
        <v>40904000</v>
      </c>
      <c r="K6" s="104">
        <v>42575617</v>
      </c>
      <c r="L6" s="104">
        <v>42086227</v>
      </c>
      <c r="M6" s="104">
        <v>42086227</v>
      </c>
      <c r="N6" s="69">
        <f>M6-J6</f>
        <v>1182227</v>
      </c>
      <c r="O6" s="69">
        <f>M6-K6</f>
        <v>-489390</v>
      </c>
      <c r="P6" s="69">
        <f>M6-L6</f>
        <v>0</v>
      </c>
      <c r="Q6" s="104">
        <v>57787000</v>
      </c>
      <c r="R6" s="104">
        <v>58467900</v>
      </c>
      <c r="S6" s="104">
        <v>56135807</v>
      </c>
      <c r="T6" s="104">
        <v>56135807</v>
      </c>
      <c r="U6" s="69">
        <f>T6-Q6</f>
        <v>-1651193</v>
      </c>
      <c r="V6" s="69">
        <f>T6-R6</f>
        <v>-2332093</v>
      </c>
      <c r="W6" s="69">
        <f>T6-S6</f>
        <v>0</v>
      </c>
      <c r="X6" s="69">
        <v>0</v>
      </c>
      <c r="Y6" s="69">
        <v>875000</v>
      </c>
      <c r="Z6" s="69">
        <v>874503</v>
      </c>
      <c r="AA6" s="69">
        <v>874503</v>
      </c>
      <c r="AB6" s="69">
        <f>AA6-X6</f>
        <v>874503</v>
      </c>
      <c r="AC6" s="69">
        <f>AA6-Y6</f>
        <v>-497</v>
      </c>
      <c r="AD6" s="69">
        <f>AA6-Z6</f>
        <v>0</v>
      </c>
      <c r="AE6" s="69">
        <f>C6+J6+Q6+X6</f>
        <v>145650000</v>
      </c>
      <c r="AF6" s="69">
        <f aca="true" t="shared" si="1" ref="AF6:AK16">D6+K6+R6+Y6</f>
        <v>179691643</v>
      </c>
      <c r="AG6" s="69">
        <f t="shared" si="1"/>
        <v>176833599</v>
      </c>
      <c r="AH6" s="69">
        <f t="shared" si="1"/>
        <v>176833599</v>
      </c>
      <c r="AI6" s="69">
        <f t="shared" si="1"/>
        <v>31183599</v>
      </c>
      <c r="AJ6" s="69">
        <f t="shared" si="1"/>
        <v>-2858044</v>
      </c>
      <c r="AK6" s="69">
        <f t="shared" si="1"/>
        <v>0</v>
      </c>
    </row>
    <row r="7" spans="1:37" ht="13.5" customHeight="1">
      <c r="A7" s="85">
        <v>2</v>
      </c>
      <c r="B7" s="88" t="s">
        <v>199</v>
      </c>
      <c r="C7" s="104">
        <v>13094000</v>
      </c>
      <c r="D7" s="104">
        <v>21746538</v>
      </c>
      <c r="E7" s="101">
        <v>20728033</v>
      </c>
      <c r="F7" s="101">
        <v>20728033</v>
      </c>
      <c r="G7" s="101">
        <f aca="true" t="shared" si="2" ref="G7:G17">F7-C7</f>
        <v>7634033</v>
      </c>
      <c r="H7" s="101">
        <f aca="true" t="shared" si="3" ref="H7:H17">F7-D7</f>
        <v>-1018505</v>
      </c>
      <c r="I7" s="69">
        <f t="shared" si="0"/>
        <v>0</v>
      </c>
      <c r="J7" s="104">
        <v>11375000</v>
      </c>
      <c r="K7" s="104">
        <v>11296173</v>
      </c>
      <c r="L7" s="104">
        <v>11246223</v>
      </c>
      <c r="M7" s="104">
        <v>11246223</v>
      </c>
      <c r="N7" s="69">
        <f aca="true" t="shared" si="4" ref="N7:N17">M7-J7</f>
        <v>-128777</v>
      </c>
      <c r="O7" s="69">
        <f aca="true" t="shared" si="5" ref="O7:O17">M7-K7</f>
        <v>-49950</v>
      </c>
      <c r="P7" s="69">
        <f aca="true" t="shared" si="6" ref="P7:P17">M7-L7</f>
        <v>0</v>
      </c>
      <c r="Q7" s="104">
        <v>15969000</v>
      </c>
      <c r="R7" s="104">
        <v>16152843</v>
      </c>
      <c r="S7" s="104">
        <v>15815313</v>
      </c>
      <c r="T7" s="104">
        <v>15815313</v>
      </c>
      <c r="U7" s="69">
        <f aca="true" t="shared" si="7" ref="U7:U17">T7-Q7</f>
        <v>-153687</v>
      </c>
      <c r="V7" s="69">
        <f aca="true" t="shared" si="8" ref="V7:V17">T7-R7</f>
        <v>-337530</v>
      </c>
      <c r="W7" s="69">
        <f aca="true" t="shared" si="9" ref="W7:W17">T7-S7</f>
        <v>0</v>
      </c>
      <c r="X7" s="69">
        <v>0</v>
      </c>
      <c r="Y7" s="69">
        <v>207000</v>
      </c>
      <c r="Z7" s="69">
        <v>201365</v>
      </c>
      <c r="AA7" s="69">
        <v>201365</v>
      </c>
      <c r="AB7" s="69">
        <f aca="true" t="shared" si="10" ref="AB7:AB17">AA7-X7</f>
        <v>201365</v>
      </c>
      <c r="AC7" s="69">
        <f aca="true" t="shared" si="11" ref="AC7:AC17">AA7-Y7</f>
        <v>-5635</v>
      </c>
      <c r="AD7" s="69">
        <f aca="true" t="shared" si="12" ref="AD7:AD17">AA7-Z7</f>
        <v>0</v>
      </c>
      <c r="AE7" s="69">
        <f aca="true" t="shared" si="13" ref="AE7:AE17">C7+J7+Q7+X7</f>
        <v>40438000</v>
      </c>
      <c r="AF7" s="69">
        <f t="shared" si="1"/>
        <v>49402554</v>
      </c>
      <c r="AG7" s="69">
        <f t="shared" si="1"/>
        <v>47990934</v>
      </c>
      <c r="AH7" s="69">
        <f t="shared" si="1"/>
        <v>47990934</v>
      </c>
      <c r="AI7" s="69">
        <f t="shared" si="1"/>
        <v>7552934</v>
      </c>
      <c r="AJ7" s="69">
        <f t="shared" si="1"/>
        <v>-1411620</v>
      </c>
      <c r="AK7" s="69">
        <f t="shared" si="1"/>
        <v>0</v>
      </c>
    </row>
    <row r="8" spans="1:37" ht="13.5" customHeight="1">
      <c r="A8" s="85">
        <v>3</v>
      </c>
      <c r="B8" s="88" t="s">
        <v>200</v>
      </c>
      <c r="C8" s="104">
        <v>68028000</v>
      </c>
      <c r="D8" s="104">
        <v>94402310</v>
      </c>
      <c r="E8" s="102">
        <v>89214474</v>
      </c>
      <c r="F8" s="102">
        <v>82406005</v>
      </c>
      <c r="G8" s="101">
        <f t="shared" si="2"/>
        <v>14378005</v>
      </c>
      <c r="H8" s="101">
        <f t="shared" si="3"/>
        <v>-11996305</v>
      </c>
      <c r="I8" s="69">
        <f t="shared" si="0"/>
        <v>-6808469</v>
      </c>
      <c r="J8" s="104">
        <v>11466000</v>
      </c>
      <c r="K8" s="104">
        <v>13827536</v>
      </c>
      <c r="L8" s="104">
        <v>13227568</v>
      </c>
      <c r="M8" s="104">
        <v>13081567</v>
      </c>
      <c r="N8" s="69">
        <f t="shared" si="4"/>
        <v>1615567</v>
      </c>
      <c r="O8" s="69">
        <f t="shared" si="5"/>
        <v>-745969</v>
      </c>
      <c r="P8" s="69">
        <f t="shared" si="6"/>
        <v>-146001</v>
      </c>
      <c r="Q8" s="104">
        <v>38555000</v>
      </c>
      <c r="R8" s="104">
        <v>38555000</v>
      </c>
      <c r="S8" s="104">
        <v>28061448</v>
      </c>
      <c r="T8" s="104">
        <v>25273202</v>
      </c>
      <c r="U8" s="69">
        <f t="shared" si="7"/>
        <v>-13281798</v>
      </c>
      <c r="V8" s="69">
        <f t="shared" si="8"/>
        <v>-13281798</v>
      </c>
      <c r="W8" s="69">
        <f t="shared" si="9"/>
        <v>-2788246</v>
      </c>
      <c r="X8" s="69">
        <v>0</v>
      </c>
      <c r="Y8" s="69">
        <v>396000</v>
      </c>
      <c r="Z8" s="69">
        <v>351628</v>
      </c>
      <c r="AA8" s="69">
        <v>351628</v>
      </c>
      <c r="AB8" s="69">
        <f t="shared" si="10"/>
        <v>351628</v>
      </c>
      <c r="AC8" s="69">
        <f t="shared" si="11"/>
        <v>-44372</v>
      </c>
      <c r="AD8" s="69">
        <f t="shared" si="12"/>
        <v>0</v>
      </c>
      <c r="AE8" s="69">
        <f t="shared" si="13"/>
        <v>118049000</v>
      </c>
      <c r="AF8" s="69">
        <f t="shared" si="1"/>
        <v>147180846</v>
      </c>
      <c r="AG8" s="69">
        <f t="shared" si="1"/>
        <v>130855118</v>
      </c>
      <c r="AH8" s="69">
        <f t="shared" si="1"/>
        <v>121112402</v>
      </c>
      <c r="AI8" s="69">
        <f t="shared" si="1"/>
        <v>3063402</v>
      </c>
      <c r="AJ8" s="69">
        <f t="shared" si="1"/>
        <v>-26068444</v>
      </c>
      <c r="AK8" s="69">
        <f t="shared" si="1"/>
        <v>-9742716</v>
      </c>
    </row>
    <row r="9" spans="1:37" ht="13.5" customHeight="1">
      <c r="A9" s="85">
        <v>4</v>
      </c>
      <c r="B9" s="88" t="s">
        <v>60</v>
      </c>
      <c r="C9" s="104">
        <v>1550000</v>
      </c>
      <c r="D9" s="104">
        <v>2880636</v>
      </c>
      <c r="E9" s="102">
        <v>2608479</v>
      </c>
      <c r="F9" s="102">
        <v>2059839</v>
      </c>
      <c r="G9" s="101">
        <f t="shared" si="2"/>
        <v>509839</v>
      </c>
      <c r="H9" s="101">
        <f t="shared" si="3"/>
        <v>-820797</v>
      </c>
      <c r="I9" s="69">
        <f t="shared" si="0"/>
        <v>-548640</v>
      </c>
      <c r="J9" s="102">
        <v>0</v>
      </c>
      <c r="K9" s="102">
        <v>0</v>
      </c>
      <c r="L9" s="102">
        <v>0</v>
      </c>
      <c r="M9" s="102">
        <v>0</v>
      </c>
      <c r="N9" s="69">
        <f t="shared" si="4"/>
        <v>0</v>
      </c>
      <c r="O9" s="69">
        <f t="shared" si="5"/>
        <v>0</v>
      </c>
      <c r="P9" s="69">
        <f t="shared" si="6"/>
        <v>0</v>
      </c>
      <c r="Q9" s="71">
        <v>0</v>
      </c>
      <c r="R9" s="71">
        <v>0</v>
      </c>
      <c r="S9" s="71">
        <v>0</v>
      </c>
      <c r="T9" s="71">
        <v>0</v>
      </c>
      <c r="U9" s="69">
        <f t="shared" si="7"/>
        <v>0</v>
      </c>
      <c r="V9" s="69">
        <f t="shared" si="8"/>
        <v>0</v>
      </c>
      <c r="W9" s="69">
        <f t="shared" si="9"/>
        <v>0</v>
      </c>
      <c r="X9" s="69">
        <v>0</v>
      </c>
      <c r="Y9" s="69">
        <v>0</v>
      </c>
      <c r="Z9" s="69">
        <v>0</v>
      </c>
      <c r="AA9" s="69">
        <v>0</v>
      </c>
      <c r="AB9" s="69">
        <f t="shared" si="10"/>
        <v>0</v>
      </c>
      <c r="AC9" s="69">
        <f t="shared" si="11"/>
        <v>0</v>
      </c>
      <c r="AD9" s="69">
        <f t="shared" si="12"/>
        <v>0</v>
      </c>
      <c r="AE9" s="69">
        <f t="shared" si="13"/>
        <v>1550000</v>
      </c>
      <c r="AF9" s="69">
        <f t="shared" si="1"/>
        <v>2880636</v>
      </c>
      <c r="AG9" s="69">
        <f t="shared" si="1"/>
        <v>2608479</v>
      </c>
      <c r="AH9" s="69">
        <f t="shared" si="1"/>
        <v>2059839</v>
      </c>
      <c r="AI9" s="69">
        <f t="shared" si="1"/>
        <v>509839</v>
      </c>
      <c r="AJ9" s="69">
        <f t="shared" si="1"/>
        <v>-820797</v>
      </c>
      <c r="AK9" s="69">
        <f t="shared" si="1"/>
        <v>-548640</v>
      </c>
    </row>
    <row r="10" spans="1:37" ht="13.5" customHeight="1">
      <c r="A10" s="85">
        <v>5</v>
      </c>
      <c r="B10" s="88" t="s">
        <v>201</v>
      </c>
      <c r="C10" s="104">
        <v>13746484</v>
      </c>
      <c r="D10" s="104">
        <v>25580029</v>
      </c>
      <c r="E10" s="102">
        <v>24658948</v>
      </c>
      <c r="F10" s="102">
        <v>24410908</v>
      </c>
      <c r="G10" s="101">
        <f t="shared" si="2"/>
        <v>10664424</v>
      </c>
      <c r="H10" s="101">
        <f t="shared" si="3"/>
        <v>-1169121</v>
      </c>
      <c r="I10" s="69">
        <f t="shared" si="0"/>
        <v>-248040</v>
      </c>
      <c r="J10" s="102">
        <v>0</v>
      </c>
      <c r="K10" s="102">
        <v>0</v>
      </c>
      <c r="L10" s="102">
        <v>0</v>
      </c>
      <c r="M10" s="102">
        <v>0</v>
      </c>
      <c r="N10" s="69">
        <f t="shared" si="4"/>
        <v>0</v>
      </c>
      <c r="O10" s="69">
        <f t="shared" si="5"/>
        <v>0</v>
      </c>
      <c r="P10" s="69">
        <f t="shared" si="6"/>
        <v>0</v>
      </c>
      <c r="Q10" s="71">
        <v>0</v>
      </c>
      <c r="R10" s="71">
        <v>0</v>
      </c>
      <c r="S10" s="71">
        <v>0</v>
      </c>
      <c r="T10" s="71">
        <v>0</v>
      </c>
      <c r="U10" s="69">
        <f t="shared" si="7"/>
        <v>0</v>
      </c>
      <c r="V10" s="69">
        <f t="shared" si="8"/>
        <v>0</v>
      </c>
      <c r="W10" s="69">
        <f t="shared" si="9"/>
        <v>0</v>
      </c>
      <c r="X10" s="69">
        <v>0</v>
      </c>
      <c r="Y10" s="69">
        <v>0</v>
      </c>
      <c r="Z10" s="69">
        <v>0</v>
      </c>
      <c r="AA10" s="69">
        <v>0</v>
      </c>
      <c r="AB10" s="69">
        <f t="shared" si="10"/>
        <v>0</v>
      </c>
      <c r="AC10" s="69">
        <f t="shared" si="11"/>
        <v>0</v>
      </c>
      <c r="AD10" s="69">
        <f t="shared" si="12"/>
        <v>0</v>
      </c>
      <c r="AE10" s="69">
        <f t="shared" si="13"/>
        <v>13746484</v>
      </c>
      <c r="AF10" s="69">
        <f t="shared" si="1"/>
        <v>25580029</v>
      </c>
      <c r="AG10" s="69">
        <f t="shared" si="1"/>
        <v>24658948</v>
      </c>
      <c r="AH10" s="69">
        <f t="shared" si="1"/>
        <v>24410908</v>
      </c>
      <c r="AI10" s="69">
        <f t="shared" si="1"/>
        <v>10664424</v>
      </c>
      <c r="AJ10" s="69">
        <f t="shared" si="1"/>
        <v>-1169121</v>
      </c>
      <c r="AK10" s="69">
        <f t="shared" si="1"/>
        <v>-248040</v>
      </c>
    </row>
    <row r="11" spans="1:37" ht="13.5" customHeight="1">
      <c r="A11" s="85">
        <v>6</v>
      </c>
      <c r="B11" s="88"/>
      <c r="C11" s="102">
        <v>0</v>
      </c>
      <c r="D11" s="102">
        <v>0</v>
      </c>
      <c r="E11" s="102">
        <v>0</v>
      </c>
      <c r="F11" s="102">
        <v>0</v>
      </c>
      <c r="G11" s="101">
        <f t="shared" si="2"/>
        <v>0</v>
      </c>
      <c r="H11" s="101">
        <f t="shared" si="3"/>
        <v>0</v>
      </c>
      <c r="I11" s="69">
        <f t="shared" si="0"/>
        <v>0</v>
      </c>
      <c r="J11" s="102">
        <v>0</v>
      </c>
      <c r="K11" s="102">
        <v>0</v>
      </c>
      <c r="L11" s="102">
        <v>0</v>
      </c>
      <c r="M11" s="102">
        <v>0</v>
      </c>
      <c r="N11" s="69">
        <f t="shared" si="4"/>
        <v>0</v>
      </c>
      <c r="O11" s="69">
        <f t="shared" si="5"/>
        <v>0</v>
      </c>
      <c r="P11" s="69">
        <f t="shared" si="6"/>
        <v>0</v>
      </c>
      <c r="Q11" s="71">
        <v>0</v>
      </c>
      <c r="R11" s="71">
        <v>0</v>
      </c>
      <c r="S11" s="71">
        <v>0</v>
      </c>
      <c r="T11" s="71">
        <v>0</v>
      </c>
      <c r="U11" s="69">
        <f t="shared" si="7"/>
        <v>0</v>
      </c>
      <c r="V11" s="69">
        <f t="shared" si="8"/>
        <v>0</v>
      </c>
      <c r="W11" s="69">
        <f t="shared" si="9"/>
        <v>0</v>
      </c>
      <c r="X11" s="69">
        <v>0</v>
      </c>
      <c r="Y11" s="69">
        <v>0</v>
      </c>
      <c r="Z11" s="69">
        <v>0</v>
      </c>
      <c r="AA11" s="69">
        <v>0</v>
      </c>
      <c r="AB11" s="69">
        <f t="shared" si="10"/>
        <v>0</v>
      </c>
      <c r="AC11" s="69">
        <f t="shared" si="11"/>
        <v>0</v>
      </c>
      <c r="AD11" s="69">
        <f t="shared" si="12"/>
        <v>0</v>
      </c>
      <c r="AE11" s="69">
        <f t="shared" si="13"/>
        <v>0</v>
      </c>
      <c r="AF11" s="69">
        <f t="shared" si="1"/>
        <v>0</v>
      </c>
      <c r="AG11" s="69">
        <f t="shared" si="1"/>
        <v>0</v>
      </c>
      <c r="AH11" s="69">
        <f t="shared" si="1"/>
        <v>0</v>
      </c>
      <c r="AI11" s="69">
        <f t="shared" si="1"/>
        <v>0</v>
      </c>
      <c r="AJ11" s="69">
        <f t="shared" si="1"/>
        <v>0</v>
      </c>
      <c r="AK11" s="69">
        <f t="shared" si="1"/>
        <v>0</v>
      </c>
    </row>
    <row r="12" spans="1:37" ht="13.5" customHeight="1">
      <c r="A12" s="85">
        <v>7</v>
      </c>
      <c r="B12" s="88" t="s">
        <v>202</v>
      </c>
      <c r="C12" s="104">
        <v>14853000</v>
      </c>
      <c r="D12" s="104">
        <v>83444574</v>
      </c>
      <c r="E12" s="101">
        <v>37993595</v>
      </c>
      <c r="F12" s="101">
        <v>35536098</v>
      </c>
      <c r="G12" s="101">
        <f t="shared" si="2"/>
        <v>20683098</v>
      </c>
      <c r="H12" s="101">
        <f t="shared" si="3"/>
        <v>-47908476</v>
      </c>
      <c r="I12" s="69">
        <f t="shared" si="0"/>
        <v>-2457497</v>
      </c>
      <c r="J12" s="101">
        <v>2672000</v>
      </c>
      <c r="K12" s="101">
        <v>3638683</v>
      </c>
      <c r="L12" s="101">
        <v>3638683</v>
      </c>
      <c r="M12" s="101">
        <v>3335683</v>
      </c>
      <c r="N12" s="69">
        <f t="shared" si="4"/>
        <v>663683</v>
      </c>
      <c r="O12" s="69">
        <f t="shared" si="5"/>
        <v>-303000</v>
      </c>
      <c r="P12" s="69">
        <f t="shared" si="6"/>
        <v>-303000</v>
      </c>
      <c r="Q12" s="69">
        <v>1716000</v>
      </c>
      <c r="R12" s="69">
        <v>1716000</v>
      </c>
      <c r="S12" s="69">
        <v>598526</v>
      </c>
      <c r="T12" s="69">
        <v>408026</v>
      </c>
      <c r="U12" s="69">
        <f t="shared" si="7"/>
        <v>-1307974</v>
      </c>
      <c r="V12" s="69">
        <f t="shared" si="8"/>
        <v>-1307974</v>
      </c>
      <c r="W12" s="69">
        <f t="shared" si="9"/>
        <v>-190500</v>
      </c>
      <c r="X12" s="69">
        <v>0</v>
      </c>
      <c r="Y12" s="69">
        <v>0</v>
      </c>
      <c r="Z12" s="69">
        <v>0</v>
      </c>
      <c r="AA12" s="69">
        <v>0</v>
      </c>
      <c r="AB12" s="69">
        <f t="shared" si="10"/>
        <v>0</v>
      </c>
      <c r="AC12" s="69">
        <f t="shared" si="11"/>
        <v>0</v>
      </c>
      <c r="AD12" s="69">
        <f t="shared" si="12"/>
        <v>0</v>
      </c>
      <c r="AE12" s="69">
        <f t="shared" si="13"/>
        <v>19241000</v>
      </c>
      <c r="AF12" s="69">
        <f t="shared" si="1"/>
        <v>88799257</v>
      </c>
      <c r="AG12" s="69">
        <f t="shared" si="1"/>
        <v>42230804</v>
      </c>
      <c r="AH12" s="69">
        <f t="shared" si="1"/>
        <v>39279807</v>
      </c>
      <c r="AI12" s="69">
        <f t="shared" si="1"/>
        <v>20038807</v>
      </c>
      <c r="AJ12" s="69">
        <f t="shared" si="1"/>
        <v>-49519450</v>
      </c>
      <c r="AK12" s="69">
        <f t="shared" si="1"/>
        <v>-2950997</v>
      </c>
    </row>
    <row r="13" spans="1:37" ht="13.5" customHeight="1">
      <c r="A13" s="85">
        <v>8</v>
      </c>
      <c r="B13" s="89" t="s">
        <v>203</v>
      </c>
      <c r="C13" s="101">
        <v>0</v>
      </c>
      <c r="D13" s="101">
        <v>0</v>
      </c>
      <c r="E13" s="101">
        <v>0</v>
      </c>
      <c r="F13" s="101">
        <v>0</v>
      </c>
      <c r="G13" s="101">
        <f t="shared" si="2"/>
        <v>0</v>
      </c>
      <c r="H13" s="101">
        <f t="shared" si="3"/>
        <v>0</v>
      </c>
      <c r="I13" s="69">
        <f t="shared" si="0"/>
        <v>0</v>
      </c>
      <c r="J13" s="101">
        <v>0</v>
      </c>
      <c r="K13" s="101">
        <v>0</v>
      </c>
      <c r="L13" s="101">
        <v>0</v>
      </c>
      <c r="M13" s="101">
        <v>0</v>
      </c>
      <c r="N13" s="69">
        <f t="shared" si="4"/>
        <v>0</v>
      </c>
      <c r="O13" s="69">
        <f t="shared" si="5"/>
        <v>0</v>
      </c>
      <c r="P13" s="69">
        <f t="shared" si="6"/>
        <v>0</v>
      </c>
      <c r="Q13" s="69">
        <v>0</v>
      </c>
      <c r="R13" s="69">
        <v>0</v>
      </c>
      <c r="S13" s="69">
        <v>0</v>
      </c>
      <c r="T13" s="69">
        <v>0</v>
      </c>
      <c r="U13" s="69">
        <f t="shared" si="7"/>
        <v>0</v>
      </c>
      <c r="V13" s="69">
        <f t="shared" si="8"/>
        <v>0</v>
      </c>
      <c r="W13" s="69">
        <f t="shared" si="9"/>
        <v>0</v>
      </c>
      <c r="X13" s="69">
        <v>0</v>
      </c>
      <c r="Y13" s="69">
        <v>0</v>
      </c>
      <c r="Z13" s="69">
        <v>0</v>
      </c>
      <c r="AA13" s="69">
        <v>0</v>
      </c>
      <c r="AB13" s="69">
        <f t="shared" si="10"/>
        <v>0</v>
      </c>
      <c r="AC13" s="69">
        <f t="shared" si="11"/>
        <v>0</v>
      </c>
      <c r="AD13" s="69">
        <f t="shared" si="12"/>
        <v>0</v>
      </c>
      <c r="AE13" s="69">
        <f t="shared" si="13"/>
        <v>0</v>
      </c>
      <c r="AF13" s="69">
        <f t="shared" si="1"/>
        <v>0</v>
      </c>
      <c r="AG13" s="69">
        <f t="shared" si="1"/>
        <v>0</v>
      </c>
      <c r="AH13" s="69">
        <f t="shared" si="1"/>
        <v>0</v>
      </c>
      <c r="AI13" s="69">
        <f t="shared" si="1"/>
        <v>0</v>
      </c>
      <c r="AJ13" s="69">
        <f t="shared" si="1"/>
        <v>0</v>
      </c>
      <c r="AK13" s="69">
        <f t="shared" si="1"/>
        <v>0</v>
      </c>
    </row>
    <row r="14" spans="1:37" ht="13.5" customHeight="1">
      <c r="A14" s="85">
        <v>9</v>
      </c>
      <c r="B14" s="88" t="s">
        <v>204</v>
      </c>
      <c r="C14" s="101">
        <v>19550000</v>
      </c>
      <c r="D14" s="101">
        <v>21560373</v>
      </c>
      <c r="E14" s="101">
        <v>15974729</v>
      </c>
      <c r="F14" s="101">
        <v>14163404</v>
      </c>
      <c r="G14" s="101">
        <f t="shared" si="2"/>
        <v>-5386596</v>
      </c>
      <c r="H14" s="101">
        <f t="shared" si="3"/>
        <v>-7396969</v>
      </c>
      <c r="I14" s="69">
        <f t="shared" si="0"/>
        <v>-1811325</v>
      </c>
      <c r="J14" s="101">
        <v>340000</v>
      </c>
      <c r="K14" s="101">
        <v>0</v>
      </c>
      <c r="L14" s="101">
        <v>0</v>
      </c>
      <c r="M14" s="101">
        <v>0</v>
      </c>
      <c r="N14" s="69">
        <f t="shared" si="4"/>
        <v>-340000</v>
      </c>
      <c r="O14" s="69">
        <f t="shared" si="5"/>
        <v>0</v>
      </c>
      <c r="P14" s="69">
        <f t="shared" si="6"/>
        <v>0</v>
      </c>
      <c r="Q14" s="69">
        <v>0</v>
      </c>
      <c r="R14" s="69">
        <v>0</v>
      </c>
      <c r="S14" s="69">
        <v>0</v>
      </c>
      <c r="T14" s="69">
        <v>0</v>
      </c>
      <c r="U14" s="69">
        <f t="shared" si="7"/>
        <v>0</v>
      </c>
      <c r="V14" s="69">
        <f t="shared" si="8"/>
        <v>0</v>
      </c>
      <c r="W14" s="69">
        <f t="shared" si="9"/>
        <v>0</v>
      </c>
      <c r="X14" s="69">
        <v>0</v>
      </c>
      <c r="Y14" s="69">
        <v>0</v>
      </c>
      <c r="Z14" s="69">
        <v>0</v>
      </c>
      <c r="AA14" s="69">
        <v>0</v>
      </c>
      <c r="AB14" s="69">
        <f t="shared" si="10"/>
        <v>0</v>
      </c>
      <c r="AC14" s="69">
        <f t="shared" si="11"/>
        <v>0</v>
      </c>
      <c r="AD14" s="69">
        <f t="shared" si="12"/>
        <v>0</v>
      </c>
      <c r="AE14" s="69">
        <f t="shared" si="13"/>
        <v>19890000</v>
      </c>
      <c r="AF14" s="69">
        <f t="shared" si="1"/>
        <v>21560373</v>
      </c>
      <c r="AG14" s="69">
        <f t="shared" si="1"/>
        <v>15974729</v>
      </c>
      <c r="AH14" s="69">
        <f t="shared" si="1"/>
        <v>14163404</v>
      </c>
      <c r="AI14" s="69">
        <f t="shared" si="1"/>
        <v>-5726596</v>
      </c>
      <c r="AJ14" s="69">
        <f t="shared" si="1"/>
        <v>-7396969</v>
      </c>
      <c r="AK14" s="69">
        <f t="shared" si="1"/>
        <v>-1811325</v>
      </c>
    </row>
    <row r="15" spans="1:37" ht="13.5" customHeight="1">
      <c r="A15" s="85">
        <v>10</v>
      </c>
      <c r="B15" s="88"/>
      <c r="C15" s="101">
        <v>0</v>
      </c>
      <c r="D15" s="101">
        <v>0</v>
      </c>
      <c r="E15" s="101">
        <v>0</v>
      </c>
      <c r="F15" s="101">
        <v>0</v>
      </c>
      <c r="G15" s="101">
        <f t="shared" si="2"/>
        <v>0</v>
      </c>
      <c r="H15" s="101">
        <f t="shared" si="3"/>
        <v>0</v>
      </c>
      <c r="I15" s="69">
        <f t="shared" si="0"/>
        <v>0</v>
      </c>
      <c r="J15" s="101">
        <v>0</v>
      </c>
      <c r="K15" s="101">
        <v>0</v>
      </c>
      <c r="L15" s="101">
        <v>0</v>
      </c>
      <c r="M15" s="101">
        <v>0</v>
      </c>
      <c r="N15" s="69">
        <f t="shared" si="4"/>
        <v>0</v>
      </c>
      <c r="O15" s="69">
        <f t="shared" si="5"/>
        <v>0</v>
      </c>
      <c r="P15" s="69">
        <f t="shared" si="6"/>
        <v>0</v>
      </c>
      <c r="Q15" s="69">
        <v>0</v>
      </c>
      <c r="R15" s="69">
        <v>0</v>
      </c>
      <c r="S15" s="69">
        <v>0</v>
      </c>
      <c r="T15" s="69">
        <v>0</v>
      </c>
      <c r="U15" s="69">
        <f t="shared" si="7"/>
        <v>0</v>
      </c>
      <c r="V15" s="69">
        <f t="shared" si="8"/>
        <v>0</v>
      </c>
      <c r="W15" s="69">
        <f t="shared" si="9"/>
        <v>0</v>
      </c>
      <c r="X15" s="69">
        <v>0</v>
      </c>
      <c r="Y15" s="69">
        <v>0</v>
      </c>
      <c r="Z15" s="69">
        <v>0</v>
      </c>
      <c r="AA15" s="69">
        <v>0</v>
      </c>
      <c r="AB15" s="69">
        <f t="shared" si="10"/>
        <v>0</v>
      </c>
      <c r="AC15" s="69">
        <f t="shared" si="11"/>
        <v>0</v>
      </c>
      <c r="AD15" s="69">
        <f t="shared" si="12"/>
        <v>0</v>
      </c>
      <c r="AE15" s="69">
        <f t="shared" si="13"/>
        <v>0</v>
      </c>
      <c r="AF15" s="69">
        <f t="shared" si="1"/>
        <v>0</v>
      </c>
      <c r="AG15" s="69">
        <f t="shared" si="1"/>
        <v>0</v>
      </c>
      <c r="AH15" s="69">
        <f t="shared" si="1"/>
        <v>0</v>
      </c>
      <c r="AI15" s="69">
        <f t="shared" si="1"/>
        <v>0</v>
      </c>
      <c r="AJ15" s="69">
        <f t="shared" si="1"/>
        <v>0</v>
      </c>
      <c r="AK15" s="69">
        <f t="shared" si="1"/>
        <v>0</v>
      </c>
    </row>
    <row r="16" spans="1:37" ht="13.5" customHeight="1">
      <c r="A16" s="85">
        <v>11</v>
      </c>
      <c r="B16" s="88" t="s">
        <v>205</v>
      </c>
      <c r="C16" s="101">
        <v>0</v>
      </c>
      <c r="D16" s="101">
        <v>1783996</v>
      </c>
      <c r="E16" s="101">
        <v>1783996</v>
      </c>
      <c r="F16" s="101">
        <v>683996</v>
      </c>
      <c r="G16" s="101">
        <f t="shared" si="2"/>
        <v>683996</v>
      </c>
      <c r="H16" s="101">
        <f t="shared" si="3"/>
        <v>-1100000</v>
      </c>
      <c r="I16" s="69">
        <f t="shared" si="0"/>
        <v>-1100000</v>
      </c>
      <c r="J16" s="101">
        <v>0</v>
      </c>
      <c r="K16" s="101">
        <v>0</v>
      </c>
      <c r="L16" s="101">
        <v>0</v>
      </c>
      <c r="M16" s="101">
        <v>0</v>
      </c>
      <c r="N16" s="69">
        <f t="shared" si="4"/>
        <v>0</v>
      </c>
      <c r="O16" s="69">
        <f t="shared" si="5"/>
        <v>0</v>
      </c>
      <c r="P16" s="69">
        <f t="shared" si="6"/>
        <v>0</v>
      </c>
      <c r="Q16" s="69">
        <v>0</v>
      </c>
      <c r="R16" s="69">
        <v>0</v>
      </c>
      <c r="S16" s="69">
        <v>0</v>
      </c>
      <c r="T16" s="69">
        <v>0</v>
      </c>
      <c r="U16" s="69">
        <f t="shared" si="7"/>
        <v>0</v>
      </c>
      <c r="V16" s="69">
        <f t="shared" si="8"/>
        <v>0</v>
      </c>
      <c r="W16" s="69">
        <f t="shared" si="9"/>
        <v>0</v>
      </c>
      <c r="X16" s="69">
        <v>0</v>
      </c>
      <c r="Y16" s="69">
        <v>0</v>
      </c>
      <c r="Z16" s="69">
        <v>0</v>
      </c>
      <c r="AA16" s="69">
        <v>0</v>
      </c>
      <c r="AB16" s="69">
        <f t="shared" si="10"/>
        <v>0</v>
      </c>
      <c r="AC16" s="69">
        <f t="shared" si="11"/>
        <v>0</v>
      </c>
      <c r="AD16" s="69">
        <f t="shared" si="12"/>
        <v>0</v>
      </c>
      <c r="AE16" s="69">
        <f t="shared" si="13"/>
        <v>0</v>
      </c>
      <c r="AF16" s="69">
        <f t="shared" si="1"/>
        <v>1783996</v>
      </c>
      <c r="AG16" s="69">
        <f t="shared" si="1"/>
        <v>1783996</v>
      </c>
      <c r="AH16" s="69">
        <f t="shared" si="1"/>
        <v>683996</v>
      </c>
      <c r="AI16" s="69">
        <f t="shared" si="1"/>
        <v>683996</v>
      </c>
      <c r="AJ16" s="69">
        <f t="shared" si="1"/>
        <v>-1100000</v>
      </c>
      <c r="AK16" s="69">
        <f t="shared" si="1"/>
        <v>-1100000</v>
      </c>
    </row>
    <row r="17" spans="1:37" ht="13.5" customHeight="1">
      <c r="A17" s="85">
        <v>12</v>
      </c>
      <c r="B17" s="88"/>
      <c r="C17" s="101">
        <v>0</v>
      </c>
      <c r="D17" s="101">
        <v>0</v>
      </c>
      <c r="E17" s="101">
        <v>0</v>
      </c>
      <c r="F17" s="101">
        <v>0</v>
      </c>
      <c r="G17" s="101">
        <f t="shared" si="2"/>
        <v>0</v>
      </c>
      <c r="H17" s="101">
        <f t="shared" si="3"/>
        <v>0</v>
      </c>
      <c r="I17" s="69">
        <f t="shared" si="0"/>
        <v>0</v>
      </c>
      <c r="J17" s="101">
        <v>0</v>
      </c>
      <c r="K17" s="101">
        <v>0</v>
      </c>
      <c r="L17" s="101">
        <v>0</v>
      </c>
      <c r="M17" s="101">
        <v>0</v>
      </c>
      <c r="N17" s="69">
        <f t="shared" si="4"/>
        <v>0</v>
      </c>
      <c r="O17" s="69">
        <f t="shared" si="5"/>
        <v>0</v>
      </c>
      <c r="P17" s="69">
        <f t="shared" si="6"/>
        <v>0</v>
      </c>
      <c r="Q17" s="69">
        <v>0</v>
      </c>
      <c r="R17" s="69">
        <v>0</v>
      </c>
      <c r="S17" s="69">
        <v>0</v>
      </c>
      <c r="T17" s="69">
        <v>0</v>
      </c>
      <c r="U17" s="69">
        <f t="shared" si="7"/>
        <v>0</v>
      </c>
      <c r="V17" s="69">
        <f t="shared" si="8"/>
        <v>0</v>
      </c>
      <c r="W17" s="69">
        <f t="shared" si="9"/>
        <v>0</v>
      </c>
      <c r="X17" s="69">
        <v>0</v>
      </c>
      <c r="Y17" s="69">
        <v>0</v>
      </c>
      <c r="Z17" s="69">
        <v>0</v>
      </c>
      <c r="AA17" s="69">
        <v>0</v>
      </c>
      <c r="AB17" s="69">
        <f t="shared" si="10"/>
        <v>0</v>
      </c>
      <c r="AC17" s="69">
        <f t="shared" si="11"/>
        <v>0</v>
      </c>
      <c r="AD17" s="69">
        <f t="shared" si="12"/>
        <v>0</v>
      </c>
      <c r="AE17" s="69">
        <f t="shared" si="13"/>
        <v>0</v>
      </c>
      <c r="AF17" s="69">
        <f>D17+K17+R17</f>
        <v>0</v>
      </c>
      <c r="AG17" s="69">
        <f>E17+L17+S17</f>
        <v>0</v>
      </c>
      <c r="AH17" s="69">
        <f>F17+M17+T17</f>
        <v>0</v>
      </c>
      <c r="AI17" s="69">
        <f>AH17-AE17</f>
        <v>0</v>
      </c>
      <c r="AJ17" s="69">
        <f>AH17-AF17</f>
        <v>0</v>
      </c>
      <c r="AK17" s="69">
        <f>AH17-AG17</f>
        <v>0</v>
      </c>
    </row>
    <row r="18" spans="1:37" ht="13.5" customHeight="1">
      <c r="A18" s="86">
        <v>13</v>
      </c>
      <c r="B18" s="81" t="s">
        <v>206</v>
      </c>
      <c r="C18" s="103">
        <f>SUM(C6:C17)</f>
        <v>177780484</v>
      </c>
      <c r="D18" s="103">
        <f>SUM(D6:D17)</f>
        <v>329171582</v>
      </c>
      <c r="E18" s="103">
        <f>SUM(E6:E17)</f>
        <v>270699316</v>
      </c>
      <c r="F18" s="103">
        <f>SUM(F6:F17)</f>
        <v>257725345</v>
      </c>
      <c r="G18" s="103">
        <f>SUM(G6:G17)-G14</f>
        <v>85331457</v>
      </c>
      <c r="H18" s="103">
        <f>SUM(H6:H17)-H14</f>
        <v>-64049268</v>
      </c>
      <c r="I18" s="75">
        <f>SUM(I6:I17)-I14</f>
        <v>-11162646</v>
      </c>
      <c r="J18" s="75">
        <f>SUM(J6:J17)-J13</f>
        <v>66757000</v>
      </c>
      <c r="K18" s="75">
        <f aca="true" t="shared" si="14" ref="K18:P18">SUM(K6:K17)-K13</f>
        <v>71338009</v>
      </c>
      <c r="L18" s="75">
        <f t="shared" si="14"/>
        <v>70198701</v>
      </c>
      <c r="M18" s="75">
        <f t="shared" si="14"/>
        <v>69749700</v>
      </c>
      <c r="N18" s="75">
        <f t="shared" si="14"/>
        <v>2992700</v>
      </c>
      <c r="O18" s="75">
        <f t="shared" si="14"/>
        <v>-1588309</v>
      </c>
      <c r="P18" s="75">
        <f t="shared" si="14"/>
        <v>-449001</v>
      </c>
      <c r="Q18" s="75">
        <f>SUM(Q6:Q17)-Q14</f>
        <v>114027000</v>
      </c>
      <c r="R18" s="75">
        <f aca="true" t="shared" si="15" ref="R18:AD18">SUM(R6:R17)-R14</f>
        <v>114891743</v>
      </c>
      <c r="S18" s="75">
        <f t="shared" si="15"/>
        <v>100611094</v>
      </c>
      <c r="T18" s="75">
        <f t="shared" si="15"/>
        <v>97632348</v>
      </c>
      <c r="U18" s="75">
        <f t="shared" si="15"/>
        <v>-16394652</v>
      </c>
      <c r="V18" s="75">
        <f t="shared" si="15"/>
        <v>-17259395</v>
      </c>
      <c r="W18" s="75">
        <f t="shared" si="15"/>
        <v>-2978746</v>
      </c>
      <c r="X18" s="75">
        <f>SUM(X6:X17)-X14</f>
        <v>0</v>
      </c>
      <c r="Y18" s="75">
        <f t="shared" si="15"/>
        <v>1478000</v>
      </c>
      <c r="Z18" s="75">
        <f t="shared" si="15"/>
        <v>1427496</v>
      </c>
      <c r="AA18" s="75">
        <f t="shared" si="15"/>
        <v>1427496</v>
      </c>
      <c r="AB18" s="75">
        <f t="shared" si="15"/>
        <v>1427496</v>
      </c>
      <c r="AC18" s="75">
        <f t="shared" si="15"/>
        <v>-50504</v>
      </c>
      <c r="AD18" s="75">
        <f t="shared" si="15"/>
        <v>0</v>
      </c>
      <c r="AE18" s="75">
        <f aca="true" t="shared" si="16" ref="AE18:AK18">SUM(AE6:AE17)</f>
        <v>358564484</v>
      </c>
      <c r="AF18" s="75">
        <f t="shared" si="16"/>
        <v>516879334</v>
      </c>
      <c r="AG18" s="75">
        <f t="shared" si="16"/>
        <v>442936607</v>
      </c>
      <c r="AH18" s="75">
        <f t="shared" si="16"/>
        <v>426534889</v>
      </c>
      <c r="AI18" s="75">
        <f t="shared" si="16"/>
        <v>67970405</v>
      </c>
      <c r="AJ18" s="75">
        <f t="shared" si="16"/>
        <v>-90344445</v>
      </c>
      <c r="AK18" s="75">
        <f t="shared" si="16"/>
        <v>-16401718</v>
      </c>
    </row>
    <row r="19" spans="1:37" ht="13.5" customHeight="1">
      <c r="A19" s="85">
        <v>14</v>
      </c>
      <c r="B19" s="88" t="s">
        <v>207</v>
      </c>
      <c r="C19" s="101">
        <v>14968000</v>
      </c>
      <c r="D19" s="101">
        <v>40496000</v>
      </c>
      <c r="E19" s="101">
        <v>10343770</v>
      </c>
      <c r="F19" s="101">
        <v>10213078</v>
      </c>
      <c r="G19" s="101">
        <f aca="true" t="shared" si="17" ref="G19:G24">F19-C19</f>
        <v>-4754922</v>
      </c>
      <c r="H19" s="101">
        <f aca="true" t="shared" si="18" ref="H19:H24">F19-D19</f>
        <v>-30282922</v>
      </c>
      <c r="I19" s="69">
        <f aca="true" t="shared" si="19" ref="I19:I24">F19-E19</f>
        <v>-130692</v>
      </c>
      <c r="J19" s="69">
        <v>0</v>
      </c>
      <c r="K19" s="69">
        <v>0</v>
      </c>
      <c r="L19" s="69">
        <v>0</v>
      </c>
      <c r="M19" s="69">
        <v>0</v>
      </c>
      <c r="N19" s="69">
        <f aca="true" t="shared" si="20" ref="N19:N26">M19-J19</f>
        <v>0</v>
      </c>
      <c r="O19" s="69">
        <f aca="true" t="shared" si="21" ref="O19:O26">M19-K19</f>
        <v>0</v>
      </c>
      <c r="P19" s="69">
        <f aca="true" t="shared" si="22" ref="P19:P26">M19-L19</f>
        <v>0</v>
      </c>
      <c r="Q19" s="69">
        <v>0</v>
      </c>
      <c r="R19" s="69">
        <v>0</v>
      </c>
      <c r="S19" s="69">
        <v>0</v>
      </c>
      <c r="T19" s="69">
        <v>0</v>
      </c>
      <c r="U19" s="69">
        <f aca="true" t="shared" si="23" ref="U19:U26">T19-Q19</f>
        <v>0</v>
      </c>
      <c r="V19" s="69">
        <f>T19-R19</f>
        <v>0</v>
      </c>
      <c r="W19" s="69">
        <f aca="true" t="shared" si="24" ref="W19:W26">T19-S19</f>
        <v>0</v>
      </c>
      <c r="X19" s="69">
        <v>0</v>
      </c>
      <c r="Y19" s="69">
        <v>0</v>
      </c>
      <c r="Z19" s="69">
        <v>0</v>
      </c>
      <c r="AA19" s="69">
        <v>0</v>
      </c>
      <c r="AB19" s="69">
        <f aca="true" t="shared" si="25" ref="AB19:AB27">AA19-X19</f>
        <v>0</v>
      </c>
      <c r="AC19" s="69">
        <f aca="true" t="shared" si="26" ref="AC19:AC27">AA19-Y19</f>
        <v>0</v>
      </c>
      <c r="AD19" s="69">
        <f aca="true" t="shared" si="27" ref="AD19:AD27">AA19-Z19</f>
        <v>0</v>
      </c>
      <c r="AE19" s="69">
        <f aca="true" t="shared" si="28" ref="AE19:AE26">C19+J19+Q19+X19</f>
        <v>14968000</v>
      </c>
      <c r="AF19" s="69">
        <f aca="true" t="shared" si="29" ref="AF19:AK26">D19+K19+R19+Y19</f>
        <v>40496000</v>
      </c>
      <c r="AG19" s="69">
        <f t="shared" si="29"/>
        <v>10343770</v>
      </c>
      <c r="AH19" s="69">
        <f t="shared" si="29"/>
        <v>10213078</v>
      </c>
      <c r="AI19" s="69">
        <f t="shared" si="29"/>
        <v>-4754922</v>
      </c>
      <c r="AJ19" s="69">
        <f t="shared" si="29"/>
        <v>-30282922</v>
      </c>
      <c r="AK19" s="69">
        <f t="shared" si="29"/>
        <v>-130692</v>
      </c>
    </row>
    <row r="20" spans="1:37" ht="13.5" customHeight="1">
      <c r="A20" s="85">
        <v>15</v>
      </c>
      <c r="B20" s="88" t="s">
        <v>208</v>
      </c>
      <c r="C20" s="101">
        <v>0</v>
      </c>
      <c r="D20" s="101">
        <v>0</v>
      </c>
      <c r="E20" s="101">
        <v>0</v>
      </c>
      <c r="F20" s="101">
        <v>0</v>
      </c>
      <c r="G20" s="101">
        <f t="shared" si="17"/>
        <v>0</v>
      </c>
      <c r="H20" s="101">
        <f t="shared" si="18"/>
        <v>0</v>
      </c>
      <c r="I20" s="69">
        <f t="shared" si="19"/>
        <v>0</v>
      </c>
      <c r="J20" s="69">
        <v>0</v>
      </c>
      <c r="K20" s="69">
        <v>0</v>
      </c>
      <c r="L20" s="69">
        <v>0</v>
      </c>
      <c r="M20" s="69">
        <v>0</v>
      </c>
      <c r="N20" s="69">
        <f t="shared" si="20"/>
        <v>0</v>
      </c>
      <c r="O20" s="69">
        <f t="shared" si="21"/>
        <v>0</v>
      </c>
      <c r="P20" s="69">
        <f t="shared" si="22"/>
        <v>0</v>
      </c>
      <c r="Q20" s="69">
        <v>0</v>
      </c>
      <c r="R20" s="69">
        <v>0</v>
      </c>
      <c r="S20" s="69">
        <v>0</v>
      </c>
      <c r="T20" s="69">
        <v>0</v>
      </c>
      <c r="U20" s="69">
        <f t="shared" si="23"/>
        <v>0</v>
      </c>
      <c r="V20" s="69">
        <f>T20-R20</f>
        <v>0</v>
      </c>
      <c r="W20" s="69">
        <f t="shared" si="24"/>
        <v>0</v>
      </c>
      <c r="X20" s="69">
        <v>0</v>
      </c>
      <c r="Y20" s="69">
        <v>0</v>
      </c>
      <c r="Z20" s="69">
        <v>0</v>
      </c>
      <c r="AA20" s="69">
        <v>0</v>
      </c>
      <c r="AB20" s="69">
        <f t="shared" si="25"/>
        <v>0</v>
      </c>
      <c r="AC20" s="69">
        <f t="shared" si="26"/>
        <v>0</v>
      </c>
      <c r="AD20" s="69">
        <f t="shared" si="27"/>
        <v>0</v>
      </c>
      <c r="AE20" s="69">
        <f t="shared" si="28"/>
        <v>0</v>
      </c>
      <c r="AF20" s="69">
        <f t="shared" si="29"/>
        <v>0</v>
      </c>
      <c r="AG20" s="69">
        <f t="shared" si="29"/>
        <v>0</v>
      </c>
      <c r="AH20" s="69">
        <f t="shared" si="29"/>
        <v>0</v>
      </c>
      <c r="AI20" s="69">
        <f t="shared" si="29"/>
        <v>0</v>
      </c>
      <c r="AJ20" s="69">
        <f t="shared" si="29"/>
        <v>0</v>
      </c>
      <c r="AK20" s="69">
        <f t="shared" si="29"/>
        <v>0</v>
      </c>
    </row>
    <row r="21" spans="1:37" ht="13.5" customHeight="1">
      <c r="A21" s="85">
        <v>16</v>
      </c>
      <c r="B21" s="88" t="s">
        <v>210</v>
      </c>
      <c r="C21" s="101">
        <v>0</v>
      </c>
      <c r="D21" s="101">
        <v>5208890</v>
      </c>
      <c r="E21" s="101">
        <v>5208890</v>
      </c>
      <c r="F21" s="101">
        <v>5208890</v>
      </c>
      <c r="G21" s="101">
        <f t="shared" si="17"/>
        <v>5208890</v>
      </c>
      <c r="H21" s="101">
        <f t="shared" si="18"/>
        <v>0</v>
      </c>
      <c r="I21" s="69">
        <f t="shared" si="19"/>
        <v>0</v>
      </c>
      <c r="J21" s="69">
        <v>0</v>
      </c>
      <c r="K21" s="69">
        <v>0</v>
      </c>
      <c r="L21" s="69">
        <v>0</v>
      </c>
      <c r="M21" s="69">
        <v>0</v>
      </c>
      <c r="N21" s="69">
        <f t="shared" si="20"/>
        <v>0</v>
      </c>
      <c r="O21" s="69">
        <f t="shared" si="21"/>
        <v>0</v>
      </c>
      <c r="P21" s="69">
        <f t="shared" si="22"/>
        <v>0</v>
      </c>
      <c r="Q21" s="69">
        <v>0</v>
      </c>
      <c r="R21" s="69">
        <v>0</v>
      </c>
      <c r="S21" s="69">
        <v>0</v>
      </c>
      <c r="T21" s="69">
        <v>0</v>
      </c>
      <c r="U21" s="69">
        <f t="shared" si="23"/>
        <v>0</v>
      </c>
      <c r="V21" s="69">
        <f>T21-R21</f>
        <v>0</v>
      </c>
      <c r="W21" s="69">
        <f t="shared" si="24"/>
        <v>0</v>
      </c>
      <c r="X21" s="69">
        <v>0</v>
      </c>
      <c r="Y21" s="69">
        <v>0</v>
      </c>
      <c r="Z21" s="69">
        <v>0</v>
      </c>
      <c r="AA21" s="69">
        <v>0</v>
      </c>
      <c r="AB21" s="69">
        <f t="shared" si="25"/>
        <v>0</v>
      </c>
      <c r="AC21" s="69">
        <f t="shared" si="26"/>
        <v>0</v>
      </c>
      <c r="AD21" s="69">
        <f t="shared" si="27"/>
        <v>0</v>
      </c>
      <c r="AE21" s="69">
        <f t="shared" si="28"/>
        <v>0</v>
      </c>
      <c r="AF21" s="69">
        <f t="shared" si="29"/>
        <v>5208890</v>
      </c>
      <c r="AG21" s="69">
        <f t="shared" si="29"/>
        <v>5208890</v>
      </c>
      <c r="AH21" s="69">
        <f t="shared" si="29"/>
        <v>5208890</v>
      </c>
      <c r="AI21" s="69">
        <f t="shared" si="29"/>
        <v>5208890</v>
      </c>
      <c r="AJ21" s="69">
        <f t="shared" si="29"/>
        <v>0</v>
      </c>
      <c r="AK21" s="69">
        <f t="shared" si="29"/>
        <v>0</v>
      </c>
    </row>
    <row r="22" spans="1:37" ht="13.5" customHeight="1">
      <c r="A22" s="85">
        <v>17</v>
      </c>
      <c r="B22" s="88"/>
      <c r="C22" s="101">
        <v>0</v>
      </c>
      <c r="D22" s="101">
        <v>0</v>
      </c>
      <c r="E22" s="101">
        <v>0</v>
      </c>
      <c r="F22" s="101">
        <v>0</v>
      </c>
      <c r="G22" s="101">
        <f t="shared" si="17"/>
        <v>0</v>
      </c>
      <c r="H22" s="101">
        <f t="shared" si="18"/>
        <v>0</v>
      </c>
      <c r="I22" s="69">
        <f t="shared" si="19"/>
        <v>0</v>
      </c>
      <c r="J22" s="69">
        <v>0</v>
      </c>
      <c r="K22" s="69">
        <v>0</v>
      </c>
      <c r="L22" s="69">
        <v>0</v>
      </c>
      <c r="M22" s="69">
        <v>0</v>
      </c>
      <c r="N22" s="69">
        <f t="shared" si="20"/>
        <v>0</v>
      </c>
      <c r="O22" s="69">
        <f t="shared" si="21"/>
        <v>0</v>
      </c>
      <c r="P22" s="69">
        <f t="shared" si="22"/>
        <v>0</v>
      </c>
      <c r="Q22" s="69">
        <v>0</v>
      </c>
      <c r="R22" s="69">
        <v>0</v>
      </c>
      <c r="S22" s="69">
        <v>0</v>
      </c>
      <c r="T22" s="69">
        <v>0</v>
      </c>
      <c r="U22" s="69">
        <f t="shared" si="23"/>
        <v>0</v>
      </c>
      <c r="V22" s="69">
        <f>T22-R22</f>
        <v>0</v>
      </c>
      <c r="W22" s="69">
        <f t="shared" si="24"/>
        <v>0</v>
      </c>
      <c r="X22" s="69">
        <v>0</v>
      </c>
      <c r="Y22" s="69">
        <v>0</v>
      </c>
      <c r="Z22" s="69">
        <v>0</v>
      </c>
      <c r="AA22" s="69">
        <v>0</v>
      </c>
      <c r="AB22" s="69">
        <f t="shared" si="25"/>
        <v>0</v>
      </c>
      <c r="AC22" s="69">
        <f t="shared" si="26"/>
        <v>0</v>
      </c>
      <c r="AD22" s="69">
        <f t="shared" si="27"/>
        <v>0</v>
      </c>
      <c r="AE22" s="69">
        <f t="shared" si="28"/>
        <v>0</v>
      </c>
      <c r="AF22" s="69">
        <f t="shared" si="29"/>
        <v>0</v>
      </c>
      <c r="AG22" s="69">
        <f t="shared" si="29"/>
        <v>0</v>
      </c>
      <c r="AH22" s="69">
        <f t="shared" si="29"/>
        <v>0</v>
      </c>
      <c r="AI22" s="69">
        <f t="shared" si="29"/>
        <v>0</v>
      </c>
      <c r="AJ22" s="69">
        <f t="shared" si="29"/>
        <v>0</v>
      </c>
      <c r="AK22" s="69">
        <f t="shared" si="29"/>
        <v>0</v>
      </c>
    </row>
    <row r="23" spans="1:37" s="244" customFormat="1" ht="13.5" customHeight="1">
      <c r="A23" s="246">
        <v>18</v>
      </c>
      <c r="B23" s="247" t="s">
        <v>211</v>
      </c>
      <c r="C23" s="179">
        <v>167803000</v>
      </c>
      <c r="D23" s="179">
        <v>168746113</v>
      </c>
      <c r="E23" s="179">
        <v>149304174</v>
      </c>
      <c r="F23" s="179">
        <v>149304174</v>
      </c>
      <c r="G23" s="248">
        <f t="shared" si="17"/>
        <v>-18498826</v>
      </c>
      <c r="H23" s="248">
        <f t="shared" si="18"/>
        <v>-19441939</v>
      </c>
      <c r="I23" s="176">
        <f t="shared" si="19"/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f t="shared" si="20"/>
        <v>0</v>
      </c>
      <c r="O23" s="176">
        <f t="shared" si="21"/>
        <v>0</v>
      </c>
      <c r="P23" s="176">
        <f t="shared" si="22"/>
        <v>0</v>
      </c>
      <c r="Q23" s="176">
        <v>0</v>
      </c>
      <c r="R23" s="176">
        <v>0</v>
      </c>
      <c r="S23" s="176">
        <v>0</v>
      </c>
      <c r="T23" s="176">
        <v>0</v>
      </c>
      <c r="U23" s="176">
        <f t="shared" si="23"/>
        <v>0</v>
      </c>
      <c r="V23" s="176">
        <f>T23-R23</f>
        <v>0</v>
      </c>
      <c r="W23" s="176">
        <f t="shared" si="24"/>
        <v>0</v>
      </c>
      <c r="X23" s="176">
        <v>0</v>
      </c>
      <c r="Y23" s="176">
        <v>0</v>
      </c>
      <c r="Z23" s="176">
        <v>0</v>
      </c>
      <c r="AA23" s="176">
        <v>0</v>
      </c>
      <c r="AB23" s="69">
        <f t="shared" si="25"/>
        <v>0</v>
      </c>
      <c r="AC23" s="69">
        <f t="shared" si="26"/>
        <v>0</v>
      </c>
      <c r="AD23" s="69">
        <f t="shared" si="27"/>
        <v>0</v>
      </c>
      <c r="AE23" s="176">
        <f t="shared" si="28"/>
        <v>167803000</v>
      </c>
      <c r="AF23" s="176">
        <f t="shared" si="29"/>
        <v>168746113</v>
      </c>
      <c r="AG23" s="176">
        <f t="shared" si="29"/>
        <v>149304174</v>
      </c>
      <c r="AH23" s="176">
        <f t="shared" si="29"/>
        <v>149304174</v>
      </c>
      <c r="AI23" s="176">
        <f t="shared" si="29"/>
        <v>-18498826</v>
      </c>
      <c r="AJ23" s="176">
        <f t="shared" si="29"/>
        <v>-19441939</v>
      </c>
      <c r="AK23" s="176">
        <f t="shared" si="29"/>
        <v>0</v>
      </c>
    </row>
    <row r="24" spans="1:37" ht="13.5" customHeight="1">
      <c r="A24" s="67">
        <v>19</v>
      </c>
      <c r="B24" s="68" t="s">
        <v>274</v>
      </c>
      <c r="C24" s="177">
        <v>0</v>
      </c>
      <c r="D24" s="177">
        <v>0</v>
      </c>
      <c r="E24" s="177">
        <v>0</v>
      </c>
      <c r="F24" s="177">
        <v>0</v>
      </c>
      <c r="G24" s="101">
        <f t="shared" si="17"/>
        <v>0</v>
      </c>
      <c r="H24" s="101">
        <f t="shared" si="18"/>
        <v>0</v>
      </c>
      <c r="I24" s="69">
        <f t="shared" si="19"/>
        <v>0</v>
      </c>
      <c r="J24" s="69">
        <v>0</v>
      </c>
      <c r="K24" s="69">
        <v>0</v>
      </c>
      <c r="L24" s="69">
        <v>0</v>
      </c>
      <c r="M24" s="69">
        <v>0</v>
      </c>
      <c r="N24" s="69">
        <f t="shared" si="20"/>
        <v>0</v>
      </c>
      <c r="O24" s="69">
        <f t="shared" si="21"/>
        <v>0</v>
      </c>
      <c r="P24" s="69">
        <f t="shared" si="22"/>
        <v>0</v>
      </c>
      <c r="Q24" s="69">
        <v>0</v>
      </c>
      <c r="R24" s="69">
        <v>0</v>
      </c>
      <c r="S24" s="69">
        <v>0</v>
      </c>
      <c r="T24" s="69">
        <v>0</v>
      </c>
      <c r="U24" s="69">
        <f t="shared" si="23"/>
        <v>0</v>
      </c>
      <c r="V24" s="69">
        <v>0</v>
      </c>
      <c r="W24" s="69">
        <f t="shared" si="24"/>
        <v>0</v>
      </c>
      <c r="X24" s="69">
        <v>0</v>
      </c>
      <c r="Y24" s="69">
        <v>0</v>
      </c>
      <c r="Z24" s="69">
        <v>0</v>
      </c>
      <c r="AA24" s="69">
        <v>0</v>
      </c>
      <c r="AB24" s="69">
        <f t="shared" si="25"/>
        <v>0</v>
      </c>
      <c r="AC24" s="69">
        <f t="shared" si="26"/>
        <v>0</v>
      </c>
      <c r="AD24" s="69">
        <f t="shared" si="27"/>
        <v>0</v>
      </c>
      <c r="AE24" s="69">
        <f t="shared" si="28"/>
        <v>0</v>
      </c>
      <c r="AF24" s="69">
        <f t="shared" si="29"/>
        <v>0</v>
      </c>
      <c r="AG24" s="69">
        <f t="shared" si="29"/>
        <v>0</v>
      </c>
      <c r="AH24" s="69">
        <f t="shared" si="29"/>
        <v>0</v>
      </c>
      <c r="AI24" s="69">
        <f t="shared" si="29"/>
        <v>0</v>
      </c>
      <c r="AJ24" s="69">
        <f t="shared" si="29"/>
        <v>0</v>
      </c>
      <c r="AK24" s="69">
        <f>AH24-AG24</f>
        <v>0</v>
      </c>
    </row>
    <row r="25" spans="1:37" ht="13.5" customHeight="1">
      <c r="A25" s="67">
        <v>20</v>
      </c>
      <c r="B25" s="68" t="s">
        <v>275</v>
      </c>
      <c r="C25" s="177">
        <v>0</v>
      </c>
      <c r="D25" s="177">
        <v>0</v>
      </c>
      <c r="E25" s="177">
        <v>0</v>
      </c>
      <c r="F25" s="177">
        <v>0</v>
      </c>
      <c r="G25" s="101">
        <v>0</v>
      </c>
      <c r="H25" s="101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f t="shared" si="20"/>
        <v>0</v>
      </c>
      <c r="O25" s="69">
        <f t="shared" si="21"/>
        <v>0</v>
      </c>
      <c r="P25" s="69">
        <f t="shared" si="22"/>
        <v>0</v>
      </c>
      <c r="Q25" s="69">
        <v>0</v>
      </c>
      <c r="R25" s="69">
        <v>0</v>
      </c>
      <c r="S25" s="69">
        <v>0</v>
      </c>
      <c r="T25" s="69">
        <v>0</v>
      </c>
      <c r="U25" s="69">
        <f t="shared" si="23"/>
        <v>0</v>
      </c>
      <c r="V25" s="69">
        <v>0</v>
      </c>
      <c r="W25" s="69">
        <f t="shared" si="24"/>
        <v>0</v>
      </c>
      <c r="X25" s="69">
        <v>0</v>
      </c>
      <c r="Y25" s="69">
        <v>0</v>
      </c>
      <c r="Z25" s="69">
        <v>0</v>
      </c>
      <c r="AA25" s="69">
        <v>0</v>
      </c>
      <c r="AB25" s="69">
        <f t="shared" si="25"/>
        <v>0</v>
      </c>
      <c r="AC25" s="69">
        <f t="shared" si="26"/>
        <v>0</v>
      </c>
      <c r="AD25" s="69">
        <f t="shared" si="27"/>
        <v>0</v>
      </c>
      <c r="AE25" s="69">
        <f t="shared" si="28"/>
        <v>0</v>
      </c>
      <c r="AF25" s="69">
        <f t="shared" si="29"/>
        <v>0</v>
      </c>
      <c r="AG25" s="69">
        <f t="shared" si="29"/>
        <v>0</v>
      </c>
      <c r="AH25" s="69">
        <f t="shared" si="29"/>
        <v>0</v>
      </c>
      <c r="AI25" s="69">
        <f t="shared" si="29"/>
        <v>0</v>
      </c>
      <c r="AJ25" s="69">
        <f t="shared" si="29"/>
        <v>0</v>
      </c>
      <c r="AK25" s="69">
        <f>I25+P25+W25+AD25</f>
        <v>0</v>
      </c>
    </row>
    <row r="26" spans="1:37" ht="13.5" customHeight="1">
      <c r="A26" s="67">
        <v>21</v>
      </c>
      <c r="B26" s="68" t="s">
        <v>278</v>
      </c>
      <c r="C26" s="177">
        <v>0</v>
      </c>
      <c r="D26" s="177">
        <v>0</v>
      </c>
      <c r="E26" s="177">
        <v>0</v>
      </c>
      <c r="F26" s="177">
        <v>0</v>
      </c>
      <c r="G26" s="101">
        <v>0</v>
      </c>
      <c r="H26" s="101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f t="shared" si="20"/>
        <v>0</v>
      </c>
      <c r="O26" s="69">
        <f t="shared" si="21"/>
        <v>0</v>
      </c>
      <c r="P26" s="69">
        <f t="shared" si="22"/>
        <v>0</v>
      </c>
      <c r="Q26" s="69">
        <v>0</v>
      </c>
      <c r="R26" s="69">
        <v>0</v>
      </c>
      <c r="S26" s="69">
        <v>0</v>
      </c>
      <c r="T26" s="69">
        <v>0</v>
      </c>
      <c r="U26" s="69">
        <f t="shared" si="23"/>
        <v>0</v>
      </c>
      <c r="V26" s="69">
        <v>0</v>
      </c>
      <c r="W26" s="69">
        <f t="shared" si="24"/>
        <v>0</v>
      </c>
      <c r="X26" s="69">
        <v>0</v>
      </c>
      <c r="Y26" s="69">
        <v>0</v>
      </c>
      <c r="Z26" s="69">
        <v>0</v>
      </c>
      <c r="AA26" s="69">
        <v>0</v>
      </c>
      <c r="AB26" s="69">
        <f t="shared" si="25"/>
        <v>0</v>
      </c>
      <c r="AC26" s="69">
        <f t="shared" si="26"/>
        <v>0</v>
      </c>
      <c r="AD26" s="69">
        <f t="shared" si="27"/>
        <v>0</v>
      </c>
      <c r="AE26" s="69">
        <f t="shared" si="28"/>
        <v>0</v>
      </c>
      <c r="AF26" s="69">
        <f t="shared" si="29"/>
        <v>0</v>
      </c>
      <c r="AG26" s="69">
        <f t="shared" si="29"/>
        <v>0</v>
      </c>
      <c r="AH26" s="69">
        <f t="shared" si="29"/>
        <v>0</v>
      </c>
      <c r="AI26" s="69">
        <f t="shared" si="29"/>
        <v>0</v>
      </c>
      <c r="AJ26" s="69">
        <f t="shared" si="29"/>
        <v>0</v>
      </c>
      <c r="AK26" s="69">
        <f>I26+P26+W26+AD26</f>
        <v>0</v>
      </c>
    </row>
    <row r="27" spans="1:37" ht="13.5" customHeight="1">
      <c r="A27" s="87">
        <v>22</v>
      </c>
      <c r="B27" s="90" t="s">
        <v>276</v>
      </c>
      <c r="C27" s="79">
        <f>SUM(C19:C26)</f>
        <v>182771000</v>
      </c>
      <c r="D27" s="79">
        <f aca="true" t="shared" si="30" ref="D27:AK27">SUM(D19:D26)</f>
        <v>214451003</v>
      </c>
      <c r="E27" s="79">
        <f t="shared" si="30"/>
        <v>164856834</v>
      </c>
      <c r="F27" s="79">
        <f t="shared" si="30"/>
        <v>164726142</v>
      </c>
      <c r="G27" s="79">
        <f t="shared" si="30"/>
        <v>-18044858</v>
      </c>
      <c r="H27" s="79">
        <f t="shared" si="30"/>
        <v>-49724861</v>
      </c>
      <c r="I27" s="79">
        <f t="shared" si="30"/>
        <v>-130692</v>
      </c>
      <c r="J27" s="79">
        <f t="shared" si="30"/>
        <v>0</v>
      </c>
      <c r="K27" s="79">
        <f t="shared" si="30"/>
        <v>0</v>
      </c>
      <c r="L27" s="79">
        <f t="shared" si="30"/>
        <v>0</v>
      </c>
      <c r="M27" s="79">
        <f t="shared" si="30"/>
        <v>0</v>
      </c>
      <c r="N27" s="79">
        <f t="shared" si="30"/>
        <v>0</v>
      </c>
      <c r="O27" s="79">
        <f t="shared" si="30"/>
        <v>0</v>
      </c>
      <c r="P27" s="79">
        <f t="shared" si="30"/>
        <v>0</v>
      </c>
      <c r="Q27" s="79">
        <f t="shared" si="30"/>
        <v>0</v>
      </c>
      <c r="R27" s="79">
        <f t="shared" si="30"/>
        <v>0</v>
      </c>
      <c r="S27" s="79">
        <v>0</v>
      </c>
      <c r="T27" s="79">
        <f t="shared" si="30"/>
        <v>0</v>
      </c>
      <c r="U27" s="79">
        <f t="shared" si="30"/>
        <v>0</v>
      </c>
      <c r="V27" s="79">
        <f t="shared" si="30"/>
        <v>0</v>
      </c>
      <c r="W27" s="79">
        <f t="shared" si="30"/>
        <v>0</v>
      </c>
      <c r="X27" s="79">
        <v>0</v>
      </c>
      <c r="Y27" s="79">
        <v>0</v>
      </c>
      <c r="Z27" s="79">
        <v>0</v>
      </c>
      <c r="AA27" s="79">
        <v>0</v>
      </c>
      <c r="AB27" s="69">
        <f t="shared" si="25"/>
        <v>0</v>
      </c>
      <c r="AC27" s="69">
        <f t="shared" si="26"/>
        <v>0</v>
      </c>
      <c r="AD27" s="69">
        <f t="shared" si="27"/>
        <v>0</v>
      </c>
      <c r="AE27" s="79">
        <f t="shared" si="30"/>
        <v>182771000</v>
      </c>
      <c r="AF27" s="79">
        <f t="shared" si="30"/>
        <v>214451003</v>
      </c>
      <c r="AG27" s="79">
        <f t="shared" si="30"/>
        <v>164856834</v>
      </c>
      <c r="AH27" s="79">
        <f t="shared" si="30"/>
        <v>164726142</v>
      </c>
      <c r="AI27" s="79">
        <f t="shared" si="30"/>
        <v>-18044858</v>
      </c>
      <c r="AJ27" s="79">
        <f t="shared" si="30"/>
        <v>-49724861</v>
      </c>
      <c r="AK27" s="79">
        <f t="shared" si="30"/>
        <v>-130692</v>
      </c>
    </row>
    <row r="28" spans="1:37" ht="13.5" customHeight="1">
      <c r="A28" s="86">
        <v>23</v>
      </c>
      <c r="B28" s="81" t="s">
        <v>277</v>
      </c>
      <c r="C28" s="75">
        <f>C18+C27</f>
        <v>360551484</v>
      </c>
      <c r="D28" s="75">
        <f aca="true" t="shared" si="31" ref="D28:AK28">D18+D27</f>
        <v>543622585</v>
      </c>
      <c r="E28" s="75">
        <f t="shared" si="31"/>
        <v>435556150</v>
      </c>
      <c r="F28" s="75">
        <f t="shared" si="31"/>
        <v>422451487</v>
      </c>
      <c r="G28" s="75">
        <f t="shared" si="31"/>
        <v>67286599</v>
      </c>
      <c r="H28" s="75">
        <f t="shared" si="31"/>
        <v>-113774129</v>
      </c>
      <c r="I28" s="75">
        <f t="shared" si="31"/>
        <v>-11293338</v>
      </c>
      <c r="J28" s="75">
        <f t="shared" si="31"/>
        <v>66757000</v>
      </c>
      <c r="K28" s="75">
        <f t="shared" si="31"/>
        <v>71338009</v>
      </c>
      <c r="L28" s="75">
        <f t="shared" si="31"/>
        <v>70198701</v>
      </c>
      <c r="M28" s="75">
        <f t="shared" si="31"/>
        <v>69749700</v>
      </c>
      <c r="N28" s="75">
        <f t="shared" si="31"/>
        <v>2992700</v>
      </c>
      <c r="O28" s="75">
        <f t="shared" si="31"/>
        <v>-1588309</v>
      </c>
      <c r="P28" s="75">
        <f t="shared" si="31"/>
        <v>-449001</v>
      </c>
      <c r="Q28" s="75">
        <f t="shared" si="31"/>
        <v>114027000</v>
      </c>
      <c r="R28" s="75">
        <f t="shared" si="31"/>
        <v>114891743</v>
      </c>
      <c r="S28" s="75">
        <f t="shared" si="31"/>
        <v>100611094</v>
      </c>
      <c r="T28" s="75">
        <f t="shared" si="31"/>
        <v>97632348</v>
      </c>
      <c r="U28" s="75">
        <f t="shared" si="31"/>
        <v>-16394652</v>
      </c>
      <c r="V28" s="75">
        <f t="shared" si="31"/>
        <v>-17259395</v>
      </c>
      <c r="W28" s="75">
        <f t="shared" si="31"/>
        <v>-2978746</v>
      </c>
      <c r="X28" s="75">
        <f t="shared" si="31"/>
        <v>0</v>
      </c>
      <c r="Y28" s="75">
        <f t="shared" si="31"/>
        <v>1478000</v>
      </c>
      <c r="Z28" s="75">
        <f t="shared" si="31"/>
        <v>1427496</v>
      </c>
      <c r="AA28" s="75">
        <f t="shared" si="31"/>
        <v>1427496</v>
      </c>
      <c r="AB28" s="75">
        <f t="shared" si="31"/>
        <v>1427496</v>
      </c>
      <c r="AC28" s="75">
        <f t="shared" si="31"/>
        <v>-50504</v>
      </c>
      <c r="AD28" s="75">
        <f t="shared" si="31"/>
        <v>0</v>
      </c>
      <c r="AE28" s="75">
        <f t="shared" si="31"/>
        <v>541335484</v>
      </c>
      <c r="AF28" s="75">
        <f t="shared" si="31"/>
        <v>731330337</v>
      </c>
      <c r="AG28" s="75">
        <f t="shared" si="31"/>
        <v>607793441</v>
      </c>
      <c r="AH28" s="75">
        <f t="shared" si="31"/>
        <v>591261031</v>
      </c>
      <c r="AI28" s="75">
        <f t="shared" si="31"/>
        <v>49925547</v>
      </c>
      <c r="AJ28" s="75">
        <f t="shared" si="31"/>
        <v>-140069306</v>
      </c>
      <c r="AK28" s="75">
        <f t="shared" si="31"/>
        <v>-16532410</v>
      </c>
    </row>
    <row r="29" spans="1:37" ht="13.5" customHeight="1">
      <c r="A29" s="85">
        <v>24</v>
      </c>
      <c r="B29" s="88" t="s">
        <v>212</v>
      </c>
      <c r="C29" s="104">
        <v>151156484</v>
      </c>
      <c r="D29" s="104">
        <v>211840437</v>
      </c>
      <c r="E29" s="101">
        <v>211840437</v>
      </c>
      <c r="F29" s="101">
        <v>211840437</v>
      </c>
      <c r="G29" s="101">
        <f aca="true" t="shared" si="32" ref="G29:G42">F29-C29</f>
        <v>60683953</v>
      </c>
      <c r="H29" s="101">
        <f aca="true" t="shared" si="33" ref="H29:H42">F29-D29</f>
        <v>0</v>
      </c>
      <c r="I29" s="69">
        <f aca="true" t="shared" si="34" ref="I29:I42">F29-E29</f>
        <v>0</v>
      </c>
      <c r="J29" s="104">
        <v>0</v>
      </c>
      <c r="K29" s="104">
        <v>1079519</v>
      </c>
      <c r="L29" s="104">
        <v>1079519</v>
      </c>
      <c r="M29" s="101">
        <v>1079519</v>
      </c>
      <c r="N29" s="69">
        <f aca="true" t="shared" si="35" ref="N29:N42">M29-J29</f>
        <v>1079519</v>
      </c>
      <c r="O29" s="69">
        <f aca="true" t="shared" si="36" ref="O29:O42">M29-K29</f>
        <v>0</v>
      </c>
      <c r="P29" s="69">
        <f aca="true" t="shared" si="37" ref="P29:P42">M29-L29</f>
        <v>0</v>
      </c>
      <c r="Q29" s="69">
        <v>0</v>
      </c>
      <c r="R29" s="69">
        <v>0</v>
      </c>
      <c r="S29" s="69">
        <v>0</v>
      </c>
      <c r="T29" s="69">
        <v>0</v>
      </c>
      <c r="U29" s="69">
        <f aca="true" t="shared" si="38" ref="U29:U42">T29-Q29</f>
        <v>0</v>
      </c>
      <c r="V29" s="69">
        <f aca="true" t="shared" si="39" ref="V29:V42">T29-R29</f>
        <v>0</v>
      </c>
      <c r="W29" s="69">
        <f aca="true" t="shared" si="40" ref="W29:W42">T29-S29</f>
        <v>0</v>
      </c>
      <c r="X29" s="69">
        <v>0</v>
      </c>
      <c r="Y29" s="69">
        <v>0</v>
      </c>
      <c r="Z29" s="69">
        <v>0</v>
      </c>
      <c r="AA29" s="69">
        <v>0</v>
      </c>
      <c r="AB29" s="69">
        <f aca="true" t="shared" si="41" ref="AB29:AB42">AA29-X29</f>
        <v>0</v>
      </c>
      <c r="AC29" s="69">
        <f aca="true" t="shared" si="42" ref="AC29:AC42">AA29-Y29</f>
        <v>0</v>
      </c>
      <c r="AD29" s="69">
        <f aca="true" t="shared" si="43" ref="AD29:AD42">AA29-Z29</f>
        <v>0</v>
      </c>
      <c r="AE29" s="69">
        <f>C29+J29+Q29+X29</f>
        <v>151156484</v>
      </c>
      <c r="AF29" s="69">
        <f aca="true" t="shared" si="44" ref="AF29:AK42">D29+K29+R29+Y29</f>
        <v>212919956</v>
      </c>
      <c r="AG29" s="69">
        <f t="shared" si="44"/>
        <v>212919956</v>
      </c>
      <c r="AH29" s="69">
        <f t="shared" si="44"/>
        <v>212919956</v>
      </c>
      <c r="AI29" s="69">
        <f t="shared" si="44"/>
        <v>61763472</v>
      </c>
      <c r="AJ29" s="69">
        <f t="shared" si="44"/>
        <v>0</v>
      </c>
      <c r="AK29" s="69">
        <f t="shared" si="44"/>
        <v>0</v>
      </c>
    </row>
    <row r="30" spans="1:37" ht="13.5" customHeight="1">
      <c r="A30" s="85">
        <v>25</v>
      </c>
      <c r="B30" s="89" t="s">
        <v>213</v>
      </c>
      <c r="C30" s="104">
        <v>151156484</v>
      </c>
      <c r="D30" s="104">
        <v>158489338</v>
      </c>
      <c r="E30" s="101">
        <v>158489338</v>
      </c>
      <c r="F30" s="101">
        <v>158489338</v>
      </c>
      <c r="G30" s="101">
        <f t="shared" si="32"/>
        <v>7332854</v>
      </c>
      <c r="H30" s="101">
        <f t="shared" si="33"/>
        <v>0</v>
      </c>
      <c r="I30" s="69">
        <f t="shared" si="34"/>
        <v>0</v>
      </c>
      <c r="J30" s="104">
        <v>0</v>
      </c>
      <c r="K30" s="104">
        <v>0</v>
      </c>
      <c r="L30" s="104">
        <v>0</v>
      </c>
      <c r="M30" s="101">
        <v>0</v>
      </c>
      <c r="N30" s="69">
        <f t="shared" si="35"/>
        <v>0</v>
      </c>
      <c r="O30" s="69">
        <f t="shared" si="36"/>
        <v>0</v>
      </c>
      <c r="P30" s="69">
        <f t="shared" si="37"/>
        <v>0</v>
      </c>
      <c r="Q30" s="69">
        <v>0</v>
      </c>
      <c r="R30" s="69">
        <v>0</v>
      </c>
      <c r="S30" s="69">
        <v>0</v>
      </c>
      <c r="T30" s="69">
        <v>0</v>
      </c>
      <c r="U30" s="69">
        <f t="shared" si="38"/>
        <v>0</v>
      </c>
      <c r="V30" s="69">
        <f t="shared" si="39"/>
        <v>0</v>
      </c>
      <c r="W30" s="69">
        <f t="shared" si="40"/>
        <v>0</v>
      </c>
      <c r="X30" s="69">
        <v>0</v>
      </c>
      <c r="Y30" s="69">
        <v>0</v>
      </c>
      <c r="Z30" s="69">
        <v>0</v>
      </c>
      <c r="AA30" s="69">
        <v>0</v>
      </c>
      <c r="AB30" s="69">
        <f t="shared" si="41"/>
        <v>0</v>
      </c>
      <c r="AC30" s="69">
        <f t="shared" si="42"/>
        <v>0</v>
      </c>
      <c r="AD30" s="69">
        <f t="shared" si="43"/>
        <v>0</v>
      </c>
      <c r="AE30" s="69">
        <f aca="true" t="shared" si="45" ref="AE30:AE42">C30+J30+Q30+X30</f>
        <v>151156484</v>
      </c>
      <c r="AF30" s="69">
        <f t="shared" si="44"/>
        <v>158489338</v>
      </c>
      <c r="AG30" s="69">
        <f t="shared" si="44"/>
        <v>158489338</v>
      </c>
      <c r="AH30" s="69">
        <f t="shared" si="44"/>
        <v>158489338</v>
      </c>
      <c r="AI30" s="69">
        <f t="shared" si="44"/>
        <v>7332854</v>
      </c>
      <c r="AJ30" s="69">
        <f t="shared" si="44"/>
        <v>0</v>
      </c>
      <c r="AK30" s="69">
        <f t="shared" si="44"/>
        <v>0</v>
      </c>
    </row>
    <row r="31" spans="1:37" ht="13.5" customHeight="1">
      <c r="A31" s="85">
        <v>26</v>
      </c>
      <c r="B31" s="178" t="s">
        <v>293</v>
      </c>
      <c r="C31" s="101">
        <v>0</v>
      </c>
      <c r="D31" s="101">
        <v>63700669</v>
      </c>
      <c r="E31" s="101">
        <v>63700669</v>
      </c>
      <c r="F31" s="101">
        <v>63700669</v>
      </c>
      <c r="G31" s="101">
        <f t="shared" si="32"/>
        <v>63700669</v>
      </c>
      <c r="H31" s="101">
        <f t="shared" si="33"/>
        <v>0</v>
      </c>
      <c r="I31" s="69">
        <f t="shared" si="34"/>
        <v>0</v>
      </c>
      <c r="J31" s="69">
        <v>0</v>
      </c>
      <c r="K31" s="69">
        <v>0</v>
      </c>
      <c r="L31" s="69">
        <v>0</v>
      </c>
      <c r="M31" s="69">
        <v>0</v>
      </c>
      <c r="N31" s="69">
        <f t="shared" si="35"/>
        <v>0</v>
      </c>
      <c r="O31" s="69">
        <f t="shared" si="36"/>
        <v>0</v>
      </c>
      <c r="P31" s="69">
        <f t="shared" si="37"/>
        <v>0</v>
      </c>
      <c r="Q31" s="69">
        <v>0</v>
      </c>
      <c r="R31" s="69">
        <v>0</v>
      </c>
      <c r="S31" s="69">
        <v>0</v>
      </c>
      <c r="T31" s="69">
        <v>0</v>
      </c>
      <c r="U31" s="69">
        <f t="shared" si="38"/>
        <v>0</v>
      </c>
      <c r="V31" s="69">
        <f t="shared" si="39"/>
        <v>0</v>
      </c>
      <c r="W31" s="69">
        <f t="shared" si="40"/>
        <v>0</v>
      </c>
      <c r="X31" s="69">
        <v>0</v>
      </c>
      <c r="Y31" s="69">
        <v>0</v>
      </c>
      <c r="Z31" s="69">
        <v>0</v>
      </c>
      <c r="AA31" s="69">
        <v>0</v>
      </c>
      <c r="AB31" s="69">
        <f t="shared" si="41"/>
        <v>0</v>
      </c>
      <c r="AC31" s="69">
        <f t="shared" si="42"/>
        <v>0</v>
      </c>
      <c r="AD31" s="69">
        <f t="shared" si="43"/>
        <v>0</v>
      </c>
      <c r="AE31" s="69">
        <f t="shared" si="45"/>
        <v>0</v>
      </c>
      <c r="AF31" s="69">
        <f t="shared" si="44"/>
        <v>63700669</v>
      </c>
      <c r="AG31" s="69">
        <f t="shared" si="44"/>
        <v>63700669</v>
      </c>
      <c r="AH31" s="69">
        <f t="shared" si="44"/>
        <v>63700669</v>
      </c>
      <c r="AI31" s="69">
        <f t="shared" si="44"/>
        <v>63700669</v>
      </c>
      <c r="AJ31" s="69">
        <f t="shared" si="44"/>
        <v>0</v>
      </c>
      <c r="AK31" s="69">
        <f t="shared" si="44"/>
        <v>0</v>
      </c>
    </row>
    <row r="32" spans="1:37" ht="13.5" customHeight="1">
      <c r="A32" s="85">
        <v>27</v>
      </c>
      <c r="B32" s="89" t="s">
        <v>215</v>
      </c>
      <c r="C32" s="101">
        <v>0</v>
      </c>
      <c r="D32" s="101">
        <v>669000</v>
      </c>
      <c r="E32" s="101">
        <v>669000</v>
      </c>
      <c r="F32" s="101">
        <v>669000</v>
      </c>
      <c r="G32" s="101">
        <f t="shared" si="32"/>
        <v>669000</v>
      </c>
      <c r="H32" s="101">
        <f t="shared" si="33"/>
        <v>0</v>
      </c>
      <c r="I32" s="69">
        <f t="shared" si="34"/>
        <v>0</v>
      </c>
      <c r="J32" s="69">
        <v>0</v>
      </c>
      <c r="K32" s="69">
        <v>0</v>
      </c>
      <c r="L32" s="69">
        <v>0</v>
      </c>
      <c r="M32" s="69">
        <v>0</v>
      </c>
      <c r="N32" s="69">
        <f t="shared" si="35"/>
        <v>0</v>
      </c>
      <c r="O32" s="69">
        <f t="shared" si="36"/>
        <v>0</v>
      </c>
      <c r="P32" s="69">
        <f t="shared" si="37"/>
        <v>0</v>
      </c>
      <c r="Q32" s="69">
        <v>0</v>
      </c>
      <c r="R32" s="69">
        <v>0</v>
      </c>
      <c r="S32" s="69">
        <v>0</v>
      </c>
      <c r="T32" s="69">
        <v>0</v>
      </c>
      <c r="U32" s="69">
        <f t="shared" si="38"/>
        <v>0</v>
      </c>
      <c r="V32" s="69">
        <f t="shared" si="39"/>
        <v>0</v>
      </c>
      <c r="W32" s="69">
        <f t="shared" si="40"/>
        <v>0</v>
      </c>
      <c r="X32" s="69">
        <v>0</v>
      </c>
      <c r="Y32" s="69">
        <v>0</v>
      </c>
      <c r="Z32" s="69">
        <v>0</v>
      </c>
      <c r="AA32" s="69">
        <v>0</v>
      </c>
      <c r="AB32" s="69">
        <f t="shared" si="41"/>
        <v>0</v>
      </c>
      <c r="AC32" s="69">
        <f t="shared" si="42"/>
        <v>0</v>
      </c>
      <c r="AD32" s="69">
        <f t="shared" si="43"/>
        <v>0</v>
      </c>
      <c r="AE32" s="69">
        <f t="shared" si="45"/>
        <v>0</v>
      </c>
      <c r="AF32" s="69">
        <f t="shared" si="44"/>
        <v>669000</v>
      </c>
      <c r="AG32" s="69">
        <f t="shared" si="44"/>
        <v>669000</v>
      </c>
      <c r="AH32" s="69">
        <f t="shared" si="44"/>
        <v>669000</v>
      </c>
      <c r="AI32" s="69">
        <f t="shared" si="44"/>
        <v>669000</v>
      </c>
      <c r="AJ32" s="69">
        <f t="shared" si="44"/>
        <v>0</v>
      </c>
      <c r="AK32" s="69">
        <f t="shared" si="44"/>
        <v>0</v>
      </c>
    </row>
    <row r="33" spans="1:37" ht="13.5" customHeight="1">
      <c r="A33" s="85">
        <v>28</v>
      </c>
      <c r="B33" s="89" t="s">
        <v>216</v>
      </c>
      <c r="C33" s="104">
        <v>151800000</v>
      </c>
      <c r="D33" s="104">
        <v>172469549</v>
      </c>
      <c r="E33" s="104">
        <v>183755188</v>
      </c>
      <c r="F33" s="104">
        <v>167739973</v>
      </c>
      <c r="G33" s="101">
        <f t="shared" si="32"/>
        <v>15939973</v>
      </c>
      <c r="H33" s="101">
        <f t="shared" si="33"/>
        <v>-4729576</v>
      </c>
      <c r="I33" s="69">
        <f t="shared" si="34"/>
        <v>-16015215</v>
      </c>
      <c r="J33" s="71">
        <v>0</v>
      </c>
      <c r="K33" s="71">
        <v>0</v>
      </c>
      <c r="L33" s="71">
        <v>0</v>
      </c>
      <c r="M33" s="71">
        <v>0</v>
      </c>
      <c r="N33" s="69">
        <f t="shared" si="35"/>
        <v>0</v>
      </c>
      <c r="O33" s="69">
        <f t="shared" si="36"/>
        <v>0</v>
      </c>
      <c r="P33" s="69">
        <f t="shared" si="37"/>
        <v>0</v>
      </c>
      <c r="Q33" s="71">
        <v>0</v>
      </c>
      <c r="R33" s="71">
        <v>0</v>
      </c>
      <c r="S33" s="71">
        <v>0</v>
      </c>
      <c r="T33" s="71">
        <v>0</v>
      </c>
      <c r="U33" s="69">
        <f t="shared" si="38"/>
        <v>0</v>
      </c>
      <c r="V33" s="69">
        <f t="shared" si="39"/>
        <v>0</v>
      </c>
      <c r="W33" s="69">
        <f t="shared" si="40"/>
        <v>0</v>
      </c>
      <c r="X33" s="69">
        <v>0</v>
      </c>
      <c r="Y33" s="69">
        <v>0</v>
      </c>
      <c r="Z33" s="69">
        <v>0</v>
      </c>
      <c r="AA33" s="69">
        <v>0</v>
      </c>
      <c r="AB33" s="69">
        <f t="shared" si="41"/>
        <v>0</v>
      </c>
      <c r="AC33" s="69">
        <f t="shared" si="42"/>
        <v>0</v>
      </c>
      <c r="AD33" s="69">
        <f t="shared" si="43"/>
        <v>0</v>
      </c>
      <c r="AE33" s="69">
        <f t="shared" si="45"/>
        <v>151800000</v>
      </c>
      <c r="AF33" s="69">
        <f t="shared" si="44"/>
        <v>172469549</v>
      </c>
      <c r="AG33" s="69">
        <f t="shared" si="44"/>
        <v>183755188</v>
      </c>
      <c r="AH33" s="69">
        <f t="shared" si="44"/>
        <v>167739973</v>
      </c>
      <c r="AI33" s="69">
        <f t="shared" si="44"/>
        <v>15939973</v>
      </c>
      <c r="AJ33" s="69">
        <f t="shared" si="44"/>
        <v>-4729576</v>
      </c>
      <c r="AK33" s="69">
        <f t="shared" si="44"/>
        <v>-16015215</v>
      </c>
    </row>
    <row r="34" spans="1:37" ht="13.5" customHeight="1">
      <c r="A34" s="85">
        <v>29</v>
      </c>
      <c r="B34" s="89" t="s">
        <v>217</v>
      </c>
      <c r="C34" s="101">
        <v>141800000</v>
      </c>
      <c r="D34" s="101">
        <v>161406044</v>
      </c>
      <c r="E34" s="101">
        <v>172655537</v>
      </c>
      <c r="F34" s="101">
        <v>157053764</v>
      </c>
      <c r="G34" s="101">
        <f t="shared" si="32"/>
        <v>15253764</v>
      </c>
      <c r="H34" s="101">
        <f t="shared" si="33"/>
        <v>-4352280</v>
      </c>
      <c r="I34" s="69">
        <f t="shared" si="34"/>
        <v>-15601773</v>
      </c>
      <c r="J34" s="69">
        <v>0</v>
      </c>
      <c r="K34" s="69">
        <v>0</v>
      </c>
      <c r="L34" s="69">
        <v>0</v>
      </c>
      <c r="M34" s="69">
        <v>0</v>
      </c>
      <c r="N34" s="69">
        <f t="shared" si="35"/>
        <v>0</v>
      </c>
      <c r="O34" s="69">
        <f t="shared" si="36"/>
        <v>0</v>
      </c>
      <c r="P34" s="69">
        <f t="shared" si="37"/>
        <v>0</v>
      </c>
      <c r="Q34" s="69">
        <v>0</v>
      </c>
      <c r="R34" s="69">
        <v>0</v>
      </c>
      <c r="S34" s="69">
        <v>0</v>
      </c>
      <c r="T34" s="69">
        <v>0</v>
      </c>
      <c r="U34" s="69">
        <f t="shared" si="38"/>
        <v>0</v>
      </c>
      <c r="V34" s="69">
        <f t="shared" si="39"/>
        <v>0</v>
      </c>
      <c r="W34" s="69">
        <f t="shared" si="40"/>
        <v>0</v>
      </c>
      <c r="X34" s="69">
        <v>0</v>
      </c>
      <c r="Y34" s="69">
        <v>0</v>
      </c>
      <c r="Z34" s="69">
        <v>0</v>
      </c>
      <c r="AA34" s="69">
        <v>0</v>
      </c>
      <c r="AB34" s="69">
        <f t="shared" si="41"/>
        <v>0</v>
      </c>
      <c r="AC34" s="69">
        <f t="shared" si="42"/>
        <v>0</v>
      </c>
      <c r="AD34" s="69">
        <f t="shared" si="43"/>
        <v>0</v>
      </c>
      <c r="AE34" s="69">
        <f t="shared" si="45"/>
        <v>141800000</v>
      </c>
      <c r="AF34" s="69">
        <f t="shared" si="44"/>
        <v>161406044</v>
      </c>
      <c r="AG34" s="69">
        <f t="shared" si="44"/>
        <v>172655537</v>
      </c>
      <c r="AH34" s="69">
        <f t="shared" si="44"/>
        <v>157053764</v>
      </c>
      <c r="AI34" s="69">
        <f t="shared" si="44"/>
        <v>15253764</v>
      </c>
      <c r="AJ34" s="69">
        <f t="shared" si="44"/>
        <v>-4352280</v>
      </c>
      <c r="AK34" s="69">
        <f t="shared" si="44"/>
        <v>-15601773</v>
      </c>
    </row>
    <row r="35" spans="1:37" ht="13.5" customHeight="1">
      <c r="A35" s="85">
        <v>30</v>
      </c>
      <c r="B35" s="89" t="s">
        <v>218</v>
      </c>
      <c r="C35" s="105">
        <v>10000000</v>
      </c>
      <c r="D35" s="105">
        <v>11063505</v>
      </c>
      <c r="E35" s="105">
        <v>11099651</v>
      </c>
      <c r="F35" s="101">
        <v>10686209</v>
      </c>
      <c r="G35" s="101">
        <f t="shared" si="32"/>
        <v>686209</v>
      </c>
      <c r="H35" s="101">
        <f t="shared" si="33"/>
        <v>-377296</v>
      </c>
      <c r="I35" s="69">
        <f t="shared" si="34"/>
        <v>-413442</v>
      </c>
      <c r="J35" s="69">
        <v>0</v>
      </c>
      <c r="K35" s="69">
        <v>0</v>
      </c>
      <c r="L35" s="69">
        <v>0</v>
      </c>
      <c r="M35" s="69">
        <v>0</v>
      </c>
      <c r="N35" s="69">
        <f t="shared" si="35"/>
        <v>0</v>
      </c>
      <c r="O35" s="69">
        <f t="shared" si="36"/>
        <v>0</v>
      </c>
      <c r="P35" s="69">
        <f t="shared" si="37"/>
        <v>0</v>
      </c>
      <c r="Q35" s="69">
        <v>0</v>
      </c>
      <c r="R35" s="69">
        <v>0</v>
      </c>
      <c r="S35" s="69">
        <v>0</v>
      </c>
      <c r="T35" s="69">
        <v>0</v>
      </c>
      <c r="U35" s="69">
        <f t="shared" si="38"/>
        <v>0</v>
      </c>
      <c r="V35" s="69">
        <f t="shared" si="39"/>
        <v>0</v>
      </c>
      <c r="W35" s="69">
        <f t="shared" si="40"/>
        <v>0</v>
      </c>
      <c r="X35" s="69">
        <v>0</v>
      </c>
      <c r="Y35" s="69">
        <v>0</v>
      </c>
      <c r="Z35" s="69">
        <v>0</v>
      </c>
      <c r="AA35" s="69">
        <v>0</v>
      </c>
      <c r="AB35" s="69">
        <f t="shared" si="41"/>
        <v>0</v>
      </c>
      <c r="AC35" s="69">
        <f t="shared" si="42"/>
        <v>0</v>
      </c>
      <c r="AD35" s="69">
        <f t="shared" si="43"/>
        <v>0</v>
      </c>
      <c r="AE35" s="69">
        <f t="shared" si="45"/>
        <v>10000000</v>
      </c>
      <c r="AF35" s="69">
        <f t="shared" si="44"/>
        <v>11063505</v>
      </c>
      <c r="AG35" s="69">
        <f t="shared" si="44"/>
        <v>11099651</v>
      </c>
      <c r="AH35" s="69">
        <f t="shared" si="44"/>
        <v>10686209</v>
      </c>
      <c r="AI35" s="69">
        <f t="shared" si="44"/>
        <v>686209</v>
      </c>
      <c r="AJ35" s="69">
        <f t="shared" si="44"/>
        <v>-377296</v>
      </c>
      <c r="AK35" s="69">
        <f t="shared" si="44"/>
        <v>-413442</v>
      </c>
    </row>
    <row r="36" spans="1:37" ht="13.5" customHeight="1">
      <c r="A36" s="85">
        <v>31</v>
      </c>
      <c r="B36" s="88" t="s">
        <v>219</v>
      </c>
      <c r="C36" s="101">
        <v>17562000</v>
      </c>
      <c r="D36" s="101">
        <v>27253901</v>
      </c>
      <c r="E36" s="101">
        <v>29148081</v>
      </c>
      <c r="F36" s="101">
        <v>24210010</v>
      </c>
      <c r="G36" s="101">
        <f t="shared" si="32"/>
        <v>6648010</v>
      </c>
      <c r="H36" s="101">
        <f t="shared" si="33"/>
        <v>-3043891</v>
      </c>
      <c r="I36" s="69">
        <f t="shared" si="34"/>
        <v>-4938071</v>
      </c>
      <c r="J36" s="69">
        <v>0</v>
      </c>
      <c r="K36" s="69">
        <v>6120</v>
      </c>
      <c r="L36" s="69">
        <v>6120</v>
      </c>
      <c r="M36" s="69">
        <v>6120</v>
      </c>
      <c r="N36" s="69">
        <f t="shared" si="35"/>
        <v>6120</v>
      </c>
      <c r="O36" s="69">
        <f t="shared" si="36"/>
        <v>0</v>
      </c>
      <c r="P36" s="69">
        <f t="shared" si="37"/>
        <v>0</v>
      </c>
      <c r="Q36" s="104">
        <v>12792000</v>
      </c>
      <c r="R36" s="104">
        <v>12792000</v>
      </c>
      <c r="S36" s="104">
        <v>13625535</v>
      </c>
      <c r="T36" s="101">
        <v>13625535</v>
      </c>
      <c r="U36" s="69">
        <f t="shared" si="38"/>
        <v>833535</v>
      </c>
      <c r="V36" s="69">
        <f t="shared" si="39"/>
        <v>833535</v>
      </c>
      <c r="W36" s="69">
        <f t="shared" si="40"/>
        <v>0</v>
      </c>
      <c r="X36" s="69">
        <v>0</v>
      </c>
      <c r="Y36" s="69">
        <v>0</v>
      </c>
      <c r="Z36" s="69">
        <v>4</v>
      </c>
      <c r="AA36" s="69">
        <v>4</v>
      </c>
      <c r="AB36" s="69">
        <f t="shared" si="41"/>
        <v>4</v>
      </c>
      <c r="AC36" s="69">
        <f t="shared" si="42"/>
        <v>4</v>
      </c>
      <c r="AD36" s="69">
        <f t="shared" si="43"/>
        <v>0</v>
      </c>
      <c r="AE36" s="69">
        <f t="shared" si="45"/>
        <v>30354000</v>
      </c>
      <c r="AF36" s="69">
        <f t="shared" si="44"/>
        <v>40052021</v>
      </c>
      <c r="AG36" s="69">
        <f t="shared" si="44"/>
        <v>42779740</v>
      </c>
      <c r="AH36" s="69">
        <f t="shared" si="44"/>
        <v>37841669</v>
      </c>
      <c r="AI36" s="69">
        <f t="shared" si="44"/>
        <v>7487669</v>
      </c>
      <c r="AJ36" s="69">
        <f t="shared" si="44"/>
        <v>-2210352</v>
      </c>
      <c r="AK36" s="69">
        <f t="shared" si="44"/>
        <v>-4938071</v>
      </c>
    </row>
    <row r="37" spans="1:37" ht="13.5" customHeight="1">
      <c r="A37" s="85">
        <v>32</v>
      </c>
      <c r="B37" s="88" t="s">
        <v>220</v>
      </c>
      <c r="C37" s="101">
        <v>0</v>
      </c>
      <c r="D37" s="101">
        <v>0</v>
      </c>
      <c r="E37" s="101">
        <v>0</v>
      </c>
      <c r="F37" s="101">
        <v>0</v>
      </c>
      <c r="G37" s="101">
        <f t="shared" si="32"/>
        <v>0</v>
      </c>
      <c r="H37" s="101">
        <f t="shared" si="33"/>
        <v>0</v>
      </c>
      <c r="I37" s="69">
        <f t="shared" si="34"/>
        <v>0</v>
      </c>
      <c r="J37" s="69">
        <v>0</v>
      </c>
      <c r="K37" s="69">
        <v>0</v>
      </c>
      <c r="L37" s="69">
        <v>0</v>
      </c>
      <c r="M37" s="69">
        <v>0</v>
      </c>
      <c r="N37" s="69">
        <f t="shared" si="35"/>
        <v>0</v>
      </c>
      <c r="O37" s="69">
        <f t="shared" si="36"/>
        <v>0</v>
      </c>
      <c r="P37" s="69">
        <f t="shared" si="37"/>
        <v>0</v>
      </c>
      <c r="Q37" s="69">
        <v>0</v>
      </c>
      <c r="R37" s="69">
        <v>0</v>
      </c>
      <c r="S37" s="69">
        <v>0</v>
      </c>
      <c r="T37" s="69">
        <v>0</v>
      </c>
      <c r="U37" s="69">
        <f t="shared" si="38"/>
        <v>0</v>
      </c>
      <c r="V37" s="69">
        <f t="shared" si="39"/>
        <v>0</v>
      </c>
      <c r="W37" s="69">
        <f t="shared" si="40"/>
        <v>0</v>
      </c>
      <c r="X37" s="69">
        <v>0</v>
      </c>
      <c r="Y37" s="69">
        <v>0</v>
      </c>
      <c r="Z37" s="69">
        <v>0</v>
      </c>
      <c r="AA37" s="69">
        <v>0</v>
      </c>
      <c r="AB37" s="69">
        <f t="shared" si="41"/>
        <v>0</v>
      </c>
      <c r="AC37" s="69">
        <f t="shared" si="42"/>
        <v>0</v>
      </c>
      <c r="AD37" s="69">
        <f t="shared" si="43"/>
        <v>0</v>
      </c>
      <c r="AE37" s="69">
        <f t="shared" si="45"/>
        <v>0</v>
      </c>
      <c r="AF37" s="69">
        <f t="shared" si="44"/>
        <v>0</v>
      </c>
      <c r="AG37" s="69">
        <f t="shared" si="44"/>
        <v>0</v>
      </c>
      <c r="AH37" s="69">
        <f t="shared" si="44"/>
        <v>0</v>
      </c>
      <c r="AI37" s="69">
        <f t="shared" si="44"/>
        <v>0</v>
      </c>
      <c r="AJ37" s="69">
        <f t="shared" si="44"/>
        <v>0</v>
      </c>
      <c r="AK37" s="69">
        <f t="shared" si="44"/>
        <v>0</v>
      </c>
    </row>
    <row r="38" spans="1:37" ht="13.5" customHeight="1">
      <c r="A38" s="85">
        <v>33</v>
      </c>
      <c r="B38" s="89" t="s">
        <v>221</v>
      </c>
      <c r="C38" s="101">
        <v>0</v>
      </c>
      <c r="D38" s="101">
        <v>0</v>
      </c>
      <c r="E38" s="101">
        <v>0</v>
      </c>
      <c r="F38" s="101">
        <v>0</v>
      </c>
      <c r="G38" s="101">
        <f t="shared" si="32"/>
        <v>0</v>
      </c>
      <c r="H38" s="101">
        <f t="shared" si="33"/>
        <v>0</v>
      </c>
      <c r="I38" s="69">
        <f t="shared" si="34"/>
        <v>0</v>
      </c>
      <c r="J38" s="69">
        <v>0</v>
      </c>
      <c r="K38" s="69">
        <v>0</v>
      </c>
      <c r="L38" s="69">
        <v>0</v>
      </c>
      <c r="M38" s="69">
        <v>0</v>
      </c>
      <c r="N38" s="69">
        <f t="shared" si="35"/>
        <v>0</v>
      </c>
      <c r="O38" s="69">
        <f t="shared" si="36"/>
        <v>0</v>
      </c>
      <c r="P38" s="69">
        <f t="shared" si="37"/>
        <v>0</v>
      </c>
      <c r="Q38" s="69">
        <v>0</v>
      </c>
      <c r="R38" s="69">
        <v>0</v>
      </c>
      <c r="S38" s="69">
        <v>0</v>
      </c>
      <c r="T38" s="69">
        <v>0</v>
      </c>
      <c r="U38" s="69">
        <f t="shared" si="38"/>
        <v>0</v>
      </c>
      <c r="V38" s="69">
        <f t="shared" si="39"/>
        <v>0</v>
      </c>
      <c r="W38" s="69">
        <f t="shared" si="40"/>
        <v>0</v>
      </c>
      <c r="X38" s="69">
        <v>0</v>
      </c>
      <c r="Y38" s="69">
        <v>0</v>
      </c>
      <c r="Z38" s="69">
        <v>0</v>
      </c>
      <c r="AA38" s="69">
        <v>0</v>
      </c>
      <c r="AB38" s="69">
        <f t="shared" si="41"/>
        <v>0</v>
      </c>
      <c r="AC38" s="69">
        <f t="shared" si="42"/>
        <v>0</v>
      </c>
      <c r="AD38" s="69">
        <f t="shared" si="43"/>
        <v>0</v>
      </c>
      <c r="AE38" s="69">
        <f t="shared" si="45"/>
        <v>0</v>
      </c>
      <c r="AF38" s="69">
        <f t="shared" si="44"/>
        <v>0</v>
      </c>
      <c r="AG38" s="69">
        <f t="shared" si="44"/>
        <v>0</v>
      </c>
      <c r="AH38" s="69">
        <f t="shared" si="44"/>
        <v>0</v>
      </c>
      <c r="AI38" s="69">
        <f t="shared" si="44"/>
        <v>0</v>
      </c>
      <c r="AJ38" s="69">
        <f t="shared" si="44"/>
        <v>0</v>
      </c>
      <c r="AK38" s="69">
        <f t="shared" si="44"/>
        <v>0</v>
      </c>
    </row>
    <row r="39" spans="1:37" ht="13.5" customHeight="1">
      <c r="A39" s="85">
        <v>34</v>
      </c>
      <c r="B39" s="88" t="s">
        <v>222</v>
      </c>
      <c r="C39" s="101">
        <v>7320000</v>
      </c>
      <c r="D39" s="101">
        <v>450000</v>
      </c>
      <c r="E39" s="101">
        <v>6000000</v>
      </c>
      <c r="F39" s="101">
        <v>450000</v>
      </c>
      <c r="G39" s="101">
        <f t="shared" si="32"/>
        <v>-6870000</v>
      </c>
      <c r="H39" s="101">
        <f t="shared" si="33"/>
        <v>0</v>
      </c>
      <c r="I39" s="69">
        <f t="shared" si="34"/>
        <v>-5550000</v>
      </c>
      <c r="J39" s="69">
        <v>0</v>
      </c>
      <c r="K39" s="69">
        <v>0</v>
      </c>
      <c r="L39" s="69">
        <v>0</v>
      </c>
      <c r="M39" s="69">
        <v>0</v>
      </c>
      <c r="N39" s="69">
        <f t="shared" si="35"/>
        <v>0</v>
      </c>
      <c r="O39" s="69">
        <f t="shared" si="36"/>
        <v>0</v>
      </c>
      <c r="P39" s="69">
        <f t="shared" si="37"/>
        <v>0</v>
      </c>
      <c r="Q39" s="69">
        <v>0</v>
      </c>
      <c r="R39" s="69">
        <v>0</v>
      </c>
      <c r="S39" s="69">
        <v>0</v>
      </c>
      <c r="T39" s="69">
        <v>0</v>
      </c>
      <c r="U39" s="69">
        <f t="shared" si="38"/>
        <v>0</v>
      </c>
      <c r="V39" s="69">
        <f t="shared" si="39"/>
        <v>0</v>
      </c>
      <c r="W39" s="69">
        <f t="shared" si="40"/>
        <v>0</v>
      </c>
      <c r="X39" s="69">
        <v>0</v>
      </c>
      <c r="Y39" s="69">
        <v>0</v>
      </c>
      <c r="Z39" s="69">
        <v>0</v>
      </c>
      <c r="AA39" s="69">
        <v>0</v>
      </c>
      <c r="AB39" s="69">
        <f t="shared" si="41"/>
        <v>0</v>
      </c>
      <c r="AC39" s="69">
        <f t="shared" si="42"/>
        <v>0</v>
      </c>
      <c r="AD39" s="69">
        <f t="shared" si="43"/>
        <v>0</v>
      </c>
      <c r="AE39" s="69">
        <f t="shared" si="45"/>
        <v>7320000</v>
      </c>
      <c r="AF39" s="69">
        <f t="shared" si="44"/>
        <v>450000</v>
      </c>
      <c r="AG39" s="69">
        <f t="shared" si="44"/>
        <v>6000000</v>
      </c>
      <c r="AH39" s="69">
        <f t="shared" si="44"/>
        <v>450000</v>
      </c>
      <c r="AI39" s="69">
        <f t="shared" si="44"/>
        <v>-6870000</v>
      </c>
      <c r="AJ39" s="69">
        <f t="shared" si="44"/>
        <v>0</v>
      </c>
      <c r="AK39" s="69">
        <f t="shared" si="44"/>
        <v>-5550000</v>
      </c>
    </row>
    <row r="40" spans="1:37" ht="30" customHeight="1">
      <c r="A40" s="85">
        <v>35</v>
      </c>
      <c r="B40" s="80" t="s">
        <v>223</v>
      </c>
      <c r="C40" s="101">
        <v>0</v>
      </c>
      <c r="D40" s="101">
        <v>0</v>
      </c>
      <c r="E40" s="101">
        <v>0</v>
      </c>
      <c r="F40" s="101">
        <v>0</v>
      </c>
      <c r="G40" s="101">
        <f t="shared" si="32"/>
        <v>0</v>
      </c>
      <c r="H40" s="101">
        <f t="shared" si="33"/>
        <v>0</v>
      </c>
      <c r="I40" s="69">
        <f t="shared" si="34"/>
        <v>0</v>
      </c>
      <c r="J40" s="69">
        <v>0</v>
      </c>
      <c r="K40" s="69">
        <v>0</v>
      </c>
      <c r="L40" s="69">
        <v>0</v>
      </c>
      <c r="M40" s="69">
        <v>0</v>
      </c>
      <c r="N40" s="69">
        <f t="shared" si="35"/>
        <v>0</v>
      </c>
      <c r="O40" s="69">
        <f t="shared" si="36"/>
        <v>0</v>
      </c>
      <c r="P40" s="69">
        <f t="shared" si="37"/>
        <v>0</v>
      </c>
      <c r="Q40" s="69">
        <v>0</v>
      </c>
      <c r="R40" s="69">
        <v>0</v>
      </c>
      <c r="S40" s="69">
        <v>0</v>
      </c>
      <c r="T40" s="69">
        <v>0</v>
      </c>
      <c r="U40" s="69">
        <f t="shared" si="38"/>
        <v>0</v>
      </c>
      <c r="V40" s="69">
        <f t="shared" si="39"/>
        <v>0</v>
      </c>
      <c r="W40" s="69">
        <f t="shared" si="40"/>
        <v>0</v>
      </c>
      <c r="X40" s="69">
        <v>0</v>
      </c>
      <c r="Y40" s="69">
        <v>0</v>
      </c>
      <c r="Z40" s="69">
        <v>0</v>
      </c>
      <c r="AA40" s="69">
        <v>0</v>
      </c>
      <c r="AB40" s="69">
        <f t="shared" si="41"/>
        <v>0</v>
      </c>
      <c r="AC40" s="69">
        <f t="shared" si="42"/>
        <v>0</v>
      </c>
      <c r="AD40" s="69">
        <f t="shared" si="43"/>
        <v>0</v>
      </c>
      <c r="AE40" s="69">
        <f t="shared" si="45"/>
        <v>0</v>
      </c>
      <c r="AF40" s="69">
        <f t="shared" si="44"/>
        <v>0</v>
      </c>
      <c r="AG40" s="69">
        <f t="shared" si="44"/>
        <v>0</v>
      </c>
      <c r="AH40" s="69">
        <f t="shared" si="44"/>
        <v>0</v>
      </c>
      <c r="AI40" s="69">
        <f t="shared" si="44"/>
        <v>0</v>
      </c>
      <c r="AJ40" s="69">
        <f t="shared" si="44"/>
        <v>0</v>
      </c>
      <c r="AK40" s="69">
        <f t="shared" si="44"/>
        <v>0</v>
      </c>
    </row>
    <row r="41" spans="1:37" ht="13.5" customHeight="1">
      <c r="A41" s="85">
        <v>36</v>
      </c>
      <c r="B41" s="88" t="s">
        <v>224</v>
      </c>
      <c r="C41" s="101">
        <v>0</v>
      </c>
      <c r="D41" s="101">
        <v>680065</v>
      </c>
      <c r="E41" s="101">
        <v>680065</v>
      </c>
      <c r="F41" s="101">
        <v>680065</v>
      </c>
      <c r="G41" s="101">
        <f t="shared" si="32"/>
        <v>680065</v>
      </c>
      <c r="H41" s="101">
        <f t="shared" si="33"/>
        <v>0</v>
      </c>
      <c r="I41" s="69">
        <f t="shared" si="34"/>
        <v>0</v>
      </c>
      <c r="J41" s="69">
        <v>0</v>
      </c>
      <c r="K41" s="69">
        <v>0</v>
      </c>
      <c r="L41" s="69">
        <v>0</v>
      </c>
      <c r="M41" s="69">
        <v>0</v>
      </c>
      <c r="N41" s="69">
        <f t="shared" si="35"/>
        <v>0</v>
      </c>
      <c r="O41" s="69">
        <f t="shared" si="36"/>
        <v>0</v>
      </c>
      <c r="P41" s="69">
        <f t="shared" si="37"/>
        <v>0</v>
      </c>
      <c r="Q41" s="69">
        <v>0</v>
      </c>
      <c r="R41" s="69">
        <v>0</v>
      </c>
      <c r="S41" s="69">
        <v>0</v>
      </c>
      <c r="T41" s="69">
        <v>0</v>
      </c>
      <c r="U41" s="69">
        <f t="shared" si="38"/>
        <v>0</v>
      </c>
      <c r="V41" s="69">
        <f t="shared" si="39"/>
        <v>0</v>
      </c>
      <c r="W41" s="69">
        <f t="shared" si="40"/>
        <v>0</v>
      </c>
      <c r="X41" s="69">
        <v>0</v>
      </c>
      <c r="Y41" s="69">
        <v>0</v>
      </c>
      <c r="Z41" s="69">
        <v>0</v>
      </c>
      <c r="AA41" s="69">
        <v>0</v>
      </c>
      <c r="AB41" s="69">
        <f t="shared" si="41"/>
        <v>0</v>
      </c>
      <c r="AC41" s="69">
        <f t="shared" si="42"/>
        <v>0</v>
      </c>
      <c r="AD41" s="69">
        <f t="shared" si="43"/>
        <v>0</v>
      </c>
      <c r="AE41" s="69">
        <f t="shared" si="45"/>
        <v>0</v>
      </c>
      <c r="AF41" s="69">
        <f t="shared" si="44"/>
        <v>680065</v>
      </c>
      <c r="AG41" s="69">
        <f t="shared" si="44"/>
        <v>680065</v>
      </c>
      <c r="AH41" s="69">
        <f t="shared" si="44"/>
        <v>680065</v>
      </c>
      <c r="AI41" s="69">
        <f t="shared" si="44"/>
        <v>680065</v>
      </c>
      <c r="AJ41" s="69">
        <f t="shared" si="44"/>
        <v>0</v>
      </c>
      <c r="AK41" s="69">
        <f t="shared" si="44"/>
        <v>0</v>
      </c>
    </row>
    <row r="42" spans="1:37" ht="30.75" customHeight="1">
      <c r="A42" s="85">
        <v>37</v>
      </c>
      <c r="B42" s="80" t="s">
        <v>225</v>
      </c>
      <c r="C42" s="101">
        <v>0</v>
      </c>
      <c r="D42" s="101">
        <v>0</v>
      </c>
      <c r="E42" s="101">
        <v>0</v>
      </c>
      <c r="F42" s="101">
        <v>0</v>
      </c>
      <c r="G42" s="101">
        <f t="shared" si="32"/>
        <v>0</v>
      </c>
      <c r="H42" s="101">
        <f t="shared" si="33"/>
        <v>0</v>
      </c>
      <c r="I42" s="69">
        <f t="shared" si="34"/>
        <v>0</v>
      </c>
      <c r="J42" s="69">
        <v>0</v>
      </c>
      <c r="K42" s="69">
        <v>0</v>
      </c>
      <c r="L42" s="69">
        <v>0</v>
      </c>
      <c r="M42" s="69">
        <v>0</v>
      </c>
      <c r="N42" s="69">
        <f t="shared" si="35"/>
        <v>0</v>
      </c>
      <c r="O42" s="69">
        <f t="shared" si="36"/>
        <v>0</v>
      </c>
      <c r="P42" s="69">
        <f t="shared" si="37"/>
        <v>0</v>
      </c>
      <c r="Q42" s="69">
        <v>0</v>
      </c>
      <c r="R42" s="69">
        <v>0</v>
      </c>
      <c r="S42" s="69">
        <v>0</v>
      </c>
      <c r="T42" s="69">
        <v>0</v>
      </c>
      <c r="U42" s="69">
        <f t="shared" si="38"/>
        <v>0</v>
      </c>
      <c r="V42" s="69">
        <f t="shared" si="39"/>
        <v>0</v>
      </c>
      <c r="W42" s="69">
        <f t="shared" si="40"/>
        <v>0</v>
      </c>
      <c r="X42" s="69">
        <v>0</v>
      </c>
      <c r="Y42" s="69">
        <v>0</v>
      </c>
      <c r="Z42" s="69">
        <v>0</v>
      </c>
      <c r="AA42" s="69">
        <v>0</v>
      </c>
      <c r="AB42" s="69">
        <f t="shared" si="41"/>
        <v>0</v>
      </c>
      <c r="AC42" s="69">
        <f t="shared" si="42"/>
        <v>0</v>
      </c>
      <c r="AD42" s="69">
        <f t="shared" si="43"/>
        <v>0</v>
      </c>
      <c r="AE42" s="69">
        <f t="shared" si="45"/>
        <v>0</v>
      </c>
      <c r="AF42" s="69">
        <f t="shared" si="44"/>
        <v>0</v>
      </c>
      <c r="AG42" s="69">
        <f t="shared" si="44"/>
        <v>0</v>
      </c>
      <c r="AH42" s="69">
        <f t="shared" si="44"/>
        <v>0</v>
      </c>
      <c r="AI42" s="69">
        <f t="shared" si="44"/>
        <v>0</v>
      </c>
      <c r="AJ42" s="69">
        <f t="shared" si="44"/>
        <v>0</v>
      </c>
      <c r="AK42" s="69">
        <f t="shared" si="44"/>
        <v>0</v>
      </c>
    </row>
    <row r="43" spans="1:37" ht="27.75" customHeight="1">
      <c r="A43" s="86">
        <v>38</v>
      </c>
      <c r="B43" s="81" t="s">
        <v>226</v>
      </c>
      <c r="C43" s="75">
        <f>SUM(C29:C42)-C30-C32-C34-C35-C38-C40-C42</f>
        <v>327838484</v>
      </c>
      <c r="D43" s="75">
        <f aca="true" t="shared" si="46" ref="D43:I43">SUM(D29:D42)-D30-D32-D34-D35-D38-D40-D42</f>
        <v>476394621</v>
      </c>
      <c r="E43" s="75">
        <f t="shared" si="46"/>
        <v>495124440</v>
      </c>
      <c r="F43" s="75">
        <f t="shared" si="46"/>
        <v>468621154</v>
      </c>
      <c r="G43" s="75">
        <f t="shared" si="46"/>
        <v>140782670</v>
      </c>
      <c r="H43" s="75">
        <f t="shared" si="46"/>
        <v>-7773467</v>
      </c>
      <c r="I43" s="75">
        <f t="shared" si="46"/>
        <v>-26503286</v>
      </c>
      <c r="J43" s="75">
        <f>SUM(J29:J42)-J30-J32-J34-J35-J38-J40-J42</f>
        <v>0</v>
      </c>
      <c r="K43" s="75">
        <f aca="true" t="shared" si="47" ref="K43:P43">SUM(K29:K42)-K30-K32-K34-K35-K38-K40-K42</f>
        <v>1085639</v>
      </c>
      <c r="L43" s="75">
        <f t="shared" si="47"/>
        <v>1085639</v>
      </c>
      <c r="M43" s="75">
        <f t="shared" si="47"/>
        <v>1085639</v>
      </c>
      <c r="N43" s="75">
        <f t="shared" si="47"/>
        <v>1085639</v>
      </c>
      <c r="O43" s="75">
        <f t="shared" si="47"/>
        <v>0</v>
      </c>
      <c r="P43" s="75">
        <f t="shared" si="47"/>
        <v>0</v>
      </c>
      <c r="Q43" s="75">
        <f>SUM(Q29:Q42)-Q30-Q32-Q34-Q35-Q38-Q40-Q42</f>
        <v>12792000</v>
      </c>
      <c r="R43" s="75">
        <f aca="true" t="shared" si="48" ref="R43:AD43">SUM(R29:R42)-R30-R32-R34-R35-R38-R40-R42</f>
        <v>12792000</v>
      </c>
      <c r="S43" s="75">
        <f t="shared" si="48"/>
        <v>13625535</v>
      </c>
      <c r="T43" s="75">
        <f t="shared" si="48"/>
        <v>13625535</v>
      </c>
      <c r="U43" s="75">
        <f t="shared" si="48"/>
        <v>833535</v>
      </c>
      <c r="V43" s="75">
        <f t="shared" si="48"/>
        <v>833535</v>
      </c>
      <c r="W43" s="75">
        <f t="shared" si="48"/>
        <v>0</v>
      </c>
      <c r="X43" s="75">
        <f>SUM(X29:X42)-X30-X32-X34-X35-X38-X40-X42</f>
        <v>0</v>
      </c>
      <c r="Y43" s="75">
        <f t="shared" si="48"/>
        <v>0</v>
      </c>
      <c r="Z43" s="75">
        <f t="shared" si="48"/>
        <v>4</v>
      </c>
      <c r="AA43" s="75">
        <f t="shared" si="48"/>
        <v>4</v>
      </c>
      <c r="AB43" s="75">
        <f t="shared" si="48"/>
        <v>4</v>
      </c>
      <c r="AC43" s="75">
        <f t="shared" si="48"/>
        <v>4</v>
      </c>
      <c r="AD43" s="75">
        <f t="shared" si="48"/>
        <v>0</v>
      </c>
      <c r="AE43" s="75">
        <f>SUM(AE29:AE42)-AE30-AE32-AE34-AE35-AE38-AE40-AE42</f>
        <v>340630484</v>
      </c>
      <c r="AF43" s="75">
        <f aca="true" t="shared" si="49" ref="AF43:AK43">SUM(AF29:AF42)-AF30-AF32-AF34-AF35-AF38-AF40-AF42</f>
        <v>490272260</v>
      </c>
      <c r="AG43" s="75">
        <f t="shared" si="49"/>
        <v>509835618</v>
      </c>
      <c r="AH43" s="75">
        <f t="shared" si="49"/>
        <v>483332332</v>
      </c>
      <c r="AI43" s="75">
        <f t="shared" si="49"/>
        <v>142701848</v>
      </c>
      <c r="AJ43" s="75">
        <f t="shared" si="49"/>
        <v>-6939928</v>
      </c>
      <c r="AK43" s="75">
        <f t="shared" si="49"/>
        <v>-26503286</v>
      </c>
    </row>
    <row r="44" spans="1:37" ht="13.5" customHeight="1">
      <c r="A44" s="85">
        <v>39</v>
      </c>
      <c r="B44" s="88" t="s">
        <v>227</v>
      </c>
      <c r="C44" s="101">
        <v>0</v>
      </c>
      <c r="D44" s="101">
        <v>30000000</v>
      </c>
      <c r="E44" s="101">
        <v>0</v>
      </c>
      <c r="F44" s="101">
        <v>0</v>
      </c>
      <c r="G44" s="69">
        <f aca="true" t="shared" si="50" ref="G44:G52">F44-C44</f>
        <v>0</v>
      </c>
      <c r="H44" s="69">
        <f aca="true" t="shared" si="51" ref="H44:H51">F44-D44</f>
        <v>-30000000</v>
      </c>
      <c r="I44" s="69">
        <f aca="true" t="shared" si="52" ref="I44:I52">F44-E44</f>
        <v>0</v>
      </c>
      <c r="J44" s="69">
        <v>0</v>
      </c>
      <c r="K44" s="69">
        <v>0</v>
      </c>
      <c r="L44" s="69">
        <v>0</v>
      </c>
      <c r="M44" s="69">
        <v>0</v>
      </c>
      <c r="N44" s="69">
        <f aca="true" t="shared" si="53" ref="N44:N52">M44-J44</f>
        <v>0</v>
      </c>
      <c r="O44" s="69">
        <f aca="true" t="shared" si="54" ref="O44:O52">M44-K44</f>
        <v>0</v>
      </c>
      <c r="P44" s="69">
        <f aca="true" t="shared" si="55" ref="P44:P52">M44-L44</f>
        <v>0</v>
      </c>
      <c r="Q44" s="69">
        <v>0</v>
      </c>
      <c r="R44" s="69">
        <v>0</v>
      </c>
      <c r="S44" s="69">
        <v>0</v>
      </c>
      <c r="T44" s="69">
        <v>0</v>
      </c>
      <c r="U44" s="69">
        <f aca="true" t="shared" si="56" ref="U44:U52">T44-Q44</f>
        <v>0</v>
      </c>
      <c r="V44" s="69">
        <f aca="true" t="shared" si="57" ref="V44:V51">T44-R44</f>
        <v>0</v>
      </c>
      <c r="W44" s="69">
        <f aca="true" t="shared" si="58" ref="W44:W52">T44-S44</f>
        <v>0</v>
      </c>
      <c r="X44" s="69">
        <v>0</v>
      </c>
      <c r="Y44" s="69">
        <v>0</v>
      </c>
      <c r="Z44" s="69">
        <v>0</v>
      </c>
      <c r="AA44" s="69">
        <v>0</v>
      </c>
      <c r="AB44" s="69">
        <f aca="true" t="shared" si="59" ref="AB44:AB53">AA44-X44</f>
        <v>0</v>
      </c>
      <c r="AC44" s="69">
        <f aca="true" t="shared" si="60" ref="AC44:AC53">AA44-Y44</f>
        <v>0</v>
      </c>
      <c r="AD44" s="69">
        <f aca="true" t="shared" si="61" ref="AD44:AD53">AA44-Z44</f>
        <v>0</v>
      </c>
      <c r="AE44" s="69">
        <f aca="true" t="shared" si="62" ref="AE44:AE54">C44+J44+Q44+X44</f>
        <v>0</v>
      </c>
      <c r="AF44" s="69">
        <f aca="true" t="shared" si="63" ref="AF44:AK54">D44+K44+R44+Y44</f>
        <v>30000000</v>
      </c>
      <c r="AG44" s="69">
        <f t="shared" si="63"/>
        <v>0</v>
      </c>
      <c r="AH44" s="69">
        <f t="shared" si="63"/>
        <v>0</v>
      </c>
      <c r="AI44" s="69">
        <f t="shared" si="63"/>
        <v>0</v>
      </c>
      <c r="AJ44" s="69">
        <f t="shared" si="63"/>
        <v>-30000000</v>
      </c>
      <c r="AK44" s="69">
        <f t="shared" si="63"/>
        <v>0</v>
      </c>
    </row>
    <row r="45" spans="1:37" ht="13.5" customHeight="1">
      <c r="A45" s="85">
        <v>40</v>
      </c>
      <c r="B45" s="88" t="s">
        <v>228</v>
      </c>
      <c r="C45" s="101">
        <v>0</v>
      </c>
      <c r="D45" s="101">
        <v>0</v>
      </c>
      <c r="E45" s="101">
        <v>0</v>
      </c>
      <c r="F45" s="101">
        <v>0</v>
      </c>
      <c r="G45" s="69">
        <f t="shared" si="50"/>
        <v>0</v>
      </c>
      <c r="H45" s="69">
        <f t="shared" si="51"/>
        <v>0</v>
      </c>
      <c r="I45" s="69">
        <f t="shared" si="52"/>
        <v>0</v>
      </c>
      <c r="J45" s="69">
        <v>0</v>
      </c>
      <c r="K45" s="69">
        <v>0</v>
      </c>
      <c r="L45" s="69">
        <v>0</v>
      </c>
      <c r="M45" s="69">
        <v>0</v>
      </c>
      <c r="N45" s="69">
        <f t="shared" si="53"/>
        <v>0</v>
      </c>
      <c r="O45" s="69">
        <f t="shared" si="54"/>
        <v>0</v>
      </c>
      <c r="P45" s="69">
        <f t="shared" si="55"/>
        <v>0</v>
      </c>
      <c r="Q45" s="69">
        <v>0</v>
      </c>
      <c r="R45" s="69">
        <v>0</v>
      </c>
      <c r="S45" s="69">
        <v>0</v>
      </c>
      <c r="T45" s="69">
        <v>0</v>
      </c>
      <c r="U45" s="69">
        <f t="shared" si="56"/>
        <v>0</v>
      </c>
      <c r="V45" s="69">
        <f t="shared" si="57"/>
        <v>0</v>
      </c>
      <c r="W45" s="69">
        <f t="shared" si="58"/>
        <v>0</v>
      </c>
      <c r="X45" s="69">
        <v>0</v>
      </c>
      <c r="Y45" s="69">
        <v>0</v>
      </c>
      <c r="Z45" s="69">
        <v>0</v>
      </c>
      <c r="AA45" s="69">
        <v>0</v>
      </c>
      <c r="AB45" s="69">
        <f t="shared" si="59"/>
        <v>0</v>
      </c>
      <c r="AC45" s="69">
        <f t="shared" si="60"/>
        <v>0</v>
      </c>
      <c r="AD45" s="69">
        <f t="shared" si="61"/>
        <v>0</v>
      </c>
      <c r="AE45" s="69">
        <f t="shared" si="62"/>
        <v>0</v>
      </c>
      <c r="AF45" s="69">
        <f t="shared" si="63"/>
        <v>0</v>
      </c>
      <c r="AG45" s="69">
        <f t="shared" si="63"/>
        <v>0</v>
      </c>
      <c r="AH45" s="69">
        <f t="shared" si="63"/>
        <v>0</v>
      </c>
      <c r="AI45" s="69">
        <f t="shared" si="63"/>
        <v>0</v>
      </c>
      <c r="AJ45" s="69">
        <f t="shared" si="63"/>
        <v>0</v>
      </c>
      <c r="AK45" s="69">
        <f t="shared" si="63"/>
        <v>0</v>
      </c>
    </row>
    <row r="46" spans="1:37" ht="13.5" customHeight="1">
      <c r="A46" s="85">
        <v>41</v>
      </c>
      <c r="B46" s="88" t="s">
        <v>229</v>
      </c>
      <c r="C46" s="105">
        <v>32713000</v>
      </c>
      <c r="D46" s="104">
        <v>31725000</v>
      </c>
      <c r="E46" s="101">
        <v>31725000</v>
      </c>
      <c r="F46" s="101">
        <v>31725000</v>
      </c>
      <c r="G46" s="69">
        <f t="shared" si="50"/>
        <v>-988000</v>
      </c>
      <c r="H46" s="69">
        <f t="shared" si="51"/>
        <v>0</v>
      </c>
      <c r="I46" s="69">
        <f t="shared" si="52"/>
        <v>0</v>
      </c>
      <c r="J46" s="69">
        <v>29000</v>
      </c>
      <c r="K46" s="69">
        <v>1982000</v>
      </c>
      <c r="L46" s="69">
        <v>1982000</v>
      </c>
      <c r="M46" s="69">
        <v>1982000</v>
      </c>
      <c r="N46" s="69">
        <f t="shared" si="53"/>
        <v>1953000</v>
      </c>
      <c r="O46" s="69">
        <f t="shared" si="54"/>
        <v>0</v>
      </c>
      <c r="P46" s="69">
        <f t="shared" si="55"/>
        <v>0</v>
      </c>
      <c r="Q46" s="69">
        <v>160000</v>
      </c>
      <c r="R46" s="69">
        <v>3102000</v>
      </c>
      <c r="S46" s="69">
        <v>3102000</v>
      </c>
      <c r="T46" s="69">
        <v>3102000</v>
      </c>
      <c r="U46" s="69">
        <f t="shared" si="56"/>
        <v>2942000</v>
      </c>
      <c r="V46" s="69">
        <f t="shared" si="57"/>
        <v>0</v>
      </c>
      <c r="W46" s="69">
        <f t="shared" si="58"/>
        <v>0</v>
      </c>
      <c r="X46" s="69">
        <v>0</v>
      </c>
      <c r="Y46" s="69">
        <v>0</v>
      </c>
      <c r="Z46" s="69">
        <v>0</v>
      </c>
      <c r="AA46" s="69">
        <v>0</v>
      </c>
      <c r="AB46" s="69">
        <f t="shared" si="59"/>
        <v>0</v>
      </c>
      <c r="AC46" s="69">
        <f t="shared" si="60"/>
        <v>0</v>
      </c>
      <c r="AD46" s="69">
        <f t="shared" si="61"/>
        <v>0</v>
      </c>
      <c r="AE46" s="69">
        <f t="shared" si="62"/>
        <v>32902000</v>
      </c>
      <c r="AF46" s="69">
        <f t="shared" si="63"/>
        <v>36809000</v>
      </c>
      <c r="AG46" s="69">
        <f t="shared" si="63"/>
        <v>36809000</v>
      </c>
      <c r="AH46" s="69">
        <f t="shared" si="63"/>
        <v>36809000</v>
      </c>
      <c r="AI46" s="69">
        <f t="shared" si="63"/>
        <v>3907000</v>
      </c>
      <c r="AJ46" s="69">
        <f t="shared" si="63"/>
        <v>0</v>
      </c>
      <c r="AK46" s="69">
        <f t="shared" si="63"/>
        <v>0</v>
      </c>
    </row>
    <row r="47" spans="1:37" ht="13.5" customHeight="1">
      <c r="A47" s="85">
        <v>42</v>
      </c>
      <c r="B47" s="88" t="s">
        <v>209</v>
      </c>
      <c r="C47" s="101">
        <v>0</v>
      </c>
      <c r="D47" s="101">
        <v>5502964</v>
      </c>
      <c r="E47" s="101">
        <v>5502964</v>
      </c>
      <c r="F47" s="101">
        <v>5502964</v>
      </c>
      <c r="G47" s="69">
        <f t="shared" si="50"/>
        <v>5502964</v>
      </c>
      <c r="H47" s="69">
        <f t="shared" si="51"/>
        <v>0</v>
      </c>
      <c r="I47" s="69">
        <f t="shared" si="52"/>
        <v>0</v>
      </c>
      <c r="J47" s="69">
        <v>0</v>
      </c>
      <c r="K47" s="69">
        <v>0</v>
      </c>
      <c r="L47" s="69">
        <v>0</v>
      </c>
      <c r="M47" s="69">
        <v>0</v>
      </c>
      <c r="N47" s="69">
        <f t="shared" si="53"/>
        <v>0</v>
      </c>
      <c r="O47" s="69">
        <f t="shared" si="54"/>
        <v>0</v>
      </c>
      <c r="P47" s="69">
        <f t="shared" si="55"/>
        <v>0</v>
      </c>
      <c r="Q47" s="69">
        <v>0</v>
      </c>
      <c r="R47" s="69">
        <v>0</v>
      </c>
      <c r="S47" s="69">
        <v>0</v>
      </c>
      <c r="T47" s="69">
        <v>0</v>
      </c>
      <c r="U47" s="69">
        <f t="shared" si="56"/>
        <v>0</v>
      </c>
      <c r="V47" s="69">
        <f t="shared" si="57"/>
        <v>0</v>
      </c>
      <c r="W47" s="69">
        <f t="shared" si="58"/>
        <v>0</v>
      </c>
      <c r="X47" s="69">
        <v>0</v>
      </c>
      <c r="Y47" s="69">
        <v>0</v>
      </c>
      <c r="Z47" s="69">
        <v>0</v>
      </c>
      <c r="AA47" s="69">
        <v>0</v>
      </c>
      <c r="AB47" s="69">
        <f t="shared" si="59"/>
        <v>0</v>
      </c>
      <c r="AC47" s="69">
        <f t="shared" si="60"/>
        <v>0</v>
      </c>
      <c r="AD47" s="69">
        <f t="shared" si="61"/>
        <v>0</v>
      </c>
      <c r="AE47" s="69">
        <f t="shared" si="62"/>
        <v>0</v>
      </c>
      <c r="AF47" s="69">
        <f t="shared" si="63"/>
        <v>5502964</v>
      </c>
      <c r="AG47" s="69">
        <f t="shared" si="63"/>
        <v>5502964</v>
      </c>
      <c r="AH47" s="69">
        <f t="shared" si="63"/>
        <v>5502964</v>
      </c>
      <c r="AI47" s="69">
        <f t="shared" si="63"/>
        <v>5502964</v>
      </c>
      <c r="AJ47" s="69">
        <f t="shared" si="63"/>
        <v>0</v>
      </c>
      <c r="AK47" s="69">
        <f t="shared" si="63"/>
        <v>0</v>
      </c>
    </row>
    <row r="48" spans="1:37" ht="13.5" customHeight="1">
      <c r="A48" s="85">
        <v>43</v>
      </c>
      <c r="B48" s="88"/>
      <c r="C48" s="101">
        <v>0</v>
      </c>
      <c r="D48" s="101">
        <v>0</v>
      </c>
      <c r="E48" s="101">
        <v>0</v>
      </c>
      <c r="F48" s="101">
        <v>0</v>
      </c>
      <c r="G48" s="69">
        <f t="shared" si="50"/>
        <v>0</v>
      </c>
      <c r="H48" s="69">
        <f t="shared" si="51"/>
        <v>0</v>
      </c>
      <c r="I48" s="69">
        <f t="shared" si="52"/>
        <v>0</v>
      </c>
      <c r="J48" s="69">
        <v>0</v>
      </c>
      <c r="K48" s="69">
        <v>0</v>
      </c>
      <c r="L48" s="69">
        <v>0</v>
      </c>
      <c r="M48" s="69">
        <v>0</v>
      </c>
      <c r="N48" s="69">
        <f t="shared" si="53"/>
        <v>0</v>
      </c>
      <c r="O48" s="69">
        <f t="shared" si="54"/>
        <v>0</v>
      </c>
      <c r="P48" s="69">
        <f t="shared" si="55"/>
        <v>0</v>
      </c>
      <c r="Q48" s="69">
        <v>0</v>
      </c>
      <c r="R48" s="69">
        <v>0</v>
      </c>
      <c r="S48" s="69">
        <v>0</v>
      </c>
      <c r="T48" s="69">
        <v>0</v>
      </c>
      <c r="U48" s="69">
        <f t="shared" si="56"/>
        <v>0</v>
      </c>
      <c r="V48" s="69">
        <f t="shared" si="57"/>
        <v>0</v>
      </c>
      <c r="W48" s="69">
        <f t="shared" si="58"/>
        <v>0</v>
      </c>
      <c r="X48" s="69">
        <v>0</v>
      </c>
      <c r="Y48" s="69">
        <v>0</v>
      </c>
      <c r="Z48" s="69">
        <v>0</v>
      </c>
      <c r="AA48" s="69">
        <v>0</v>
      </c>
      <c r="AB48" s="69">
        <f t="shared" si="59"/>
        <v>0</v>
      </c>
      <c r="AC48" s="69">
        <f t="shared" si="60"/>
        <v>0</v>
      </c>
      <c r="AD48" s="69">
        <f t="shared" si="61"/>
        <v>0</v>
      </c>
      <c r="AE48" s="69">
        <f t="shared" si="62"/>
        <v>0</v>
      </c>
      <c r="AF48" s="69">
        <f t="shared" si="63"/>
        <v>0</v>
      </c>
      <c r="AG48" s="69">
        <f t="shared" si="63"/>
        <v>0</v>
      </c>
      <c r="AH48" s="69">
        <f t="shared" si="63"/>
        <v>0</v>
      </c>
      <c r="AI48" s="69">
        <f>AH48-AE48</f>
        <v>0</v>
      </c>
      <c r="AJ48" s="69">
        <f t="shared" si="63"/>
        <v>0</v>
      </c>
      <c r="AK48" s="69">
        <f t="shared" si="63"/>
        <v>0</v>
      </c>
    </row>
    <row r="49" spans="1:37" s="244" customFormat="1" ht="13.5" customHeight="1">
      <c r="A49" s="246">
        <v>44</v>
      </c>
      <c r="B49" s="247" t="s">
        <v>230</v>
      </c>
      <c r="C49" s="248">
        <v>0</v>
      </c>
      <c r="D49" s="248">
        <v>0</v>
      </c>
      <c r="E49" s="248">
        <v>0</v>
      </c>
      <c r="F49" s="248">
        <v>0</v>
      </c>
      <c r="G49" s="176">
        <f t="shared" si="50"/>
        <v>0</v>
      </c>
      <c r="H49" s="176">
        <f t="shared" si="51"/>
        <v>0</v>
      </c>
      <c r="I49" s="176">
        <f t="shared" si="52"/>
        <v>0</v>
      </c>
      <c r="J49" s="176">
        <v>66728000</v>
      </c>
      <c r="K49" s="176">
        <v>68270370</v>
      </c>
      <c r="L49" s="176">
        <v>66782020</v>
      </c>
      <c r="M49" s="176">
        <v>66782020</v>
      </c>
      <c r="N49" s="176">
        <f t="shared" si="53"/>
        <v>54020</v>
      </c>
      <c r="O49" s="176">
        <f t="shared" si="54"/>
        <v>-1488350</v>
      </c>
      <c r="P49" s="176">
        <f t="shared" si="55"/>
        <v>0</v>
      </c>
      <c r="Q49" s="176">
        <v>101075000</v>
      </c>
      <c r="R49" s="176">
        <v>98997743</v>
      </c>
      <c r="S49" s="176">
        <v>81054301</v>
      </c>
      <c r="T49" s="176">
        <v>81054301</v>
      </c>
      <c r="U49" s="176">
        <f t="shared" si="56"/>
        <v>-20020699</v>
      </c>
      <c r="V49" s="176">
        <f t="shared" si="57"/>
        <v>-17943442</v>
      </c>
      <c r="W49" s="176">
        <f t="shared" si="58"/>
        <v>0</v>
      </c>
      <c r="X49" s="176">
        <v>0</v>
      </c>
      <c r="Y49" s="176">
        <v>1478000</v>
      </c>
      <c r="Z49" s="176">
        <v>1467853</v>
      </c>
      <c r="AA49" s="176">
        <v>1467853</v>
      </c>
      <c r="AB49" s="176">
        <f t="shared" si="59"/>
        <v>1467853</v>
      </c>
      <c r="AC49" s="176">
        <f t="shared" si="60"/>
        <v>-10147</v>
      </c>
      <c r="AD49" s="176">
        <f t="shared" si="61"/>
        <v>0</v>
      </c>
      <c r="AE49" s="176">
        <f t="shared" si="62"/>
        <v>167803000</v>
      </c>
      <c r="AF49" s="176">
        <f t="shared" si="63"/>
        <v>168746113</v>
      </c>
      <c r="AG49" s="176">
        <f t="shared" si="63"/>
        <v>149304174</v>
      </c>
      <c r="AH49" s="176">
        <f t="shared" si="63"/>
        <v>149304174</v>
      </c>
      <c r="AI49" s="176">
        <f aca="true" t="shared" si="64" ref="AI49:AI54">G49+N49+U49+AB49</f>
        <v>-18498826</v>
      </c>
      <c r="AJ49" s="176">
        <f t="shared" si="63"/>
        <v>-19441939</v>
      </c>
      <c r="AK49" s="176">
        <f t="shared" si="63"/>
        <v>0</v>
      </c>
    </row>
    <row r="50" spans="1:37" ht="13.5" customHeight="1">
      <c r="A50" s="85">
        <v>45</v>
      </c>
      <c r="B50" s="88" t="s">
        <v>231</v>
      </c>
      <c r="C50" s="101">
        <v>0</v>
      </c>
      <c r="D50" s="101">
        <v>0</v>
      </c>
      <c r="E50" s="101">
        <v>0</v>
      </c>
      <c r="F50" s="101">
        <v>0</v>
      </c>
      <c r="G50" s="69">
        <f t="shared" si="50"/>
        <v>0</v>
      </c>
      <c r="H50" s="69">
        <f t="shared" si="51"/>
        <v>0</v>
      </c>
      <c r="I50" s="69">
        <f t="shared" si="52"/>
        <v>0</v>
      </c>
      <c r="J50" s="69">
        <v>0</v>
      </c>
      <c r="K50" s="69">
        <v>0</v>
      </c>
      <c r="L50" s="69">
        <v>0</v>
      </c>
      <c r="M50" s="69">
        <v>0</v>
      </c>
      <c r="N50" s="69">
        <f t="shared" si="53"/>
        <v>0</v>
      </c>
      <c r="O50" s="69">
        <f t="shared" si="54"/>
        <v>0</v>
      </c>
      <c r="P50" s="69">
        <f t="shared" si="55"/>
        <v>0</v>
      </c>
      <c r="Q50" s="69">
        <v>0</v>
      </c>
      <c r="R50" s="69">
        <v>0</v>
      </c>
      <c r="S50" s="69">
        <v>0</v>
      </c>
      <c r="T50" s="69">
        <v>0</v>
      </c>
      <c r="U50" s="69">
        <f t="shared" si="56"/>
        <v>0</v>
      </c>
      <c r="V50" s="69">
        <f t="shared" si="57"/>
        <v>0</v>
      </c>
      <c r="W50" s="69">
        <f t="shared" si="58"/>
        <v>0</v>
      </c>
      <c r="X50" s="69">
        <v>0</v>
      </c>
      <c r="Y50" s="69">
        <v>0</v>
      </c>
      <c r="Z50" s="69">
        <v>0</v>
      </c>
      <c r="AA50" s="69">
        <v>0</v>
      </c>
      <c r="AB50" s="69">
        <f t="shared" si="59"/>
        <v>0</v>
      </c>
      <c r="AC50" s="69">
        <f t="shared" si="60"/>
        <v>0</v>
      </c>
      <c r="AD50" s="69">
        <f t="shared" si="61"/>
        <v>0</v>
      </c>
      <c r="AE50" s="69">
        <f t="shared" si="62"/>
        <v>0</v>
      </c>
      <c r="AF50" s="69">
        <f t="shared" si="63"/>
        <v>0</v>
      </c>
      <c r="AG50" s="69">
        <f t="shared" si="63"/>
        <v>0</v>
      </c>
      <c r="AH50" s="69">
        <f t="shared" si="63"/>
        <v>0</v>
      </c>
      <c r="AI50" s="69">
        <f t="shared" si="64"/>
        <v>0</v>
      </c>
      <c r="AJ50" s="69">
        <f t="shared" si="63"/>
        <v>0</v>
      </c>
      <c r="AK50" s="69">
        <f t="shared" si="63"/>
        <v>0</v>
      </c>
    </row>
    <row r="51" spans="1:37" ht="13.5" customHeight="1">
      <c r="A51" s="85">
        <v>46</v>
      </c>
      <c r="B51" s="88" t="s">
        <v>232</v>
      </c>
      <c r="C51" s="102">
        <v>0</v>
      </c>
      <c r="D51" s="102">
        <v>0</v>
      </c>
      <c r="E51" s="102">
        <v>0</v>
      </c>
      <c r="F51" s="102">
        <v>0</v>
      </c>
      <c r="G51" s="69">
        <f t="shared" si="50"/>
        <v>0</v>
      </c>
      <c r="H51" s="69">
        <f t="shared" si="51"/>
        <v>0</v>
      </c>
      <c r="I51" s="69">
        <f t="shared" si="52"/>
        <v>0</v>
      </c>
      <c r="J51" s="71">
        <v>0</v>
      </c>
      <c r="K51" s="71">
        <v>0</v>
      </c>
      <c r="L51" s="71">
        <v>0</v>
      </c>
      <c r="M51" s="71">
        <v>0</v>
      </c>
      <c r="N51" s="69">
        <f t="shared" si="53"/>
        <v>0</v>
      </c>
      <c r="O51" s="69">
        <f t="shared" si="54"/>
        <v>0</v>
      </c>
      <c r="P51" s="69">
        <f t="shared" si="55"/>
        <v>0</v>
      </c>
      <c r="Q51" s="105">
        <v>0</v>
      </c>
      <c r="R51" s="105">
        <v>0</v>
      </c>
      <c r="S51" s="105">
        <v>0</v>
      </c>
      <c r="T51" s="71">
        <v>0</v>
      </c>
      <c r="U51" s="69">
        <f t="shared" si="56"/>
        <v>0</v>
      </c>
      <c r="V51" s="69">
        <f t="shared" si="57"/>
        <v>0</v>
      </c>
      <c r="W51" s="69">
        <f t="shared" si="58"/>
        <v>0</v>
      </c>
      <c r="X51" s="69">
        <v>0</v>
      </c>
      <c r="Y51" s="69">
        <v>0</v>
      </c>
      <c r="Z51" s="69">
        <v>0</v>
      </c>
      <c r="AA51" s="69">
        <v>0</v>
      </c>
      <c r="AB51" s="69">
        <f t="shared" si="59"/>
        <v>0</v>
      </c>
      <c r="AC51" s="69">
        <f t="shared" si="60"/>
        <v>0</v>
      </c>
      <c r="AD51" s="69">
        <f t="shared" si="61"/>
        <v>0</v>
      </c>
      <c r="AE51" s="69">
        <f t="shared" si="62"/>
        <v>0</v>
      </c>
      <c r="AF51" s="69">
        <f t="shared" si="63"/>
        <v>0</v>
      </c>
      <c r="AG51" s="69">
        <f t="shared" si="63"/>
        <v>0</v>
      </c>
      <c r="AH51" s="69">
        <f t="shared" si="63"/>
        <v>0</v>
      </c>
      <c r="AI51" s="69">
        <f t="shared" si="64"/>
        <v>0</v>
      </c>
      <c r="AJ51" s="69">
        <f t="shared" si="63"/>
        <v>0</v>
      </c>
      <c r="AK51" s="69">
        <f t="shared" si="63"/>
        <v>0</v>
      </c>
    </row>
    <row r="52" spans="1:37" ht="13.5" customHeight="1">
      <c r="A52" s="87">
        <v>47</v>
      </c>
      <c r="B52" s="68" t="s">
        <v>281</v>
      </c>
      <c r="C52" s="83">
        <v>0</v>
      </c>
      <c r="D52" s="83">
        <v>0</v>
      </c>
      <c r="E52" s="83">
        <v>0</v>
      </c>
      <c r="F52" s="83">
        <v>0</v>
      </c>
      <c r="G52" s="82">
        <f t="shared" si="50"/>
        <v>0</v>
      </c>
      <c r="H52" s="82">
        <v>0</v>
      </c>
      <c r="I52" s="82">
        <f t="shared" si="52"/>
        <v>0</v>
      </c>
      <c r="J52" s="82">
        <v>0</v>
      </c>
      <c r="K52" s="82">
        <v>0</v>
      </c>
      <c r="L52" s="82">
        <v>0</v>
      </c>
      <c r="M52" s="82">
        <v>0</v>
      </c>
      <c r="N52" s="82">
        <f t="shared" si="53"/>
        <v>0</v>
      </c>
      <c r="O52" s="82">
        <f t="shared" si="54"/>
        <v>0</v>
      </c>
      <c r="P52" s="82">
        <f t="shared" si="55"/>
        <v>0</v>
      </c>
      <c r="Q52" s="82">
        <v>0</v>
      </c>
      <c r="R52" s="82">
        <v>0</v>
      </c>
      <c r="S52" s="82">
        <v>0</v>
      </c>
      <c r="T52" s="82">
        <v>0</v>
      </c>
      <c r="U52" s="82">
        <f t="shared" si="56"/>
        <v>0</v>
      </c>
      <c r="V52" s="82">
        <v>0</v>
      </c>
      <c r="W52" s="82">
        <f t="shared" si="58"/>
        <v>0</v>
      </c>
      <c r="X52" s="82">
        <v>0</v>
      </c>
      <c r="Y52" s="82">
        <v>0</v>
      </c>
      <c r="Z52" s="82">
        <v>0</v>
      </c>
      <c r="AA52" s="82">
        <v>0</v>
      </c>
      <c r="AB52" s="78">
        <f t="shared" si="59"/>
        <v>0</v>
      </c>
      <c r="AC52" s="78">
        <f t="shared" si="60"/>
        <v>0</v>
      </c>
      <c r="AD52" s="78">
        <f t="shared" si="61"/>
        <v>0</v>
      </c>
      <c r="AE52" s="78">
        <f t="shared" si="62"/>
        <v>0</v>
      </c>
      <c r="AF52" s="78">
        <f t="shared" si="63"/>
        <v>0</v>
      </c>
      <c r="AG52" s="78">
        <f t="shared" si="63"/>
        <v>0</v>
      </c>
      <c r="AH52" s="78">
        <f t="shared" si="63"/>
        <v>0</v>
      </c>
      <c r="AI52" s="78">
        <f t="shared" si="64"/>
        <v>0</v>
      </c>
      <c r="AJ52" s="78">
        <f t="shared" si="63"/>
        <v>0</v>
      </c>
      <c r="AK52" s="78">
        <f t="shared" si="63"/>
        <v>0</v>
      </c>
    </row>
    <row r="53" spans="1:37" ht="13.5" customHeight="1">
      <c r="A53" s="85">
        <v>48</v>
      </c>
      <c r="B53" s="147" t="s">
        <v>233</v>
      </c>
      <c r="C53" s="101">
        <v>0</v>
      </c>
      <c r="D53" s="101">
        <v>0</v>
      </c>
      <c r="E53" s="101">
        <v>0</v>
      </c>
      <c r="F53" s="101">
        <v>0</v>
      </c>
      <c r="G53" s="69">
        <f>F53-C53</f>
        <v>0</v>
      </c>
      <c r="H53" s="69">
        <f>F53-D53</f>
        <v>0</v>
      </c>
      <c r="I53" s="69">
        <f>F53-E53</f>
        <v>0</v>
      </c>
      <c r="J53" s="69">
        <v>0</v>
      </c>
      <c r="K53" s="69">
        <v>0</v>
      </c>
      <c r="L53" s="69">
        <v>0</v>
      </c>
      <c r="M53" s="69">
        <v>0</v>
      </c>
      <c r="N53" s="69">
        <f>M53-J53</f>
        <v>0</v>
      </c>
      <c r="O53" s="69">
        <f>M53-K53</f>
        <v>0</v>
      </c>
      <c r="P53" s="69">
        <f>M53-L53</f>
        <v>0</v>
      </c>
      <c r="Q53" s="69">
        <v>0</v>
      </c>
      <c r="R53" s="69">
        <v>0</v>
      </c>
      <c r="S53" s="69">
        <v>0</v>
      </c>
      <c r="T53" s="69">
        <v>0</v>
      </c>
      <c r="U53" s="69">
        <f>T53-Q53</f>
        <v>0</v>
      </c>
      <c r="V53" s="69">
        <f>T53-R53</f>
        <v>0</v>
      </c>
      <c r="W53" s="69">
        <f>T53-S53</f>
        <v>0</v>
      </c>
      <c r="X53" s="69">
        <v>0</v>
      </c>
      <c r="Y53" s="69">
        <v>0</v>
      </c>
      <c r="Z53" s="69">
        <v>0</v>
      </c>
      <c r="AA53" s="69">
        <v>0</v>
      </c>
      <c r="AB53" s="69">
        <f t="shared" si="59"/>
        <v>0</v>
      </c>
      <c r="AC53" s="69">
        <f t="shared" si="60"/>
        <v>0</v>
      </c>
      <c r="AD53" s="69">
        <f t="shared" si="61"/>
        <v>0</v>
      </c>
      <c r="AE53" s="69">
        <f t="shared" si="62"/>
        <v>0</v>
      </c>
      <c r="AF53" s="69">
        <f>D53+K53+R53</f>
        <v>0</v>
      </c>
      <c r="AG53" s="69">
        <f>E53+L53+S53</f>
        <v>0</v>
      </c>
      <c r="AH53" s="69">
        <f t="shared" si="63"/>
        <v>0</v>
      </c>
      <c r="AI53" s="69">
        <f t="shared" si="64"/>
        <v>0</v>
      </c>
      <c r="AJ53" s="69">
        <f t="shared" si="63"/>
        <v>0</v>
      </c>
      <c r="AK53" s="69">
        <f t="shared" si="63"/>
        <v>0</v>
      </c>
    </row>
    <row r="54" spans="1:37" ht="13.5" customHeight="1">
      <c r="A54" s="85">
        <v>49</v>
      </c>
      <c r="B54" s="77" t="s">
        <v>304</v>
      </c>
      <c r="C54" s="83">
        <f>SUM(C44:C53)</f>
        <v>32713000</v>
      </c>
      <c r="D54" s="83">
        <f aca="true" t="shared" si="65" ref="D54:AD54">SUM(D44:D53)</f>
        <v>67227964</v>
      </c>
      <c r="E54" s="83">
        <f t="shared" si="65"/>
        <v>37227964</v>
      </c>
      <c r="F54" s="83">
        <f t="shared" si="65"/>
        <v>37227964</v>
      </c>
      <c r="G54" s="83">
        <f t="shared" si="65"/>
        <v>4514964</v>
      </c>
      <c r="H54" s="83">
        <f t="shared" si="65"/>
        <v>-30000000</v>
      </c>
      <c r="I54" s="83">
        <f t="shared" si="65"/>
        <v>0</v>
      </c>
      <c r="J54" s="83">
        <f t="shared" si="65"/>
        <v>66757000</v>
      </c>
      <c r="K54" s="83">
        <f t="shared" si="65"/>
        <v>70252370</v>
      </c>
      <c r="L54" s="83">
        <f t="shared" si="65"/>
        <v>68764020</v>
      </c>
      <c r="M54" s="83">
        <f t="shared" si="65"/>
        <v>68764020</v>
      </c>
      <c r="N54" s="83">
        <f t="shared" si="65"/>
        <v>2007020</v>
      </c>
      <c r="O54" s="83">
        <f t="shared" si="65"/>
        <v>-1488350</v>
      </c>
      <c r="P54" s="83">
        <f t="shared" si="65"/>
        <v>0</v>
      </c>
      <c r="Q54" s="83">
        <f t="shared" si="65"/>
        <v>101235000</v>
      </c>
      <c r="R54" s="83">
        <f t="shared" si="65"/>
        <v>102099743</v>
      </c>
      <c r="S54" s="83">
        <f t="shared" si="65"/>
        <v>84156301</v>
      </c>
      <c r="T54" s="83">
        <f t="shared" si="65"/>
        <v>84156301</v>
      </c>
      <c r="U54" s="83">
        <f t="shared" si="65"/>
        <v>-17078699</v>
      </c>
      <c r="V54" s="83">
        <f t="shared" si="65"/>
        <v>-17943442</v>
      </c>
      <c r="W54" s="83">
        <f t="shared" si="65"/>
        <v>0</v>
      </c>
      <c r="X54" s="83">
        <f t="shared" si="65"/>
        <v>0</v>
      </c>
      <c r="Y54" s="83">
        <f t="shared" si="65"/>
        <v>1478000</v>
      </c>
      <c r="Z54" s="83">
        <f t="shared" si="65"/>
        <v>1467853</v>
      </c>
      <c r="AA54" s="83">
        <f t="shared" si="65"/>
        <v>1467853</v>
      </c>
      <c r="AB54" s="83">
        <f t="shared" si="65"/>
        <v>1467853</v>
      </c>
      <c r="AC54" s="83">
        <f t="shared" si="65"/>
        <v>-10147</v>
      </c>
      <c r="AD54" s="83">
        <f t="shared" si="65"/>
        <v>0</v>
      </c>
      <c r="AE54" s="79">
        <f t="shared" si="62"/>
        <v>200705000</v>
      </c>
      <c r="AF54" s="79">
        <f>D54+K54+R54+Y54</f>
        <v>241058077</v>
      </c>
      <c r="AG54" s="79">
        <f>E54+L54+S54+Z54</f>
        <v>191616138</v>
      </c>
      <c r="AH54" s="79">
        <f t="shared" si="63"/>
        <v>191616138</v>
      </c>
      <c r="AI54" s="79">
        <f t="shared" si="64"/>
        <v>-9088862</v>
      </c>
      <c r="AJ54" s="79">
        <f t="shared" si="63"/>
        <v>-49441939</v>
      </c>
      <c r="AK54" s="79">
        <f t="shared" si="63"/>
        <v>0</v>
      </c>
    </row>
    <row r="55" spans="1:37" ht="18" customHeight="1">
      <c r="A55" s="86">
        <v>50</v>
      </c>
      <c r="B55" s="74" t="s">
        <v>284</v>
      </c>
      <c r="C55" s="75">
        <f>C43+C54</f>
        <v>360551484</v>
      </c>
      <c r="D55" s="75">
        <f aca="true" t="shared" si="66" ref="D55:AK55">D43+D54</f>
        <v>543622585</v>
      </c>
      <c r="E55" s="75">
        <f t="shared" si="66"/>
        <v>532352404</v>
      </c>
      <c r="F55" s="75">
        <f t="shared" si="66"/>
        <v>505849118</v>
      </c>
      <c r="G55" s="75">
        <f t="shared" si="66"/>
        <v>145297634</v>
      </c>
      <c r="H55" s="75">
        <f t="shared" si="66"/>
        <v>-37773467</v>
      </c>
      <c r="I55" s="75">
        <f t="shared" si="66"/>
        <v>-26503286</v>
      </c>
      <c r="J55" s="75">
        <f t="shared" si="66"/>
        <v>66757000</v>
      </c>
      <c r="K55" s="75">
        <f t="shared" si="66"/>
        <v>71338009</v>
      </c>
      <c r="L55" s="75">
        <f t="shared" si="66"/>
        <v>69849659</v>
      </c>
      <c r="M55" s="75">
        <f t="shared" si="66"/>
        <v>69849659</v>
      </c>
      <c r="N55" s="75">
        <f t="shared" si="66"/>
        <v>3092659</v>
      </c>
      <c r="O55" s="75">
        <f t="shared" si="66"/>
        <v>-1488350</v>
      </c>
      <c r="P55" s="75">
        <f t="shared" si="66"/>
        <v>0</v>
      </c>
      <c r="Q55" s="75">
        <f t="shared" si="66"/>
        <v>114027000</v>
      </c>
      <c r="R55" s="75">
        <f t="shared" si="66"/>
        <v>114891743</v>
      </c>
      <c r="S55" s="75">
        <f t="shared" si="66"/>
        <v>97781836</v>
      </c>
      <c r="T55" s="75">
        <f t="shared" si="66"/>
        <v>97781836</v>
      </c>
      <c r="U55" s="75">
        <f t="shared" si="66"/>
        <v>-16245164</v>
      </c>
      <c r="V55" s="75">
        <f t="shared" si="66"/>
        <v>-17109907</v>
      </c>
      <c r="W55" s="75">
        <f t="shared" si="66"/>
        <v>0</v>
      </c>
      <c r="X55" s="75">
        <f t="shared" si="66"/>
        <v>0</v>
      </c>
      <c r="Y55" s="75">
        <f t="shared" si="66"/>
        <v>1478000</v>
      </c>
      <c r="Z55" s="75">
        <f t="shared" si="66"/>
        <v>1467857</v>
      </c>
      <c r="AA55" s="75">
        <f t="shared" si="66"/>
        <v>1467857</v>
      </c>
      <c r="AB55" s="75">
        <f t="shared" si="66"/>
        <v>1467857</v>
      </c>
      <c r="AC55" s="75">
        <f t="shared" si="66"/>
        <v>-10143</v>
      </c>
      <c r="AD55" s="75">
        <f t="shared" si="66"/>
        <v>0</v>
      </c>
      <c r="AE55" s="75">
        <f t="shared" si="66"/>
        <v>541335484</v>
      </c>
      <c r="AF55" s="75">
        <f t="shared" si="66"/>
        <v>731330337</v>
      </c>
      <c r="AG55" s="75">
        <f t="shared" si="66"/>
        <v>701451756</v>
      </c>
      <c r="AH55" s="75">
        <f t="shared" si="66"/>
        <v>674948470</v>
      </c>
      <c r="AI55" s="75">
        <f t="shared" si="66"/>
        <v>133612986</v>
      </c>
      <c r="AJ55" s="75">
        <f t="shared" si="66"/>
        <v>-56381867</v>
      </c>
      <c r="AK55" s="75">
        <f t="shared" si="66"/>
        <v>-26503286</v>
      </c>
    </row>
    <row r="56" spans="1:37" ht="30" customHeight="1">
      <c r="A56" s="86">
        <v>51</v>
      </c>
      <c r="B56" s="84" t="s">
        <v>234</v>
      </c>
      <c r="C56" s="75">
        <f>C43-C18</f>
        <v>150058000</v>
      </c>
      <c r="D56" s="75">
        <f aca="true" t="shared" si="67" ref="D56:AK56">D43-D18</f>
        <v>147223039</v>
      </c>
      <c r="E56" s="75">
        <f t="shared" si="67"/>
        <v>224425124</v>
      </c>
      <c r="F56" s="75">
        <f t="shared" si="67"/>
        <v>210895809</v>
      </c>
      <c r="G56" s="75">
        <f t="shared" si="67"/>
        <v>55451213</v>
      </c>
      <c r="H56" s="75">
        <f t="shared" si="67"/>
        <v>56275801</v>
      </c>
      <c r="I56" s="75">
        <f t="shared" si="67"/>
        <v>-15340640</v>
      </c>
      <c r="J56" s="75">
        <f t="shared" si="67"/>
        <v>-66757000</v>
      </c>
      <c r="K56" s="75">
        <f t="shared" si="67"/>
        <v>-70252370</v>
      </c>
      <c r="L56" s="75">
        <f t="shared" si="67"/>
        <v>-69113062</v>
      </c>
      <c r="M56" s="75">
        <f t="shared" si="67"/>
        <v>-68664061</v>
      </c>
      <c r="N56" s="75">
        <f t="shared" si="67"/>
        <v>-1907061</v>
      </c>
      <c r="O56" s="75">
        <f t="shared" si="67"/>
        <v>1588309</v>
      </c>
      <c r="P56" s="75">
        <f t="shared" si="67"/>
        <v>449001</v>
      </c>
      <c r="Q56" s="75">
        <f t="shared" si="67"/>
        <v>-101235000</v>
      </c>
      <c r="R56" s="75">
        <f t="shared" si="67"/>
        <v>-102099743</v>
      </c>
      <c r="S56" s="75">
        <f t="shared" si="67"/>
        <v>-86985559</v>
      </c>
      <c r="T56" s="75">
        <f t="shared" si="67"/>
        <v>-84006813</v>
      </c>
      <c r="U56" s="75">
        <f t="shared" si="67"/>
        <v>17228187</v>
      </c>
      <c r="V56" s="75">
        <f t="shared" si="67"/>
        <v>18092930</v>
      </c>
      <c r="W56" s="75">
        <f t="shared" si="67"/>
        <v>2978746</v>
      </c>
      <c r="X56" s="75">
        <f t="shared" si="67"/>
        <v>0</v>
      </c>
      <c r="Y56" s="75">
        <f t="shared" si="67"/>
        <v>-1478000</v>
      </c>
      <c r="Z56" s="75">
        <f t="shared" si="67"/>
        <v>-1427492</v>
      </c>
      <c r="AA56" s="75">
        <f t="shared" si="67"/>
        <v>-1427492</v>
      </c>
      <c r="AB56" s="75">
        <f t="shared" si="67"/>
        <v>-1427492</v>
      </c>
      <c r="AC56" s="75">
        <f t="shared" si="67"/>
        <v>50508</v>
      </c>
      <c r="AD56" s="75">
        <f t="shared" si="67"/>
        <v>0</v>
      </c>
      <c r="AE56" s="75">
        <f t="shared" si="67"/>
        <v>-17934000</v>
      </c>
      <c r="AF56" s="75">
        <f t="shared" si="67"/>
        <v>-26607074</v>
      </c>
      <c r="AG56" s="75">
        <f t="shared" si="67"/>
        <v>66899011</v>
      </c>
      <c r="AH56" s="75">
        <f t="shared" si="67"/>
        <v>56797443</v>
      </c>
      <c r="AI56" s="75">
        <f t="shared" si="67"/>
        <v>74731443</v>
      </c>
      <c r="AJ56" s="75">
        <f t="shared" si="67"/>
        <v>83404517</v>
      </c>
      <c r="AK56" s="75">
        <f t="shared" si="67"/>
        <v>-10101568</v>
      </c>
    </row>
    <row r="57" spans="1:37" ht="21" customHeight="1">
      <c r="A57" s="86">
        <v>52</v>
      </c>
      <c r="B57" s="74" t="s">
        <v>285</v>
      </c>
      <c r="C57" s="75">
        <f>C54-C27</f>
        <v>-150058000</v>
      </c>
      <c r="D57" s="75">
        <f aca="true" t="shared" si="68" ref="D57:AK57">D54-D27</f>
        <v>-147223039</v>
      </c>
      <c r="E57" s="75">
        <f t="shared" si="68"/>
        <v>-127628870</v>
      </c>
      <c r="F57" s="75">
        <f t="shared" si="68"/>
        <v>-127498178</v>
      </c>
      <c r="G57" s="75">
        <f t="shared" si="68"/>
        <v>22559822</v>
      </c>
      <c r="H57" s="75">
        <f t="shared" si="68"/>
        <v>19724861</v>
      </c>
      <c r="I57" s="75">
        <f t="shared" si="68"/>
        <v>130692</v>
      </c>
      <c r="J57" s="75">
        <f t="shared" si="68"/>
        <v>66757000</v>
      </c>
      <c r="K57" s="75">
        <f t="shared" si="68"/>
        <v>70252370</v>
      </c>
      <c r="L57" s="75">
        <f t="shared" si="68"/>
        <v>68764020</v>
      </c>
      <c r="M57" s="75">
        <f t="shared" si="68"/>
        <v>68764020</v>
      </c>
      <c r="N57" s="75">
        <f t="shared" si="68"/>
        <v>2007020</v>
      </c>
      <c r="O57" s="75">
        <f t="shared" si="68"/>
        <v>-1488350</v>
      </c>
      <c r="P57" s="75">
        <f t="shared" si="68"/>
        <v>0</v>
      </c>
      <c r="Q57" s="75">
        <f t="shared" si="68"/>
        <v>101235000</v>
      </c>
      <c r="R57" s="75">
        <f t="shared" si="68"/>
        <v>102099743</v>
      </c>
      <c r="S57" s="75">
        <f t="shared" si="68"/>
        <v>84156301</v>
      </c>
      <c r="T57" s="75">
        <f t="shared" si="68"/>
        <v>84156301</v>
      </c>
      <c r="U57" s="75">
        <f t="shared" si="68"/>
        <v>-17078699</v>
      </c>
      <c r="V57" s="75">
        <f t="shared" si="68"/>
        <v>-17943442</v>
      </c>
      <c r="W57" s="75">
        <f t="shared" si="68"/>
        <v>0</v>
      </c>
      <c r="X57" s="75">
        <f t="shared" si="68"/>
        <v>0</v>
      </c>
      <c r="Y57" s="75">
        <f t="shared" si="68"/>
        <v>1478000</v>
      </c>
      <c r="Z57" s="75">
        <f t="shared" si="68"/>
        <v>1467853</v>
      </c>
      <c r="AA57" s="75">
        <f t="shared" si="68"/>
        <v>1467853</v>
      </c>
      <c r="AB57" s="75">
        <f t="shared" si="68"/>
        <v>1467853</v>
      </c>
      <c r="AC57" s="75">
        <f t="shared" si="68"/>
        <v>-10147</v>
      </c>
      <c r="AD57" s="75">
        <f t="shared" si="68"/>
        <v>0</v>
      </c>
      <c r="AE57" s="75">
        <f t="shared" si="68"/>
        <v>17934000</v>
      </c>
      <c r="AF57" s="75">
        <f t="shared" si="68"/>
        <v>26607074</v>
      </c>
      <c r="AG57" s="75">
        <f t="shared" si="68"/>
        <v>26759304</v>
      </c>
      <c r="AH57" s="75">
        <f t="shared" si="68"/>
        <v>26889996</v>
      </c>
      <c r="AI57" s="75">
        <f t="shared" si="68"/>
        <v>8955996</v>
      </c>
      <c r="AJ57" s="75">
        <f t="shared" si="68"/>
        <v>282922</v>
      </c>
      <c r="AK57" s="75">
        <f t="shared" si="68"/>
        <v>130692</v>
      </c>
    </row>
    <row r="58" spans="1:37" ht="26.25" customHeight="1">
      <c r="A58" s="86">
        <v>53</v>
      </c>
      <c r="B58" s="84" t="s">
        <v>286</v>
      </c>
      <c r="C58" s="75">
        <f>C55-C28</f>
        <v>0</v>
      </c>
      <c r="D58" s="75">
        <f aca="true" t="shared" si="69" ref="D58:AK58">D55-D28</f>
        <v>0</v>
      </c>
      <c r="E58" s="75">
        <f t="shared" si="69"/>
        <v>96796254</v>
      </c>
      <c r="F58" s="75">
        <f t="shared" si="69"/>
        <v>83397631</v>
      </c>
      <c r="G58" s="75">
        <f t="shared" si="69"/>
        <v>78011035</v>
      </c>
      <c r="H58" s="75">
        <f t="shared" si="69"/>
        <v>76000662</v>
      </c>
      <c r="I58" s="75">
        <f t="shared" si="69"/>
        <v>-15209948</v>
      </c>
      <c r="J58" s="75">
        <f t="shared" si="69"/>
        <v>0</v>
      </c>
      <c r="K58" s="75">
        <f t="shared" si="69"/>
        <v>0</v>
      </c>
      <c r="L58" s="75">
        <f t="shared" si="69"/>
        <v>-349042</v>
      </c>
      <c r="M58" s="75">
        <f t="shared" si="69"/>
        <v>99959</v>
      </c>
      <c r="N58" s="75">
        <f t="shared" si="69"/>
        <v>99959</v>
      </c>
      <c r="O58" s="75">
        <f t="shared" si="69"/>
        <v>99959</v>
      </c>
      <c r="P58" s="75">
        <f t="shared" si="69"/>
        <v>449001</v>
      </c>
      <c r="Q58" s="75">
        <f t="shared" si="69"/>
        <v>0</v>
      </c>
      <c r="R58" s="75">
        <f t="shared" si="69"/>
        <v>0</v>
      </c>
      <c r="S58" s="75">
        <f t="shared" si="69"/>
        <v>-2829258</v>
      </c>
      <c r="T58" s="75">
        <f t="shared" si="69"/>
        <v>149488</v>
      </c>
      <c r="U58" s="75">
        <f t="shared" si="69"/>
        <v>149488</v>
      </c>
      <c r="V58" s="75">
        <f t="shared" si="69"/>
        <v>149488</v>
      </c>
      <c r="W58" s="75">
        <f t="shared" si="69"/>
        <v>2978746</v>
      </c>
      <c r="X58" s="75">
        <f t="shared" si="69"/>
        <v>0</v>
      </c>
      <c r="Y58" s="75">
        <f t="shared" si="69"/>
        <v>0</v>
      </c>
      <c r="Z58" s="75">
        <f t="shared" si="69"/>
        <v>40361</v>
      </c>
      <c r="AA58" s="75">
        <f t="shared" si="69"/>
        <v>40361</v>
      </c>
      <c r="AB58" s="75">
        <f t="shared" si="69"/>
        <v>40361</v>
      </c>
      <c r="AC58" s="75">
        <f t="shared" si="69"/>
        <v>40361</v>
      </c>
      <c r="AD58" s="75">
        <f t="shared" si="69"/>
        <v>0</v>
      </c>
      <c r="AE58" s="75">
        <f t="shared" si="69"/>
        <v>0</v>
      </c>
      <c r="AF58" s="75">
        <f t="shared" si="69"/>
        <v>0</v>
      </c>
      <c r="AG58" s="75">
        <f t="shared" si="69"/>
        <v>93658315</v>
      </c>
      <c r="AH58" s="75">
        <f t="shared" si="69"/>
        <v>83687439</v>
      </c>
      <c r="AI58" s="75">
        <f t="shared" si="69"/>
        <v>83687439</v>
      </c>
      <c r="AJ58" s="75">
        <f t="shared" si="69"/>
        <v>83687439</v>
      </c>
      <c r="AK58" s="75">
        <f t="shared" si="69"/>
        <v>-9970876</v>
      </c>
    </row>
    <row r="59" spans="1:7" ht="13.5">
      <c r="A59" s="13"/>
      <c r="B59" s="13"/>
      <c r="C59" s="11"/>
      <c r="D59" s="11"/>
      <c r="E59" s="11"/>
      <c r="F59" s="11"/>
      <c r="G59" s="17"/>
    </row>
    <row r="60" spans="1:37" ht="13.5">
      <c r="A60" s="13"/>
      <c r="B60" s="13"/>
      <c r="C60" s="11"/>
      <c r="D60" s="11"/>
      <c r="E60" s="11"/>
      <c r="F60" s="11"/>
      <c r="G60" s="17"/>
      <c r="AE60" s="106">
        <f>AE55-AE51</f>
        <v>541335484</v>
      </c>
      <c r="AF60" s="106">
        <f aca="true" t="shared" si="70" ref="AF60:AK60">AF55-AF51</f>
        <v>731330337</v>
      </c>
      <c r="AG60" s="106">
        <f t="shared" si="70"/>
        <v>701451756</v>
      </c>
      <c r="AH60" s="106">
        <f t="shared" si="70"/>
        <v>674948470</v>
      </c>
      <c r="AI60" s="106">
        <f t="shared" si="70"/>
        <v>133612986</v>
      </c>
      <c r="AJ60" s="106">
        <f t="shared" si="70"/>
        <v>-56381867</v>
      </c>
      <c r="AK60" s="106">
        <f t="shared" si="70"/>
        <v>-26503286</v>
      </c>
    </row>
    <row r="61" spans="1:37" ht="13.5">
      <c r="A61" s="13"/>
      <c r="B61" s="13"/>
      <c r="C61" s="11"/>
      <c r="D61" s="11"/>
      <c r="E61" s="11"/>
      <c r="F61" s="11"/>
      <c r="G61" s="16"/>
      <c r="AE61" s="106">
        <f aca="true" t="shared" si="71" ref="AE61:AK61">AE28-AE23</f>
        <v>373532484</v>
      </c>
      <c r="AF61" s="106">
        <f t="shared" si="71"/>
        <v>562584224</v>
      </c>
      <c r="AG61" s="106">
        <f t="shared" si="71"/>
        <v>458489267</v>
      </c>
      <c r="AH61" s="106">
        <f t="shared" si="71"/>
        <v>441956857</v>
      </c>
      <c r="AI61" s="106">
        <f t="shared" si="71"/>
        <v>68424373</v>
      </c>
      <c r="AJ61" s="106">
        <f t="shared" si="71"/>
        <v>-120627367</v>
      </c>
      <c r="AK61" s="106">
        <f t="shared" si="71"/>
        <v>-16532410</v>
      </c>
    </row>
    <row r="62" spans="1:7" ht="13.5">
      <c r="A62" s="13"/>
      <c r="B62" s="13"/>
      <c r="C62" s="11"/>
      <c r="D62" s="11"/>
      <c r="E62" s="11"/>
      <c r="F62" s="11"/>
      <c r="G62" s="16"/>
    </row>
    <row r="63" spans="1:7" ht="13.5">
      <c r="A63" s="13"/>
      <c r="B63" s="13"/>
      <c r="C63" s="11"/>
      <c r="D63" s="11"/>
      <c r="E63" s="11"/>
      <c r="F63" s="11"/>
      <c r="G63" s="16"/>
    </row>
    <row r="64" spans="1:7" ht="13.5">
      <c r="A64" s="13"/>
      <c r="B64" s="13"/>
      <c r="C64" s="11"/>
      <c r="D64" s="11"/>
      <c r="E64" s="11"/>
      <c r="F64" s="11"/>
      <c r="G64" s="16"/>
    </row>
  </sheetData>
  <sheetProtection/>
  <mergeCells count="37">
    <mergeCell ref="A2:A5"/>
    <mergeCell ref="B2:B5"/>
    <mergeCell ref="C2:I2"/>
    <mergeCell ref="J2:P2"/>
    <mergeCell ref="Q2:W2"/>
    <mergeCell ref="J3:J4"/>
    <mergeCell ref="K3:K4"/>
    <mergeCell ref="M3:M5"/>
    <mergeCell ref="N3:N5"/>
    <mergeCell ref="R3:R4"/>
    <mergeCell ref="T3:T5"/>
    <mergeCell ref="U3:U5"/>
    <mergeCell ref="V3:V5"/>
    <mergeCell ref="W3:W5"/>
    <mergeCell ref="AE2:AK2"/>
    <mergeCell ref="C3:C4"/>
    <mergeCell ref="D3:D4"/>
    <mergeCell ref="F3:F5"/>
    <mergeCell ref="G3:G5"/>
    <mergeCell ref="H3:H5"/>
    <mergeCell ref="I3:I5"/>
    <mergeCell ref="O3:O5"/>
    <mergeCell ref="P3:P5"/>
    <mergeCell ref="Q3:Q4"/>
    <mergeCell ref="AJ3:AJ5"/>
    <mergeCell ref="AK3:AK5"/>
    <mergeCell ref="AE3:AE4"/>
    <mergeCell ref="AF3:AF4"/>
    <mergeCell ref="AH3:AH5"/>
    <mergeCell ref="AI3:AI5"/>
    <mergeCell ref="X2:AD2"/>
    <mergeCell ref="X3:X4"/>
    <mergeCell ref="Y3:Y4"/>
    <mergeCell ref="AA3:AA5"/>
    <mergeCell ref="AB3:AB5"/>
    <mergeCell ref="AC3:AC5"/>
    <mergeCell ref="AD3:AD5"/>
  </mergeCells>
  <printOptions horizontalCentered="1" verticalCentered="1"/>
  <pageMargins left="0.11811023622047245" right="0.11811023622047245" top="0.3937007874015748" bottom="0.1968503937007874" header="0.35433070866141736" footer="0.2755905511811024"/>
  <pageSetup fitToHeight="0" fitToWidth="1" horizontalDpi="600" verticalDpi="600" orientation="landscape" paperSize="8" scale="40" r:id="rId1"/>
  <headerFooter alignWithMargins="0">
    <oddHeader>&amp;C
&amp;"Arial,Félkövér"&amp;14KÖLTSÉGVETÉSI SZERVENKÉNTI &amp;"Times New Roman CE,Normál"&amp;12
&amp;"Garamond,Félkövér"&amp;16KÖLTSÉGVETÉSI MÉRLEG (JELENTÉS) 2016. ÉV&amp;R&amp;"Arial,Normál"10. sz. melléklet</oddHeader>
    <oddFooter>&amp;L&amp;P</oddFooter>
  </headerFooter>
  <colBreaks count="1" manualBreakCount="1">
    <brk id="37" max="5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4:E17"/>
  <sheetViews>
    <sheetView view="pageLayout" workbookViewId="0" topLeftCell="A1">
      <selection activeCell="B17" sqref="B17"/>
    </sheetView>
  </sheetViews>
  <sheetFormatPr defaultColWidth="8.796875" defaultRowHeight="15"/>
  <cols>
    <col min="1" max="1" width="39.3984375" style="0" bestFit="1" customWidth="1"/>
    <col min="2" max="2" width="20.19921875" style="0" customWidth="1"/>
    <col min="3" max="3" width="22.59765625" style="0" bestFit="1" customWidth="1"/>
    <col min="4" max="4" width="17.3984375" style="0" customWidth="1"/>
    <col min="5" max="5" width="16" style="0" bestFit="1" customWidth="1"/>
  </cols>
  <sheetData>
    <row r="4" spans="1:5" ht="24.75" customHeight="1">
      <c r="A4" s="271" t="s">
        <v>470</v>
      </c>
      <c r="B4" s="272"/>
      <c r="C4" s="272"/>
      <c r="D4" s="273"/>
      <c r="E4" s="285" t="s">
        <v>472</v>
      </c>
    </row>
    <row r="5" spans="1:5" ht="24.75" customHeight="1">
      <c r="A5" s="563" t="s">
        <v>316</v>
      </c>
      <c r="B5" s="564" t="s">
        <v>317</v>
      </c>
      <c r="C5" s="564" t="s">
        <v>318</v>
      </c>
      <c r="D5" s="564" t="s">
        <v>57</v>
      </c>
      <c r="E5" s="562" t="s">
        <v>319</v>
      </c>
    </row>
    <row r="6" spans="1:5" ht="43.5" customHeight="1">
      <c r="A6" s="563"/>
      <c r="B6" s="564"/>
      <c r="C6" s="564"/>
      <c r="D6" s="564"/>
      <c r="E6" s="562"/>
    </row>
    <row r="7" spans="1:5" ht="24.75" customHeight="1">
      <c r="A7" s="274" t="s">
        <v>320</v>
      </c>
      <c r="B7" s="275">
        <v>100000000</v>
      </c>
      <c r="C7" s="275">
        <v>115090205</v>
      </c>
      <c r="D7" s="275">
        <v>112737925</v>
      </c>
      <c r="E7" s="287">
        <f>D7/C7</f>
        <v>0.9795614231463051</v>
      </c>
    </row>
    <row r="8" spans="1:5" ht="24.75" customHeight="1">
      <c r="A8" s="274" t="s">
        <v>321</v>
      </c>
      <c r="B8" s="275">
        <v>22000000</v>
      </c>
      <c r="C8" s="275">
        <v>21466345</v>
      </c>
      <c r="D8" s="275">
        <v>19466345</v>
      </c>
      <c r="E8" s="287">
        <f aca="true" t="shared" si="0" ref="E8:E16">D8/C8</f>
        <v>0.9068309020469018</v>
      </c>
    </row>
    <row r="9" spans="1:5" ht="24.75" customHeight="1">
      <c r="A9" s="274" t="s">
        <v>322</v>
      </c>
      <c r="B9" s="275">
        <v>17500000</v>
      </c>
      <c r="C9" s="275">
        <v>21866626</v>
      </c>
      <c r="D9" s="275">
        <v>21860326</v>
      </c>
      <c r="E9" s="287">
        <f t="shared" si="0"/>
        <v>0.9997118897080876</v>
      </c>
    </row>
    <row r="10" spans="1:5" ht="24.75" customHeight="1">
      <c r="A10" s="274" t="s">
        <v>323</v>
      </c>
      <c r="B10" s="275">
        <v>500000</v>
      </c>
      <c r="C10" s="275">
        <v>918750</v>
      </c>
      <c r="D10" s="275">
        <v>918750</v>
      </c>
      <c r="E10" s="287">
        <f t="shared" si="0"/>
        <v>1</v>
      </c>
    </row>
    <row r="11" spans="1:5" ht="24.75" customHeight="1">
      <c r="A11" s="274" t="s">
        <v>324</v>
      </c>
      <c r="B11" s="275">
        <v>1000000</v>
      </c>
      <c r="C11" s="275">
        <v>1148057</v>
      </c>
      <c r="D11" s="275">
        <v>1482057</v>
      </c>
      <c r="E11" s="287">
        <f t="shared" si="0"/>
        <v>1.2909263216024989</v>
      </c>
    </row>
    <row r="12" spans="1:5" ht="24.75" customHeight="1">
      <c r="A12" s="274" t="s">
        <v>325</v>
      </c>
      <c r="B12" s="275">
        <v>800000</v>
      </c>
      <c r="C12" s="275">
        <v>916061</v>
      </c>
      <c r="D12" s="275">
        <v>576061</v>
      </c>
      <c r="E12" s="287">
        <f t="shared" si="0"/>
        <v>0.6288456773075155</v>
      </c>
    </row>
    <row r="13" spans="1:5" ht="24.75" customHeight="1">
      <c r="A13" s="278" t="s">
        <v>326</v>
      </c>
      <c r="B13" s="286">
        <v>10000000</v>
      </c>
      <c r="C13" s="275">
        <v>11063505</v>
      </c>
      <c r="D13" s="275">
        <v>10686209</v>
      </c>
      <c r="E13" s="287">
        <f t="shared" si="0"/>
        <v>0.9658972450412414</v>
      </c>
    </row>
    <row r="14" spans="1:5" ht="24.75" customHeight="1">
      <c r="A14" s="278" t="s">
        <v>476</v>
      </c>
      <c r="B14" s="275">
        <v>0</v>
      </c>
      <c r="C14" s="275">
        <v>0</v>
      </c>
      <c r="D14" s="275">
        <v>6000</v>
      </c>
      <c r="E14" s="275"/>
    </row>
    <row r="15" spans="1:5" ht="24.75" customHeight="1">
      <c r="A15" s="278" t="s">
        <v>477</v>
      </c>
      <c r="B15" s="275">
        <v>0</v>
      </c>
      <c r="C15" s="275">
        <v>0</v>
      </c>
      <c r="D15" s="275">
        <v>6300</v>
      </c>
      <c r="E15" s="275"/>
    </row>
    <row r="16" spans="1:5" ht="33" customHeight="1">
      <c r="A16" s="279" t="s">
        <v>327</v>
      </c>
      <c r="B16" s="280">
        <f>SUM(B7:B15)</f>
        <v>151800000</v>
      </c>
      <c r="C16" s="280">
        <f>SUM(C7:C15)</f>
        <v>172469549</v>
      </c>
      <c r="D16" s="280">
        <f>SUM(D7:D15)</f>
        <v>167739973</v>
      </c>
      <c r="E16" s="288">
        <f t="shared" si="0"/>
        <v>0.9725773272590862</v>
      </c>
    </row>
    <row r="17" spans="1:5" ht="15.75">
      <c r="A17" s="281"/>
      <c r="B17" s="282"/>
      <c r="C17" s="282"/>
      <c r="D17" s="283"/>
      <c r="E17" s="284"/>
    </row>
  </sheetData>
  <sheetProtection/>
  <mergeCells count="5">
    <mergeCell ref="E5:E6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scale="65" r:id="rId1"/>
  <headerFooter>
    <oddHeader>&amp;C
ÖNKORMÁNYZAT 2016. ÉVI 
KÖZHATALMI BEVÉTELEI&amp;R11.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80"/>
  <sheetViews>
    <sheetView view="pageLayout" workbookViewId="0" topLeftCell="A1">
      <selection activeCell="I8" sqref="I7:I8"/>
    </sheetView>
  </sheetViews>
  <sheetFormatPr defaultColWidth="8.796875" defaultRowHeight="15"/>
  <cols>
    <col min="1" max="1" width="44.19921875" style="0" customWidth="1"/>
    <col min="2" max="2" width="17.59765625" style="0" customWidth="1"/>
    <col min="3" max="3" width="18.59765625" style="0" customWidth="1"/>
    <col min="4" max="4" width="15.8984375" style="0" customWidth="1"/>
    <col min="5" max="5" width="13.3984375" style="0" customWidth="1"/>
  </cols>
  <sheetData>
    <row r="1" spans="1:4" ht="15.75">
      <c r="A1" s="271" t="s">
        <v>470</v>
      </c>
      <c r="C1" s="289"/>
      <c r="D1" s="272" t="s">
        <v>472</v>
      </c>
    </row>
    <row r="2" spans="1:4" ht="15.75">
      <c r="A2" s="563" t="s">
        <v>328</v>
      </c>
      <c r="B2" s="564" t="s">
        <v>317</v>
      </c>
      <c r="C2" s="564" t="s">
        <v>318</v>
      </c>
      <c r="D2" s="564" t="s">
        <v>57</v>
      </c>
    </row>
    <row r="3" spans="1:4" ht="15.75">
      <c r="A3" s="563"/>
      <c r="B3" s="564"/>
      <c r="C3" s="564"/>
      <c r="D3" s="564"/>
    </row>
    <row r="4" spans="1:4" ht="15.75">
      <c r="A4" s="577" t="s">
        <v>329</v>
      </c>
      <c r="B4" s="577"/>
      <c r="C4" s="577"/>
      <c r="D4" s="577"/>
    </row>
    <row r="5" spans="1:4" ht="15.75">
      <c r="A5" s="573" t="s">
        <v>44</v>
      </c>
      <c r="B5" s="573"/>
      <c r="C5" s="573"/>
      <c r="D5" s="573"/>
    </row>
    <row r="6" spans="1:4" ht="15.75">
      <c r="A6" s="274" t="s">
        <v>478</v>
      </c>
      <c r="B6" s="275">
        <v>100000</v>
      </c>
      <c r="C6" s="275">
        <v>100000</v>
      </c>
      <c r="D6" s="275">
        <v>100000</v>
      </c>
    </row>
    <row r="7" spans="1:4" ht="15.75">
      <c r="A7" s="274" t="s">
        <v>479</v>
      </c>
      <c r="B7" s="275">
        <v>6000000</v>
      </c>
      <c r="C7" s="275">
        <v>6000000</v>
      </c>
      <c r="D7" s="275">
        <v>6000000</v>
      </c>
    </row>
    <row r="8" spans="1:4" ht="15.75">
      <c r="A8" s="274" t="s">
        <v>480</v>
      </c>
      <c r="B8" s="275">
        <v>5000000</v>
      </c>
      <c r="C8" s="275">
        <v>3200000</v>
      </c>
      <c r="D8" s="275">
        <v>3200000</v>
      </c>
    </row>
    <row r="9" spans="1:4" ht="15.75">
      <c r="A9" s="274" t="s">
        <v>481</v>
      </c>
      <c r="B9" s="275">
        <v>2000000</v>
      </c>
      <c r="C9" s="275">
        <v>0</v>
      </c>
      <c r="D9" s="275">
        <v>0</v>
      </c>
    </row>
    <row r="10" spans="1:4" ht="15.75">
      <c r="A10" s="274" t="s">
        <v>482</v>
      </c>
      <c r="B10" s="275">
        <v>1753000</v>
      </c>
      <c r="C10" s="275">
        <v>0</v>
      </c>
      <c r="D10" s="275">
        <v>0</v>
      </c>
    </row>
    <row r="11" spans="1:4" ht="15.75">
      <c r="A11" s="274" t="s">
        <v>500</v>
      </c>
      <c r="B11" s="275">
        <v>0</v>
      </c>
      <c r="C11" s="275">
        <v>1529400</v>
      </c>
      <c r="D11" s="275">
        <v>1529400</v>
      </c>
    </row>
    <row r="12" spans="1:4" ht="15.75">
      <c r="A12" s="274" t="s">
        <v>501</v>
      </c>
      <c r="B12" s="275">
        <v>0</v>
      </c>
      <c r="C12" s="275">
        <v>319811</v>
      </c>
      <c r="D12" s="275">
        <v>319811</v>
      </c>
    </row>
    <row r="13" spans="1:4" ht="15.75">
      <c r="A13" s="274" t="s">
        <v>502</v>
      </c>
      <c r="B13" s="275">
        <v>0</v>
      </c>
      <c r="C13" s="275">
        <v>2584450</v>
      </c>
      <c r="D13" s="275">
        <v>2584450</v>
      </c>
    </row>
    <row r="14" spans="1:4" ht="15.75">
      <c r="A14" s="274" t="s">
        <v>503</v>
      </c>
      <c r="B14" s="275">
        <v>0</v>
      </c>
      <c r="C14" s="275">
        <v>16117391</v>
      </c>
      <c r="D14" s="275">
        <v>16117391</v>
      </c>
    </row>
    <row r="15" spans="1:4" ht="15.75">
      <c r="A15" s="274" t="s">
        <v>504</v>
      </c>
      <c r="B15" s="275">
        <v>0</v>
      </c>
      <c r="C15" s="275">
        <v>736600</v>
      </c>
      <c r="D15" s="275">
        <v>736600</v>
      </c>
    </row>
    <row r="16" spans="1:4" ht="15.75">
      <c r="A16" s="274" t="s">
        <v>499</v>
      </c>
      <c r="B16" s="275">
        <v>0</v>
      </c>
      <c r="C16" s="275">
        <v>49308651</v>
      </c>
      <c r="D16" s="275">
        <v>1400175</v>
      </c>
    </row>
    <row r="17" spans="1:4" ht="15.75">
      <c r="A17" s="274" t="s">
        <v>505</v>
      </c>
      <c r="B17" s="275">
        <v>0</v>
      </c>
      <c r="C17" s="275">
        <v>158369</v>
      </c>
      <c r="D17" s="275">
        <v>158369</v>
      </c>
    </row>
    <row r="18" spans="1:4" ht="15.75">
      <c r="A18" s="274" t="s">
        <v>506</v>
      </c>
      <c r="B18" s="275">
        <v>0</v>
      </c>
      <c r="C18" s="275">
        <v>164973</v>
      </c>
      <c r="D18" s="275">
        <v>164973</v>
      </c>
    </row>
    <row r="19" spans="1:4" ht="15.75">
      <c r="A19" s="274" t="s">
        <v>507</v>
      </c>
      <c r="B19" s="275">
        <v>0</v>
      </c>
      <c r="C19" s="275">
        <v>336677</v>
      </c>
      <c r="D19" s="275">
        <v>336677</v>
      </c>
    </row>
    <row r="20" spans="1:4" ht="15.75">
      <c r="A20" s="274" t="s">
        <v>508</v>
      </c>
      <c r="B20" s="275">
        <v>0</v>
      </c>
      <c r="C20" s="275">
        <v>504476</v>
      </c>
      <c r="D20" s="275">
        <v>504476</v>
      </c>
    </row>
    <row r="21" spans="1:4" ht="15.75">
      <c r="A21" s="274" t="s">
        <v>509</v>
      </c>
      <c r="B21" s="275">
        <v>0</v>
      </c>
      <c r="C21" s="275">
        <v>96001</v>
      </c>
      <c r="D21" s="275">
        <v>96001</v>
      </c>
    </row>
    <row r="22" spans="1:4" ht="15.75">
      <c r="A22" s="274" t="s">
        <v>511</v>
      </c>
      <c r="B22" s="275">
        <v>0</v>
      </c>
      <c r="C22" s="275">
        <v>1425448</v>
      </c>
      <c r="D22" s="275">
        <v>1425448</v>
      </c>
    </row>
    <row r="23" spans="1:4" ht="15.75">
      <c r="A23" s="274" t="s">
        <v>510</v>
      </c>
      <c r="B23" s="275">
        <v>0</v>
      </c>
      <c r="C23" s="275">
        <v>177600</v>
      </c>
      <c r="D23" s="275">
        <v>177600</v>
      </c>
    </row>
    <row r="24" spans="1:4" ht="15.75">
      <c r="A24" s="274" t="s">
        <v>512</v>
      </c>
      <c r="B24" s="275">
        <v>0</v>
      </c>
      <c r="C24" s="275">
        <v>112547</v>
      </c>
      <c r="D24" s="275">
        <v>112547</v>
      </c>
    </row>
    <row r="25" spans="1:4" ht="15.75">
      <c r="A25" s="274" t="s">
        <v>513</v>
      </c>
      <c r="B25" s="275">
        <v>0</v>
      </c>
      <c r="C25" s="275">
        <v>572180</v>
      </c>
      <c r="D25" s="275">
        <v>572180</v>
      </c>
    </row>
    <row r="26" spans="1:4" ht="15.75">
      <c r="A26" s="274"/>
      <c r="B26" s="275"/>
      <c r="C26" s="275"/>
      <c r="D26" s="275"/>
    </row>
    <row r="27" spans="1:4" ht="15.75">
      <c r="A27" s="279" t="s">
        <v>308</v>
      </c>
      <c r="B27" s="292">
        <f>SUM(B6:B15)</f>
        <v>14853000</v>
      </c>
      <c r="C27" s="292">
        <f>SUM(C6:C25)</f>
        <v>83444574</v>
      </c>
      <c r="D27" s="292">
        <f>SUM(D6:D25)</f>
        <v>35536098</v>
      </c>
    </row>
    <row r="28" spans="1:4" ht="15.75">
      <c r="A28" s="293"/>
      <c r="B28" s="293"/>
      <c r="C28" s="294"/>
      <c r="D28" s="295"/>
    </row>
    <row r="29" spans="1:4" ht="15.75">
      <c r="A29" s="293" t="s">
        <v>330</v>
      </c>
      <c r="B29" s="296">
        <f>B27</f>
        <v>14853000</v>
      </c>
      <c r="C29" s="296">
        <f>C27</f>
        <v>83444574</v>
      </c>
      <c r="D29" s="296">
        <f>D27</f>
        <v>35536098</v>
      </c>
    </row>
    <row r="30" spans="1:4" ht="15.75">
      <c r="A30" s="565" t="s">
        <v>331</v>
      </c>
      <c r="B30" s="566"/>
      <c r="C30" s="566"/>
      <c r="D30" s="567"/>
    </row>
    <row r="31" spans="1:4" ht="15.75">
      <c r="A31" s="291" t="s">
        <v>483</v>
      </c>
      <c r="B31" s="301">
        <v>10000000</v>
      </c>
      <c r="C31" s="301">
        <v>7395700</v>
      </c>
      <c r="D31" s="301">
        <v>0</v>
      </c>
    </row>
    <row r="32" spans="1:4" ht="15.75">
      <c r="A32" s="291" t="s">
        <v>484</v>
      </c>
      <c r="B32" s="301">
        <v>8854000</v>
      </c>
      <c r="C32" s="301">
        <v>8854000</v>
      </c>
      <c r="D32" s="301">
        <v>8853524</v>
      </c>
    </row>
    <row r="33" spans="1:4" ht="15.75">
      <c r="A33" s="291" t="s">
        <v>485</v>
      </c>
      <c r="B33" s="301">
        <v>696000</v>
      </c>
      <c r="C33" s="301">
        <v>696000</v>
      </c>
      <c r="D33" s="301">
        <v>695207</v>
      </c>
    </row>
    <row r="34" spans="1:4" ht="15.75">
      <c r="A34" s="291" t="s">
        <v>514</v>
      </c>
      <c r="B34" s="301">
        <v>0</v>
      </c>
      <c r="C34" s="301">
        <v>2503450</v>
      </c>
      <c r="D34" s="301">
        <v>2503450</v>
      </c>
    </row>
    <row r="35" spans="1:4" ht="15.75">
      <c r="A35" s="291" t="s">
        <v>515</v>
      </c>
      <c r="B35" s="301">
        <v>0</v>
      </c>
      <c r="C35" s="301">
        <v>1076300</v>
      </c>
      <c r="D35" s="301">
        <v>1076300</v>
      </c>
    </row>
    <row r="36" spans="1:4" ht="15.75">
      <c r="A36" s="291" t="s">
        <v>516</v>
      </c>
      <c r="B36" s="301">
        <v>0</v>
      </c>
      <c r="C36" s="301">
        <v>1034923</v>
      </c>
      <c r="D36" s="301">
        <v>1034923</v>
      </c>
    </row>
    <row r="37" spans="1:4" ht="15.75">
      <c r="A37" s="274"/>
      <c r="B37" s="286"/>
      <c r="C37" s="286"/>
      <c r="D37" s="286"/>
    </row>
    <row r="38" spans="1:4" ht="15.75">
      <c r="A38" s="279" t="s">
        <v>332</v>
      </c>
      <c r="B38" s="280">
        <f>SUM(B31:B37)</f>
        <v>19550000</v>
      </c>
      <c r="C38" s="280">
        <f>SUM(C31:C37)</f>
        <v>21560373</v>
      </c>
      <c r="D38" s="280">
        <f>SUM(D31:D37)</f>
        <v>14163404</v>
      </c>
    </row>
    <row r="39" spans="1:4" ht="15.75">
      <c r="A39" s="297" t="s">
        <v>333</v>
      </c>
      <c r="B39" s="298">
        <f>B29+B38</f>
        <v>34403000</v>
      </c>
      <c r="C39" s="298">
        <f>C29+C38</f>
        <v>105004947</v>
      </c>
      <c r="D39" s="298">
        <f>D29+D38</f>
        <v>49699502</v>
      </c>
    </row>
    <row r="40" spans="1:4" ht="15.75">
      <c r="A40" s="572"/>
      <c r="B40" s="572"/>
      <c r="C40" s="572"/>
      <c r="D40" s="572"/>
    </row>
    <row r="41" spans="1:4" ht="15.75">
      <c r="A41" s="563" t="s">
        <v>334</v>
      </c>
      <c r="B41" s="564" t="s">
        <v>317</v>
      </c>
      <c r="C41" s="564" t="s">
        <v>318</v>
      </c>
      <c r="D41" s="564" t="s">
        <v>57</v>
      </c>
    </row>
    <row r="42" spans="1:4" ht="15.75">
      <c r="A42" s="563"/>
      <c r="B42" s="564"/>
      <c r="C42" s="564"/>
      <c r="D42" s="564"/>
    </row>
    <row r="43" spans="1:4" ht="18">
      <c r="A43" s="571" t="s">
        <v>329</v>
      </c>
      <c r="B43" s="571"/>
      <c r="C43" s="571"/>
      <c r="D43" s="571"/>
    </row>
    <row r="44" spans="1:4" ht="15.75">
      <c r="A44" s="274" t="s">
        <v>498</v>
      </c>
      <c r="B44" s="275">
        <v>300000</v>
      </c>
      <c r="C44" s="275">
        <v>300000</v>
      </c>
      <c r="D44" s="275">
        <v>108052</v>
      </c>
    </row>
    <row r="45" spans="1:4" ht="15.75">
      <c r="A45" s="274" t="s">
        <v>486</v>
      </c>
      <c r="B45" s="275">
        <v>300000</v>
      </c>
      <c r="C45" s="275">
        <v>300000</v>
      </c>
      <c r="D45" s="275">
        <v>299974</v>
      </c>
    </row>
    <row r="46" spans="1:4" ht="15.75">
      <c r="A46" s="274" t="s">
        <v>487</v>
      </c>
      <c r="B46" s="275">
        <v>100000</v>
      </c>
      <c r="C46" s="275">
        <v>100000</v>
      </c>
      <c r="D46" s="275">
        <v>0</v>
      </c>
    </row>
    <row r="47" spans="1:4" ht="15.75">
      <c r="A47" s="274" t="s">
        <v>488</v>
      </c>
      <c r="B47" s="275">
        <v>1016000</v>
      </c>
      <c r="C47" s="275">
        <v>1016000</v>
      </c>
      <c r="D47" s="275">
        <v>0</v>
      </c>
    </row>
    <row r="48" spans="1:4" ht="15.75">
      <c r="A48" s="274"/>
      <c r="B48" s="275"/>
      <c r="C48" s="275"/>
      <c r="D48" s="275"/>
    </row>
    <row r="49" spans="1:4" ht="15.75">
      <c r="A49" s="299" t="s">
        <v>308</v>
      </c>
      <c r="B49" s="277">
        <f>SUM(B44:B48)</f>
        <v>1716000</v>
      </c>
      <c r="C49" s="277">
        <f>SUM(C44:C48)</f>
        <v>1716000</v>
      </c>
      <c r="D49" s="277">
        <f>SUM(D44:D48)</f>
        <v>408026</v>
      </c>
    </row>
    <row r="50" spans="1:4" ht="15.75">
      <c r="A50" s="299"/>
      <c r="B50" s="277"/>
      <c r="C50" s="277"/>
      <c r="D50" s="277"/>
    </row>
    <row r="51" spans="1:4" ht="15.75">
      <c r="A51" s="293" t="s">
        <v>330</v>
      </c>
      <c r="B51" s="296">
        <f>B49</f>
        <v>1716000</v>
      </c>
      <c r="C51" s="296">
        <f>C49</f>
        <v>1716000</v>
      </c>
      <c r="D51" s="296">
        <f>D49</f>
        <v>408026</v>
      </c>
    </row>
    <row r="52" spans="1:4" ht="15.75">
      <c r="A52" s="568" t="s">
        <v>331</v>
      </c>
      <c r="B52" s="569"/>
      <c r="C52" s="569"/>
      <c r="D52" s="570"/>
    </row>
    <row r="53" spans="1:4" ht="15.75">
      <c r="A53" s="276"/>
      <c r="B53" s="280"/>
      <c r="C53" s="280"/>
      <c r="D53" s="280"/>
    </row>
    <row r="54" spans="1:4" ht="15.75">
      <c r="A54" s="279" t="s">
        <v>332</v>
      </c>
      <c r="B54" s="280">
        <v>0</v>
      </c>
      <c r="C54" s="280">
        <v>0</v>
      </c>
      <c r="D54" s="280">
        <v>0</v>
      </c>
    </row>
    <row r="55" spans="1:4" ht="15.75">
      <c r="A55" s="297" t="s">
        <v>333</v>
      </c>
      <c r="B55" s="298">
        <f>B51+B54</f>
        <v>1716000</v>
      </c>
      <c r="C55" s="298">
        <f>C51+C54</f>
        <v>1716000</v>
      </c>
      <c r="D55" s="298">
        <f>D51+D54</f>
        <v>408026</v>
      </c>
    </row>
    <row r="56" spans="1:4" ht="15.75">
      <c r="A56" s="300"/>
      <c r="B56" s="300"/>
      <c r="C56" s="300"/>
      <c r="D56" s="300"/>
    </row>
    <row r="57" spans="1:4" ht="15.75">
      <c r="A57" s="563" t="s">
        <v>335</v>
      </c>
      <c r="B57" s="564" t="s">
        <v>317</v>
      </c>
      <c r="C57" s="564" t="s">
        <v>318</v>
      </c>
      <c r="D57" s="564" t="s">
        <v>57</v>
      </c>
    </row>
    <row r="58" spans="1:4" ht="15.75">
      <c r="A58" s="563"/>
      <c r="B58" s="564"/>
      <c r="C58" s="564"/>
      <c r="D58" s="564"/>
    </row>
    <row r="59" spans="1:4" ht="18">
      <c r="A59" s="571" t="s">
        <v>329</v>
      </c>
      <c r="B59" s="571"/>
      <c r="C59" s="571"/>
      <c r="D59" s="571"/>
    </row>
    <row r="60" spans="1:4" ht="15.75">
      <c r="A60" s="573" t="s">
        <v>336</v>
      </c>
      <c r="B60" s="573"/>
      <c r="C60" s="573"/>
      <c r="D60" s="573"/>
    </row>
    <row r="61" spans="1:4" ht="15.75">
      <c r="A61" s="278" t="s">
        <v>493</v>
      </c>
      <c r="B61" s="290">
        <v>500000</v>
      </c>
      <c r="C61" s="290">
        <v>500000</v>
      </c>
      <c r="D61" s="275">
        <v>233000</v>
      </c>
    </row>
    <row r="62" spans="1:4" ht="15.75">
      <c r="A62" s="278" t="s">
        <v>338</v>
      </c>
      <c r="B62" s="290">
        <v>1212000</v>
      </c>
      <c r="C62" s="290">
        <v>1212000</v>
      </c>
      <c r="D62" s="275">
        <v>1212000</v>
      </c>
    </row>
    <row r="63" spans="1:4" ht="15.75">
      <c r="A63" s="278" t="s">
        <v>494</v>
      </c>
      <c r="B63" s="290">
        <v>0</v>
      </c>
      <c r="C63" s="290">
        <v>179832</v>
      </c>
      <c r="D63" s="275">
        <v>179832</v>
      </c>
    </row>
    <row r="64" spans="1:4" ht="15.75">
      <c r="A64" s="278" t="s">
        <v>495</v>
      </c>
      <c r="B64" s="290">
        <v>0</v>
      </c>
      <c r="C64" s="290">
        <v>344881</v>
      </c>
      <c r="D64" s="275">
        <v>344881</v>
      </c>
    </row>
    <row r="65" spans="1:4" ht="15.75">
      <c r="A65" s="278" t="s">
        <v>496</v>
      </c>
      <c r="B65" s="290">
        <v>0</v>
      </c>
      <c r="C65" s="290">
        <v>147348</v>
      </c>
      <c r="D65" s="275">
        <v>147348</v>
      </c>
    </row>
    <row r="66" spans="1:4" ht="15.75">
      <c r="A66" s="278" t="s">
        <v>497</v>
      </c>
      <c r="B66" s="290">
        <v>0</v>
      </c>
      <c r="C66" s="290">
        <v>92270</v>
      </c>
      <c r="D66" s="275">
        <v>56270</v>
      </c>
    </row>
    <row r="67" spans="1:4" ht="15.75">
      <c r="A67" s="573" t="s">
        <v>337</v>
      </c>
      <c r="B67" s="573"/>
      <c r="C67" s="573"/>
      <c r="D67" s="573"/>
    </row>
    <row r="68" spans="1:4" ht="15.75">
      <c r="A68" s="274" t="s">
        <v>489</v>
      </c>
      <c r="B68" s="275">
        <v>960000</v>
      </c>
      <c r="C68" s="275">
        <v>959900</v>
      </c>
      <c r="D68" s="275">
        <v>959900</v>
      </c>
    </row>
    <row r="69" spans="1:4" ht="15.75">
      <c r="A69" s="274" t="s">
        <v>491</v>
      </c>
      <c r="B69" s="275"/>
      <c r="C69" s="275">
        <v>187452</v>
      </c>
      <c r="D69" s="275">
        <v>187452</v>
      </c>
    </row>
    <row r="70" spans="1:4" ht="15.75">
      <c r="A70" s="274" t="s">
        <v>492</v>
      </c>
      <c r="B70" s="275"/>
      <c r="C70" s="275">
        <v>15000</v>
      </c>
      <c r="D70" s="275">
        <v>15000</v>
      </c>
    </row>
    <row r="71" spans="1:4" ht="15.75">
      <c r="A71" s="274"/>
      <c r="B71" s="275"/>
      <c r="C71" s="275"/>
      <c r="D71" s="275"/>
    </row>
    <row r="72" spans="1:4" ht="15.75">
      <c r="A72" s="299" t="s">
        <v>308</v>
      </c>
      <c r="B72" s="277">
        <f>SUM(B60:B68)</f>
        <v>2672000</v>
      </c>
      <c r="C72" s="277">
        <f>SUM(C60:C70)</f>
        <v>3638683</v>
      </c>
      <c r="D72" s="277">
        <f>SUM(D60:D70)</f>
        <v>3335683</v>
      </c>
    </row>
    <row r="73" spans="1:4" ht="15.75">
      <c r="A73" s="299"/>
      <c r="B73" s="277"/>
      <c r="C73" s="277"/>
      <c r="D73" s="277"/>
    </row>
    <row r="74" spans="1:4" ht="15.75">
      <c r="A74" s="293" t="s">
        <v>330</v>
      </c>
      <c r="B74" s="296">
        <f>B72</f>
        <v>2672000</v>
      </c>
      <c r="C74" s="296">
        <f>C72</f>
        <v>3638683</v>
      </c>
      <c r="D74" s="296">
        <f>D72</f>
        <v>3335683</v>
      </c>
    </row>
    <row r="75" spans="1:4" ht="15.75">
      <c r="A75" s="568" t="s">
        <v>331</v>
      </c>
      <c r="B75" s="569"/>
      <c r="C75" s="569"/>
      <c r="D75" s="570"/>
    </row>
    <row r="76" spans="1:4" ht="15.75">
      <c r="A76" s="574" t="s">
        <v>336</v>
      </c>
      <c r="B76" s="575"/>
      <c r="C76" s="575"/>
      <c r="D76" s="576"/>
    </row>
    <row r="77" spans="1:4" ht="15.75">
      <c r="A77" s="291" t="s">
        <v>490</v>
      </c>
      <c r="B77" s="301">
        <v>340000</v>
      </c>
      <c r="C77" s="301">
        <v>0</v>
      </c>
      <c r="D77" s="301">
        <v>0</v>
      </c>
    </row>
    <row r="78" spans="1:4" ht="15.75">
      <c r="A78" s="276"/>
      <c r="B78" s="280"/>
      <c r="C78" s="280"/>
      <c r="D78" s="280"/>
    </row>
    <row r="79" spans="1:4" ht="15.75">
      <c r="A79" s="279" t="s">
        <v>332</v>
      </c>
      <c r="B79" s="280">
        <f>SUM(B77:B78)</f>
        <v>340000</v>
      </c>
      <c r="C79" s="280">
        <v>0</v>
      </c>
      <c r="D79" s="280">
        <v>0</v>
      </c>
    </row>
    <row r="80" spans="1:4" ht="15.75">
      <c r="A80" s="297" t="s">
        <v>333</v>
      </c>
      <c r="B80" s="298">
        <f>B74+B79</f>
        <v>3012000</v>
      </c>
      <c r="C80" s="298">
        <f>C74+C79</f>
        <v>3638683</v>
      </c>
      <c r="D80" s="298">
        <f>D74+D79</f>
        <v>3335683</v>
      </c>
    </row>
  </sheetData>
  <sheetProtection/>
  <mergeCells count="23">
    <mergeCell ref="A76:D76"/>
    <mergeCell ref="A2:A3"/>
    <mergeCell ref="B2:B3"/>
    <mergeCell ref="C2:C3"/>
    <mergeCell ref="D2:D3"/>
    <mergeCell ref="A4:D4"/>
    <mergeCell ref="A5:D5"/>
    <mergeCell ref="A67:D67"/>
    <mergeCell ref="A57:A58"/>
    <mergeCell ref="B57:B58"/>
    <mergeCell ref="C57:C58"/>
    <mergeCell ref="D57:D58"/>
    <mergeCell ref="A75:D75"/>
    <mergeCell ref="A59:D59"/>
    <mergeCell ref="A60:D60"/>
    <mergeCell ref="C41:C42"/>
    <mergeCell ref="D41:D42"/>
    <mergeCell ref="A30:D30"/>
    <mergeCell ref="A52:D52"/>
    <mergeCell ref="A43:D43"/>
    <mergeCell ref="A40:D40"/>
    <mergeCell ref="A41:A42"/>
    <mergeCell ref="B41:B42"/>
  </mergeCells>
  <printOptions/>
  <pageMargins left="0.7" right="0.7" top="0.75" bottom="0.75" header="0.3" footer="0.3"/>
  <pageSetup horizontalDpi="600" verticalDpi="600" orientation="portrait" paperSize="8" scale="77" r:id="rId1"/>
  <headerFooter>
    <oddHeader>&amp;CÖNKORMÁNYZAT 2016. ÉVI 
FELHALMOZÁSI KIADÁSAI&amp;R12.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 topLeftCell="A1">
      <selection activeCell="H33" sqref="H33"/>
    </sheetView>
  </sheetViews>
  <sheetFormatPr defaultColWidth="8.796875" defaultRowHeight="15"/>
  <cols>
    <col min="1" max="1" width="4.5" style="0" customWidth="1"/>
    <col min="2" max="2" width="4.5" style="0" bestFit="1" customWidth="1"/>
    <col min="3" max="3" width="52" style="0" customWidth="1"/>
    <col min="4" max="4" width="8.69921875" style="0" customWidth="1"/>
    <col min="5" max="5" width="8.19921875" style="0" customWidth="1"/>
  </cols>
  <sheetData>
    <row r="1" spans="1:5" ht="15.75">
      <c r="A1" s="384" t="s">
        <v>470</v>
      </c>
      <c r="B1" s="385"/>
      <c r="C1" s="386"/>
      <c r="D1" s="387"/>
      <c r="E1" s="388"/>
    </row>
    <row r="2" spans="1:9" ht="33.75" customHeight="1">
      <c r="A2" s="581" t="s">
        <v>339</v>
      </c>
      <c r="B2" s="389" t="s">
        <v>340</v>
      </c>
      <c r="C2" s="390"/>
      <c r="D2" s="579" t="s">
        <v>341</v>
      </c>
      <c r="E2" s="579"/>
      <c r="F2" s="579" t="s">
        <v>373</v>
      </c>
      <c r="G2" s="579"/>
      <c r="H2" s="579" t="s">
        <v>57</v>
      </c>
      <c r="I2" s="579"/>
    </row>
    <row r="3" spans="1:9" ht="15.75">
      <c r="A3" s="581"/>
      <c r="B3" s="389" t="s">
        <v>342</v>
      </c>
      <c r="C3" s="390" t="s">
        <v>343</v>
      </c>
      <c r="D3" s="391" t="s">
        <v>344</v>
      </c>
      <c r="E3" s="391" t="s">
        <v>345</v>
      </c>
      <c r="F3" s="391" t="s">
        <v>344</v>
      </c>
      <c r="G3" s="391" t="s">
        <v>345</v>
      </c>
      <c r="H3" s="391" t="s">
        <v>344</v>
      </c>
      <c r="I3" s="391" t="s">
        <v>345</v>
      </c>
    </row>
    <row r="4" spans="1:9" ht="15.75">
      <c r="A4" s="392" t="s">
        <v>346</v>
      </c>
      <c r="B4" s="393"/>
      <c r="C4" s="390"/>
      <c r="D4" s="580" t="s">
        <v>347</v>
      </c>
      <c r="E4" s="580"/>
      <c r="F4" s="580" t="s">
        <v>347</v>
      </c>
      <c r="G4" s="580"/>
      <c r="H4" s="580" t="s">
        <v>347</v>
      </c>
      <c r="I4" s="580"/>
    </row>
    <row r="5" spans="1:9" ht="15.75">
      <c r="A5" s="394"/>
      <c r="B5" s="389"/>
      <c r="C5" s="390"/>
      <c r="D5" s="391">
        <v>1</v>
      </c>
      <c r="E5" s="391">
        <v>2</v>
      </c>
      <c r="F5" s="391">
        <v>1</v>
      </c>
      <c r="G5" s="391">
        <v>2</v>
      </c>
      <c r="H5" s="391">
        <v>1</v>
      </c>
      <c r="I5" s="391">
        <v>2</v>
      </c>
    </row>
    <row r="6" spans="1:9" ht="15.75">
      <c r="A6" s="395" t="s">
        <v>348</v>
      </c>
      <c r="B6" s="396"/>
      <c r="C6" s="396" t="s">
        <v>44</v>
      </c>
      <c r="D6" s="397">
        <f aca="true" t="shared" si="0" ref="D6:I6">SUM(D7:D19)</f>
        <v>24</v>
      </c>
      <c r="E6" s="397">
        <f t="shared" si="0"/>
        <v>1</v>
      </c>
      <c r="F6" s="397">
        <f t="shared" si="0"/>
        <v>24</v>
      </c>
      <c r="G6" s="397">
        <f t="shared" si="0"/>
        <v>1</v>
      </c>
      <c r="H6" s="397">
        <f t="shared" si="0"/>
        <v>23</v>
      </c>
      <c r="I6" s="397">
        <f t="shared" si="0"/>
        <v>1</v>
      </c>
    </row>
    <row r="7" spans="1:9" ht="15.75">
      <c r="A7" s="395"/>
      <c r="B7" s="398">
        <v>1</v>
      </c>
      <c r="C7" s="399" t="s">
        <v>349</v>
      </c>
      <c r="D7" s="400">
        <v>1</v>
      </c>
      <c r="E7" s="401"/>
      <c r="F7" s="400">
        <v>1</v>
      </c>
      <c r="G7" s="401"/>
      <c r="H7" s="400">
        <v>1</v>
      </c>
      <c r="I7" s="401"/>
    </row>
    <row r="8" spans="1:9" ht="15.75">
      <c r="A8" s="395"/>
      <c r="B8" s="398">
        <v>2</v>
      </c>
      <c r="C8" s="399" t="s">
        <v>350</v>
      </c>
      <c r="D8" s="400">
        <v>3</v>
      </c>
      <c r="E8" s="401"/>
      <c r="F8" s="400">
        <v>3</v>
      </c>
      <c r="G8" s="401"/>
      <c r="H8" s="400">
        <v>3</v>
      </c>
      <c r="I8" s="401"/>
    </row>
    <row r="9" spans="1:9" ht="15.75">
      <c r="A9" s="402"/>
      <c r="B9" s="398">
        <v>3</v>
      </c>
      <c r="C9" s="399" t="s">
        <v>351</v>
      </c>
      <c r="D9" s="400">
        <v>2</v>
      </c>
      <c r="E9" s="401"/>
      <c r="F9" s="400">
        <v>2</v>
      </c>
      <c r="G9" s="401"/>
      <c r="H9" s="400">
        <v>1</v>
      </c>
      <c r="I9" s="401"/>
    </row>
    <row r="10" spans="1:9" ht="15.75">
      <c r="A10" s="402"/>
      <c r="B10" s="398">
        <v>4</v>
      </c>
      <c r="C10" s="399" t="s">
        <v>352</v>
      </c>
      <c r="D10" s="400">
        <v>2</v>
      </c>
      <c r="E10" s="401"/>
      <c r="F10" s="400">
        <v>2</v>
      </c>
      <c r="G10" s="401"/>
      <c r="H10" s="400">
        <v>2</v>
      </c>
      <c r="I10" s="401"/>
    </row>
    <row r="11" spans="1:9" ht="15.75">
      <c r="A11" s="402"/>
      <c r="B11" s="398">
        <v>5</v>
      </c>
      <c r="C11" s="399" t="s">
        <v>353</v>
      </c>
      <c r="D11" s="400">
        <v>1</v>
      </c>
      <c r="E11" s="401"/>
      <c r="F11" s="400">
        <v>1</v>
      </c>
      <c r="G11" s="401"/>
      <c r="H11" s="400">
        <v>1</v>
      </c>
      <c r="I11" s="401"/>
    </row>
    <row r="12" spans="1:9" ht="15.75">
      <c r="A12" s="402"/>
      <c r="B12" s="398">
        <v>6</v>
      </c>
      <c r="C12" s="399" t="s">
        <v>354</v>
      </c>
      <c r="D12" s="400">
        <v>2</v>
      </c>
      <c r="E12" s="401"/>
      <c r="F12" s="400">
        <v>2</v>
      </c>
      <c r="G12" s="401"/>
      <c r="H12" s="400">
        <v>2</v>
      </c>
      <c r="I12" s="401"/>
    </row>
    <row r="13" spans="1:9" ht="15.75">
      <c r="A13" s="402"/>
      <c r="B13" s="398">
        <v>7</v>
      </c>
      <c r="C13" s="399" t="s">
        <v>355</v>
      </c>
      <c r="D13" s="400">
        <v>1</v>
      </c>
      <c r="E13" s="401"/>
      <c r="F13" s="400">
        <v>1</v>
      </c>
      <c r="G13" s="401"/>
      <c r="H13" s="400">
        <v>1</v>
      </c>
      <c r="I13" s="401"/>
    </row>
    <row r="14" spans="1:9" ht="15.75">
      <c r="A14" s="402"/>
      <c r="B14" s="398">
        <v>8</v>
      </c>
      <c r="C14" s="399" t="s">
        <v>517</v>
      </c>
      <c r="D14" s="400">
        <v>2</v>
      </c>
      <c r="E14" s="401"/>
      <c r="F14" s="400">
        <v>2</v>
      </c>
      <c r="G14" s="401"/>
      <c r="H14" s="400">
        <v>2</v>
      </c>
      <c r="I14" s="401"/>
    </row>
    <row r="15" spans="1:9" ht="15.75">
      <c r="A15" s="403"/>
      <c r="B15" s="398">
        <v>9</v>
      </c>
      <c r="C15" s="399" t="s">
        <v>356</v>
      </c>
      <c r="D15" s="400">
        <v>6</v>
      </c>
      <c r="E15" s="401"/>
      <c r="F15" s="400">
        <v>6</v>
      </c>
      <c r="G15" s="401"/>
      <c r="H15" s="400">
        <v>6</v>
      </c>
      <c r="I15" s="401"/>
    </row>
    <row r="16" spans="1:9" ht="15.75">
      <c r="A16" s="403"/>
      <c r="B16" s="398">
        <v>10</v>
      </c>
      <c r="C16" s="399" t="s">
        <v>518</v>
      </c>
      <c r="D16" s="400">
        <v>1</v>
      </c>
      <c r="E16" s="401"/>
      <c r="F16" s="400">
        <v>1</v>
      </c>
      <c r="G16" s="401"/>
      <c r="H16" s="400">
        <v>1</v>
      </c>
      <c r="I16" s="401"/>
    </row>
    <row r="17" spans="1:9" ht="15.75">
      <c r="A17" s="403"/>
      <c r="B17" s="398">
        <v>11</v>
      </c>
      <c r="C17" s="399" t="s">
        <v>357</v>
      </c>
      <c r="D17" s="400">
        <v>2</v>
      </c>
      <c r="E17" s="401"/>
      <c r="F17" s="400">
        <v>2</v>
      </c>
      <c r="G17" s="401"/>
      <c r="H17" s="400">
        <v>2</v>
      </c>
      <c r="I17" s="401"/>
    </row>
    <row r="18" spans="1:9" ht="15.75">
      <c r="A18" s="403"/>
      <c r="B18" s="398">
        <v>12</v>
      </c>
      <c r="C18" s="399" t="s">
        <v>358</v>
      </c>
      <c r="D18" s="400">
        <v>1</v>
      </c>
      <c r="E18" s="401"/>
      <c r="F18" s="400">
        <v>1</v>
      </c>
      <c r="G18" s="401"/>
      <c r="H18" s="400">
        <v>1</v>
      </c>
      <c r="I18" s="401"/>
    </row>
    <row r="19" spans="1:9" ht="15.75">
      <c r="A19" s="403"/>
      <c r="B19" s="398">
        <v>13</v>
      </c>
      <c r="C19" s="399" t="s">
        <v>359</v>
      </c>
      <c r="D19" s="400"/>
      <c r="E19" s="400">
        <v>1</v>
      </c>
      <c r="F19" s="400"/>
      <c r="G19" s="400">
        <v>1</v>
      </c>
      <c r="H19" s="400"/>
      <c r="I19" s="400">
        <v>1</v>
      </c>
    </row>
    <row r="20" spans="1:9" ht="15.75">
      <c r="A20" s="404" t="s">
        <v>360</v>
      </c>
      <c r="B20" s="405"/>
      <c r="C20" s="405" t="s">
        <v>361</v>
      </c>
      <c r="D20" s="397">
        <f>D21+D24</f>
        <v>13</v>
      </c>
      <c r="E20" s="406"/>
      <c r="F20" s="397">
        <f>F21+F24</f>
        <v>13</v>
      </c>
      <c r="G20" s="406"/>
      <c r="H20" s="397">
        <f>H21+H24</f>
        <v>13</v>
      </c>
      <c r="I20" s="406"/>
    </row>
    <row r="21" spans="1:9" ht="15.75">
      <c r="A21" s="404"/>
      <c r="B21" s="407">
        <v>1</v>
      </c>
      <c r="C21" s="405" t="s">
        <v>336</v>
      </c>
      <c r="D21" s="397">
        <v>8</v>
      </c>
      <c r="E21" s="406"/>
      <c r="F21" s="397">
        <v>8</v>
      </c>
      <c r="G21" s="406"/>
      <c r="H21" s="397">
        <v>8</v>
      </c>
      <c r="I21" s="406"/>
    </row>
    <row r="22" spans="1:9" ht="15.75">
      <c r="A22" s="404"/>
      <c r="B22" s="405"/>
      <c r="C22" s="408" t="s">
        <v>362</v>
      </c>
      <c r="D22" s="400">
        <v>1</v>
      </c>
      <c r="E22" s="406"/>
      <c r="F22" s="400">
        <v>1</v>
      </c>
      <c r="G22" s="406"/>
      <c r="H22" s="400">
        <v>1</v>
      </c>
      <c r="I22" s="406"/>
    </row>
    <row r="23" spans="1:9" ht="15.75">
      <c r="A23" s="404"/>
      <c r="B23" s="405"/>
      <c r="C23" s="408" t="s">
        <v>363</v>
      </c>
      <c r="D23" s="400">
        <v>7</v>
      </c>
      <c r="E23" s="406"/>
      <c r="F23" s="400">
        <v>7</v>
      </c>
      <c r="G23" s="406"/>
      <c r="H23" s="400">
        <v>7</v>
      </c>
      <c r="I23" s="406"/>
    </row>
    <row r="24" spans="1:9" ht="15.75">
      <c r="A24" s="404"/>
      <c r="B24" s="407">
        <v>2</v>
      </c>
      <c r="C24" s="405" t="s">
        <v>337</v>
      </c>
      <c r="D24" s="397">
        <v>5</v>
      </c>
      <c r="E24" s="406"/>
      <c r="F24" s="397">
        <v>5</v>
      </c>
      <c r="G24" s="406"/>
      <c r="H24" s="397">
        <v>5</v>
      </c>
      <c r="I24" s="406"/>
    </row>
    <row r="25" spans="1:9" ht="15.75">
      <c r="A25" s="404"/>
      <c r="B25" s="407"/>
      <c r="C25" s="408" t="s">
        <v>364</v>
      </c>
      <c r="D25" s="400">
        <v>1</v>
      </c>
      <c r="E25" s="406"/>
      <c r="F25" s="400">
        <v>1</v>
      </c>
      <c r="G25" s="406"/>
      <c r="H25" s="400">
        <v>1</v>
      </c>
      <c r="I25" s="406"/>
    </row>
    <row r="26" spans="1:9" ht="15.75">
      <c r="A26" s="404"/>
      <c r="B26" s="407"/>
      <c r="C26" s="408" t="s">
        <v>363</v>
      </c>
      <c r="D26" s="400">
        <v>4</v>
      </c>
      <c r="E26" s="406"/>
      <c r="F26" s="400">
        <v>4</v>
      </c>
      <c r="G26" s="406"/>
      <c r="H26" s="400">
        <v>4</v>
      </c>
      <c r="I26" s="406"/>
    </row>
    <row r="27" spans="1:9" ht="15.75">
      <c r="A27" s="395" t="s">
        <v>2</v>
      </c>
      <c r="B27" s="395"/>
      <c r="C27" s="396" t="s">
        <v>291</v>
      </c>
      <c r="D27" s="397">
        <f>SUM(D28:D33)</f>
        <v>22</v>
      </c>
      <c r="E27" s="406"/>
      <c r="F27" s="397">
        <f>SUM(F28:F33)</f>
        <v>22</v>
      </c>
      <c r="G27" s="406"/>
      <c r="H27" s="397">
        <f>SUM(H28:H33)</f>
        <v>21</v>
      </c>
      <c r="I27" s="406"/>
    </row>
    <row r="28" spans="1:9" ht="15.75">
      <c r="A28" s="409"/>
      <c r="B28" s="409">
        <v>1</v>
      </c>
      <c r="C28" s="399" t="s">
        <v>365</v>
      </c>
      <c r="D28" s="400">
        <v>2</v>
      </c>
      <c r="E28" s="401"/>
      <c r="F28" s="400">
        <v>2</v>
      </c>
      <c r="G28" s="401"/>
      <c r="H28" s="400">
        <v>2</v>
      </c>
      <c r="I28" s="401"/>
    </row>
    <row r="29" spans="1:9" ht="15.75">
      <c r="A29" s="409"/>
      <c r="B29" s="409">
        <v>2</v>
      </c>
      <c r="C29" s="399" t="s">
        <v>366</v>
      </c>
      <c r="D29" s="400">
        <v>7</v>
      </c>
      <c r="E29" s="401"/>
      <c r="F29" s="400">
        <v>7</v>
      </c>
      <c r="G29" s="401"/>
      <c r="H29" s="400">
        <v>7</v>
      </c>
      <c r="I29" s="401"/>
    </row>
    <row r="30" spans="1:9" ht="15.75">
      <c r="A30" s="409"/>
      <c r="B30" s="409">
        <v>3</v>
      </c>
      <c r="C30" s="399" t="s">
        <v>367</v>
      </c>
      <c r="D30" s="400">
        <v>1</v>
      </c>
      <c r="E30" s="401"/>
      <c r="F30" s="400">
        <v>1</v>
      </c>
      <c r="G30" s="401"/>
      <c r="H30" s="400">
        <v>1</v>
      </c>
      <c r="I30" s="401"/>
    </row>
    <row r="31" spans="1:9" ht="15.75">
      <c r="A31" s="409"/>
      <c r="B31" s="409">
        <v>4</v>
      </c>
      <c r="C31" s="399" t="s">
        <v>368</v>
      </c>
      <c r="D31" s="400">
        <v>4</v>
      </c>
      <c r="E31" s="401"/>
      <c r="F31" s="400">
        <v>4</v>
      </c>
      <c r="G31" s="401"/>
      <c r="H31" s="400">
        <v>4</v>
      </c>
      <c r="I31" s="401"/>
    </row>
    <row r="32" spans="1:9" ht="15.75">
      <c r="A32" s="409"/>
      <c r="B32" s="409">
        <v>6</v>
      </c>
      <c r="C32" s="399" t="s">
        <v>369</v>
      </c>
      <c r="D32" s="400">
        <v>1</v>
      </c>
      <c r="E32" s="401"/>
      <c r="F32" s="400">
        <v>1</v>
      </c>
      <c r="G32" s="401"/>
      <c r="H32" s="400">
        <v>1</v>
      </c>
      <c r="I32" s="401"/>
    </row>
    <row r="33" spans="1:9" ht="15.75">
      <c r="A33" s="409"/>
      <c r="B33" s="409">
        <v>7</v>
      </c>
      <c r="C33" s="399" t="s">
        <v>370</v>
      </c>
      <c r="D33" s="400">
        <v>7</v>
      </c>
      <c r="E33" s="401"/>
      <c r="F33" s="400">
        <v>7</v>
      </c>
      <c r="G33" s="401"/>
      <c r="H33" s="400">
        <v>6</v>
      </c>
      <c r="I33" s="401"/>
    </row>
    <row r="34" spans="1:9" ht="15.75">
      <c r="A34" s="410" t="s">
        <v>371</v>
      </c>
      <c r="B34" s="410"/>
      <c r="C34" s="410"/>
      <c r="D34" s="397">
        <f aca="true" t="shared" si="1" ref="D34:I34">D27+D20+D6</f>
        <v>59</v>
      </c>
      <c r="E34" s="397">
        <f t="shared" si="1"/>
        <v>1</v>
      </c>
      <c r="F34" s="397">
        <f t="shared" si="1"/>
        <v>59</v>
      </c>
      <c r="G34" s="397">
        <f t="shared" si="1"/>
        <v>1</v>
      </c>
      <c r="H34" s="397">
        <f t="shared" si="1"/>
        <v>57</v>
      </c>
      <c r="I34" s="397">
        <f t="shared" si="1"/>
        <v>1</v>
      </c>
    </row>
    <row r="35" spans="1:9" ht="15.75">
      <c r="A35" s="411"/>
      <c r="B35" s="411"/>
      <c r="C35" s="411"/>
      <c r="D35" s="412"/>
      <c r="E35" s="412"/>
      <c r="F35" s="412"/>
      <c r="G35" s="412"/>
      <c r="H35" s="412"/>
      <c r="I35" s="412"/>
    </row>
    <row r="36" spans="1:9" ht="15.75">
      <c r="A36" s="578" t="s">
        <v>372</v>
      </c>
      <c r="B36" s="578"/>
      <c r="C36" s="578"/>
      <c r="D36" s="400">
        <v>40</v>
      </c>
      <c r="E36" s="400"/>
      <c r="F36" s="400">
        <v>40</v>
      </c>
      <c r="G36" s="400"/>
      <c r="H36" s="400">
        <v>31</v>
      </c>
      <c r="I36" s="400"/>
    </row>
  </sheetData>
  <sheetProtection/>
  <mergeCells count="8">
    <mergeCell ref="A36:C36"/>
    <mergeCell ref="F2:G2"/>
    <mergeCell ref="F4:G4"/>
    <mergeCell ref="H2:I2"/>
    <mergeCell ref="H4:I4"/>
    <mergeCell ref="A2:A3"/>
    <mergeCell ref="D2:E2"/>
    <mergeCell ref="D4:E4"/>
  </mergeCells>
  <printOptions/>
  <pageMargins left="0.7" right="0.7" top="0.75" bottom="0.75" header="0.3" footer="0.3"/>
  <pageSetup horizontalDpi="600" verticalDpi="600" orientation="portrait" paperSize="9" scale="72" r:id="rId1"/>
  <headerFooter>
    <oddHeader>&amp;CÖNKORMÁNYZAT ÉS  INTÉZMÉNYEI
2016. ÉVI LÉTSZÁMA&amp;R13.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view="pageLayout" workbookViewId="0" topLeftCell="A1">
      <selection activeCell="J17" sqref="J17"/>
    </sheetView>
  </sheetViews>
  <sheetFormatPr defaultColWidth="8.796875" defaultRowHeight="15"/>
  <cols>
    <col min="1" max="1" width="39.69921875" style="0" customWidth="1"/>
    <col min="3" max="3" width="11.59765625" style="0" customWidth="1"/>
    <col min="4" max="4" width="20.59765625" style="0" customWidth="1"/>
    <col min="6" max="6" width="11.8984375" style="0" customWidth="1"/>
    <col min="7" max="7" width="21" style="0" customWidth="1"/>
    <col min="9" max="9" width="11.69921875" style="0" customWidth="1"/>
    <col min="10" max="10" width="23.09765625" style="0" customWidth="1"/>
  </cols>
  <sheetData>
    <row r="1" spans="1:4" ht="15.75">
      <c r="A1" s="423" t="s">
        <v>470</v>
      </c>
      <c r="B1" s="302"/>
      <c r="C1" s="303"/>
      <c r="D1" s="303"/>
    </row>
    <row r="2" spans="1:10" ht="15.75">
      <c r="A2" s="582" t="s">
        <v>374</v>
      </c>
      <c r="B2" s="583" t="s">
        <v>317</v>
      </c>
      <c r="C2" s="583"/>
      <c r="D2" s="583"/>
      <c r="E2" s="583" t="s">
        <v>318</v>
      </c>
      <c r="F2" s="583"/>
      <c r="G2" s="583"/>
      <c r="H2" s="583" t="s">
        <v>57</v>
      </c>
      <c r="I2" s="583"/>
      <c r="J2" s="583"/>
    </row>
    <row r="3" spans="1:10" ht="15.75">
      <c r="A3" s="582"/>
      <c r="B3" s="582" t="s">
        <v>375</v>
      </c>
      <c r="C3" s="582"/>
      <c r="D3" s="582" t="s">
        <v>525</v>
      </c>
      <c r="E3" s="582" t="s">
        <v>375</v>
      </c>
      <c r="F3" s="582"/>
      <c r="G3" s="582" t="s">
        <v>525</v>
      </c>
      <c r="H3" s="582" t="s">
        <v>375</v>
      </c>
      <c r="I3" s="582"/>
      <c r="J3" s="582" t="s">
        <v>525</v>
      </c>
    </row>
    <row r="4" spans="1:10" ht="57" customHeight="1">
      <c r="A4" s="582"/>
      <c r="B4" s="582"/>
      <c r="C4" s="582"/>
      <c r="D4" s="582"/>
      <c r="E4" s="582"/>
      <c r="F4" s="582"/>
      <c r="G4" s="582"/>
      <c r="H4" s="582"/>
      <c r="I4" s="582"/>
      <c r="J4" s="582"/>
    </row>
    <row r="5" spans="1:10" ht="42" customHeight="1">
      <c r="A5" s="304" t="s">
        <v>322</v>
      </c>
      <c r="B5" s="584">
        <v>89</v>
      </c>
      <c r="C5" s="584"/>
      <c r="D5" s="305">
        <v>599000</v>
      </c>
      <c r="E5" s="584">
        <v>89</v>
      </c>
      <c r="F5" s="584"/>
      <c r="G5" s="305">
        <v>599000</v>
      </c>
      <c r="H5" s="584">
        <v>86</v>
      </c>
      <c r="I5" s="584"/>
      <c r="J5" s="305">
        <v>580200</v>
      </c>
    </row>
    <row r="6" spans="1:10" ht="39" customHeight="1">
      <c r="A6" s="304" t="s">
        <v>376</v>
      </c>
      <c r="B6" s="584">
        <v>13</v>
      </c>
      <c r="C6" s="584"/>
      <c r="D6" s="305">
        <v>142000</v>
      </c>
      <c r="E6" s="584">
        <v>13</v>
      </c>
      <c r="F6" s="584"/>
      <c r="G6" s="305">
        <v>142000</v>
      </c>
      <c r="H6" s="584">
        <v>13</v>
      </c>
      <c r="I6" s="584"/>
      <c r="J6" s="305">
        <v>133470</v>
      </c>
    </row>
    <row r="7" spans="1:10" ht="47.25" customHeight="1">
      <c r="A7" s="304" t="s">
        <v>325</v>
      </c>
      <c r="B7" s="584">
        <v>47</v>
      </c>
      <c r="C7" s="584"/>
      <c r="D7" s="309">
        <v>1190000</v>
      </c>
      <c r="E7" s="584">
        <f>SUM(E8:F10)</f>
        <v>47</v>
      </c>
      <c r="F7" s="584"/>
      <c r="G7" s="305">
        <v>1190000</v>
      </c>
      <c r="H7" s="584">
        <f>SUM(H8:I10)</f>
        <v>0</v>
      </c>
      <c r="I7" s="584"/>
      <c r="J7" s="309">
        <f>SUM(J8:J10)</f>
        <v>1233000</v>
      </c>
    </row>
    <row r="8" spans="1:10" ht="30">
      <c r="A8" s="306" t="s">
        <v>377</v>
      </c>
      <c r="B8" s="585">
        <v>1</v>
      </c>
      <c r="C8" s="585"/>
      <c r="D8" s="307">
        <v>106000</v>
      </c>
      <c r="E8" s="585">
        <v>1</v>
      </c>
      <c r="F8" s="585"/>
      <c r="G8" s="307">
        <v>106000</v>
      </c>
      <c r="H8" s="585"/>
      <c r="I8" s="585"/>
      <c r="J8" s="307">
        <v>149400</v>
      </c>
    </row>
    <row r="9" spans="1:10" ht="15.75">
      <c r="A9" s="306" t="s">
        <v>378</v>
      </c>
      <c r="B9" s="585">
        <v>15</v>
      </c>
      <c r="C9" s="585"/>
      <c r="D9" s="307">
        <v>405000</v>
      </c>
      <c r="E9" s="585">
        <v>15</v>
      </c>
      <c r="F9" s="585"/>
      <c r="G9" s="307">
        <v>405000</v>
      </c>
      <c r="H9" s="585"/>
      <c r="I9" s="585"/>
      <c r="J9" s="307">
        <v>405000</v>
      </c>
    </row>
    <row r="10" spans="1:10" ht="31.5" customHeight="1">
      <c r="A10" s="306" t="s">
        <v>379</v>
      </c>
      <c r="B10" s="585">
        <v>31</v>
      </c>
      <c r="C10" s="585"/>
      <c r="D10" s="307">
        <v>679000</v>
      </c>
      <c r="E10" s="585">
        <v>31</v>
      </c>
      <c r="F10" s="585"/>
      <c r="G10" s="307">
        <v>679000</v>
      </c>
      <c r="H10" s="585"/>
      <c r="I10" s="585"/>
      <c r="J10" s="307">
        <v>678600</v>
      </c>
    </row>
    <row r="11" spans="1:10" ht="31.5" customHeight="1">
      <c r="A11" s="306" t="s">
        <v>381</v>
      </c>
      <c r="B11" s="586">
        <v>0</v>
      </c>
      <c r="C11" s="587"/>
      <c r="D11" s="307">
        <v>0</v>
      </c>
      <c r="E11" s="586">
        <v>0</v>
      </c>
      <c r="F11" s="587"/>
      <c r="G11" s="307">
        <v>0</v>
      </c>
      <c r="H11" s="586">
        <v>0</v>
      </c>
      <c r="I11" s="587"/>
      <c r="J11" s="307">
        <v>0</v>
      </c>
    </row>
    <row r="12" spans="1:10" ht="15.75">
      <c r="A12" s="308" t="s">
        <v>380</v>
      </c>
      <c r="B12" s="584">
        <v>149</v>
      </c>
      <c r="C12" s="584"/>
      <c r="D12" s="309">
        <f>SUM(D5:D11)</f>
        <v>3121000</v>
      </c>
      <c r="E12" s="584">
        <f>E7+E6+E5</f>
        <v>149</v>
      </c>
      <c r="F12" s="584"/>
      <c r="G12" s="309">
        <v>2072</v>
      </c>
      <c r="H12" s="584">
        <f>H7+H6+H5</f>
        <v>99</v>
      </c>
      <c r="I12" s="584"/>
      <c r="J12" s="309">
        <f>J5+J6+J7+J11</f>
        <v>1946670</v>
      </c>
    </row>
  </sheetData>
  <sheetProtection/>
  <mergeCells count="34">
    <mergeCell ref="H12:I12"/>
    <mergeCell ref="H7:I7"/>
    <mergeCell ref="E2:G2"/>
    <mergeCell ref="E3:F4"/>
    <mergeCell ref="G3:G4"/>
    <mergeCell ref="E5:F5"/>
    <mergeCell ref="E6:F6"/>
    <mergeCell ref="E7:F7"/>
    <mergeCell ref="E11:F11"/>
    <mergeCell ref="H11:I11"/>
    <mergeCell ref="E8:F8"/>
    <mergeCell ref="E9:F9"/>
    <mergeCell ref="E10:F10"/>
    <mergeCell ref="B9:C9"/>
    <mergeCell ref="B10:C10"/>
    <mergeCell ref="H8:I8"/>
    <mergeCell ref="H9:I9"/>
    <mergeCell ref="H10:I10"/>
    <mergeCell ref="B7:C7"/>
    <mergeCell ref="E12:F12"/>
    <mergeCell ref="H2:J2"/>
    <mergeCell ref="H3:I4"/>
    <mergeCell ref="J3:J4"/>
    <mergeCell ref="H5:I5"/>
    <mergeCell ref="H6:I6"/>
    <mergeCell ref="B12:C12"/>
    <mergeCell ref="B8:C8"/>
    <mergeCell ref="B11:C11"/>
    <mergeCell ref="A2:A4"/>
    <mergeCell ref="B2:D2"/>
    <mergeCell ref="B3:C4"/>
    <mergeCell ref="D3:D4"/>
    <mergeCell ref="B5:C5"/>
    <mergeCell ref="B6:C6"/>
  </mergeCells>
  <printOptions/>
  <pageMargins left="0.7" right="0.7" top="0.75" bottom="0.75" header="0.3" footer="0.3"/>
  <pageSetup fitToHeight="0" fitToWidth="1" horizontalDpi="600" verticalDpi="600" orientation="landscape" paperSize="9" scale="73" r:id="rId1"/>
  <headerFooter>
    <oddHeader>&amp;C
ÖNKORMÁNYZAT  ÁLTAL NYÚJTOTT KÖZVETETT TÁMOGATÁSOK
 2016. ÉV&amp;R14.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7"/>
  <sheetViews>
    <sheetView view="pageLayout" workbookViewId="0" topLeftCell="A1">
      <selection activeCell="K15" sqref="K15"/>
    </sheetView>
  </sheetViews>
  <sheetFormatPr defaultColWidth="8.796875" defaultRowHeight="15"/>
  <cols>
    <col min="1" max="1" width="4.59765625" style="0" customWidth="1"/>
    <col min="2" max="2" width="38.8984375" style="0" customWidth="1"/>
    <col min="3" max="3" width="11.5" style="0" customWidth="1"/>
    <col min="4" max="4" width="10.69921875" style="0" customWidth="1"/>
    <col min="5" max="5" width="8.8984375" style="0" customWidth="1"/>
    <col min="6" max="6" width="10.5" style="0" customWidth="1"/>
    <col min="7" max="7" width="9.69921875" style="0" customWidth="1"/>
    <col min="8" max="8" width="7.8984375" style="0" customWidth="1"/>
    <col min="9" max="9" width="10.3984375" style="0" customWidth="1"/>
    <col min="10" max="10" width="10.5" style="0" customWidth="1"/>
    <col min="11" max="11" width="7.8984375" style="0" customWidth="1"/>
  </cols>
  <sheetData>
    <row r="3" spans="1:11" ht="15.75">
      <c r="A3" s="271" t="s">
        <v>470</v>
      </c>
      <c r="B3" s="271"/>
      <c r="C3" s="271"/>
      <c r="D3" s="271"/>
      <c r="E3" s="310"/>
      <c r="K3" s="341" t="s">
        <v>295</v>
      </c>
    </row>
    <row r="4" spans="1:11" ht="15.75">
      <c r="A4" s="588" t="s">
        <v>382</v>
      </c>
      <c r="B4" s="590" t="s">
        <v>383</v>
      </c>
      <c r="C4" s="588" t="s">
        <v>384</v>
      </c>
      <c r="D4" s="588"/>
      <c r="E4" s="588"/>
      <c r="F4" s="588" t="s">
        <v>427</v>
      </c>
      <c r="G4" s="588"/>
      <c r="H4" s="588"/>
      <c r="I4" s="588" t="s">
        <v>57</v>
      </c>
      <c r="J4" s="588"/>
      <c r="K4" s="588"/>
    </row>
    <row r="5" spans="1:11" ht="27.75" customHeight="1">
      <c r="A5" s="588"/>
      <c r="B5" s="590"/>
      <c r="C5" s="589" t="s">
        <v>385</v>
      </c>
      <c r="D5" s="589" t="s">
        <v>386</v>
      </c>
      <c r="E5" s="589" t="s">
        <v>387</v>
      </c>
      <c r="F5" s="589" t="s">
        <v>385</v>
      </c>
      <c r="G5" s="589" t="s">
        <v>386</v>
      </c>
      <c r="H5" s="589" t="s">
        <v>387</v>
      </c>
      <c r="I5" s="589" t="s">
        <v>385</v>
      </c>
      <c r="J5" s="589" t="s">
        <v>386</v>
      </c>
      <c r="K5" s="589" t="s">
        <v>387</v>
      </c>
    </row>
    <row r="6" spans="1:11" ht="39.75" customHeight="1">
      <c r="A6" s="588"/>
      <c r="B6" s="590"/>
      <c r="C6" s="589"/>
      <c r="D6" s="589"/>
      <c r="E6" s="589"/>
      <c r="F6" s="589"/>
      <c r="G6" s="589"/>
      <c r="H6" s="589"/>
      <c r="I6" s="589"/>
      <c r="J6" s="589"/>
      <c r="K6" s="589"/>
    </row>
    <row r="7" spans="1:11" ht="24" customHeight="1">
      <c r="A7" s="588"/>
      <c r="B7" s="590"/>
      <c r="C7" s="589"/>
      <c r="D7" s="589"/>
      <c r="E7" s="589"/>
      <c r="F7" s="589"/>
      <c r="G7" s="589"/>
      <c r="H7" s="589"/>
      <c r="I7" s="589"/>
      <c r="J7" s="589"/>
      <c r="K7" s="589"/>
    </row>
    <row r="8" spans="1:11" ht="15.75">
      <c r="A8" s="588"/>
      <c r="B8" s="590"/>
      <c r="C8" s="335">
        <v>1</v>
      </c>
      <c r="D8" s="335">
        <v>2</v>
      </c>
      <c r="E8" s="335">
        <v>3</v>
      </c>
      <c r="F8" s="335">
        <v>1</v>
      </c>
      <c r="G8" s="335">
        <v>2</v>
      </c>
      <c r="H8" s="335">
        <v>3</v>
      </c>
      <c r="I8" s="335">
        <v>1</v>
      </c>
      <c r="J8" s="335">
        <v>2</v>
      </c>
      <c r="K8" s="335">
        <v>3</v>
      </c>
    </row>
    <row r="9" spans="1:11" ht="30.75" customHeight="1">
      <c r="A9" s="336">
        <v>1</v>
      </c>
      <c r="B9" s="337" t="s">
        <v>388</v>
      </c>
      <c r="C9" s="337">
        <v>8235</v>
      </c>
      <c r="D9" s="337">
        <v>0</v>
      </c>
      <c r="E9" s="338">
        <f>SUM(C9:D9)</f>
        <v>8235</v>
      </c>
      <c r="F9" s="337">
        <v>13726</v>
      </c>
      <c r="G9" s="337">
        <v>0</v>
      </c>
      <c r="H9" s="338">
        <v>13726</v>
      </c>
      <c r="I9" s="337">
        <v>12821</v>
      </c>
      <c r="J9" s="337">
        <v>0</v>
      </c>
      <c r="K9" s="338">
        <v>12821</v>
      </c>
    </row>
    <row r="10" spans="1:11" ht="30.75" customHeight="1">
      <c r="A10" s="336"/>
      <c r="B10" s="337" t="s">
        <v>519</v>
      </c>
      <c r="C10" s="337"/>
      <c r="D10" s="337"/>
      <c r="E10" s="338"/>
      <c r="F10" s="337">
        <v>6000</v>
      </c>
      <c r="G10" s="337"/>
      <c r="H10" s="338">
        <v>6000</v>
      </c>
      <c r="I10" s="337">
        <v>6000</v>
      </c>
      <c r="J10" s="337"/>
      <c r="K10" s="338">
        <v>6000</v>
      </c>
    </row>
    <row r="11" spans="1:11" ht="30.75" customHeight="1">
      <c r="A11" s="336"/>
      <c r="B11" s="337" t="s">
        <v>520</v>
      </c>
      <c r="C11" s="337"/>
      <c r="D11" s="337"/>
      <c r="E11" s="338"/>
      <c r="F11" s="337">
        <v>450</v>
      </c>
      <c r="G11" s="337"/>
      <c r="H11" s="338">
        <v>450</v>
      </c>
      <c r="I11" s="337">
        <v>450</v>
      </c>
      <c r="J11" s="337"/>
      <c r="K11" s="338">
        <v>450</v>
      </c>
    </row>
    <row r="12" spans="1:11" ht="30.75" customHeight="1">
      <c r="A12" s="336">
        <v>2</v>
      </c>
      <c r="B12" s="337" t="s">
        <v>389</v>
      </c>
      <c r="C12" s="337">
        <v>480</v>
      </c>
      <c r="D12" s="337">
        <v>0</v>
      </c>
      <c r="E12" s="338">
        <v>480</v>
      </c>
      <c r="F12" s="337">
        <v>480</v>
      </c>
      <c r="G12" s="337">
        <v>0</v>
      </c>
      <c r="H12" s="338">
        <v>480</v>
      </c>
      <c r="I12" s="337">
        <v>480</v>
      </c>
      <c r="J12" s="337">
        <v>0</v>
      </c>
      <c r="K12" s="338">
        <v>480</v>
      </c>
    </row>
    <row r="13" spans="1:11" ht="30.75" customHeight="1">
      <c r="A13" s="336">
        <v>3</v>
      </c>
      <c r="B13" s="337" t="s">
        <v>390</v>
      </c>
      <c r="C13" s="337">
        <v>2500</v>
      </c>
      <c r="D13" s="337">
        <v>0</v>
      </c>
      <c r="E13" s="338">
        <v>2500</v>
      </c>
      <c r="F13" s="337">
        <v>2809</v>
      </c>
      <c r="G13" s="337">
        <v>0</v>
      </c>
      <c r="H13" s="338">
        <v>2809</v>
      </c>
      <c r="I13" s="337">
        <v>2809</v>
      </c>
      <c r="J13" s="337">
        <v>0</v>
      </c>
      <c r="K13" s="338">
        <v>2809</v>
      </c>
    </row>
    <row r="14" spans="1:11" ht="30.75" customHeight="1">
      <c r="A14" s="336"/>
      <c r="B14" s="337" t="s">
        <v>522</v>
      </c>
      <c r="C14" s="337"/>
      <c r="D14" s="337"/>
      <c r="E14" s="338"/>
      <c r="F14" s="337">
        <v>309</v>
      </c>
      <c r="G14" s="337"/>
      <c r="H14" s="338">
        <v>309</v>
      </c>
      <c r="I14" s="337">
        <v>309</v>
      </c>
      <c r="J14" s="337"/>
      <c r="K14" s="338">
        <v>309</v>
      </c>
    </row>
    <row r="15" spans="1:11" ht="30.75" customHeight="1">
      <c r="A15" s="336">
        <v>4</v>
      </c>
      <c r="B15" s="337" t="s">
        <v>391</v>
      </c>
      <c r="C15" s="337">
        <v>450</v>
      </c>
      <c r="D15" s="337">
        <v>0</v>
      </c>
      <c r="E15" s="338">
        <v>450</v>
      </c>
      <c r="F15" s="337">
        <v>450</v>
      </c>
      <c r="G15" s="337">
        <v>0</v>
      </c>
      <c r="H15" s="338">
        <v>450</v>
      </c>
      <c r="I15" s="337">
        <v>434</v>
      </c>
      <c r="J15" s="337">
        <v>0</v>
      </c>
      <c r="K15" s="338">
        <v>434</v>
      </c>
    </row>
    <row r="16" spans="1:11" ht="30.75" customHeight="1">
      <c r="A16" s="336">
        <v>5</v>
      </c>
      <c r="B16" s="337" t="s">
        <v>521</v>
      </c>
      <c r="C16" s="337"/>
      <c r="D16" s="337"/>
      <c r="E16" s="338"/>
      <c r="F16" s="337">
        <v>200</v>
      </c>
      <c r="G16" s="337"/>
      <c r="H16" s="338">
        <v>200</v>
      </c>
      <c r="I16" s="337">
        <v>200</v>
      </c>
      <c r="J16" s="337"/>
      <c r="K16" s="338">
        <v>200</v>
      </c>
    </row>
    <row r="17" spans="1:11" ht="31.5" customHeight="1">
      <c r="A17" s="339" t="s">
        <v>392</v>
      </c>
      <c r="B17" s="339"/>
      <c r="C17" s="340">
        <f aca="true" t="shared" si="0" ref="C17:H17">C9+C12+C13+C15+C16</f>
        <v>11665</v>
      </c>
      <c r="D17" s="340">
        <f t="shared" si="0"/>
        <v>0</v>
      </c>
      <c r="E17" s="340">
        <f t="shared" si="0"/>
        <v>11665</v>
      </c>
      <c r="F17" s="340">
        <f t="shared" si="0"/>
        <v>17665</v>
      </c>
      <c r="G17" s="340">
        <f t="shared" si="0"/>
        <v>0</v>
      </c>
      <c r="H17" s="340">
        <f t="shared" si="0"/>
        <v>17665</v>
      </c>
      <c r="I17" s="340">
        <f>I9+I12+I13+I15+I16</f>
        <v>16744</v>
      </c>
      <c r="J17" s="340">
        <f>J9+J12+J13+J15+J16</f>
        <v>0</v>
      </c>
      <c r="K17" s="340">
        <f>K9+K12+K13+K15+K16</f>
        <v>16744</v>
      </c>
    </row>
  </sheetData>
  <sheetProtection/>
  <mergeCells count="14">
    <mergeCell ref="A4:A8"/>
    <mergeCell ref="B4:B8"/>
    <mergeCell ref="C4:E4"/>
    <mergeCell ref="C5:C7"/>
    <mergeCell ref="D5:D7"/>
    <mergeCell ref="E5:E7"/>
    <mergeCell ref="I4:K4"/>
    <mergeCell ref="I5:I7"/>
    <mergeCell ref="J5:J7"/>
    <mergeCell ref="K5:K7"/>
    <mergeCell ref="F4:H4"/>
    <mergeCell ref="F5:F7"/>
    <mergeCell ref="G5:G7"/>
    <mergeCell ref="H5:H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&amp;CADOTT TÁMOGATÁSOK
2016. ÉV&amp;R15.sz.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4:D9"/>
  <sheetViews>
    <sheetView tabSelected="1" view="pageLayout" workbookViewId="0" topLeftCell="A1">
      <selection activeCell="B16" sqref="B15:B16"/>
    </sheetView>
  </sheetViews>
  <sheetFormatPr defaultColWidth="8.796875" defaultRowHeight="15"/>
  <cols>
    <col min="1" max="1" width="42" style="0" bestFit="1" customWidth="1"/>
    <col min="2" max="2" width="20.19921875" style="0" bestFit="1" customWidth="1"/>
    <col min="3" max="4" width="8.8984375" style="0" bestFit="1" customWidth="1"/>
  </cols>
  <sheetData>
    <row r="4" spans="1:4" ht="15.75">
      <c r="A4" s="311" t="s">
        <v>470</v>
      </c>
      <c r="B4" s="312"/>
      <c r="C4" s="313"/>
      <c r="D4" s="312"/>
    </row>
    <row r="5" spans="1:4" ht="15.75">
      <c r="A5" s="591" t="s">
        <v>393</v>
      </c>
      <c r="B5" s="591" t="s">
        <v>430</v>
      </c>
      <c r="C5" s="591" t="s">
        <v>394</v>
      </c>
      <c r="D5" s="591"/>
    </row>
    <row r="6" spans="1:4" ht="30">
      <c r="A6" s="592"/>
      <c r="B6" s="591"/>
      <c r="C6" s="314" t="s">
        <v>395</v>
      </c>
      <c r="D6" s="314" t="s">
        <v>396</v>
      </c>
    </row>
    <row r="7" spans="1:4" ht="32.25" customHeight="1">
      <c r="A7" s="315" t="s">
        <v>428</v>
      </c>
      <c r="B7" s="316" t="s">
        <v>429</v>
      </c>
      <c r="C7" s="317">
        <v>25000</v>
      </c>
      <c r="D7" s="317">
        <v>150000</v>
      </c>
    </row>
    <row r="8" spans="1:4" ht="32.25" customHeight="1">
      <c r="A8" s="315" t="s">
        <v>523</v>
      </c>
      <c r="B8" s="316" t="s">
        <v>524</v>
      </c>
      <c r="C8" s="317">
        <v>25000</v>
      </c>
      <c r="D8" s="317">
        <v>100000</v>
      </c>
    </row>
    <row r="9" spans="1:4" ht="32.25" customHeight="1">
      <c r="A9" s="318" t="s">
        <v>308</v>
      </c>
      <c r="B9" s="319"/>
      <c r="C9" s="319"/>
      <c r="D9" s="319">
        <v>250000</v>
      </c>
    </row>
  </sheetData>
  <sheetProtection/>
  <mergeCells count="3">
    <mergeCell ref="A5:A6"/>
    <mergeCell ref="B5:B6"/>
    <mergeCell ref="C5:D5"/>
  </mergeCells>
  <printOptions/>
  <pageMargins left="0.7" right="0.7" top="0.75" bottom="0.75" header="0.3" footer="0.3"/>
  <pageSetup horizontalDpi="600" verticalDpi="600" orientation="portrait" paperSize="9" r:id="rId1"/>
  <headerFooter>
    <oddHeader>&amp;CTARTÓS RÉSZESEDÉSEK ÁLLOMÁNYA
2016. ÉV&amp;R16.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view="pageLayout" workbookViewId="0" topLeftCell="A1">
      <selection activeCell="E18" sqref="E18"/>
    </sheetView>
  </sheetViews>
  <sheetFormatPr defaultColWidth="8.796875" defaultRowHeight="15"/>
  <cols>
    <col min="2" max="2" width="27.8984375" style="0" customWidth="1"/>
    <col min="3" max="3" width="14.59765625" style="0" customWidth="1"/>
    <col min="4" max="4" width="11" style="0" customWidth="1"/>
    <col min="5" max="5" width="14.59765625" style="0" customWidth="1"/>
    <col min="6" max="6" width="16.69921875" style="0" customWidth="1"/>
    <col min="7" max="7" width="15.3984375" style="0" customWidth="1"/>
    <col min="8" max="8" width="12.59765625" style="0" customWidth="1"/>
  </cols>
  <sheetData>
    <row r="1" spans="1:7" ht="15.75">
      <c r="A1" s="320"/>
      <c r="B1" s="320"/>
      <c r="C1" s="320"/>
      <c r="D1" s="320"/>
      <c r="E1" s="320"/>
      <c r="F1" s="320"/>
      <c r="G1" s="320"/>
    </row>
    <row r="2" spans="1:7" ht="15.75">
      <c r="A2" s="320"/>
      <c r="B2" s="320"/>
      <c r="C2" s="320"/>
      <c r="D2" s="320"/>
      <c r="E2" s="320"/>
      <c r="F2" s="320"/>
      <c r="G2" s="320"/>
    </row>
    <row r="3" spans="1:8" ht="20.25" customHeight="1">
      <c r="A3" s="608" t="s">
        <v>437</v>
      </c>
      <c r="B3" s="608"/>
      <c r="C3" s="608"/>
      <c r="D3" s="608"/>
      <c r="E3" s="608"/>
      <c r="F3" s="608"/>
      <c r="G3" s="608"/>
      <c r="H3" s="608"/>
    </row>
    <row r="4" spans="1:8" ht="20.25">
      <c r="A4" s="609">
        <v>42735</v>
      </c>
      <c r="B4" s="608"/>
      <c r="C4" s="608"/>
      <c r="D4" s="608"/>
      <c r="E4" s="608"/>
      <c r="F4" s="608"/>
      <c r="G4" s="608"/>
      <c r="H4" s="608"/>
    </row>
    <row r="5" spans="1:7" ht="20.25">
      <c r="A5" s="322"/>
      <c r="B5" s="322"/>
      <c r="C5" s="322"/>
      <c r="D5" s="322"/>
      <c r="E5" s="322"/>
      <c r="F5" s="322"/>
      <c r="G5" s="322"/>
    </row>
    <row r="6" spans="1:8" ht="16.5" customHeight="1">
      <c r="A6" s="607" t="s">
        <v>470</v>
      </c>
      <c r="B6" s="607"/>
      <c r="C6" s="607"/>
      <c r="D6" s="321"/>
      <c r="E6" s="323"/>
      <c r="F6" s="323"/>
      <c r="G6" s="323"/>
      <c r="H6" s="341" t="s">
        <v>295</v>
      </c>
    </row>
    <row r="7" spans="1:8" ht="16.5" customHeight="1">
      <c r="A7" s="603" t="s">
        <v>3</v>
      </c>
      <c r="B7" s="603"/>
      <c r="C7" s="603" t="s">
        <v>397</v>
      </c>
      <c r="D7" s="604" t="s">
        <v>398</v>
      </c>
      <c r="E7" s="603" t="s">
        <v>526</v>
      </c>
      <c r="F7" s="603"/>
      <c r="G7" s="606"/>
      <c r="H7" s="610" t="s">
        <v>435</v>
      </c>
    </row>
    <row r="8" spans="1:8" ht="31.5">
      <c r="A8" s="603"/>
      <c r="B8" s="603"/>
      <c r="C8" s="603"/>
      <c r="D8" s="605"/>
      <c r="E8" s="363" t="s">
        <v>434</v>
      </c>
      <c r="F8" s="363" t="s">
        <v>436</v>
      </c>
      <c r="G8" s="364" t="s">
        <v>399</v>
      </c>
      <c r="H8" s="610"/>
    </row>
    <row r="9" spans="1:8" ht="30.75" customHeight="1">
      <c r="A9" s="593" t="s">
        <v>400</v>
      </c>
      <c r="B9" s="594"/>
      <c r="C9" s="594"/>
      <c r="D9" s="594"/>
      <c r="E9" s="594"/>
      <c r="F9" s="594"/>
      <c r="G9" s="594"/>
      <c r="H9" s="595"/>
    </row>
    <row r="10" spans="1:8" ht="30">
      <c r="A10" s="344">
        <v>1</v>
      </c>
      <c r="B10" s="324" t="s">
        <v>431</v>
      </c>
      <c r="C10" s="345">
        <v>42544</v>
      </c>
      <c r="D10" s="325">
        <v>2015</v>
      </c>
      <c r="E10" s="326">
        <v>42544</v>
      </c>
      <c r="F10" s="326">
        <v>8952</v>
      </c>
      <c r="G10" s="342">
        <f>E10-F10</f>
        <v>33592</v>
      </c>
      <c r="H10" s="343">
        <v>2020</v>
      </c>
    </row>
    <row r="11" spans="1:8" ht="30">
      <c r="A11" s="598">
        <v>2</v>
      </c>
      <c r="B11" s="324" t="s">
        <v>432</v>
      </c>
      <c r="C11" s="328">
        <v>12651</v>
      </c>
      <c r="D11" s="599">
        <v>2015</v>
      </c>
      <c r="E11" s="329">
        <v>2744</v>
      </c>
      <c r="F11" s="326">
        <v>1261</v>
      </c>
      <c r="G11" s="342">
        <f>E11-F11</f>
        <v>1483</v>
      </c>
      <c r="H11" s="601">
        <v>2017</v>
      </c>
    </row>
    <row r="12" spans="1:8" ht="30">
      <c r="A12" s="598"/>
      <c r="B12" s="327" t="s">
        <v>433</v>
      </c>
      <c r="C12" s="328">
        <v>286</v>
      </c>
      <c r="D12" s="600"/>
      <c r="E12" s="329">
        <v>203</v>
      </c>
      <c r="F12" s="326">
        <v>149</v>
      </c>
      <c r="G12" s="342">
        <f>E12-F12</f>
        <v>54</v>
      </c>
      <c r="H12" s="602"/>
    </row>
    <row r="13" spans="1:8" ht="30" customHeight="1">
      <c r="A13" s="596" t="s">
        <v>401</v>
      </c>
      <c r="B13" s="597"/>
      <c r="C13" s="346">
        <f>SUM(C10:C12)</f>
        <v>55481</v>
      </c>
      <c r="D13" s="346"/>
      <c r="E13" s="346">
        <f>SUM(E10:E11)</f>
        <v>45288</v>
      </c>
      <c r="F13" s="346">
        <f>SUM(F10:F11)</f>
        <v>10213</v>
      </c>
      <c r="G13" s="346">
        <f>SUM(G10:G11)</f>
        <v>35075</v>
      </c>
      <c r="H13" s="300"/>
    </row>
  </sheetData>
  <sheetProtection/>
  <mergeCells count="13">
    <mergeCell ref="A6:C6"/>
    <mergeCell ref="A3:H3"/>
    <mergeCell ref="A4:H4"/>
    <mergeCell ref="H7:H8"/>
    <mergeCell ref="A9:H9"/>
    <mergeCell ref="A13:B13"/>
    <mergeCell ref="A11:A12"/>
    <mergeCell ref="D11:D12"/>
    <mergeCell ref="H11:H12"/>
    <mergeCell ref="A7:B8"/>
    <mergeCell ref="C7:C8"/>
    <mergeCell ref="D7:D8"/>
    <mergeCell ref="E7:G7"/>
  </mergeCells>
  <printOptions/>
  <pageMargins left="0.7" right="0.7" top="0.75" bottom="0.75" header="0.3" footer="0.3"/>
  <pageSetup horizontalDpi="600" verticalDpi="600" orientation="landscape" paperSize="9" r:id="rId1"/>
  <headerFooter>
    <oddHeader>&amp;R17.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8"/>
  <sheetViews>
    <sheetView view="pageLayout" workbookViewId="0" topLeftCell="A1">
      <selection activeCell="J32" sqref="J32"/>
    </sheetView>
  </sheetViews>
  <sheetFormatPr defaultColWidth="8.796875" defaultRowHeight="15"/>
  <cols>
    <col min="1" max="1" width="4" style="0" customWidth="1"/>
    <col min="2" max="2" width="56.3984375" style="0" customWidth="1"/>
    <col min="3" max="3" width="10.09765625" style="0" customWidth="1"/>
    <col min="4" max="4" width="8.5" style="0" customWidth="1"/>
    <col min="5" max="5" width="9.5" style="0" customWidth="1"/>
    <col min="6" max="6" width="21" style="0" customWidth="1"/>
    <col min="7" max="7" width="9.5" style="0" customWidth="1"/>
    <col min="8" max="8" width="22.59765625" style="0" customWidth="1"/>
    <col min="9" max="9" width="9.5" style="0" customWidth="1"/>
    <col min="10" max="10" width="21.5" style="0" customWidth="1"/>
    <col min="11" max="11" width="9.8984375" style="0" bestFit="1" customWidth="1"/>
  </cols>
  <sheetData>
    <row r="1" spans="1:10" ht="15.75">
      <c r="A1" s="347" t="s">
        <v>470</v>
      </c>
      <c r="B1" s="330"/>
      <c r="C1" s="331"/>
      <c r="D1" s="332"/>
      <c r="E1" s="333"/>
      <c r="F1" s="333"/>
      <c r="G1" s="333"/>
      <c r="H1" s="333"/>
      <c r="I1" s="333"/>
      <c r="J1" s="333"/>
    </row>
    <row r="2" spans="1:10" ht="16.5" customHeight="1">
      <c r="A2" s="615" t="s">
        <v>402</v>
      </c>
      <c r="B2" s="615" t="s">
        <v>403</v>
      </c>
      <c r="C2" s="611" t="s">
        <v>404</v>
      </c>
      <c r="D2" s="612" t="s">
        <v>405</v>
      </c>
      <c r="E2" s="611" t="s">
        <v>317</v>
      </c>
      <c r="F2" s="611"/>
      <c r="G2" s="611" t="s">
        <v>318</v>
      </c>
      <c r="H2" s="611"/>
      <c r="I2" s="611" t="s">
        <v>57</v>
      </c>
      <c r="J2" s="611"/>
    </row>
    <row r="3" spans="1:10" ht="24" customHeight="1">
      <c r="A3" s="615"/>
      <c r="B3" s="615"/>
      <c r="C3" s="611"/>
      <c r="D3" s="612"/>
      <c r="E3" s="365" t="s">
        <v>440</v>
      </c>
      <c r="F3" s="366" t="s">
        <v>527</v>
      </c>
      <c r="G3" s="366" t="s">
        <v>440</v>
      </c>
      <c r="H3" s="366" t="s">
        <v>527</v>
      </c>
      <c r="I3" s="365" t="s">
        <v>440</v>
      </c>
      <c r="J3" s="366" t="s">
        <v>527</v>
      </c>
    </row>
    <row r="4" spans="1:10" ht="13.5" customHeight="1">
      <c r="A4" s="614" t="s">
        <v>406</v>
      </c>
      <c r="B4" s="614"/>
      <c r="C4" s="614"/>
      <c r="D4" s="614"/>
      <c r="E4" s="614"/>
      <c r="F4" s="614"/>
      <c r="G4" s="614"/>
      <c r="H4" s="614"/>
      <c r="I4" s="614"/>
      <c r="J4" s="614"/>
    </row>
    <row r="5" spans="1:10" ht="15.75">
      <c r="A5" s="349" t="s">
        <v>407</v>
      </c>
      <c r="B5" s="348"/>
      <c r="C5" s="348"/>
      <c r="D5" s="350"/>
      <c r="E5" s="348"/>
      <c r="F5" s="348"/>
      <c r="G5" s="348"/>
      <c r="H5" s="348"/>
      <c r="I5" s="348"/>
      <c r="J5" s="348"/>
    </row>
    <row r="6" spans="1:10" ht="38.25">
      <c r="A6" s="351">
        <v>1</v>
      </c>
      <c r="B6" s="352" t="s">
        <v>408</v>
      </c>
      <c r="C6" s="353" t="s">
        <v>409</v>
      </c>
      <c r="D6" s="354"/>
      <c r="E6" s="355"/>
      <c r="F6" s="334">
        <v>62774986</v>
      </c>
      <c r="G6" s="355"/>
      <c r="H6" s="334">
        <v>62774986</v>
      </c>
      <c r="I6" s="355"/>
      <c r="J6" s="334">
        <v>62774986</v>
      </c>
    </row>
    <row r="7" spans="1:10" ht="15.75">
      <c r="A7" s="356" t="s">
        <v>410</v>
      </c>
      <c r="B7" s="352"/>
      <c r="C7" s="353"/>
      <c r="D7" s="334"/>
      <c r="E7" s="334"/>
      <c r="F7" s="334"/>
      <c r="G7" s="334"/>
      <c r="H7" s="334"/>
      <c r="I7" s="334"/>
      <c r="J7" s="334"/>
    </row>
    <row r="8" spans="1:10" ht="15.75">
      <c r="A8" s="351">
        <v>1</v>
      </c>
      <c r="B8" s="352" t="s">
        <v>411</v>
      </c>
      <c r="C8" s="353" t="s">
        <v>412</v>
      </c>
      <c r="D8" s="354"/>
      <c r="E8" s="414" t="s">
        <v>535</v>
      </c>
      <c r="F8" s="334">
        <v>24124800</v>
      </c>
      <c r="G8" s="414" t="s">
        <v>535</v>
      </c>
      <c r="H8" s="334">
        <v>24124800</v>
      </c>
      <c r="I8" s="414" t="s">
        <v>535</v>
      </c>
      <c r="J8" s="334">
        <v>24124800</v>
      </c>
    </row>
    <row r="9" spans="1:10" ht="25.5">
      <c r="A9" s="351">
        <v>2</v>
      </c>
      <c r="B9" s="352" t="s">
        <v>413</v>
      </c>
      <c r="C9" s="353" t="s">
        <v>412</v>
      </c>
      <c r="D9" s="354"/>
      <c r="E9" s="334" t="s">
        <v>536</v>
      </c>
      <c r="F9" s="334">
        <v>6000000</v>
      </c>
      <c r="G9" s="334" t="s">
        <v>536</v>
      </c>
      <c r="H9" s="334">
        <v>6000000</v>
      </c>
      <c r="I9" s="334" t="s">
        <v>536</v>
      </c>
      <c r="J9" s="334">
        <v>6000000</v>
      </c>
    </row>
    <row r="10" spans="1:10" ht="15.75">
      <c r="A10" s="351">
        <v>3</v>
      </c>
      <c r="B10" s="352" t="s">
        <v>414</v>
      </c>
      <c r="C10" s="353" t="s">
        <v>412</v>
      </c>
      <c r="D10" s="354"/>
      <c r="E10" s="414" t="s">
        <v>535</v>
      </c>
      <c r="F10" s="334">
        <v>12062400</v>
      </c>
      <c r="G10" s="414" t="s">
        <v>547</v>
      </c>
      <c r="H10" s="334">
        <v>12636800</v>
      </c>
      <c r="I10" s="414" t="s">
        <v>547</v>
      </c>
      <c r="J10" s="334">
        <v>12636800</v>
      </c>
    </row>
    <row r="11" spans="1:10" ht="25.5">
      <c r="A11" s="351">
        <v>4</v>
      </c>
      <c r="B11" s="352" t="s">
        <v>415</v>
      </c>
      <c r="C11" s="353" t="s">
        <v>412</v>
      </c>
      <c r="D11" s="354"/>
      <c r="E11" s="334" t="s">
        <v>536</v>
      </c>
      <c r="F11" s="334">
        <v>3000000</v>
      </c>
      <c r="G11" s="334" t="s">
        <v>536</v>
      </c>
      <c r="H11" s="334">
        <v>3000000</v>
      </c>
      <c r="I11" s="414" t="s">
        <v>536</v>
      </c>
      <c r="J11" s="334">
        <v>3000000</v>
      </c>
    </row>
    <row r="12" spans="1:10" ht="15.75">
      <c r="A12" s="351">
        <v>5</v>
      </c>
      <c r="B12" s="352" t="s">
        <v>528</v>
      </c>
      <c r="C12" s="353" t="s">
        <v>412</v>
      </c>
      <c r="D12" s="354"/>
      <c r="E12" s="414" t="s">
        <v>535</v>
      </c>
      <c r="F12" s="334">
        <v>294000</v>
      </c>
      <c r="G12" s="414" t="s">
        <v>547</v>
      </c>
      <c r="H12" s="334">
        <v>308000</v>
      </c>
      <c r="I12" s="414" t="s">
        <v>547</v>
      </c>
      <c r="J12" s="334">
        <v>308000</v>
      </c>
    </row>
    <row r="13" spans="1:10" ht="25.5">
      <c r="A13" s="351">
        <v>6</v>
      </c>
      <c r="B13" s="352" t="s">
        <v>416</v>
      </c>
      <c r="C13" s="353" t="s">
        <v>417</v>
      </c>
      <c r="D13" s="354"/>
      <c r="E13" s="334" t="s">
        <v>537</v>
      </c>
      <c r="F13" s="334">
        <v>4853333</v>
      </c>
      <c r="G13" s="334" t="s">
        <v>537</v>
      </c>
      <c r="H13" s="334">
        <v>4853333</v>
      </c>
      <c r="I13" s="334" t="s">
        <v>537</v>
      </c>
      <c r="J13" s="334">
        <v>4853333</v>
      </c>
    </row>
    <row r="14" spans="1:10" ht="25.5">
      <c r="A14" s="351">
        <v>7</v>
      </c>
      <c r="B14" s="352" t="s">
        <v>418</v>
      </c>
      <c r="C14" s="353" t="s">
        <v>417</v>
      </c>
      <c r="D14" s="354"/>
      <c r="E14" s="334" t="s">
        <v>538</v>
      </c>
      <c r="F14" s="334">
        <v>2453333</v>
      </c>
      <c r="G14" s="334" t="s">
        <v>548</v>
      </c>
      <c r="H14" s="334">
        <v>2480000</v>
      </c>
      <c r="I14" s="334" t="s">
        <v>548</v>
      </c>
      <c r="J14" s="334">
        <v>2480000</v>
      </c>
    </row>
    <row r="15" spans="1:10" ht="15.75">
      <c r="A15" s="351">
        <v>8</v>
      </c>
      <c r="B15" s="352" t="s">
        <v>529</v>
      </c>
      <c r="C15" s="353" t="s">
        <v>530</v>
      </c>
      <c r="D15" s="354"/>
      <c r="E15" s="334"/>
      <c r="F15" s="334">
        <v>1683500</v>
      </c>
      <c r="G15" s="334"/>
      <c r="H15" s="334">
        <v>1683500</v>
      </c>
      <c r="I15" s="334"/>
      <c r="J15" s="334">
        <v>1683500</v>
      </c>
    </row>
    <row r="16" spans="1:10" ht="38.25">
      <c r="A16" s="351">
        <v>9</v>
      </c>
      <c r="B16" s="352" t="s">
        <v>531</v>
      </c>
      <c r="C16" s="353" t="s">
        <v>469</v>
      </c>
      <c r="D16" s="354"/>
      <c r="E16" s="334" t="s">
        <v>539</v>
      </c>
      <c r="F16" s="334">
        <v>384000</v>
      </c>
      <c r="G16" s="334" t="s">
        <v>539</v>
      </c>
      <c r="H16" s="334">
        <v>384000</v>
      </c>
      <c r="I16" s="334" t="s">
        <v>539</v>
      </c>
      <c r="J16" s="334">
        <v>384000</v>
      </c>
    </row>
    <row r="17" spans="1:10" ht="38.25">
      <c r="A17" s="351">
        <v>10</v>
      </c>
      <c r="B17" s="352" t="s">
        <v>532</v>
      </c>
      <c r="C17" s="353" t="s">
        <v>469</v>
      </c>
      <c r="D17" s="354"/>
      <c r="E17" s="334" t="s">
        <v>540</v>
      </c>
      <c r="F17" s="334">
        <v>1056000</v>
      </c>
      <c r="G17" s="334" t="s">
        <v>540</v>
      </c>
      <c r="H17" s="334">
        <v>1056000</v>
      </c>
      <c r="I17" s="334" t="s">
        <v>540</v>
      </c>
      <c r="J17" s="334">
        <v>1056000</v>
      </c>
    </row>
    <row r="18" spans="1:10" ht="38.25">
      <c r="A18" s="351">
        <v>11</v>
      </c>
      <c r="B18" s="352" t="s">
        <v>533</v>
      </c>
      <c r="C18" s="353" t="s">
        <v>469</v>
      </c>
      <c r="D18" s="354"/>
      <c r="E18" s="334" t="s">
        <v>539</v>
      </c>
      <c r="F18" s="334">
        <v>1402910</v>
      </c>
      <c r="G18" s="334" t="s">
        <v>539</v>
      </c>
      <c r="H18" s="334">
        <v>1402910</v>
      </c>
      <c r="I18" s="334" t="s">
        <v>539</v>
      </c>
      <c r="J18" s="334">
        <v>1402910</v>
      </c>
    </row>
    <row r="19" spans="1:10" ht="15.75">
      <c r="A19" s="356" t="s">
        <v>419</v>
      </c>
      <c r="B19" s="352"/>
      <c r="C19" s="353"/>
      <c r="D19" s="354"/>
      <c r="E19" s="334"/>
      <c r="F19" s="334"/>
      <c r="G19" s="334"/>
      <c r="H19" s="334"/>
      <c r="I19" s="334"/>
      <c r="J19" s="334"/>
    </row>
    <row r="20" spans="1:10" ht="15.75">
      <c r="A20" s="357">
        <v>1</v>
      </c>
      <c r="B20" s="352" t="s">
        <v>534</v>
      </c>
      <c r="C20" s="353" t="s">
        <v>420</v>
      </c>
      <c r="D20" s="354"/>
      <c r="E20" s="355"/>
      <c r="F20" s="334">
        <v>4359583</v>
      </c>
      <c r="G20" s="355"/>
      <c r="H20" s="334">
        <v>4359583</v>
      </c>
      <c r="I20" s="355"/>
      <c r="J20" s="334">
        <v>4359583</v>
      </c>
    </row>
    <row r="21" spans="1:10" ht="15.75">
      <c r="A21" s="357">
        <v>2</v>
      </c>
      <c r="B21" s="352" t="s">
        <v>438</v>
      </c>
      <c r="C21" s="353" t="s">
        <v>542</v>
      </c>
      <c r="D21" s="354"/>
      <c r="E21" s="334" t="s">
        <v>541</v>
      </c>
      <c r="F21" s="334">
        <v>941120</v>
      </c>
      <c r="G21" s="334" t="s">
        <v>541</v>
      </c>
      <c r="H21" s="334">
        <v>941120</v>
      </c>
      <c r="I21" s="334" t="s">
        <v>541</v>
      </c>
      <c r="J21" s="334">
        <v>941120</v>
      </c>
    </row>
    <row r="22" spans="1:10" ht="15.75">
      <c r="A22" s="357">
        <v>3</v>
      </c>
      <c r="B22" s="352" t="s">
        <v>439</v>
      </c>
      <c r="C22" s="353" t="s">
        <v>542</v>
      </c>
      <c r="D22" s="354"/>
      <c r="E22" s="334"/>
      <c r="F22" s="334"/>
      <c r="G22" s="334" t="s">
        <v>549</v>
      </c>
      <c r="H22" s="334">
        <v>580000</v>
      </c>
      <c r="I22" s="334" t="s">
        <v>549</v>
      </c>
      <c r="J22" s="334">
        <v>580000</v>
      </c>
    </row>
    <row r="23" spans="1:10" ht="15.75">
      <c r="A23" s="357">
        <v>4</v>
      </c>
      <c r="B23" s="352" t="s">
        <v>550</v>
      </c>
      <c r="C23" s="353" t="s">
        <v>542</v>
      </c>
      <c r="D23" s="354"/>
      <c r="E23" s="334"/>
      <c r="F23" s="334"/>
      <c r="G23" s="334" t="s">
        <v>539</v>
      </c>
      <c r="H23" s="334">
        <v>109000</v>
      </c>
      <c r="I23" s="334" t="s">
        <v>539</v>
      </c>
      <c r="J23" s="334">
        <v>109000</v>
      </c>
    </row>
    <row r="24" spans="1:10" ht="15.75">
      <c r="A24" s="357">
        <v>5</v>
      </c>
      <c r="B24" s="352" t="s">
        <v>421</v>
      </c>
      <c r="C24" s="353" t="s">
        <v>542</v>
      </c>
      <c r="D24" s="354"/>
      <c r="E24" s="334" t="s">
        <v>543</v>
      </c>
      <c r="F24" s="334">
        <v>2145600</v>
      </c>
      <c r="G24" s="334" t="s">
        <v>551</v>
      </c>
      <c r="H24" s="334">
        <v>2413800</v>
      </c>
      <c r="I24" s="334" t="s">
        <v>551</v>
      </c>
      <c r="J24" s="334">
        <v>2413800</v>
      </c>
    </row>
    <row r="25" spans="1:10" ht="25.5">
      <c r="A25" s="357">
        <v>6</v>
      </c>
      <c r="B25" s="352" t="s">
        <v>544</v>
      </c>
      <c r="C25" s="353" t="s">
        <v>422</v>
      </c>
      <c r="D25" s="354"/>
      <c r="E25" s="419" t="s">
        <v>546</v>
      </c>
      <c r="F25" s="413">
        <v>11162880</v>
      </c>
      <c r="G25" s="424" t="s">
        <v>552</v>
      </c>
      <c r="H25" s="413">
        <v>10379520</v>
      </c>
      <c r="I25" s="424" t="s">
        <v>552</v>
      </c>
      <c r="J25" s="413">
        <v>10379520</v>
      </c>
    </row>
    <row r="26" spans="1:10" ht="15.75">
      <c r="A26" s="357">
        <v>7</v>
      </c>
      <c r="B26" s="352" t="s">
        <v>545</v>
      </c>
      <c r="C26" s="353" t="s">
        <v>423</v>
      </c>
      <c r="D26" s="354"/>
      <c r="E26" s="419"/>
      <c r="F26" s="413">
        <v>8722259</v>
      </c>
      <c r="G26" s="419"/>
      <c r="H26" s="413">
        <v>10016868</v>
      </c>
      <c r="I26" s="418"/>
      <c r="J26" s="413">
        <v>10016868</v>
      </c>
    </row>
    <row r="27" spans="1:10" ht="15.75">
      <c r="A27" s="613" t="s">
        <v>424</v>
      </c>
      <c r="B27" s="613"/>
      <c r="C27" s="353" t="s">
        <v>425</v>
      </c>
      <c r="D27" s="354"/>
      <c r="E27" s="334"/>
      <c r="F27" s="334">
        <v>3735780</v>
      </c>
      <c r="G27" s="334"/>
      <c r="H27" s="334">
        <v>3735780</v>
      </c>
      <c r="I27" s="357"/>
      <c r="J27" s="413">
        <v>3735780</v>
      </c>
    </row>
    <row r="28" spans="1:10" ht="15.75">
      <c r="A28" s="358"/>
      <c r="B28" s="359" t="s">
        <v>426</v>
      </c>
      <c r="C28" s="360"/>
      <c r="D28" s="361"/>
      <c r="E28" s="360"/>
      <c r="F28" s="362">
        <f>SUM(F5:F27)</f>
        <v>151156484</v>
      </c>
      <c r="G28" s="360"/>
      <c r="H28" s="362">
        <f>SUM(H5:H27)</f>
        <v>153240000</v>
      </c>
      <c r="I28" s="360"/>
      <c r="J28" s="362">
        <f>SUM(J5:J27)</f>
        <v>153240000</v>
      </c>
    </row>
  </sheetData>
  <sheetProtection/>
  <mergeCells count="9">
    <mergeCell ref="C2:C3"/>
    <mergeCell ref="D2:D3"/>
    <mergeCell ref="E2:F2"/>
    <mergeCell ref="G2:H2"/>
    <mergeCell ref="A27:B27"/>
    <mergeCell ref="I2:J2"/>
    <mergeCell ref="A4:J4"/>
    <mergeCell ref="A2:A3"/>
    <mergeCell ref="B2:B3"/>
  </mergeCells>
  <printOptions/>
  <pageMargins left="0.7" right="0.7" top="0.75" bottom="0.75" header="0.3" footer="0.3"/>
  <pageSetup horizontalDpi="600" verticalDpi="600" orientation="landscape" paperSize="8" r:id="rId1"/>
  <headerFooter>
    <oddHeader>&amp;CAZ ÖNKORMÁNYZAT NORMATÍV ÁLLAMI TÁMOGATÁSA
2016. ÉV&amp;R18.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D42" sqref="D42"/>
    </sheetView>
  </sheetViews>
  <sheetFormatPr defaultColWidth="8.796875" defaultRowHeight="15"/>
  <cols>
    <col min="1" max="1" width="9" style="12" customWidth="1"/>
    <col min="2" max="2" width="39" style="12" customWidth="1"/>
    <col min="3" max="3" width="13.59765625" style="12" customWidth="1"/>
    <col min="4" max="4" width="11.3984375" style="12" customWidth="1"/>
    <col min="5" max="5" width="13.59765625" style="12" customWidth="1"/>
    <col min="6" max="16384" width="9" style="12" customWidth="1"/>
  </cols>
  <sheetData>
    <row r="1" spans="1:5" ht="17.25">
      <c r="A1" s="156"/>
      <c r="B1" s="157"/>
      <c r="C1" s="158"/>
      <c r="D1" s="159"/>
      <c r="E1" s="200" t="s">
        <v>294</v>
      </c>
    </row>
    <row r="2" spans="1:5" ht="18">
      <c r="A2" s="429" t="s">
        <v>288</v>
      </c>
      <c r="B2" s="430"/>
      <c r="C2" s="430"/>
      <c r="D2" s="430"/>
      <c r="E2" s="430"/>
    </row>
    <row r="3" spans="1:5" ht="16.5" customHeight="1">
      <c r="A3" s="431">
        <v>42735</v>
      </c>
      <c r="B3" s="430"/>
      <c r="C3" s="430"/>
      <c r="D3" s="430"/>
      <c r="E3" s="430"/>
    </row>
    <row r="4" spans="1:5" ht="25.5" customHeight="1">
      <c r="A4" s="161"/>
      <c r="B4" s="160"/>
      <c r="C4" s="160"/>
      <c r="D4" s="160"/>
      <c r="E4" s="160"/>
    </row>
    <row r="5" spans="1:5" ht="23.25" customHeight="1" thickBot="1">
      <c r="A5" s="156" t="str">
        <f>Adatlap!A1</f>
        <v>Nagyréde Nagyközség Önkormányzata</v>
      </c>
      <c r="B5" s="13"/>
      <c r="C5" s="11"/>
      <c r="D5" s="11"/>
      <c r="E5" s="159" t="s">
        <v>472</v>
      </c>
    </row>
    <row r="6" spans="1:5" ht="26.25" thickBot="1">
      <c r="A6" s="432" t="s">
        <v>49</v>
      </c>
      <c r="B6" s="433"/>
      <c r="C6" s="162" t="s">
        <v>236</v>
      </c>
      <c r="D6" s="162" t="s">
        <v>237</v>
      </c>
      <c r="E6" s="162" t="s">
        <v>238</v>
      </c>
    </row>
    <row r="7" spans="1:5" ht="15.75" customHeight="1">
      <c r="A7" s="163" t="s">
        <v>15</v>
      </c>
      <c r="B7" s="164" t="s">
        <v>170</v>
      </c>
      <c r="C7" s="165">
        <f>SUM(C8:C11)</f>
        <v>2049323837</v>
      </c>
      <c r="D7" s="165">
        <f>SUM(D8:D11)</f>
        <v>0</v>
      </c>
      <c r="E7" s="165">
        <f>SUM(E8:E11)</f>
        <v>2037181706</v>
      </c>
    </row>
    <row r="8" spans="1:5" ht="15.75" customHeight="1">
      <c r="A8" s="166" t="s">
        <v>16</v>
      </c>
      <c r="B8" s="167" t="s">
        <v>9</v>
      </c>
      <c r="C8" s="168">
        <v>81777</v>
      </c>
      <c r="D8" s="168">
        <v>0</v>
      </c>
      <c r="E8" s="168">
        <v>25677</v>
      </c>
    </row>
    <row r="9" spans="1:5" ht="15.75" customHeight="1">
      <c r="A9" s="166" t="s">
        <v>17</v>
      </c>
      <c r="B9" s="167" t="s">
        <v>10</v>
      </c>
      <c r="C9" s="168">
        <v>1915144666</v>
      </c>
      <c r="D9" s="168">
        <v>0</v>
      </c>
      <c r="E9" s="168">
        <v>1896794093</v>
      </c>
    </row>
    <row r="10" spans="1:5" ht="15.75" customHeight="1">
      <c r="A10" s="166" t="s">
        <v>18</v>
      </c>
      <c r="B10" s="167" t="s">
        <v>19</v>
      </c>
      <c r="C10" s="168">
        <v>150000</v>
      </c>
      <c r="D10" s="168">
        <v>0</v>
      </c>
      <c r="E10" s="168">
        <v>250000</v>
      </c>
    </row>
    <row r="11" spans="1:5" ht="38.25" customHeight="1">
      <c r="A11" s="166" t="s">
        <v>20</v>
      </c>
      <c r="B11" s="50" t="s">
        <v>171</v>
      </c>
      <c r="C11" s="168">
        <v>133947394</v>
      </c>
      <c r="D11" s="168">
        <v>0</v>
      </c>
      <c r="E11" s="168">
        <v>140111936</v>
      </c>
    </row>
    <row r="12" spans="1:5" ht="15.75" customHeight="1">
      <c r="A12" s="169" t="s">
        <v>21</v>
      </c>
      <c r="B12" s="170" t="s">
        <v>172</v>
      </c>
      <c r="C12" s="171">
        <f>SUM(C13:C14)</f>
        <v>1894768</v>
      </c>
      <c r="D12" s="171">
        <f>SUM(D13:D14)</f>
        <v>0</v>
      </c>
      <c r="E12" s="171">
        <f>SUM(E13:E14)</f>
        <v>1556894</v>
      </c>
    </row>
    <row r="13" spans="1:5" ht="15.75" customHeight="1">
      <c r="A13" s="166" t="s">
        <v>16</v>
      </c>
      <c r="B13" s="167" t="s">
        <v>11</v>
      </c>
      <c r="C13" s="168">
        <v>1894768</v>
      </c>
      <c r="D13" s="168">
        <v>0</v>
      </c>
      <c r="E13" s="168">
        <v>1556894</v>
      </c>
    </row>
    <row r="14" spans="1:5" ht="15.75" customHeight="1">
      <c r="A14" s="166" t="s">
        <v>17</v>
      </c>
      <c r="B14" s="167" t="s">
        <v>13</v>
      </c>
      <c r="C14" s="168">
        <v>0</v>
      </c>
      <c r="D14" s="168">
        <v>0</v>
      </c>
      <c r="E14" s="168">
        <v>0</v>
      </c>
    </row>
    <row r="15" spans="1:5" ht="15.75" customHeight="1">
      <c r="A15" s="169" t="s">
        <v>23</v>
      </c>
      <c r="B15" s="170" t="s">
        <v>14</v>
      </c>
      <c r="C15" s="171">
        <f>SUM(C16:C17)</f>
        <v>36976379</v>
      </c>
      <c r="D15" s="171">
        <f>SUM(D16:D17)</f>
        <v>0</v>
      </c>
      <c r="E15" s="171">
        <f>SUM(E16:E17)</f>
        <v>92436742</v>
      </c>
    </row>
    <row r="16" spans="1:5" ht="15.75" customHeight="1">
      <c r="A16" s="166" t="s">
        <v>188</v>
      </c>
      <c r="B16" s="167" t="s">
        <v>187</v>
      </c>
      <c r="C16" s="168">
        <v>36976379</v>
      </c>
      <c r="D16" s="168">
        <v>0</v>
      </c>
      <c r="E16" s="168">
        <v>92436742</v>
      </c>
    </row>
    <row r="17" spans="1:5" ht="15.75" customHeight="1">
      <c r="A17" s="166" t="s">
        <v>22</v>
      </c>
      <c r="B17" s="167" t="s">
        <v>260</v>
      </c>
      <c r="C17" s="168">
        <v>0</v>
      </c>
      <c r="D17" s="168">
        <v>0</v>
      </c>
      <c r="E17" s="168">
        <v>0</v>
      </c>
    </row>
    <row r="18" spans="1:5" ht="15.75" customHeight="1">
      <c r="A18" s="169" t="s">
        <v>24</v>
      </c>
      <c r="B18" s="170" t="s">
        <v>12</v>
      </c>
      <c r="C18" s="171">
        <f>SUM(C19:C21)</f>
        <v>29310875</v>
      </c>
      <c r="D18" s="171">
        <f>SUM(D19:D21)</f>
        <v>0</v>
      </c>
      <c r="E18" s="171">
        <f>SUM(E19:E21)</f>
        <v>27033891</v>
      </c>
    </row>
    <row r="19" spans="1:5" ht="15.75" customHeight="1">
      <c r="A19" s="166" t="s">
        <v>16</v>
      </c>
      <c r="B19" s="167" t="s">
        <v>182</v>
      </c>
      <c r="C19" s="168">
        <v>28977426</v>
      </c>
      <c r="D19" s="168">
        <v>0</v>
      </c>
      <c r="E19" s="168">
        <v>26503286</v>
      </c>
    </row>
    <row r="20" spans="1:5" ht="15.75" customHeight="1">
      <c r="A20" s="166" t="s">
        <v>17</v>
      </c>
      <c r="B20" s="167" t="s">
        <v>183</v>
      </c>
      <c r="C20" s="168">
        <v>0</v>
      </c>
      <c r="D20" s="168">
        <v>0</v>
      </c>
      <c r="E20" s="168">
        <v>0</v>
      </c>
    </row>
    <row r="21" spans="1:5" ht="15.75" customHeight="1">
      <c r="A21" s="166" t="s">
        <v>18</v>
      </c>
      <c r="B21" s="167" t="s">
        <v>186</v>
      </c>
      <c r="C21" s="168">
        <v>333449</v>
      </c>
      <c r="D21" s="168">
        <v>0</v>
      </c>
      <c r="E21" s="168">
        <v>530605</v>
      </c>
    </row>
    <row r="22" spans="1:5" ht="15.75" customHeight="1">
      <c r="A22" s="169" t="s">
        <v>25</v>
      </c>
      <c r="B22" s="170" t="s">
        <v>173</v>
      </c>
      <c r="C22" s="171">
        <v>8247810</v>
      </c>
      <c r="D22" s="171">
        <v>0</v>
      </c>
      <c r="E22" s="171">
        <v>272000</v>
      </c>
    </row>
    <row r="23" spans="1:5" ht="15.75" customHeight="1">
      <c r="A23" s="169" t="s">
        <v>61</v>
      </c>
      <c r="B23" s="170" t="s">
        <v>174</v>
      </c>
      <c r="C23" s="171">
        <v>169897</v>
      </c>
      <c r="D23" s="171">
        <v>0</v>
      </c>
      <c r="E23" s="171">
        <v>0</v>
      </c>
    </row>
    <row r="24" spans="1:5" ht="15.75" customHeight="1">
      <c r="A24" s="172"/>
      <c r="B24" s="173" t="s">
        <v>50</v>
      </c>
      <c r="C24" s="174">
        <f>C7+C12+C15+C18+C22+C23</f>
        <v>2125923566</v>
      </c>
      <c r="D24" s="174">
        <f>D7+D12+D15+D18+D22+D23</f>
        <v>0</v>
      </c>
      <c r="E24" s="174">
        <f>E7+E12+E15+E18+E22+E23</f>
        <v>2158481233</v>
      </c>
    </row>
    <row r="25" spans="1:5" ht="15" customHeight="1" thickBot="1">
      <c r="A25" s="175"/>
      <c r="B25" s="175"/>
      <c r="C25" s="47"/>
      <c r="D25" s="47"/>
      <c r="E25" s="47"/>
    </row>
    <row r="26" spans="1:5" ht="26.25" thickBot="1">
      <c r="A26" s="432" t="s">
        <v>51</v>
      </c>
      <c r="B26" s="433"/>
      <c r="C26" s="162" t="s">
        <v>236</v>
      </c>
      <c r="D26" s="162" t="s">
        <v>237</v>
      </c>
      <c r="E26" s="162" t="s">
        <v>238</v>
      </c>
    </row>
    <row r="27" spans="1:5" ht="15.75" customHeight="1">
      <c r="A27" s="52" t="s">
        <v>175</v>
      </c>
      <c r="B27" s="164" t="s">
        <v>52</v>
      </c>
      <c r="C27" s="44">
        <f>SUM(C28:C33)</f>
        <v>1721701223</v>
      </c>
      <c r="D27" s="44">
        <f>SUM(D28:D33)</f>
        <v>0</v>
      </c>
      <c r="E27" s="44">
        <f>SUM(E28:E33)</f>
        <v>1779343675</v>
      </c>
    </row>
    <row r="28" spans="1:5" ht="15.75" customHeight="1">
      <c r="A28" s="49" t="s">
        <v>16</v>
      </c>
      <c r="B28" s="167" t="s">
        <v>177</v>
      </c>
      <c r="C28" s="45">
        <v>1985098400</v>
      </c>
      <c r="D28" s="45">
        <v>0</v>
      </c>
      <c r="E28" s="45">
        <v>1985098400</v>
      </c>
    </row>
    <row r="29" spans="1:5" ht="15.75" customHeight="1">
      <c r="A29" s="49" t="s">
        <v>17</v>
      </c>
      <c r="B29" s="167" t="s">
        <v>178</v>
      </c>
      <c r="C29" s="45">
        <v>0</v>
      </c>
      <c r="D29" s="45">
        <v>0</v>
      </c>
      <c r="E29" s="45">
        <v>0</v>
      </c>
    </row>
    <row r="30" spans="1:5" ht="15.75" customHeight="1">
      <c r="A30" s="49" t="s">
        <v>2</v>
      </c>
      <c r="B30" s="167" t="s">
        <v>179</v>
      </c>
      <c r="C30" s="45">
        <v>5567538</v>
      </c>
      <c r="D30" s="45">
        <v>0</v>
      </c>
      <c r="E30" s="45">
        <v>5567538</v>
      </c>
    </row>
    <row r="31" spans="1:5" s="15" customFormat="1" ht="15.75" customHeight="1">
      <c r="A31" s="49" t="s">
        <v>20</v>
      </c>
      <c r="B31" s="167" t="s">
        <v>296</v>
      </c>
      <c r="C31" s="45">
        <v>-365099348</v>
      </c>
      <c r="D31" s="45">
        <v>0</v>
      </c>
      <c r="E31" s="45">
        <v>-268964715</v>
      </c>
    </row>
    <row r="32" spans="1:5" s="15" customFormat="1" ht="15.75" customHeight="1">
      <c r="A32" s="49" t="s">
        <v>22</v>
      </c>
      <c r="B32" s="167" t="s">
        <v>289</v>
      </c>
      <c r="C32" s="45">
        <v>0</v>
      </c>
      <c r="D32" s="45">
        <v>0</v>
      </c>
      <c r="E32" s="45">
        <v>0</v>
      </c>
    </row>
    <row r="33" spans="1:5" s="15" customFormat="1" ht="15.75" customHeight="1">
      <c r="A33" s="49" t="s">
        <v>176</v>
      </c>
      <c r="B33" s="167" t="s">
        <v>180</v>
      </c>
      <c r="C33" s="45">
        <v>96134633</v>
      </c>
      <c r="D33" s="45">
        <v>0</v>
      </c>
      <c r="E33" s="45">
        <v>57642452</v>
      </c>
    </row>
    <row r="34" spans="1:5" ht="15.75" customHeight="1">
      <c r="A34" s="48" t="s">
        <v>181</v>
      </c>
      <c r="B34" s="170" t="s">
        <v>53</v>
      </c>
      <c r="C34" s="46">
        <f>SUM(C35:C37)</f>
        <v>79713472</v>
      </c>
      <c r="D34" s="46">
        <f>SUM(D35:D37)</f>
        <v>0</v>
      </c>
      <c r="E34" s="46">
        <f>SUM(E35:E37)</f>
        <v>55391560</v>
      </c>
    </row>
    <row r="35" spans="1:5" s="15" customFormat="1" ht="15.75" customHeight="1">
      <c r="A35" s="49" t="s">
        <v>16</v>
      </c>
      <c r="B35" s="167" t="s">
        <v>182</v>
      </c>
      <c r="C35" s="45">
        <v>27665852</v>
      </c>
      <c r="D35" s="45">
        <v>0</v>
      </c>
      <c r="E35" s="45">
        <v>12672408</v>
      </c>
    </row>
    <row r="36" spans="1:5" s="15" customFormat="1" ht="15.75" customHeight="1">
      <c r="A36" s="49" t="s">
        <v>17</v>
      </c>
      <c r="B36" s="167" t="s">
        <v>183</v>
      </c>
      <c r="C36" s="45">
        <v>50868594</v>
      </c>
      <c r="D36" s="45">
        <v>0</v>
      </c>
      <c r="E36" s="45">
        <v>41008856</v>
      </c>
    </row>
    <row r="37" spans="1:5" ht="15.75" customHeight="1">
      <c r="A37" s="49" t="s">
        <v>18</v>
      </c>
      <c r="B37" s="167" t="s">
        <v>184</v>
      </c>
      <c r="C37" s="45">
        <v>1179026</v>
      </c>
      <c r="D37" s="45">
        <v>0</v>
      </c>
      <c r="E37" s="45">
        <v>1710296</v>
      </c>
    </row>
    <row r="38" spans="1:5" s="15" customFormat="1" ht="15.75" customHeight="1">
      <c r="A38" s="48" t="s">
        <v>16</v>
      </c>
      <c r="B38" s="170" t="s">
        <v>290</v>
      </c>
      <c r="C38" s="46">
        <v>0</v>
      </c>
      <c r="D38" s="46">
        <v>0</v>
      </c>
      <c r="E38" s="46">
        <v>0</v>
      </c>
    </row>
    <row r="39" spans="1:5" s="15" customFormat="1" ht="15.75" customHeight="1">
      <c r="A39" s="48" t="s">
        <v>185</v>
      </c>
      <c r="B39" s="170" t="s">
        <v>235</v>
      </c>
      <c r="C39" s="46">
        <v>324508871</v>
      </c>
      <c r="D39" s="46">
        <v>0</v>
      </c>
      <c r="E39" s="46">
        <v>323745998</v>
      </c>
    </row>
    <row r="40" spans="1:5" s="15" customFormat="1" ht="15.75" customHeight="1">
      <c r="A40" s="48"/>
      <c r="B40" s="170"/>
      <c r="C40" s="46">
        <v>0</v>
      </c>
      <c r="D40" s="46">
        <v>0</v>
      </c>
      <c r="E40" s="46">
        <v>0</v>
      </c>
    </row>
    <row r="41" spans="1:5" ht="15.75" customHeight="1">
      <c r="A41" s="51"/>
      <c r="B41" s="173" t="s">
        <v>54</v>
      </c>
      <c r="C41" s="14">
        <f>C27+C34+C38+C39+C40</f>
        <v>2125923566</v>
      </c>
      <c r="D41" s="14">
        <f>D27+D34+D38+D39+D40</f>
        <v>0</v>
      </c>
      <c r="E41" s="14">
        <f>E27+E34+E38+E39+E40</f>
        <v>2158481233</v>
      </c>
    </row>
    <row r="44" ht="7.5" customHeight="1"/>
    <row r="45" spans="2:4" ht="13.5">
      <c r="B45" s="13"/>
      <c r="C45" s="11"/>
      <c r="D45" s="11"/>
    </row>
    <row r="46" spans="2:4" ht="13.5">
      <c r="B46" s="13"/>
      <c r="C46" s="11"/>
      <c r="D46" s="11"/>
    </row>
  </sheetData>
  <sheetProtection/>
  <mergeCells count="4">
    <mergeCell ref="A2:E2"/>
    <mergeCell ref="A3:E3"/>
    <mergeCell ref="A6:B6"/>
    <mergeCell ref="A26:B26"/>
  </mergeCells>
  <printOptions horizontalCentered="1" verticalCentered="1"/>
  <pageMargins left="0.11811023622047245" right="0.03937007874015748" top="0.3937007874015748" bottom="0.1968503937007874" header="0.31496062992125984" footer="0.2362204724409449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0"/>
  <sheetViews>
    <sheetView view="pageLayout" workbookViewId="0" topLeftCell="A25">
      <selection activeCell="C2" sqref="C2"/>
    </sheetView>
  </sheetViews>
  <sheetFormatPr defaultColWidth="8.796875" defaultRowHeight="15"/>
  <cols>
    <col min="1" max="1" width="8.5" style="12" customWidth="1"/>
    <col min="2" max="2" width="72.59765625" style="12" customWidth="1"/>
    <col min="3" max="3" width="20.59765625" style="16" customWidth="1"/>
    <col min="4" max="16384" width="9" style="12" customWidth="1"/>
  </cols>
  <sheetData>
    <row r="1" spans="1:3" ht="33" customHeight="1">
      <c r="A1" s="29" t="str">
        <f>Adatlap!A1</f>
        <v>Nagyréde Nagyközség Önkormányzata</v>
      </c>
      <c r="B1" s="28"/>
      <c r="C1" s="30"/>
    </row>
    <row r="2" spans="1:3" ht="13.5" customHeight="1">
      <c r="A2" s="31"/>
      <c r="B2" s="31"/>
      <c r="C2" s="32"/>
    </row>
    <row r="3" spans="1:3" ht="26.25" customHeight="1">
      <c r="A3" s="616" t="s">
        <v>147</v>
      </c>
      <c r="B3" s="617"/>
      <c r="C3" s="618"/>
    </row>
    <row r="4" spans="1:3" ht="21.75" customHeight="1">
      <c r="A4" s="619">
        <v>42735</v>
      </c>
      <c r="B4" s="617"/>
      <c r="C4" s="618"/>
    </row>
    <row r="5" spans="1:3" ht="12" customHeight="1">
      <c r="A5" s="31"/>
      <c r="B5" s="31"/>
      <c r="C5" s="33" t="s">
        <v>472</v>
      </c>
    </row>
    <row r="6" spans="1:3" ht="34.5" customHeight="1">
      <c r="A6" s="122" t="s">
        <v>46</v>
      </c>
      <c r="B6" s="123" t="s">
        <v>62</v>
      </c>
      <c r="C6" s="124" t="s">
        <v>553</v>
      </c>
    </row>
    <row r="7" spans="1:3" ht="27.75" customHeight="1">
      <c r="A7" s="107">
        <v>1</v>
      </c>
      <c r="B7" s="121" t="s">
        <v>133</v>
      </c>
      <c r="C7" s="94">
        <v>483332332</v>
      </c>
    </row>
    <row r="8" spans="1:3" ht="27.75" customHeight="1">
      <c r="A8" s="107">
        <v>2</v>
      </c>
      <c r="B8" s="121" t="s">
        <v>134</v>
      </c>
      <c r="C8" s="109">
        <v>426534889</v>
      </c>
    </row>
    <row r="9" spans="1:3" ht="27.75" customHeight="1">
      <c r="A9" s="107">
        <v>3</v>
      </c>
      <c r="B9" s="121" t="s">
        <v>135</v>
      </c>
      <c r="C9" s="95">
        <f>C7-C8</f>
        <v>56797443</v>
      </c>
    </row>
    <row r="10" spans="1:3" ht="27.75" customHeight="1">
      <c r="A10" s="107">
        <v>4</v>
      </c>
      <c r="B10" s="121" t="s">
        <v>136</v>
      </c>
      <c r="C10" s="109">
        <v>191616138</v>
      </c>
    </row>
    <row r="11" spans="1:3" ht="27.75" customHeight="1">
      <c r="A11" s="107">
        <v>5</v>
      </c>
      <c r="B11" s="121" t="s">
        <v>137</v>
      </c>
      <c r="C11" s="109">
        <v>164726142</v>
      </c>
    </row>
    <row r="12" spans="1:3" ht="27.75" customHeight="1">
      <c r="A12" s="107">
        <v>6</v>
      </c>
      <c r="B12" s="121" t="s">
        <v>138</v>
      </c>
      <c r="C12" s="95">
        <f>C10-C11</f>
        <v>26889996</v>
      </c>
    </row>
    <row r="13" spans="1:3" ht="27.75" customHeight="1">
      <c r="A13" s="135">
        <v>7</v>
      </c>
      <c r="B13" s="141" t="s">
        <v>149</v>
      </c>
      <c r="C13" s="137">
        <f>C9+C12</f>
        <v>83687439</v>
      </c>
    </row>
    <row r="14" spans="1:3" ht="27.75" customHeight="1">
      <c r="A14" s="107">
        <v>8</v>
      </c>
      <c r="B14" s="121" t="s">
        <v>139</v>
      </c>
      <c r="C14" s="109">
        <v>0</v>
      </c>
    </row>
    <row r="15" spans="1:3" ht="27.75" customHeight="1">
      <c r="A15" s="107">
        <v>9</v>
      </c>
      <c r="B15" s="121" t="s">
        <v>140</v>
      </c>
      <c r="C15" s="95">
        <v>0</v>
      </c>
    </row>
    <row r="16" spans="1:3" ht="27.75" customHeight="1">
      <c r="A16" s="34">
        <v>10</v>
      </c>
      <c r="B16" s="35" t="s">
        <v>141</v>
      </c>
      <c r="C16" s="36">
        <f>C14-C15</f>
        <v>0</v>
      </c>
    </row>
    <row r="17" spans="1:3" ht="27.75" customHeight="1">
      <c r="A17" s="107">
        <v>11</v>
      </c>
      <c r="B17" s="121" t="s">
        <v>142</v>
      </c>
      <c r="C17" s="109">
        <v>0</v>
      </c>
    </row>
    <row r="18" spans="1:3" ht="27.75" customHeight="1">
      <c r="A18" s="107">
        <v>12</v>
      </c>
      <c r="B18" s="121" t="s">
        <v>143</v>
      </c>
      <c r="C18" s="95">
        <v>0</v>
      </c>
    </row>
    <row r="19" spans="1:3" ht="27.75" customHeight="1">
      <c r="A19" s="107">
        <v>13</v>
      </c>
      <c r="B19" s="121" t="s">
        <v>144</v>
      </c>
      <c r="C19" s="95">
        <f>C17-C18</f>
        <v>0</v>
      </c>
    </row>
    <row r="20" spans="1:3" ht="27.75" customHeight="1">
      <c r="A20" s="135">
        <v>14</v>
      </c>
      <c r="B20" s="141" t="s">
        <v>150</v>
      </c>
      <c r="C20" s="137">
        <f>C16+C19</f>
        <v>0</v>
      </c>
    </row>
    <row r="21" spans="1:3" ht="27.75" customHeight="1">
      <c r="A21" s="135">
        <v>15</v>
      </c>
      <c r="B21" s="141" t="s">
        <v>151</v>
      </c>
      <c r="C21" s="137">
        <f>C13+C20</f>
        <v>83687439</v>
      </c>
    </row>
    <row r="22" spans="1:3" ht="27.75" customHeight="1">
      <c r="A22" s="34">
        <v>10</v>
      </c>
      <c r="B22" s="37" t="s">
        <v>152</v>
      </c>
      <c r="C22" s="38">
        <v>0</v>
      </c>
    </row>
    <row r="23" spans="1:3" ht="27.75" customHeight="1">
      <c r="A23" s="135">
        <v>11</v>
      </c>
      <c r="B23" s="141" t="s">
        <v>153</v>
      </c>
      <c r="C23" s="57">
        <f>C13-C22</f>
        <v>83687439</v>
      </c>
    </row>
    <row r="24" spans="1:3" ht="27.75" customHeight="1">
      <c r="A24" s="39">
        <v>12</v>
      </c>
      <c r="B24" s="37" t="s">
        <v>154</v>
      </c>
      <c r="C24" s="40">
        <f>PRODUCT(0.1,C20)</f>
        <v>0</v>
      </c>
    </row>
    <row r="25" spans="1:3" ht="27.75" customHeight="1">
      <c r="A25" s="135">
        <v>13</v>
      </c>
      <c r="B25" s="141" t="s">
        <v>155</v>
      </c>
      <c r="C25" s="57">
        <f>C20-C24</f>
        <v>0</v>
      </c>
    </row>
    <row r="26" spans="1:3" ht="13.5">
      <c r="A26" s="25"/>
      <c r="B26" s="26"/>
      <c r="C26" s="27"/>
    </row>
    <row r="27" spans="1:3" ht="13.5">
      <c r="A27" s="13"/>
      <c r="B27" s="13"/>
      <c r="C27" s="11"/>
    </row>
    <row r="28" spans="1:3" ht="13.5">
      <c r="A28" s="13"/>
      <c r="B28" s="13"/>
      <c r="C28" s="11"/>
    </row>
    <row r="29" spans="1:3" ht="13.5">
      <c r="A29" s="13"/>
      <c r="B29" s="13"/>
      <c r="C29" s="11"/>
    </row>
    <row r="30" spans="1:3" ht="12.75">
      <c r="A30" s="18"/>
      <c r="B30" s="18"/>
      <c r="C30" s="19"/>
    </row>
  </sheetData>
  <sheetProtection/>
  <mergeCells count="2">
    <mergeCell ref="A3:C3"/>
    <mergeCell ref="A4:C4"/>
  </mergeCells>
  <printOptions horizontalCentered="1" verticalCentered="1"/>
  <pageMargins left="0.35433070866141736" right="0.31496062992125984" top="0.41" bottom="0.35433070866141736" header="0.1968503937007874" footer="0.2362204724409449"/>
  <pageSetup horizontalDpi="600" verticalDpi="600" orientation="portrait" paperSize="9" scale="80" r:id="rId1"/>
  <headerFooter alignWithMargins="0">
    <oddHeader>&amp;R&amp;"Arial,Normál"19.sz.melléklet</oddHeader>
  </headerFooter>
  <rowBreaks count="1" manualBreakCount="1">
    <brk id="2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G25"/>
  <sheetViews>
    <sheetView zoomScale="75" zoomScaleNormal="75" workbookViewId="0" topLeftCell="A1">
      <selection activeCell="D13" sqref="D13"/>
    </sheetView>
  </sheetViews>
  <sheetFormatPr defaultColWidth="8.796875" defaultRowHeight="15"/>
  <cols>
    <col min="1" max="1" width="8.5" style="12" customWidth="1"/>
    <col min="2" max="2" width="51.5" style="12" customWidth="1"/>
    <col min="3" max="3" width="19.8984375" style="16" customWidth="1"/>
    <col min="4" max="4" width="19.19921875" style="12" customWidth="1"/>
    <col min="5" max="5" width="18.59765625" style="12" customWidth="1"/>
    <col min="6" max="6" width="19.3984375" style="12" customWidth="1"/>
    <col min="7" max="7" width="19.59765625" style="12" customWidth="1"/>
    <col min="8" max="16384" width="9" style="12" customWidth="1"/>
  </cols>
  <sheetData>
    <row r="1" spans="1:3" ht="26.25" customHeight="1">
      <c r="A1" s="368" t="str">
        <f>Adatlap!A1</f>
        <v>Nagyréde Nagyközség Önkormányzata</v>
      </c>
      <c r="B1" s="28"/>
      <c r="C1" s="30"/>
    </row>
    <row r="2" spans="1:3" ht="21.75" customHeight="1">
      <c r="A2" s="619"/>
      <c r="B2" s="617"/>
      <c r="C2" s="618"/>
    </row>
    <row r="3" spans="1:7" ht="46.5" customHeight="1">
      <c r="A3" s="420" t="s">
        <v>46</v>
      </c>
      <c r="B3" s="421" t="s">
        <v>62</v>
      </c>
      <c r="C3" s="367" t="s">
        <v>44</v>
      </c>
      <c r="D3" s="367" t="s">
        <v>287</v>
      </c>
      <c r="E3" s="422" t="s">
        <v>291</v>
      </c>
      <c r="F3" s="422" t="s">
        <v>475</v>
      </c>
      <c r="G3" s="367" t="s">
        <v>380</v>
      </c>
    </row>
    <row r="4" spans="1:7" ht="27.75" customHeight="1">
      <c r="A4" s="107">
        <v>1</v>
      </c>
      <c r="B4" s="425" t="s">
        <v>133</v>
      </c>
      <c r="C4" s="94">
        <v>468621154</v>
      </c>
      <c r="D4" s="94">
        <v>1085639</v>
      </c>
      <c r="E4" s="94">
        <v>13625535</v>
      </c>
      <c r="F4" s="94">
        <v>4</v>
      </c>
      <c r="G4" s="94">
        <f>C4+D4+E4+F4</f>
        <v>483332332</v>
      </c>
    </row>
    <row r="5" spans="1:7" ht="27.75" customHeight="1">
      <c r="A5" s="107">
        <v>2</v>
      </c>
      <c r="B5" s="108" t="s">
        <v>134</v>
      </c>
      <c r="C5" s="109">
        <v>257725345</v>
      </c>
      <c r="D5" s="109">
        <v>69749700</v>
      </c>
      <c r="E5" s="109">
        <v>97632348</v>
      </c>
      <c r="F5" s="109">
        <v>1427496</v>
      </c>
      <c r="G5" s="94">
        <f>C5+D5+E5+F5</f>
        <v>426534889</v>
      </c>
    </row>
    <row r="6" spans="1:7" ht="27.75" customHeight="1">
      <c r="A6" s="107">
        <v>3</v>
      </c>
      <c r="B6" s="108" t="s">
        <v>135</v>
      </c>
      <c r="C6" s="95">
        <f>C4-C5</f>
        <v>210895809</v>
      </c>
      <c r="D6" s="95">
        <f>D4-D5</f>
        <v>-68664061</v>
      </c>
      <c r="E6" s="95">
        <f>E4-E5</f>
        <v>-84006813</v>
      </c>
      <c r="F6" s="95">
        <f>F4-F5</f>
        <v>-1427492</v>
      </c>
      <c r="G6" s="95">
        <f>G4-G5</f>
        <v>56797443</v>
      </c>
    </row>
    <row r="7" spans="1:7" ht="27.75" customHeight="1">
      <c r="A7" s="107">
        <v>4</v>
      </c>
      <c r="B7" s="108" t="s">
        <v>136</v>
      </c>
      <c r="C7" s="109">
        <v>37227964</v>
      </c>
      <c r="D7" s="109">
        <v>68764020</v>
      </c>
      <c r="E7" s="109">
        <v>84156301</v>
      </c>
      <c r="F7" s="109">
        <v>1467853</v>
      </c>
      <c r="G7" s="94">
        <f>C7+D7+E7+F7</f>
        <v>191616138</v>
      </c>
    </row>
    <row r="8" spans="1:7" ht="27.75" customHeight="1">
      <c r="A8" s="107">
        <v>5</v>
      </c>
      <c r="B8" s="108" t="s">
        <v>137</v>
      </c>
      <c r="C8" s="109">
        <v>164726142</v>
      </c>
      <c r="D8" s="109">
        <v>0</v>
      </c>
      <c r="E8" s="109">
        <v>0</v>
      </c>
      <c r="F8" s="109">
        <v>0</v>
      </c>
      <c r="G8" s="94">
        <f>C8+D8+E8+F8</f>
        <v>164726142</v>
      </c>
    </row>
    <row r="9" spans="1:7" ht="27.75" customHeight="1">
      <c r="A9" s="107">
        <v>6</v>
      </c>
      <c r="B9" s="108" t="s">
        <v>138</v>
      </c>
      <c r="C9" s="95">
        <f>C7-C8</f>
        <v>-127498178</v>
      </c>
      <c r="D9" s="95">
        <f>D7-D8</f>
        <v>68764020</v>
      </c>
      <c r="E9" s="95">
        <f>E7-E8</f>
        <v>84156301</v>
      </c>
      <c r="F9" s="95">
        <f>F7-F8</f>
        <v>1467853</v>
      </c>
      <c r="G9" s="95">
        <f>G7-G8</f>
        <v>26889996</v>
      </c>
    </row>
    <row r="10" spans="1:7" ht="27.75" customHeight="1">
      <c r="A10" s="135">
        <v>7</v>
      </c>
      <c r="B10" s="136" t="s">
        <v>149</v>
      </c>
      <c r="C10" s="137">
        <f>C6+C9</f>
        <v>83397631</v>
      </c>
      <c r="D10" s="137">
        <f>D6+D9</f>
        <v>99959</v>
      </c>
      <c r="E10" s="137">
        <f>E6+E9</f>
        <v>149488</v>
      </c>
      <c r="F10" s="137">
        <f>F6+F9</f>
        <v>40361</v>
      </c>
      <c r="G10" s="137">
        <f>G6+G9</f>
        <v>83687439</v>
      </c>
    </row>
    <row r="11" spans="1:7" ht="27.75" customHeight="1">
      <c r="A11" s="107">
        <v>8</v>
      </c>
      <c r="B11" s="108" t="s">
        <v>139</v>
      </c>
      <c r="C11" s="109">
        <v>0</v>
      </c>
      <c r="D11" s="109">
        <v>0</v>
      </c>
      <c r="E11" s="109">
        <v>0</v>
      </c>
      <c r="F11" s="109">
        <v>0</v>
      </c>
      <c r="G11" s="109">
        <f>C11+D11+E11+F11</f>
        <v>0</v>
      </c>
    </row>
    <row r="12" spans="1:7" ht="27.75" customHeight="1">
      <c r="A12" s="107">
        <v>9</v>
      </c>
      <c r="B12" s="108" t="s">
        <v>140</v>
      </c>
      <c r="C12" s="95">
        <v>0</v>
      </c>
      <c r="D12" s="95">
        <v>0</v>
      </c>
      <c r="E12" s="95">
        <v>0</v>
      </c>
      <c r="F12" s="95">
        <v>0</v>
      </c>
      <c r="G12" s="95">
        <f>C12+D12+E12+F12</f>
        <v>0</v>
      </c>
    </row>
    <row r="13" spans="1:7" ht="27.75" customHeight="1">
      <c r="A13" s="107">
        <v>10</v>
      </c>
      <c r="B13" s="108" t="s">
        <v>141</v>
      </c>
      <c r="C13" s="95">
        <f>C11-C12</f>
        <v>0</v>
      </c>
      <c r="D13" s="95">
        <f>D11-D12</f>
        <v>0</v>
      </c>
      <c r="E13" s="95">
        <f>E11-E12</f>
        <v>0</v>
      </c>
      <c r="F13" s="95">
        <f>F11-F12</f>
        <v>0</v>
      </c>
      <c r="G13" s="95">
        <f>G11-G12</f>
        <v>0</v>
      </c>
    </row>
    <row r="14" spans="1:7" ht="27.75" customHeight="1">
      <c r="A14" s="107">
        <v>11</v>
      </c>
      <c r="B14" s="108" t="s">
        <v>142</v>
      </c>
      <c r="C14" s="109">
        <v>0</v>
      </c>
      <c r="D14" s="109">
        <v>0</v>
      </c>
      <c r="E14" s="109">
        <v>0</v>
      </c>
      <c r="F14" s="109">
        <v>0</v>
      </c>
      <c r="G14" s="109">
        <f>C14+D14+E14+F14</f>
        <v>0</v>
      </c>
    </row>
    <row r="15" spans="1:7" ht="27.75" customHeight="1">
      <c r="A15" s="107">
        <v>12</v>
      </c>
      <c r="B15" s="108" t="s">
        <v>143</v>
      </c>
      <c r="C15" s="95">
        <v>0</v>
      </c>
      <c r="D15" s="95">
        <v>0</v>
      </c>
      <c r="E15" s="95">
        <v>0</v>
      </c>
      <c r="F15" s="95">
        <v>0</v>
      </c>
      <c r="G15" s="95">
        <f>C15+D15+E15+F15</f>
        <v>0</v>
      </c>
    </row>
    <row r="16" spans="1:7" ht="27.75" customHeight="1">
      <c r="A16" s="107">
        <v>13</v>
      </c>
      <c r="B16" s="108" t="s">
        <v>144</v>
      </c>
      <c r="C16" s="95">
        <f>C14-C15</f>
        <v>0</v>
      </c>
      <c r="D16" s="95">
        <f>D14-D15</f>
        <v>0</v>
      </c>
      <c r="E16" s="95">
        <f>E14-E15</f>
        <v>0</v>
      </c>
      <c r="F16" s="95">
        <f>F14-F15</f>
        <v>0</v>
      </c>
      <c r="G16" s="95">
        <f>G14-G15</f>
        <v>0</v>
      </c>
    </row>
    <row r="17" spans="1:7" ht="27.75" customHeight="1">
      <c r="A17" s="135">
        <v>14</v>
      </c>
      <c r="B17" s="136" t="s">
        <v>150</v>
      </c>
      <c r="C17" s="137">
        <f>C13+C16</f>
        <v>0</v>
      </c>
      <c r="D17" s="137">
        <f>D13+D16</f>
        <v>0</v>
      </c>
      <c r="E17" s="137">
        <f>E13+E16</f>
        <v>0</v>
      </c>
      <c r="F17" s="137">
        <f>F13+F16</f>
        <v>0</v>
      </c>
      <c r="G17" s="137">
        <f>G13+G16</f>
        <v>0</v>
      </c>
    </row>
    <row r="18" spans="1:7" ht="27.75" customHeight="1">
      <c r="A18" s="135">
        <v>15</v>
      </c>
      <c r="B18" s="136" t="s">
        <v>151</v>
      </c>
      <c r="C18" s="137">
        <f>C10+C17</f>
        <v>83397631</v>
      </c>
      <c r="D18" s="137">
        <f>D10+D17</f>
        <v>99959</v>
      </c>
      <c r="E18" s="137">
        <f>E10+E17</f>
        <v>149488</v>
      </c>
      <c r="F18" s="137">
        <f>F10+F17</f>
        <v>40361</v>
      </c>
      <c r="G18" s="137">
        <f>G10+G17</f>
        <v>83687439</v>
      </c>
    </row>
    <row r="19" spans="1:7" ht="28.5" customHeight="1">
      <c r="A19" s="107">
        <v>10</v>
      </c>
      <c r="B19" s="110" t="s">
        <v>152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</row>
    <row r="20" spans="1:7" ht="27.75" customHeight="1">
      <c r="A20" s="135">
        <v>11</v>
      </c>
      <c r="B20" s="136" t="s">
        <v>153</v>
      </c>
      <c r="C20" s="57">
        <f>C10-C19</f>
        <v>83397631</v>
      </c>
      <c r="D20" s="57">
        <f>D10-D19</f>
        <v>99959</v>
      </c>
      <c r="E20" s="57">
        <f>E10-E19</f>
        <v>149488</v>
      </c>
      <c r="F20" s="57">
        <f>F10-F19</f>
        <v>40361</v>
      </c>
      <c r="G20" s="57">
        <f>G10-G19</f>
        <v>83687439</v>
      </c>
    </row>
    <row r="21" spans="1:7" ht="32.25" customHeight="1">
      <c r="A21" s="111">
        <v>12</v>
      </c>
      <c r="B21" s="110" t="s">
        <v>154</v>
      </c>
      <c r="C21" s="112">
        <f>PRODUCT(0.1,C17)</f>
        <v>0</v>
      </c>
      <c r="D21" s="112">
        <f>PRODUCT(0.1,D17)</f>
        <v>0</v>
      </c>
      <c r="E21" s="112">
        <f>PRODUCT(0.1,E17)</f>
        <v>0</v>
      </c>
      <c r="F21" s="112">
        <f>PRODUCT(0.1,F17)</f>
        <v>0</v>
      </c>
      <c r="G21" s="112">
        <f>PRODUCT(0.1,G17)</f>
        <v>0</v>
      </c>
    </row>
    <row r="22" spans="1:7" ht="34.5" customHeight="1">
      <c r="A22" s="135">
        <v>13</v>
      </c>
      <c r="B22" s="136" t="s">
        <v>155</v>
      </c>
      <c r="C22" s="57">
        <f>C17-C21</f>
        <v>0</v>
      </c>
      <c r="D22" s="57">
        <f>D17-D21</f>
        <v>0</v>
      </c>
      <c r="E22" s="57">
        <f>E17-E21</f>
        <v>0</v>
      </c>
      <c r="F22" s="57">
        <f>F17-F21</f>
        <v>0</v>
      </c>
      <c r="G22" s="57">
        <f>G17-G21</f>
        <v>0</v>
      </c>
    </row>
    <row r="23" spans="1:3" ht="13.5">
      <c r="A23" s="13"/>
      <c r="B23" s="13"/>
      <c r="C23" s="11"/>
    </row>
    <row r="24" spans="1:3" ht="13.5">
      <c r="A24" s="13"/>
      <c r="B24" s="13"/>
      <c r="C24" s="11"/>
    </row>
    <row r="25" spans="1:3" ht="12.75">
      <c r="A25" s="18"/>
      <c r="B25" s="18"/>
      <c r="C25" s="19"/>
    </row>
  </sheetData>
  <sheetProtection/>
  <mergeCells count="1">
    <mergeCell ref="A2:C2"/>
  </mergeCells>
  <printOptions horizontalCentered="1" verticalCentered="1"/>
  <pageMargins left="0.35433070866141736" right="0.31496062992125984" top="0.57" bottom="0.35433070866141736" header="0.13" footer="0.2362204724409449"/>
  <pageSetup horizontalDpi="600" verticalDpi="600" orientation="landscape" paperSize="9" scale="80" r:id="rId1"/>
  <headerFooter alignWithMargins="0">
    <oddHeader>&amp;C
&amp;"Arial,Félkövér"&amp;14Elemi költségvetési egységenkénti maradványkimutatás (2016.12.31.)&amp;R&amp;"Arial,Normál"20.sz.melléklet
 Ft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C7" sqref="C7"/>
    </sheetView>
  </sheetViews>
  <sheetFormatPr defaultColWidth="8.796875" defaultRowHeight="15"/>
  <cols>
    <col min="1" max="1" width="8.5" style="12" customWidth="1"/>
    <col min="2" max="2" width="72.59765625" style="12" customWidth="1"/>
    <col min="3" max="5" width="20.59765625" style="16" customWidth="1"/>
    <col min="6" max="16384" width="9" style="12" customWidth="1"/>
  </cols>
  <sheetData>
    <row r="1" spans="1:5" ht="21" customHeight="1">
      <c r="A1" s="29"/>
      <c r="B1" s="28"/>
      <c r="C1" s="29"/>
      <c r="D1" s="53"/>
      <c r="E1" s="369" t="s">
        <v>554</v>
      </c>
    </row>
    <row r="2" spans="1:5" ht="22.5" customHeight="1">
      <c r="A2" s="616" t="s">
        <v>156</v>
      </c>
      <c r="B2" s="617"/>
      <c r="C2" s="617"/>
      <c r="D2" s="618"/>
      <c r="E2" s="618"/>
    </row>
    <row r="3" spans="1:5" ht="18" customHeight="1">
      <c r="A3" s="619">
        <v>42735</v>
      </c>
      <c r="B3" s="617"/>
      <c r="C3" s="617"/>
      <c r="D3" s="618"/>
      <c r="E3" s="618"/>
    </row>
    <row r="4" spans="1:5" ht="17.25" customHeight="1">
      <c r="A4" s="128" t="str">
        <f>Adatlap!A1</f>
        <v>Nagyréde Nagyközség Önkormányzata</v>
      </c>
      <c r="B4" s="31"/>
      <c r="C4" s="32"/>
      <c r="D4" s="32"/>
      <c r="E4" s="33" t="s">
        <v>472</v>
      </c>
    </row>
    <row r="5" spans="1:5" ht="31.5" customHeight="1">
      <c r="A5" s="370" t="s">
        <v>46</v>
      </c>
      <c r="B5" s="371" t="s">
        <v>62</v>
      </c>
      <c r="C5" s="372" t="s">
        <v>146</v>
      </c>
      <c r="D5" s="373" t="s">
        <v>145</v>
      </c>
      <c r="E5" s="373" t="s">
        <v>148</v>
      </c>
    </row>
    <row r="6" spans="1:5" ht="12.75" customHeight="1">
      <c r="A6" s="113">
        <v>1</v>
      </c>
      <c r="B6" s="125" t="s">
        <v>157</v>
      </c>
      <c r="C6" s="94">
        <v>251875000</v>
      </c>
      <c r="D6" s="94">
        <v>0</v>
      </c>
      <c r="E6" s="94">
        <v>164679807</v>
      </c>
    </row>
    <row r="7" spans="1:5" ht="12.75" customHeight="1">
      <c r="A7" s="113">
        <v>2</v>
      </c>
      <c r="B7" s="125" t="s">
        <v>158</v>
      </c>
      <c r="C7" s="109">
        <v>35506000</v>
      </c>
      <c r="D7" s="109">
        <v>0</v>
      </c>
      <c r="E7" s="109">
        <v>30656201</v>
      </c>
    </row>
    <row r="8" spans="1:5" ht="12.75" customHeight="1">
      <c r="A8" s="113">
        <v>3</v>
      </c>
      <c r="B8" s="125" t="s">
        <v>159</v>
      </c>
      <c r="C8" s="95">
        <v>0</v>
      </c>
      <c r="D8" s="95">
        <v>0</v>
      </c>
      <c r="E8" s="95">
        <v>0</v>
      </c>
    </row>
    <row r="9" spans="1:5" ht="12.75" customHeight="1">
      <c r="A9" s="41">
        <v>4</v>
      </c>
      <c r="B9" s="42" t="s">
        <v>160</v>
      </c>
      <c r="C9" s="36">
        <f>SUM(C6:C8)</f>
        <v>287381000</v>
      </c>
      <c r="D9" s="36">
        <f>SUM(D6:D8)</f>
        <v>0</v>
      </c>
      <c r="E9" s="36">
        <f>SUM(E6:E8)</f>
        <v>195336008</v>
      </c>
    </row>
    <row r="10" spans="1:5" ht="12.75" customHeight="1">
      <c r="A10" s="113">
        <v>5</v>
      </c>
      <c r="B10" s="125" t="s">
        <v>161</v>
      </c>
      <c r="C10" s="109">
        <v>0</v>
      </c>
      <c r="D10" s="109">
        <v>0</v>
      </c>
      <c r="E10" s="109">
        <v>0</v>
      </c>
    </row>
    <row r="11" spans="1:5" ht="12.75" customHeight="1">
      <c r="A11" s="113">
        <v>6</v>
      </c>
      <c r="B11" s="125" t="s">
        <v>162</v>
      </c>
      <c r="C11" s="95">
        <v>0</v>
      </c>
      <c r="D11" s="95">
        <v>0</v>
      </c>
      <c r="E11" s="95">
        <v>0</v>
      </c>
    </row>
    <row r="12" spans="1:5" ht="12.75" customHeight="1">
      <c r="A12" s="41">
        <v>7</v>
      </c>
      <c r="B12" s="42" t="s">
        <v>163</v>
      </c>
      <c r="C12" s="36">
        <f>SUM(C10:C11)</f>
        <v>0</v>
      </c>
      <c r="D12" s="36">
        <f>SUM(D10:D11)</f>
        <v>0</v>
      </c>
      <c r="E12" s="36">
        <f>SUM(E10:E11)</f>
        <v>0</v>
      </c>
    </row>
    <row r="13" spans="1:5" ht="12.75" customHeight="1">
      <c r="A13" s="113">
        <v>8</v>
      </c>
      <c r="B13" s="125" t="s">
        <v>164</v>
      </c>
      <c r="C13" s="109">
        <v>308606000</v>
      </c>
      <c r="D13" s="109">
        <v>0</v>
      </c>
      <c r="E13" s="109">
        <v>307793512</v>
      </c>
    </row>
    <row r="14" spans="1:5" ht="12.75" customHeight="1">
      <c r="A14" s="113">
        <v>9</v>
      </c>
      <c r="B14" s="125" t="s">
        <v>165</v>
      </c>
      <c r="C14" s="109">
        <v>64329000</v>
      </c>
      <c r="D14" s="95">
        <v>0</v>
      </c>
      <c r="E14" s="109">
        <v>54430618</v>
      </c>
    </row>
    <row r="15" spans="1:5" ht="12.75" customHeight="1">
      <c r="A15" s="113">
        <v>10</v>
      </c>
      <c r="B15" s="125" t="s">
        <v>555</v>
      </c>
      <c r="C15" s="109">
        <v>179172000</v>
      </c>
      <c r="D15" s="109">
        <v>0</v>
      </c>
      <c r="E15" s="109">
        <v>0</v>
      </c>
    </row>
    <row r="16" spans="1:5" ht="12.75" customHeight="1">
      <c r="A16" s="113">
        <v>11</v>
      </c>
      <c r="B16" s="125" t="s">
        <v>556</v>
      </c>
      <c r="C16" s="109">
        <v>202418000</v>
      </c>
      <c r="D16" s="109">
        <v>0</v>
      </c>
      <c r="E16" s="109">
        <v>142848305</v>
      </c>
    </row>
    <row r="17" spans="1:5" ht="12.75" customHeight="1">
      <c r="A17" s="113">
        <v>12</v>
      </c>
      <c r="B17" s="42" t="s">
        <v>574</v>
      </c>
      <c r="C17" s="36">
        <f>SUM(C13:C16)</f>
        <v>754525000</v>
      </c>
      <c r="D17" s="36">
        <f>SUM(D13:D16)</f>
        <v>0</v>
      </c>
      <c r="E17" s="36">
        <f>SUM(E13:E16)</f>
        <v>505072435</v>
      </c>
    </row>
    <row r="18" spans="1:5" ht="12.75" customHeight="1">
      <c r="A18" s="113">
        <v>13</v>
      </c>
      <c r="B18" s="125" t="s">
        <v>557</v>
      </c>
      <c r="C18" s="109">
        <v>30471000</v>
      </c>
      <c r="D18" s="109">
        <v>0</v>
      </c>
      <c r="E18" s="109">
        <v>29512705</v>
      </c>
    </row>
    <row r="19" spans="1:5" ht="12.75" customHeight="1">
      <c r="A19" s="113">
        <v>14</v>
      </c>
      <c r="B19" s="125" t="s">
        <v>558</v>
      </c>
      <c r="C19" s="109">
        <v>83438000</v>
      </c>
      <c r="D19" s="109">
        <v>0</v>
      </c>
      <c r="E19" s="109">
        <v>60581361</v>
      </c>
    </row>
    <row r="20" spans="1:5" ht="12.75" customHeight="1">
      <c r="A20" s="113">
        <v>15</v>
      </c>
      <c r="B20" s="125" t="s">
        <v>559</v>
      </c>
      <c r="C20" s="95">
        <v>0</v>
      </c>
      <c r="D20" s="95">
        <v>0</v>
      </c>
      <c r="E20" s="95">
        <v>0</v>
      </c>
    </row>
    <row r="21" spans="1:5" ht="12.75" customHeight="1">
      <c r="A21" s="113">
        <v>16</v>
      </c>
      <c r="B21" s="125" t="s">
        <v>560</v>
      </c>
      <c r="C21" s="95">
        <v>0</v>
      </c>
      <c r="D21" s="95">
        <v>0</v>
      </c>
      <c r="E21" s="95">
        <v>0</v>
      </c>
    </row>
    <row r="22" spans="1:5" ht="12.75" customHeight="1">
      <c r="A22" s="113">
        <v>17</v>
      </c>
      <c r="B22" s="42" t="s">
        <v>575</v>
      </c>
      <c r="C22" s="36">
        <f>SUM(C18:C21)</f>
        <v>113909000</v>
      </c>
      <c r="D22" s="36">
        <f>SUM(D18:D21)</f>
        <v>0</v>
      </c>
      <c r="E22" s="36">
        <f>SUM(E18:E21)</f>
        <v>90094066</v>
      </c>
    </row>
    <row r="23" spans="1:5" ht="12.75" customHeight="1">
      <c r="A23" s="113">
        <v>18</v>
      </c>
      <c r="B23" s="125" t="s">
        <v>561</v>
      </c>
      <c r="C23" s="94">
        <v>145723000</v>
      </c>
      <c r="D23" s="94">
        <v>0</v>
      </c>
      <c r="E23" s="94">
        <v>147356563</v>
      </c>
    </row>
    <row r="24" spans="1:5" ht="12.75" customHeight="1">
      <c r="A24" s="113">
        <v>19</v>
      </c>
      <c r="B24" s="125" t="s">
        <v>562</v>
      </c>
      <c r="C24" s="94">
        <v>28213000</v>
      </c>
      <c r="D24" s="94">
        <v>0</v>
      </c>
      <c r="E24" s="94">
        <v>32224615</v>
      </c>
    </row>
    <row r="25" spans="1:5" ht="12.75" customHeight="1">
      <c r="A25" s="113">
        <v>20</v>
      </c>
      <c r="B25" s="125" t="s">
        <v>563</v>
      </c>
      <c r="C25" s="94">
        <v>43127000</v>
      </c>
      <c r="D25" s="94">
        <v>0</v>
      </c>
      <c r="E25" s="94">
        <v>49236253</v>
      </c>
    </row>
    <row r="26" spans="1:5" ht="12.75" customHeight="1">
      <c r="A26" s="113">
        <v>21</v>
      </c>
      <c r="B26" s="376" t="s">
        <v>576</v>
      </c>
      <c r="C26" s="95">
        <f>SUM(C23:C25)</f>
        <v>217063000</v>
      </c>
      <c r="D26" s="95">
        <f>SUM(D23:D25)</f>
        <v>0</v>
      </c>
      <c r="E26" s="95">
        <f>SUM(E23:E25)</f>
        <v>228817431</v>
      </c>
    </row>
    <row r="27" spans="1:5" ht="12.75" customHeight="1">
      <c r="A27" s="113">
        <v>22</v>
      </c>
      <c r="B27" s="376" t="s">
        <v>166</v>
      </c>
      <c r="C27" s="96">
        <v>43952000</v>
      </c>
      <c r="D27" s="96">
        <v>0</v>
      </c>
      <c r="E27" s="96">
        <v>49524247</v>
      </c>
    </row>
    <row r="28" spans="1:5" ht="12.75" customHeight="1">
      <c r="A28" s="113">
        <v>23</v>
      </c>
      <c r="B28" s="42" t="s">
        <v>167</v>
      </c>
      <c r="C28" s="43">
        <v>569998000</v>
      </c>
      <c r="D28" s="43">
        <v>0</v>
      </c>
      <c r="E28" s="43">
        <v>272720589</v>
      </c>
    </row>
    <row r="29" spans="1:5" ht="17.25" customHeight="1">
      <c r="A29" s="115">
        <v>24</v>
      </c>
      <c r="B29" s="126" t="s">
        <v>168</v>
      </c>
      <c r="C29" s="127">
        <f>C9+C12+C17-C22-C26-C27-C28</f>
        <v>96984000</v>
      </c>
      <c r="D29" s="127">
        <f>D9+D12+D17-D22-D26-D27-D28</f>
        <v>0</v>
      </c>
      <c r="E29" s="127">
        <f>E9+E12+E17-E22-E26-E27-E28</f>
        <v>59252110</v>
      </c>
    </row>
    <row r="30" spans="1:5" ht="12.75" customHeight="1">
      <c r="A30" s="114">
        <v>25</v>
      </c>
      <c r="B30" s="125" t="s">
        <v>564</v>
      </c>
      <c r="C30" s="96">
        <v>0</v>
      </c>
      <c r="D30" s="96">
        <v>0</v>
      </c>
      <c r="E30" s="96">
        <v>0</v>
      </c>
    </row>
    <row r="31" spans="1:5" ht="12.75" customHeight="1">
      <c r="A31" s="114">
        <v>26</v>
      </c>
      <c r="B31" s="125" t="s">
        <v>565</v>
      </c>
      <c r="C31" s="96">
        <v>0</v>
      </c>
      <c r="D31" s="96">
        <v>0</v>
      </c>
      <c r="E31" s="96">
        <v>0</v>
      </c>
    </row>
    <row r="32" spans="1:5" ht="12.75" customHeight="1">
      <c r="A32" s="114">
        <v>27</v>
      </c>
      <c r="B32" s="125" t="s">
        <v>566</v>
      </c>
      <c r="C32" s="96">
        <v>0</v>
      </c>
      <c r="D32" s="96">
        <v>0</v>
      </c>
      <c r="E32" s="96">
        <v>0</v>
      </c>
    </row>
    <row r="33" spans="1:5" ht="12.75" customHeight="1">
      <c r="A33" s="114">
        <v>28</v>
      </c>
      <c r="B33" s="125" t="s">
        <v>567</v>
      </c>
      <c r="C33" s="96">
        <v>3000</v>
      </c>
      <c r="D33" s="96">
        <v>0</v>
      </c>
      <c r="E33" s="96">
        <v>3441</v>
      </c>
    </row>
    <row r="34" spans="1:5" ht="12.75" customHeight="1">
      <c r="A34" s="114">
        <v>29</v>
      </c>
      <c r="B34" s="125" t="s">
        <v>568</v>
      </c>
      <c r="C34" s="96">
        <v>0</v>
      </c>
      <c r="D34" s="96">
        <v>0</v>
      </c>
      <c r="E34" s="96">
        <v>0</v>
      </c>
    </row>
    <row r="35" spans="1:5" ht="12.75" customHeight="1">
      <c r="A35" s="114">
        <v>30</v>
      </c>
      <c r="B35" s="42" t="s">
        <v>577</v>
      </c>
      <c r="C35" s="36">
        <f>SUM(C30:C34)</f>
        <v>3000</v>
      </c>
      <c r="D35" s="36">
        <f>SUM(D30:D32)</f>
        <v>0</v>
      </c>
      <c r="E35" s="36">
        <f>SUM(E30:E34)</f>
        <v>3441</v>
      </c>
    </row>
    <row r="36" spans="1:5" ht="12.75" customHeight="1">
      <c r="A36" s="114">
        <v>31</v>
      </c>
      <c r="B36" s="125" t="s">
        <v>569</v>
      </c>
      <c r="C36" s="96">
        <v>0</v>
      </c>
      <c r="D36" s="96">
        <v>0</v>
      </c>
      <c r="E36" s="96">
        <v>0</v>
      </c>
    </row>
    <row r="37" spans="1:5" ht="12.75" customHeight="1">
      <c r="A37" s="114">
        <v>32</v>
      </c>
      <c r="B37" s="125" t="s">
        <v>570</v>
      </c>
      <c r="C37" s="96">
        <v>0</v>
      </c>
      <c r="D37" s="96">
        <v>0</v>
      </c>
      <c r="E37" s="96">
        <v>0</v>
      </c>
    </row>
    <row r="38" spans="1:5" ht="12.75" customHeight="1">
      <c r="A38" s="114">
        <v>33</v>
      </c>
      <c r="B38" s="125" t="s">
        <v>571</v>
      </c>
      <c r="C38" s="96">
        <v>852000</v>
      </c>
      <c r="D38" s="96">
        <v>0</v>
      </c>
      <c r="E38" s="96">
        <v>1613099</v>
      </c>
    </row>
    <row r="39" spans="1:5" ht="12.75" customHeight="1">
      <c r="A39" s="114">
        <v>34</v>
      </c>
      <c r="B39" s="125" t="s">
        <v>572</v>
      </c>
      <c r="C39" s="96">
        <v>0</v>
      </c>
      <c r="D39" s="96">
        <v>0</v>
      </c>
      <c r="E39" s="96">
        <v>0</v>
      </c>
    </row>
    <row r="40" spans="1:5" ht="12.75" customHeight="1">
      <c r="A40" s="114">
        <v>35</v>
      </c>
      <c r="B40" s="125" t="s">
        <v>573</v>
      </c>
      <c r="C40" s="96">
        <v>0</v>
      </c>
      <c r="D40" s="96">
        <v>0</v>
      </c>
      <c r="E40" s="96">
        <v>0</v>
      </c>
    </row>
    <row r="41" spans="1:5" ht="12.75" customHeight="1">
      <c r="A41" s="114">
        <v>36</v>
      </c>
      <c r="B41" s="42" t="s">
        <v>578</v>
      </c>
      <c r="C41" s="36">
        <f>SUM(C36:C40)</f>
        <v>852000</v>
      </c>
      <c r="D41" s="36">
        <f>SUM(D36:D38)</f>
        <v>0</v>
      </c>
      <c r="E41" s="36">
        <f>SUM(E36:E40)</f>
        <v>1613099</v>
      </c>
    </row>
    <row r="42" spans="1:5" ht="18.75" customHeight="1">
      <c r="A42" s="115">
        <v>37</v>
      </c>
      <c r="B42" s="56" t="s">
        <v>169</v>
      </c>
      <c r="C42" s="57">
        <f>C35-C41</f>
        <v>-849000</v>
      </c>
      <c r="D42" s="57">
        <f>D35-D41</f>
        <v>0</v>
      </c>
      <c r="E42" s="57">
        <f>E35-E41</f>
        <v>-1609658</v>
      </c>
    </row>
    <row r="43" spans="1:5" ht="17.25" customHeight="1">
      <c r="A43" s="115">
        <v>38</v>
      </c>
      <c r="B43" s="58" t="s">
        <v>579</v>
      </c>
      <c r="C43" s="57">
        <f>C29+C42</f>
        <v>96135000</v>
      </c>
      <c r="D43" s="57">
        <f>D29+D42</f>
        <v>0</v>
      </c>
      <c r="E43" s="57">
        <f>E29+E42</f>
        <v>57642452</v>
      </c>
    </row>
  </sheetData>
  <sheetProtection/>
  <mergeCells count="2">
    <mergeCell ref="A2:E2"/>
    <mergeCell ref="A3:E3"/>
  </mergeCells>
  <printOptions horizontalCentered="1" verticalCentered="1"/>
  <pageMargins left="0.35433070866141736" right="0.31496062992125984" top="0.11811023622047245" bottom="0.15748031496062992" header="0.1968503937007874" footer="0.2362204724409449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1"/>
  <sheetViews>
    <sheetView zoomScale="80" zoomScaleNormal="80" workbookViewId="0" topLeftCell="A1">
      <selection activeCell="J31" sqref="J31"/>
    </sheetView>
  </sheetViews>
  <sheetFormatPr defaultColWidth="8.796875" defaultRowHeight="15"/>
  <cols>
    <col min="1" max="1" width="8.5" style="12" customWidth="1"/>
    <col min="2" max="2" width="55.69921875" style="12" customWidth="1"/>
    <col min="3" max="4" width="12.59765625" style="16" customWidth="1"/>
    <col min="5" max="12" width="12.59765625" style="12" customWidth="1"/>
    <col min="13" max="16384" width="9" style="12" customWidth="1"/>
  </cols>
  <sheetData>
    <row r="1" spans="1:12" ht="21" customHeight="1">
      <c r="A1" s="29" t="str">
        <f>Adatlap!A1</f>
        <v>Nagyréde Nagyközség Önkormányzata</v>
      </c>
      <c r="B1" s="28"/>
      <c r="C1" s="29"/>
      <c r="D1" s="374"/>
      <c r="E1" s="375"/>
      <c r="F1" s="375"/>
      <c r="G1" s="375"/>
      <c r="H1" s="375"/>
      <c r="I1" s="375"/>
      <c r="J1" s="375"/>
      <c r="K1" s="375"/>
      <c r="L1" s="377" t="s">
        <v>472</v>
      </c>
    </row>
    <row r="2" spans="1:12" ht="41.25" customHeight="1">
      <c r="A2" s="622" t="s">
        <v>46</v>
      </c>
      <c r="B2" s="621" t="s">
        <v>62</v>
      </c>
      <c r="C2" s="620" t="s">
        <v>44</v>
      </c>
      <c r="D2" s="620"/>
      <c r="E2" s="620" t="s">
        <v>292</v>
      </c>
      <c r="F2" s="620"/>
      <c r="G2" s="623" t="s">
        <v>291</v>
      </c>
      <c r="H2" s="623"/>
      <c r="I2" s="623" t="s">
        <v>475</v>
      </c>
      <c r="J2" s="623"/>
      <c r="K2" s="620" t="s">
        <v>380</v>
      </c>
      <c r="L2" s="620"/>
    </row>
    <row r="3" spans="1:12" ht="31.5" customHeight="1">
      <c r="A3" s="622"/>
      <c r="B3" s="621"/>
      <c r="C3" s="367" t="s">
        <v>240</v>
      </c>
      <c r="D3" s="367" t="s">
        <v>241</v>
      </c>
      <c r="E3" s="367" t="s">
        <v>240</v>
      </c>
      <c r="F3" s="367" t="s">
        <v>241</v>
      </c>
      <c r="G3" s="367" t="s">
        <v>240</v>
      </c>
      <c r="H3" s="367" t="s">
        <v>241</v>
      </c>
      <c r="I3" s="367" t="s">
        <v>240</v>
      </c>
      <c r="J3" s="367" t="s">
        <v>241</v>
      </c>
      <c r="K3" s="367" t="s">
        <v>240</v>
      </c>
      <c r="L3" s="367" t="s">
        <v>241</v>
      </c>
    </row>
    <row r="4" spans="1:12" ht="15">
      <c r="A4" s="113">
        <v>1</v>
      </c>
      <c r="B4" s="125" t="s">
        <v>157</v>
      </c>
      <c r="C4" s="94">
        <v>251875000</v>
      </c>
      <c r="D4" s="94">
        <v>164679807</v>
      </c>
      <c r="E4" s="94">
        <v>0</v>
      </c>
      <c r="F4" s="94">
        <v>0</v>
      </c>
      <c r="G4" s="94">
        <v>0</v>
      </c>
      <c r="H4" s="94">
        <v>0</v>
      </c>
      <c r="I4" s="94">
        <v>0</v>
      </c>
      <c r="J4" s="94">
        <v>0</v>
      </c>
      <c r="K4" s="94">
        <f>C4+E4+G4+I4</f>
        <v>251875000</v>
      </c>
      <c r="L4" s="94">
        <f>D4+F4+H4+J4</f>
        <v>164679807</v>
      </c>
    </row>
    <row r="5" spans="1:12" ht="28.5">
      <c r="A5" s="113">
        <v>2</v>
      </c>
      <c r="B5" s="125" t="s">
        <v>158</v>
      </c>
      <c r="C5" s="109">
        <v>23768000</v>
      </c>
      <c r="D5" s="109">
        <v>20698445</v>
      </c>
      <c r="E5" s="109">
        <v>1606000</v>
      </c>
      <c r="F5" s="109">
        <v>2000</v>
      </c>
      <c r="G5" s="109">
        <v>10132000</v>
      </c>
      <c r="H5" s="109">
        <v>9955756</v>
      </c>
      <c r="I5" s="109">
        <v>0</v>
      </c>
      <c r="J5" s="109">
        <v>0</v>
      </c>
      <c r="K5" s="109">
        <f aca="true" t="shared" si="0" ref="K5:K41">C5+E5+G5+I5</f>
        <v>35506000</v>
      </c>
      <c r="L5" s="109">
        <f aca="true" t="shared" si="1" ref="L5:L41">D5+F5+H5+J5</f>
        <v>30656201</v>
      </c>
    </row>
    <row r="6" spans="1:12" ht="15.75">
      <c r="A6" s="113">
        <v>3</v>
      </c>
      <c r="B6" s="125" t="s">
        <v>159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f t="shared" si="0"/>
        <v>0</v>
      </c>
      <c r="L6" s="95">
        <f t="shared" si="1"/>
        <v>0</v>
      </c>
    </row>
    <row r="7" spans="1:12" ht="30">
      <c r="A7" s="41">
        <v>4</v>
      </c>
      <c r="B7" s="42" t="s">
        <v>160</v>
      </c>
      <c r="C7" s="36">
        <f aca="true" t="shared" si="2" ref="C7:J7">SUM(C4:C6)</f>
        <v>275643000</v>
      </c>
      <c r="D7" s="36">
        <f t="shared" si="2"/>
        <v>185378252</v>
      </c>
      <c r="E7" s="36">
        <f t="shared" si="2"/>
        <v>1606000</v>
      </c>
      <c r="F7" s="36">
        <f t="shared" si="2"/>
        <v>2000</v>
      </c>
      <c r="G7" s="36">
        <f t="shared" si="2"/>
        <v>10132000</v>
      </c>
      <c r="H7" s="36">
        <f t="shared" si="2"/>
        <v>9955756</v>
      </c>
      <c r="I7" s="36">
        <f t="shared" si="2"/>
        <v>0</v>
      </c>
      <c r="J7" s="36">
        <f t="shared" si="2"/>
        <v>0</v>
      </c>
      <c r="K7" s="36">
        <f t="shared" si="0"/>
        <v>287381000</v>
      </c>
      <c r="L7" s="36">
        <f t="shared" si="1"/>
        <v>195336008</v>
      </c>
    </row>
    <row r="8" spans="1:12" ht="15">
      <c r="A8" s="113">
        <v>5</v>
      </c>
      <c r="B8" s="125" t="s">
        <v>161</v>
      </c>
      <c r="C8" s="109">
        <v>0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f t="shared" si="0"/>
        <v>0</v>
      </c>
      <c r="L8" s="109">
        <f t="shared" si="1"/>
        <v>0</v>
      </c>
    </row>
    <row r="9" spans="1:12" ht="15.75">
      <c r="A9" s="113">
        <v>6</v>
      </c>
      <c r="B9" s="125" t="s">
        <v>162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f t="shared" si="0"/>
        <v>0</v>
      </c>
      <c r="L9" s="95">
        <f t="shared" si="1"/>
        <v>0</v>
      </c>
    </row>
    <row r="10" spans="1:12" ht="15.75">
      <c r="A10" s="41">
        <v>7</v>
      </c>
      <c r="B10" s="42" t="s">
        <v>163</v>
      </c>
      <c r="C10" s="36">
        <f aca="true" t="shared" si="3" ref="C10:J10">SUM(C8:C9)</f>
        <v>0</v>
      </c>
      <c r="D10" s="36">
        <f t="shared" si="3"/>
        <v>0</v>
      </c>
      <c r="E10" s="36">
        <f t="shared" si="3"/>
        <v>0</v>
      </c>
      <c r="F10" s="36">
        <f t="shared" si="3"/>
        <v>0</v>
      </c>
      <c r="G10" s="36">
        <f t="shared" si="3"/>
        <v>0</v>
      </c>
      <c r="H10" s="36">
        <f t="shared" si="3"/>
        <v>0</v>
      </c>
      <c r="I10" s="36">
        <f t="shared" si="3"/>
        <v>0</v>
      </c>
      <c r="J10" s="36">
        <f t="shared" si="3"/>
        <v>0</v>
      </c>
      <c r="K10" s="36">
        <f t="shared" si="0"/>
        <v>0</v>
      </c>
      <c r="L10" s="36">
        <f t="shared" si="1"/>
        <v>0</v>
      </c>
    </row>
    <row r="11" spans="1:12" ht="28.5">
      <c r="A11" s="113">
        <v>8</v>
      </c>
      <c r="B11" s="125" t="s">
        <v>164</v>
      </c>
      <c r="C11" s="109">
        <v>174077000</v>
      </c>
      <c r="D11" s="109">
        <v>158489338</v>
      </c>
      <c r="E11" s="109">
        <v>58495000</v>
      </c>
      <c r="F11" s="109">
        <v>66782020</v>
      </c>
      <c r="G11" s="109">
        <v>76034000</v>
      </c>
      <c r="H11" s="109">
        <v>81054301</v>
      </c>
      <c r="I11" s="109">
        <v>0</v>
      </c>
      <c r="J11" s="109">
        <v>1467853</v>
      </c>
      <c r="K11" s="109">
        <f t="shared" si="0"/>
        <v>308606000</v>
      </c>
      <c r="L11" s="109">
        <f t="shared" si="1"/>
        <v>307793512</v>
      </c>
    </row>
    <row r="12" spans="1:12" ht="28.5">
      <c r="A12" s="113">
        <v>9</v>
      </c>
      <c r="B12" s="125" t="s">
        <v>165</v>
      </c>
      <c r="C12" s="109">
        <v>64160000</v>
      </c>
      <c r="D12" s="109">
        <v>53351099</v>
      </c>
      <c r="E12" s="109">
        <v>169000</v>
      </c>
      <c r="F12" s="109">
        <v>1079519</v>
      </c>
      <c r="G12" s="109">
        <v>0</v>
      </c>
      <c r="H12" s="109">
        <v>0</v>
      </c>
      <c r="I12" s="109">
        <v>0</v>
      </c>
      <c r="J12" s="109">
        <v>0</v>
      </c>
      <c r="K12" s="109">
        <f t="shared" si="0"/>
        <v>64329000</v>
      </c>
      <c r="L12" s="109">
        <f t="shared" si="1"/>
        <v>54430618</v>
      </c>
    </row>
    <row r="13" spans="1:12" ht="28.5">
      <c r="A13" s="113">
        <v>10</v>
      </c>
      <c r="B13" s="125" t="s">
        <v>555</v>
      </c>
      <c r="C13" s="109">
        <v>179172000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f t="shared" si="0"/>
        <v>179172000</v>
      </c>
      <c r="L13" s="109">
        <f t="shared" si="1"/>
        <v>0</v>
      </c>
    </row>
    <row r="14" spans="1:12" ht="15">
      <c r="A14" s="113">
        <v>11</v>
      </c>
      <c r="B14" s="125" t="s">
        <v>556</v>
      </c>
      <c r="C14" s="109">
        <v>202403000</v>
      </c>
      <c r="D14" s="109">
        <v>142844184</v>
      </c>
      <c r="E14" s="109">
        <v>15000</v>
      </c>
      <c r="F14" s="109">
        <v>4109</v>
      </c>
      <c r="G14" s="109">
        <v>0</v>
      </c>
      <c r="H14" s="109">
        <v>8</v>
      </c>
      <c r="I14" s="109">
        <v>0</v>
      </c>
      <c r="J14" s="109">
        <v>4</v>
      </c>
      <c r="K14" s="109">
        <f t="shared" si="0"/>
        <v>202418000</v>
      </c>
      <c r="L14" s="109">
        <f t="shared" si="1"/>
        <v>142848305</v>
      </c>
    </row>
    <row r="15" spans="1:12" ht="15.75">
      <c r="A15" s="113">
        <v>12</v>
      </c>
      <c r="B15" s="42" t="s">
        <v>574</v>
      </c>
      <c r="C15" s="36">
        <f aca="true" t="shared" si="4" ref="C15:J15">SUM(C11:C14)</f>
        <v>619812000</v>
      </c>
      <c r="D15" s="36">
        <f t="shared" si="4"/>
        <v>354684621</v>
      </c>
      <c r="E15" s="36">
        <f t="shared" si="4"/>
        <v>58679000</v>
      </c>
      <c r="F15" s="36">
        <f t="shared" si="4"/>
        <v>67865648</v>
      </c>
      <c r="G15" s="36">
        <f t="shared" si="4"/>
        <v>76034000</v>
      </c>
      <c r="H15" s="36">
        <f t="shared" si="4"/>
        <v>81054309</v>
      </c>
      <c r="I15" s="36">
        <f t="shared" si="4"/>
        <v>0</v>
      </c>
      <c r="J15" s="36">
        <f t="shared" si="4"/>
        <v>1467857</v>
      </c>
      <c r="K15" s="36">
        <f t="shared" si="0"/>
        <v>754525000</v>
      </c>
      <c r="L15" s="36">
        <f t="shared" si="1"/>
        <v>505072435</v>
      </c>
    </row>
    <row r="16" spans="1:12" ht="15">
      <c r="A16" s="113">
        <v>13</v>
      </c>
      <c r="B16" s="125" t="s">
        <v>557</v>
      </c>
      <c r="C16" s="109">
        <v>12190000</v>
      </c>
      <c r="D16" s="109">
        <v>10951803</v>
      </c>
      <c r="E16" s="109">
        <v>1698000</v>
      </c>
      <c r="F16" s="109">
        <v>1708149</v>
      </c>
      <c r="G16" s="109">
        <v>16583000</v>
      </c>
      <c r="H16" s="109">
        <v>16695244</v>
      </c>
      <c r="I16" s="109">
        <v>0</v>
      </c>
      <c r="J16" s="109">
        <v>157509</v>
      </c>
      <c r="K16" s="109">
        <f t="shared" si="0"/>
        <v>30471000</v>
      </c>
      <c r="L16" s="109">
        <f t="shared" si="1"/>
        <v>29512705</v>
      </c>
    </row>
    <row r="17" spans="1:12" ht="15">
      <c r="A17" s="113">
        <v>14</v>
      </c>
      <c r="B17" s="125" t="s">
        <v>558</v>
      </c>
      <c r="C17" s="109">
        <v>69954000</v>
      </c>
      <c r="D17" s="109">
        <v>49596827</v>
      </c>
      <c r="E17" s="109">
        <v>9526000</v>
      </c>
      <c r="F17" s="109">
        <v>7662133</v>
      </c>
      <c r="G17" s="109">
        <v>3958000</v>
      </c>
      <c r="H17" s="109">
        <v>3197746</v>
      </c>
      <c r="I17" s="109">
        <v>0</v>
      </c>
      <c r="J17" s="109">
        <v>124655</v>
      </c>
      <c r="K17" s="109">
        <f t="shared" si="0"/>
        <v>83438000</v>
      </c>
      <c r="L17" s="109">
        <f t="shared" si="1"/>
        <v>60581361</v>
      </c>
    </row>
    <row r="18" spans="1:12" ht="15.75">
      <c r="A18" s="113">
        <v>15</v>
      </c>
      <c r="B18" s="125" t="s">
        <v>559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f t="shared" si="0"/>
        <v>0</v>
      </c>
      <c r="L18" s="95">
        <f t="shared" si="1"/>
        <v>0</v>
      </c>
    </row>
    <row r="19" spans="1:12" ht="15.75">
      <c r="A19" s="113">
        <v>16</v>
      </c>
      <c r="B19" s="125" t="s">
        <v>560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f t="shared" si="0"/>
        <v>0</v>
      </c>
      <c r="L19" s="95">
        <f t="shared" si="1"/>
        <v>0</v>
      </c>
    </row>
    <row r="20" spans="1:12" ht="15.75">
      <c r="A20" s="113">
        <v>17</v>
      </c>
      <c r="B20" s="42" t="s">
        <v>575</v>
      </c>
      <c r="C20" s="36">
        <f aca="true" t="shared" si="5" ref="C20:J20">SUM(C16:C19)</f>
        <v>82144000</v>
      </c>
      <c r="D20" s="36">
        <f t="shared" si="5"/>
        <v>60548630</v>
      </c>
      <c r="E20" s="36">
        <f t="shared" si="5"/>
        <v>11224000</v>
      </c>
      <c r="F20" s="36">
        <f t="shared" si="5"/>
        <v>9370282</v>
      </c>
      <c r="G20" s="36">
        <f t="shared" si="5"/>
        <v>20541000</v>
      </c>
      <c r="H20" s="36">
        <f t="shared" si="5"/>
        <v>19892990</v>
      </c>
      <c r="I20" s="36">
        <f t="shared" si="5"/>
        <v>0</v>
      </c>
      <c r="J20" s="36">
        <f t="shared" si="5"/>
        <v>282164</v>
      </c>
      <c r="K20" s="36">
        <f t="shared" si="0"/>
        <v>113909000</v>
      </c>
      <c r="L20" s="36">
        <f t="shared" si="1"/>
        <v>90094066</v>
      </c>
    </row>
    <row r="21" spans="1:12" ht="15">
      <c r="A21" s="113">
        <v>18</v>
      </c>
      <c r="B21" s="125" t="s">
        <v>561</v>
      </c>
      <c r="C21" s="94">
        <v>65730000</v>
      </c>
      <c r="D21" s="94">
        <v>57026268</v>
      </c>
      <c r="E21" s="94">
        <v>31453000</v>
      </c>
      <c r="F21" s="94">
        <v>38922186</v>
      </c>
      <c r="G21" s="94">
        <v>48540000</v>
      </c>
      <c r="H21" s="94">
        <v>49912767</v>
      </c>
      <c r="I21" s="94">
        <v>0</v>
      </c>
      <c r="J21" s="94">
        <v>1495342</v>
      </c>
      <c r="K21" s="94">
        <f t="shared" si="0"/>
        <v>145723000</v>
      </c>
      <c r="L21" s="94">
        <f t="shared" si="1"/>
        <v>147356563</v>
      </c>
    </row>
    <row r="22" spans="1:12" ht="15">
      <c r="A22" s="113">
        <v>19</v>
      </c>
      <c r="B22" s="125" t="s">
        <v>562</v>
      </c>
      <c r="C22" s="94">
        <v>19882000</v>
      </c>
      <c r="D22" s="94">
        <v>20976511</v>
      </c>
      <c r="E22" s="94">
        <v>4784000</v>
      </c>
      <c r="F22" s="94">
        <v>4266708</v>
      </c>
      <c r="G22" s="94">
        <v>3547000</v>
      </c>
      <c r="H22" s="94">
        <v>6854648</v>
      </c>
      <c r="I22" s="94">
        <v>0</v>
      </c>
      <c r="J22" s="94">
        <v>126748</v>
      </c>
      <c r="K22" s="94">
        <f t="shared" si="0"/>
        <v>28213000</v>
      </c>
      <c r="L22" s="94">
        <f t="shared" si="1"/>
        <v>32224615</v>
      </c>
    </row>
    <row r="23" spans="1:12" ht="15">
      <c r="A23" s="113">
        <v>20</v>
      </c>
      <c r="B23" s="125" t="s">
        <v>563</v>
      </c>
      <c r="C23" s="94">
        <v>18410000</v>
      </c>
      <c r="D23" s="94">
        <v>21230372</v>
      </c>
      <c r="E23" s="94">
        <v>10018000</v>
      </c>
      <c r="F23" s="94">
        <v>11599056</v>
      </c>
      <c r="G23" s="94">
        <v>14699000</v>
      </c>
      <c r="H23" s="94">
        <v>15993254</v>
      </c>
      <c r="I23" s="94">
        <v>0</v>
      </c>
      <c r="J23" s="94">
        <v>413571</v>
      </c>
      <c r="K23" s="94">
        <f t="shared" si="0"/>
        <v>43127000</v>
      </c>
      <c r="L23" s="94">
        <f t="shared" si="1"/>
        <v>49236253</v>
      </c>
    </row>
    <row r="24" spans="1:12" ht="15.75">
      <c r="A24" s="113">
        <v>21</v>
      </c>
      <c r="B24" s="376" t="s">
        <v>576</v>
      </c>
      <c r="C24" s="95">
        <f aca="true" t="shared" si="6" ref="C24:J24">SUM(C21:C23)</f>
        <v>104022000</v>
      </c>
      <c r="D24" s="95">
        <f t="shared" si="6"/>
        <v>99233151</v>
      </c>
      <c r="E24" s="95">
        <f t="shared" si="6"/>
        <v>46255000</v>
      </c>
      <c r="F24" s="95">
        <f t="shared" si="6"/>
        <v>54787950</v>
      </c>
      <c r="G24" s="95">
        <f t="shared" si="6"/>
        <v>66786000</v>
      </c>
      <c r="H24" s="95">
        <f t="shared" si="6"/>
        <v>72760669</v>
      </c>
      <c r="I24" s="95">
        <f t="shared" si="6"/>
        <v>0</v>
      </c>
      <c r="J24" s="95">
        <f t="shared" si="6"/>
        <v>2035661</v>
      </c>
      <c r="K24" s="95">
        <f t="shared" si="0"/>
        <v>217063000</v>
      </c>
      <c r="L24" s="95">
        <f t="shared" si="1"/>
        <v>228817431</v>
      </c>
    </row>
    <row r="25" spans="1:12" ht="15">
      <c r="A25" s="113">
        <v>22</v>
      </c>
      <c r="B25" s="376" t="s">
        <v>166</v>
      </c>
      <c r="C25" s="96">
        <v>43795000</v>
      </c>
      <c r="D25" s="96">
        <v>49205401</v>
      </c>
      <c r="E25" s="96">
        <v>157000</v>
      </c>
      <c r="F25" s="96">
        <v>318846</v>
      </c>
      <c r="G25" s="96">
        <v>0</v>
      </c>
      <c r="H25" s="96">
        <v>0</v>
      </c>
      <c r="I25" s="96">
        <v>0</v>
      </c>
      <c r="J25" s="96">
        <v>0</v>
      </c>
      <c r="K25" s="96">
        <f t="shared" si="0"/>
        <v>43952000</v>
      </c>
      <c r="L25" s="96">
        <f t="shared" si="1"/>
        <v>49524247</v>
      </c>
    </row>
    <row r="26" spans="1:12" ht="15">
      <c r="A26" s="113">
        <v>23</v>
      </c>
      <c r="B26" s="42" t="s">
        <v>167</v>
      </c>
      <c r="C26" s="43">
        <v>561608000</v>
      </c>
      <c r="D26" s="43">
        <v>266040081</v>
      </c>
      <c r="E26" s="43">
        <v>3782000</v>
      </c>
      <c r="F26" s="43">
        <v>3655696</v>
      </c>
      <c r="G26" s="43">
        <v>4608000</v>
      </c>
      <c r="H26" s="43">
        <v>2955348</v>
      </c>
      <c r="I26" s="43">
        <v>0</v>
      </c>
      <c r="J26" s="43">
        <v>69464</v>
      </c>
      <c r="K26" s="43">
        <f t="shared" si="0"/>
        <v>569998000</v>
      </c>
      <c r="L26" s="43">
        <f t="shared" si="1"/>
        <v>272720589</v>
      </c>
    </row>
    <row r="27" spans="1:12" ht="15.75">
      <c r="A27" s="115">
        <v>24</v>
      </c>
      <c r="B27" s="126" t="s">
        <v>168</v>
      </c>
      <c r="C27" s="127">
        <f aca="true" t="shared" si="7" ref="C27:J27">C7+C10+C15-C20-C24-C25-C26</f>
        <v>103886000</v>
      </c>
      <c r="D27" s="127">
        <f t="shared" si="7"/>
        <v>65035610</v>
      </c>
      <c r="E27" s="127">
        <f t="shared" si="7"/>
        <v>-1133000</v>
      </c>
      <c r="F27" s="127">
        <f t="shared" si="7"/>
        <v>-265126</v>
      </c>
      <c r="G27" s="127">
        <f t="shared" si="7"/>
        <v>-5769000</v>
      </c>
      <c r="H27" s="127">
        <f t="shared" si="7"/>
        <v>-4598942</v>
      </c>
      <c r="I27" s="127">
        <f t="shared" si="7"/>
        <v>0</v>
      </c>
      <c r="J27" s="127">
        <f t="shared" si="7"/>
        <v>-919432</v>
      </c>
      <c r="K27" s="127">
        <f t="shared" si="0"/>
        <v>96984000</v>
      </c>
      <c r="L27" s="127">
        <f t="shared" si="1"/>
        <v>59252110</v>
      </c>
    </row>
    <row r="28" spans="1:12" ht="15">
      <c r="A28" s="114">
        <v>25</v>
      </c>
      <c r="B28" s="125" t="s">
        <v>564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f t="shared" si="0"/>
        <v>0</v>
      </c>
      <c r="L28" s="96">
        <f t="shared" si="1"/>
        <v>0</v>
      </c>
    </row>
    <row r="29" spans="1:12" ht="28.5">
      <c r="A29" s="114">
        <v>26</v>
      </c>
      <c r="B29" s="125" t="s">
        <v>565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f t="shared" si="0"/>
        <v>0</v>
      </c>
      <c r="L29" s="96">
        <f t="shared" si="1"/>
        <v>0</v>
      </c>
    </row>
    <row r="30" spans="1:12" ht="28.5">
      <c r="A30" s="114">
        <v>27</v>
      </c>
      <c r="B30" s="125" t="s">
        <v>566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f t="shared" si="0"/>
        <v>0</v>
      </c>
      <c r="L30" s="96">
        <f t="shared" si="1"/>
        <v>0</v>
      </c>
    </row>
    <row r="31" spans="1:12" ht="28.5">
      <c r="A31" s="114">
        <v>28</v>
      </c>
      <c r="B31" s="125" t="s">
        <v>567</v>
      </c>
      <c r="C31" s="96">
        <v>3000</v>
      </c>
      <c r="D31" s="96">
        <v>3397</v>
      </c>
      <c r="E31" s="96">
        <v>0</v>
      </c>
      <c r="F31" s="96">
        <v>11</v>
      </c>
      <c r="G31" s="96">
        <v>0</v>
      </c>
      <c r="H31" s="96">
        <v>33</v>
      </c>
      <c r="I31" s="96">
        <v>0</v>
      </c>
      <c r="J31" s="96">
        <v>0</v>
      </c>
      <c r="K31" s="96">
        <f t="shared" si="0"/>
        <v>3000</v>
      </c>
      <c r="L31" s="96">
        <f t="shared" si="1"/>
        <v>3441</v>
      </c>
    </row>
    <row r="32" spans="1:12" ht="15">
      <c r="A32" s="114">
        <v>29</v>
      </c>
      <c r="B32" s="125" t="s">
        <v>568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f t="shared" si="0"/>
        <v>0</v>
      </c>
      <c r="L32" s="96">
        <f t="shared" si="1"/>
        <v>0</v>
      </c>
    </row>
    <row r="33" spans="1:12" ht="30">
      <c r="A33" s="114">
        <v>30</v>
      </c>
      <c r="B33" s="42" t="s">
        <v>577</v>
      </c>
      <c r="C33" s="36">
        <f aca="true" t="shared" si="8" ref="C33:J33">SUM(C28:C32)</f>
        <v>3000</v>
      </c>
      <c r="D33" s="36">
        <f t="shared" si="8"/>
        <v>3397</v>
      </c>
      <c r="E33" s="36">
        <f t="shared" si="8"/>
        <v>0</v>
      </c>
      <c r="F33" s="36">
        <f t="shared" si="8"/>
        <v>11</v>
      </c>
      <c r="G33" s="36">
        <f t="shared" si="8"/>
        <v>0</v>
      </c>
      <c r="H33" s="36">
        <f t="shared" si="8"/>
        <v>33</v>
      </c>
      <c r="I33" s="36">
        <f t="shared" si="8"/>
        <v>0</v>
      </c>
      <c r="J33" s="36">
        <f t="shared" si="8"/>
        <v>0</v>
      </c>
      <c r="K33" s="36">
        <f t="shared" si="0"/>
        <v>3000</v>
      </c>
      <c r="L33" s="36">
        <f t="shared" si="1"/>
        <v>3441</v>
      </c>
    </row>
    <row r="34" spans="1:12" ht="28.5">
      <c r="A34" s="114">
        <v>31</v>
      </c>
      <c r="B34" s="125" t="s">
        <v>569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f t="shared" si="0"/>
        <v>0</v>
      </c>
      <c r="L34" s="96">
        <f t="shared" si="1"/>
        <v>0</v>
      </c>
    </row>
    <row r="35" spans="1:12" ht="28.5">
      <c r="A35" s="114">
        <v>32</v>
      </c>
      <c r="B35" s="125" t="s">
        <v>570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f t="shared" si="0"/>
        <v>0</v>
      </c>
      <c r="L35" s="96">
        <f t="shared" si="1"/>
        <v>0</v>
      </c>
    </row>
    <row r="36" spans="1:12" ht="15">
      <c r="A36" s="114">
        <v>33</v>
      </c>
      <c r="B36" s="125" t="s">
        <v>571</v>
      </c>
      <c r="C36" s="96">
        <v>852000</v>
      </c>
      <c r="D36" s="96">
        <v>1613099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f t="shared" si="0"/>
        <v>852000</v>
      </c>
      <c r="L36" s="96">
        <f t="shared" si="1"/>
        <v>1613099</v>
      </c>
    </row>
    <row r="37" spans="1:12" ht="15">
      <c r="A37" s="114">
        <v>34</v>
      </c>
      <c r="B37" s="125" t="s">
        <v>572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f t="shared" si="0"/>
        <v>0</v>
      </c>
      <c r="L37" s="96">
        <f t="shared" si="1"/>
        <v>0</v>
      </c>
    </row>
    <row r="38" spans="1:12" ht="15">
      <c r="A38" s="114">
        <v>35</v>
      </c>
      <c r="B38" s="125" t="s">
        <v>573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f t="shared" si="0"/>
        <v>0</v>
      </c>
      <c r="L38" s="96">
        <f t="shared" si="1"/>
        <v>0</v>
      </c>
    </row>
    <row r="39" spans="1:12" ht="15.75">
      <c r="A39" s="114">
        <v>36</v>
      </c>
      <c r="B39" s="42" t="s">
        <v>578</v>
      </c>
      <c r="C39" s="36">
        <f aca="true" t="shared" si="9" ref="C39:J39">SUM(C34:C38)</f>
        <v>852000</v>
      </c>
      <c r="D39" s="36">
        <f t="shared" si="9"/>
        <v>1613099</v>
      </c>
      <c r="E39" s="36">
        <f t="shared" si="9"/>
        <v>0</v>
      </c>
      <c r="F39" s="36">
        <f t="shared" si="9"/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  <c r="J39" s="36">
        <f t="shared" si="9"/>
        <v>0</v>
      </c>
      <c r="K39" s="36">
        <f t="shared" si="0"/>
        <v>852000</v>
      </c>
      <c r="L39" s="36">
        <f t="shared" si="1"/>
        <v>1613099</v>
      </c>
    </row>
    <row r="40" spans="1:12" ht="15.75">
      <c r="A40" s="115">
        <v>37</v>
      </c>
      <c r="B40" s="56" t="s">
        <v>169</v>
      </c>
      <c r="C40" s="57">
        <f aca="true" t="shared" si="10" ref="C40:J40">C33-C39</f>
        <v>-849000</v>
      </c>
      <c r="D40" s="57">
        <f t="shared" si="10"/>
        <v>-1609702</v>
      </c>
      <c r="E40" s="57">
        <f t="shared" si="10"/>
        <v>0</v>
      </c>
      <c r="F40" s="57">
        <f t="shared" si="10"/>
        <v>11</v>
      </c>
      <c r="G40" s="57">
        <f t="shared" si="10"/>
        <v>0</v>
      </c>
      <c r="H40" s="57">
        <f t="shared" si="10"/>
        <v>33</v>
      </c>
      <c r="I40" s="57">
        <f t="shared" si="10"/>
        <v>0</v>
      </c>
      <c r="J40" s="57">
        <f t="shared" si="10"/>
        <v>0</v>
      </c>
      <c r="K40" s="57">
        <f t="shared" si="0"/>
        <v>-849000</v>
      </c>
      <c r="L40" s="57">
        <f t="shared" si="1"/>
        <v>-1609658</v>
      </c>
    </row>
    <row r="41" spans="1:12" ht="15.75">
      <c r="A41" s="115">
        <v>38</v>
      </c>
      <c r="B41" s="58" t="s">
        <v>579</v>
      </c>
      <c r="C41" s="57">
        <f aca="true" t="shared" si="11" ref="C41:J41">C27+C40</f>
        <v>103037000</v>
      </c>
      <c r="D41" s="57">
        <f t="shared" si="11"/>
        <v>63425908</v>
      </c>
      <c r="E41" s="57">
        <f t="shared" si="11"/>
        <v>-1133000</v>
      </c>
      <c r="F41" s="57">
        <f t="shared" si="11"/>
        <v>-265115</v>
      </c>
      <c r="G41" s="57">
        <f t="shared" si="11"/>
        <v>-5769000</v>
      </c>
      <c r="H41" s="57">
        <f t="shared" si="11"/>
        <v>-4598909</v>
      </c>
      <c r="I41" s="57">
        <f t="shared" si="11"/>
        <v>0</v>
      </c>
      <c r="J41" s="57">
        <f t="shared" si="11"/>
        <v>-919432</v>
      </c>
      <c r="K41" s="57">
        <f t="shared" si="0"/>
        <v>96135000</v>
      </c>
      <c r="L41" s="57">
        <f t="shared" si="1"/>
        <v>57642452</v>
      </c>
    </row>
  </sheetData>
  <sheetProtection/>
  <mergeCells count="7">
    <mergeCell ref="K2:L2"/>
    <mergeCell ref="C2:D2"/>
    <mergeCell ref="B2:B3"/>
    <mergeCell ref="A2:A3"/>
    <mergeCell ref="E2:F2"/>
    <mergeCell ref="G2:H2"/>
    <mergeCell ref="I2:J2"/>
  </mergeCells>
  <printOptions horizontalCentered="1" verticalCentered="1"/>
  <pageMargins left="0.35433070866141736" right="0.31496062992125984" top="0.87" bottom="0.15748031496062992" header="0.49" footer="0.2362204724409449"/>
  <pageSetup horizontalDpi="600" verticalDpi="600" orientation="landscape" paperSize="8" scale="79" r:id="rId1"/>
  <headerFooter alignWithMargins="0">
    <oddHeader>&amp;C&amp;"Arial,Félkövér"&amp;14ELEMI KÖLTSÉGVETÉSI EGYSÉGENKÉNTI EREDMÉNY-KIMUTATÁS (2016.12.31.)&amp;R&amp;"Arial,Normál"22.sz.melléklet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view="pageLayout" workbookViewId="0" topLeftCell="A1">
      <selection activeCell="I7" sqref="I7"/>
    </sheetView>
  </sheetViews>
  <sheetFormatPr defaultColWidth="8" defaultRowHeight="15"/>
  <cols>
    <col min="1" max="1" width="6" style="1" customWidth="1"/>
    <col min="2" max="5" width="8" style="1" customWidth="1"/>
    <col min="6" max="6" width="17.3984375" style="1" customWidth="1"/>
    <col min="7" max="9" width="17.59765625" style="1" customWidth="1"/>
    <col min="10" max="16384" width="8" style="1" customWidth="1"/>
  </cols>
  <sheetData>
    <row r="1" spans="7:10" ht="15">
      <c r="G1" s="201"/>
      <c r="H1" s="117"/>
      <c r="I1" s="199" t="s">
        <v>472</v>
      </c>
      <c r="J1" s="4"/>
    </row>
    <row r="2" spans="1:12" ht="18.75" thickBot="1">
      <c r="A2" s="116" t="str">
        <f>Adatlap!A1</f>
        <v>Nagyréde Nagyközség Önkormányzata</v>
      </c>
      <c r="H2" s="2"/>
      <c r="I2" s="3"/>
      <c r="J2" s="4"/>
      <c r="L2" s="99"/>
    </row>
    <row r="3" spans="1:9" ht="26.25" thickBot="1">
      <c r="A3" s="458" t="s">
        <v>27</v>
      </c>
      <c r="B3" s="459"/>
      <c r="C3" s="459"/>
      <c r="D3" s="459"/>
      <c r="E3" s="459"/>
      <c r="F3" s="459"/>
      <c r="G3" s="149" t="s">
        <v>236</v>
      </c>
      <c r="H3" s="149" t="s">
        <v>237</v>
      </c>
      <c r="I3" s="149" t="s">
        <v>238</v>
      </c>
    </row>
    <row r="4" spans="1:9" ht="15.75">
      <c r="A4" s="54">
        <v>1</v>
      </c>
      <c r="B4" s="450" t="s">
        <v>67</v>
      </c>
      <c r="C4" s="441"/>
      <c r="D4" s="441"/>
      <c r="E4" s="441"/>
      <c r="F4" s="441"/>
      <c r="G4" s="97">
        <f>G5+G9+G15+G19</f>
        <v>2049323837</v>
      </c>
      <c r="H4" s="97">
        <f>H5+H9+H15+H19</f>
        <v>0</v>
      </c>
      <c r="I4" s="97">
        <f>I5+I9+I15+I19</f>
        <v>2037181706</v>
      </c>
    </row>
    <row r="5" spans="1:9" ht="15.75">
      <c r="A5" s="182">
        <v>2</v>
      </c>
      <c r="B5" s="460" t="s">
        <v>28</v>
      </c>
      <c r="C5" s="461"/>
      <c r="D5" s="461"/>
      <c r="E5" s="461"/>
      <c r="F5" s="444"/>
      <c r="G5" s="180">
        <f>SUM(G6:G7)</f>
        <v>81777</v>
      </c>
      <c r="H5" s="180">
        <f>SUM(H6:H7)</f>
        <v>0</v>
      </c>
      <c r="I5" s="180">
        <f>SUM(I6:I7)</f>
        <v>25677</v>
      </c>
    </row>
    <row r="6" spans="1:9" ht="15">
      <c r="A6" s="182">
        <v>3</v>
      </c>
      <c r="B6" s="183" t="s">
        <v>29</v>
      </c>
      <c r="C6" s="184"/>
      <c r="D6" s="184"/>
      <c r="E6" s="184"/>
      <c r="F6" s="185"/>
      <c r="G6" s="181">
        <v>0</v>
      </c>
      <c r="H6" s="181">
        <v>0</v>
      </c>
      <c r="I6" s="181">
        <v>0</v>
      </c>
    </row>
    <row r="7" spans="1:9" ht="15">
      <c r="A7" s="182">
        <v>4</v>
      </c>
      <c r="B7" s="183" t="s">
        <v>30</v>
      </c>
      <c r="C7" s="184"/>
      <c r="D7" s="184"/>
      <c r="E7" s="184"/>
      <c r="F7" s="185"/>
      <c r="G7" s="181">
        <v>81777</v>
      </c>
      <c r="H7" s="181">
        <v>0</v>
      </c>
      <c r="I7" s="181">
        <v>25677</v>
      </c>
    </row>
    <row r="8" spans="1:9" ht="15">
      <c r="A8" s="182">
        <v>5</v>
      </c>
      <c r="B8" s="183" t="s">
        <v>31</v>
      </c>
      <c r="C8" s="184"/>
      <c r="D8" s="184"/>
      <c r="E8" s="184"/>
      <c r="F8" s="185"/>
      <c r="G8" s="181">
        <v>0</v>
      </c>
      <c r="H8" s="181">
        <v>0</v>
      </c>
      <c r="I8" s="181">
        <v>0</v>
      </c>
    </row>
    <row r="9" spans="1:9" ht="15.75">
      <c r="A9" s="182">
        <v>6</v>
      </c>
      <c r="B9" s="465" t="s">
        <v>32</v>
      </c>
      <c r="C9" s="466"/>
      <c r="D9" s="466"/>
      <c r="E9" s="466"/>
      <c r="F9" s="467"/>
      <c r="G9" s="180">
        <f>SUM(G10:G14)</f>
        <v>1915144666</v>
      </c>
      <c r="H9" s="180">
        <f>SUM(H10:H14)</f>
        <v>0</v>
      </c>
      <c r="I9" s="180">
        <f>SUM(I10:I14)</f>
        <v>1896794093</v>
      </c>
    </row>
    <row r="10" spans="1:9" ht="15">
      <c r="A10" s="182">
        <v>7</v>
      </c>
      <c r="B10" s="183" t="s">
        <v>33</v>
      </c>
      <c r="C10" s="184"/>
      <c r="D10" s="184"/>
      <c r="E10" s="184"/>
      <c r="F10" s="185"/>
      <c r="G10" s="181">
        <v>1850992119</v>
      </c>
      <c r="H10" s="181">
        <v>0</v>
      </c>
      <c r="I10" s="181">
        <v>1830534111</v>
      </c>
    </row>
    <row r="11" spans="1:9" ht="15">
      <c r="A11" s="182">
        <v>8</v>
      </c>
      <c r="B11" s="183" t="s">
        <v>63</v>
      </c>
      <c r="C11" s="184"/>
      <c r="D11" s="184"/>
      <c r="E11" s="184"/>
      <c r="F11" s="185"/>
      <c r="G11" s="181">
        <v>47969197</v>
      </c>
      <c r="H11" s="181">
        <v>0</v>
      </c>
      <c r="I11" s="181">
        <v>42792455</v>
      </c>
    </row>
    <row r="12" spans="1:18" ht="15" customHeight="1">
      <c r="A12" s="182">
        <v>9</v>
      </c>
      <c r="B12" s="183" t="s">
        <v>34</v>
      </c>
      <c r="C12" s="184"/>
      <c r="D12" s="184"/>
      <c r="E12" s="184"/>
      <c r="F12" s="185"/>
      <c r="G12" s="181">
        <v>293118</v>
      </c>
      <c r="H12" s="181">
        <v>0</v>
      </c>
      <c r="I12" s="181">
        <v>250616</v>
      </c>
      <c r="K12" s="100"/>
      <c r="L12" s="100"/>
      <c r="M12" s="100"/>
      <c r="N12" s="100"/>
      <c r="O12" s="100"/>
      <c r="P12" s="100"/>
      <c r="Q12" s="100"/>
      <c r="R12" s="100"/>
    </row>
    <row r="13" spans="1:9" ht="15">
      <c r="A13" s="182">
        <v>10</v>
      </c>
      <c r="B13" s="183" t="s">
        <v>35</v>
      </c>
      <c r="C13" s="184"/>
      <c r="D13" s="184"/>
      <c r="E13" s="184"/>
      <c r="F13" s="185"/>
      <c r="G13" s="181">
        <v>15890232</v>
      </c>
      <c r="H13" s="181">
        <v>0</v>
      </c>
      <c r="I13" s="181">
        <v>23216911</v>
      </c>
    </row>
    <row r="14" spans="1:9" ht="15">
      <c r="A14" s="182">
        <v>11</v>
      </c>
      <c r="B14" s="183" t="s">
        <v>36</v>
      </c>
      <c r="C14" s="184"/>
      <c r="D14" s="184"/>
      <c r="E14" s="184"/>
      <c r="F14" s="185"/>
      <c r="G14" s="181">
        <v>0</v>
      </c>
      <c r="H14" s="181">
        <v>0</v>
      </c>
      <c r="I14" s="181">
        <v>0</v>
      </c>
    </row>
    <row r="15" spans="1:9" ht="15.75">
      <c r="A15" s="182">
        <v>12</v>
      </c>
      <c r="B15" s="465" t="s">
        <v>37</v>
      </c>
      <c r="C15" s="466"/>
      <c r="D15" s="466"/>
      <c r="E15" s="466"/>
      <c r="F15" s="467"/>
      <c r="G15" s="180">
        <f>SUM(G16:G18)</f>
        <v>150000</v>
      </c>
      <c r="H15" s="180">
        <f>SUM(H16:H18)</f>
        <v>0</v>
      </c>
      <c r="I15" s="180">
        <f>SUM(I16:I18)</f>
        <v>250000</v>
      </c>
    </row>
    <row r="16" spans="1:9" ht="15">
      <c r="A16" s="182">
        <v>13</v>
      </c>
      <c r="B16" s="183" t="s">
        <v>38</v>
      </c>
      <c r="C16" s="184"/>
      <c r="D16" s="184"/>
      <c r="E16" s="184"/>
      <c r="F16" s="185"/>
      <c r="G16" s="181">
        <v>150000</v>
      </c>
      <c r="H16" s="181">
        <v>0</v>
      </c>
      <c r="I16" s="181">
        <v>250000</v>
      </c>
    </row>
    <row r="17" spans="1:9" ht="15">
      <c r="A17" s="182">
        <v>14</v>
      </c>
      <c r="B17" s="183" t="s">
        <v>39</v>
      </c>
      <c r="C17" s="184"/>
      <c r="D17" s="184"/>
      <c r="E17" s="184"/>
      <c r="F17" s="185"/>
      <c r="G17" s="181">
        <v>0</v>
      </c>
      <c r="H17" s="181">
        <v>0</v>
      </c>
      <c r="I17" s="181">
        <v>0</v>
      </c>
    </row>
    <row r="18" spans="1:9" ht="15">
      <c r="A18" s="182">
        <v>15</v>
      </c>
      <c r="B18" s="186" t="s">
        <v>40</v>
      </c>
      <c r="C18" s="184"/>
      <c r="D18" s="184"/>
      <c r="E18" s="184"/>
      <c r="F18" s="185"/>
      <c r="G18" s="181">
        <v>0</v>
      </c>
      <c r="H18" s="181">
        <v>0</v>
      </c>
      <c r="I18" s="181">
        <v>0</v>
      </c>
    </row>
    <row r="19" spans="1:9" ht="15.75" customHeight="1">
      <c r="A19" s="182">
        <v>16</v>
      </c>
      <c r="B19" s="462" t="s">
        <v>64</v>
      </c>
      <c r="C19" s="463"/>
      <c r="D19" s="463"/>
      <c r="E19" s="463"/>
      <c r="F19" s="464"/>
      <c r="G19" s="180">
        <f>SUM(G20:G21)</f>
        <v>133947394</v>
      </c>
      <c r="H19" s="180">
        <f>SUM(H20:H21)</f>
        <v>0</v>
      </c>
      <c r="I19" s="180">
        <f>SUM(I20:I21)</f>
        <v>140111936</v>
      </c>
    </row>
    <row r="20" spans="1:9" ht="15">
      <c r="A20" s="182">
        <v>17</v>
      </c>
      <c r="B20" s="455" t="s">
        <v>66</v>
      </c>
      <c r="C20" s="456"/>
      <c r="D20" s="456"/>
      <c r="E20" s="456"/>
      <c r="F20" s="439"/>
      <c r="G20" s="181">
        <v>133947394</v>
      </c>
      <c r="H20" s="181">
        <v>0</v>
      </c>
      <c r="I20" s="181">
        <v>140111936</v>
      </c>
    </row>
    <row r="21" spans="1:9" ht="14.25" customHeight="1">
      <c r="A21" s="20">
        <v>18</v>
      </c>
      <c r="B21" s="455" t="s">
        <v>65</v>
      </c>
      <c r="C21" s="456"/>
      <c r="D21" s="456"/>
      <c r="E21" s="456"/>
      <c r="F21" s="439"/>
      <c r="G21" s="181">
        <v>0</v>
      </c>
      <c r="H21" s="181">
        <v>0</v>
      </c>
      <c r="I21" s="181">
        <v>0</v>
      </c>
    </row>
    <row r="22" spans="1:9" ht="15.75">
      <c r="A22" s="55">
        <v>19</v>
      </c>
      <c r="B22" s="450" t="s">
        <v>68</v>
      </c>
      <c r="C22" s="441"/>
      <c r="D22" s="441"/>
      <c r="E22" s="441"/>
      <c r="F22" s="442"/>
      <c r="G22" s="97">
        <f>G23+G29</f>
        <v>1894768</v>
      </c>
      <c r="H22" s="97">
        <f>H23+H29</f>
        <v>0</v>
      </c>
      <c r="I22" s="97">
        <f>I23+I29</f>
        <v>1556894</v>
      </c>
    </row>
    <row r="23" spans="1:9" ht="15.75">
      <c r="A23" s="182">
        <v>20</v>
      </c>
      <c r="B23" s="437" t="s">
        <v>42</v>
      </c>
      <c r="C23" s="438"/>
      <c r="D23" s="438"/>
      <c r="E23" s="438"/>
      <c r="F23" s="439"/>
      <c r="G23" s="180">
        <f>SUM(G24:G28)</f>
        <v>1894768</v>
      </c>
      <c r="H23" s="180">
        <f>SUM(H24:H28)</f>
        <v>0</v>
      </c>
      <c r="I23" s="180">
        <f>SUM(I24:I28)</f>
        <v>1556894</v>
      </c>
    </row>
    <row r="24" spans="1:9" ht="15">
      <c r="A24" s="182">
        <v>21</v>
      </c>
      <c r="B24" s="454" t="s">
        <v>69</v>
      </c>
      <c r="C24" s="438"/>
      <c r="D24" s="438"/>
      <c r="E24" s="438"/>
      <c r="F24" s="185"/>
      <c r="G24" s="181">
        <v>284065</v>
      </c>
      <c r="H24" s="181">
        <v>0</v>
      </c>
      <c r="I24" s="181">
        <v>300773</v>
      </c>
    </row>
    <row r="25" spans="1:9" ht="15">
      <c r="A25" s="182">
        <v>22</v>
      </c>
      <c r="B25" s="188" t="s">
        <v>70</v>
      </c>
      <c r="C25" s="187"/>
      <c r="D25" s="187"/>
      <c r="E25" s="187"/>
      <c r="F25" s="185"/>
      <c r="G25" s="181">
        <v>0</v>
      </c>
      <c r="H25" s="181">
        <v>0</v>
      </c>
      <c r="I25" s="181">
        <v>0</v>
      </c>
    </row>
    <row r="26" spans="1:9" ht="15">
      <c r="A26" s="189">
        <v>23</v>
      </c>
      <c r="B26" s="454" t="s">
        <v>71</v>
      </c>
      <c r="C26" s="438"/>
      <c r="D26" s="438"/>
      <c r="E26" s="438"/>
      <c r="F26" s="185"/>
      <c r="G26" s="181">
        <v>0</v>
      </c>
      <c r="H26" s="181">
        <v>0</v>
      </c>
      <c r="I26" s="181">
        <v>0</v>
      </c>
    </row>
    <row r="27" spans="1:9" ht="15.75" customHeight="1">
      <c r="A27" s="182">
        <v>24</v>
      </c>
      <c r="B27" s="451" t="s">
        <v>72</v>
      </c>
      <c r="C27" s="452"/>
      <c r="D27" s="452"/>
      <c r="E27" s="452"/>
      <c r="F27" s="453"/>
      <c r="G27" s="181">
        <v>473700</v>
      </c>
      <c r="H27" s="181">
        <v>0</v>
      </c>
      <c r="I27" s="181">
        <v>50250</v>
      </c>
    </row>
    <row r="28" spans="1:9" ht="12" customHeight="1">
      <c r="A28" s="189">
        <v>25</v>
      </c>
      <c r="B28" s="454" t="s">
        <v>41</v>
      </c>
      <c r="C28" s="438"/>
      <c r="D28" s="438"/>
      <c r="E28" s="438"/>
      <c r="F28" s="185"/>
      <c r="G28" s="181">
        <v>1137003</v>
      </c>
      <c r="H28" s="181">
        <v>0</v>
      </c>
      <c r="I28" s="181">
        <v>1205871</v>
      </c>
    </row>
    <row r="29" spans="1:9" ht="17.25" customHeight="1">
      <c r="A29" s="189">
        <v>26</v>
      </c>
      <c r="B29" s="457" t="s">
        <v>73</v>
      </c>
      <c r="C29" s="456"/>
      <c r="D29" s="456"/>
      <c r="E29" s="456"/>
      <c r="F29" s="439"/>
      <c r="G29" s="180">
        <f>SUM(G30:G31)</f>
        <v>0</v>
      </c>
      <c r="H29" s="180">
        <f>SUM(H30:H31)</f>
        <v>0</v>
      </c>
      <c r="I29" s="180">
        <f>SUM(I30:I31)</f>
        <v>0</v>
      </c>
    </row>
    <row r="30" spans="1:9" ht="13.5" customHeight="1">
      <c r="A30" s="189">
        <v>27</v>
      </c>
      <c r="B30" s="183" t="s">
        <v>74</v>
      </c>
      <c r="C30" s="184"/>
      <c r="D30" s="184"/>
      <c r="E30" s="184"/>
      <c r="F30" s="185"/>
      <c r="G30" s="181">
        <v>0</v>
      </c>
      <c r="H30" s="181">
        <v>0</v>
      </c>
      <c r="I30" s="181">
        <v>0</v>
      </c>
    </row>
    <row r="31" spans="1:9" ht="15">
      <c r="A31" s="189">
        <v>28</v>
      </c>
      <c r="B31" s="183" t="s">
        <v>132</v>
      </c>
      <c r="C31" s="184"/>
      <c r="D31" s="184"/>
      <c r="E31" s="184"/>
      <c r="F31" s="185"/>
      <c r="G31" s="181">
        <v>0</v>
      </c>
      <c r="H31" s="181">
        <v>0</v>
      </c>
      <c r="I31" s="181">
        <v>0</v>
      </c>
    </row>
    <row r="32" spans="1:9" ht="16.5" customHeight="1">
      <c r="A32" s="55">
        <v>29</v>
      </c>
      <c r="B32" s="440" t="s">
        <v>75</v>
      </c>
      <c r="C32" s="441"/>
      <c r="D32" s="441"/>
      <c r="E32" s="441"/>
      <c r="F32" s="442"/>
      <c r="G32" s="97">
        <f>SUM(G33:G37)</f>
        <v>36976379</v>
      </c>
      <c r="H32" s="97">
        <f>SUM(H33:H37)</f>
        <v>0</v>
      </c>
      <c r="I32" s="97">
        <f>SUM(I33:I37)</f>
        <v>92436742</v>
      </c>
    </row>
    <row r="33" spans="1:9" ht="15" customHeight="1">
      <c r="A33" s="189">
        <v>30</v>
      </c>
      <c r="B33" s="443" t="s">
        <v>262</v>
      </c>
      <c r="C33" s="444"/>
      <c r="D33" s="444"/>
      <c r="E33" s="444"/>
      <c r="F33" s="444"/>
      <c r="G33" s="180">
        <v>0</v>
      </c>
      <c r="H33" s="180">
        <v>0</v>
      </c>
      <c r="I33" s="180">
        <v>0</v>
      </c>
    </row>
    <row r="34" spans="1:9" ht="15.75">
      <c r="A34" s="182">
        <v>31</v>
      </c>
      <c r="B34" s="443" t="s">
        <v>76</v>
      </c>
      <c r="C34" s="444"/>
      <c r="D34" s="444"/>
      <c r="E34" s="444"/>
      <c r="F34" s="444"/>
      <c r="G34" s="181">
        <v>424875</v>
      </c>
      <c r="H34" s="181">
        <v>0</v>
      </c>
      <c r="I34" s="181">
        <v>330735</v>
      </c>
    </row>
    <row r="35" spans="1:9" ht="15.75">
      <c r="A35" s="182">
        <v>32</v>
      </c>
      <c r="B35" s="443" t="s">
        <v>77</v>
      </c>
      <c r="C35" s="444"/>
      <c r="D35" s="444"/>
      <c r="E35" s="444"/>
      <c r="F35" s="444"/>
      <c r="G35" s="181">
        <v>36551504</v>
      </c>
      <c r="H35" s="181">
        <v>0</v>
      </c>
      <c r="I35" s="181">
        <v>92106007</v>
      </c>
    </row>
    <row r="36" spans="1:9" ht="15.75">
      <c r="A36" s="182">
        <v>33</v>
      </c>
      <c r="B36" s="443" t="s">
        <v>78</v>
      </c>
      <c r="C36" s="444"/>
      <c r="D36" s="444"/>
      <c r="E36" s="444"/>
      <c r="F36" s="444"/>
      <c r="G36" s="181">
        <v>0</v>
      </c>
      <c r="H36" s="181">
        <v>0</v>
      </c>
      <c r="I36" s="181">
        <v>0</v>
      </c>
    </row>
    <row r="37" spans="1:9" ht="15.75">
      <c r="A37" s="182">
        <v>34</v>
      </c>
      <c r="B37" s="443"/>
      <c r="C37" s="444"/>
      <c r="D37" s="444"/>
      <c r="E37" s="444"/>
      <c r="F37" s="444"/>
      <c r="G37" s="181">
        <v>0</v>
      </c>
      <c r="H37" s="181">
        <v>0</v>
      </c>
      <c r="I37" s="181">
        <v>0</v>
      </c>
    </row>
    <row r="38" spans="1:9" ht="15.75">
      <c r="A38" s="55">
        <v>35</v>
      </c>
      <c r="B38" s="440" t="s">
        <v>79</v>
      </c>
      <c r="C38" s="441"/>
      <c r="D38" s="441"/>
      <c r="E38" s="441"/>
      <c r="F38" s="442"/>
      <c r="G38" s="97">
        <f>G39+G49+G58</f>
        <v>29310875</v>
      </c>
      <c r="H38" s="97">
        <f>H39+H49+H58</f>
        <v>0</v>
      </c>
      <c r="I38" s="97">
        <f>I39+I49+I58</f>
        <v>27033891</v>
      </c>
    </row>
    <row r="39" spans="1:9" ht="15.75">
      <c r="A39" s="182">
        <v>36</v>
      </c>
      <c r="B39" s="437" t="s">
        <v>80</v>
      </c>
      <c r="C39" s="438"/>
      <c r="D39" s="438"/>
      <c r="E39" s="438"/>
      <c r="F39" s="439"/>
      <c r="G39" s="180">
        <f>SUM(G40:G48)</f>
        <v>28977426</v>
      </c>
      <c r="H39" s="180">
        <f>SUM(H40:H48)</f>
        <v>0</v>
      </c>
      <c r="I39" s="180">
        <f>SUM(I40:I48)</f>
        <v>26503286</v>
      </c>
    </row>
    <row r="40" spans="1:9" ht="15">
      <c r="A40" s="182">
        <v>37</v>
      </c>
      <c r="B40" s="183" t="s">
        <v>81</v>
      </c>
      <c r="C40" s="184"/>
      <c r="D40" s="184"/>
      <c r="E40" s="184"/>
      <c r="F40" s="185"/>
      <c r="G40" s="181">
        <v>0</v>
      </c>
      <c r="H40" s="181">
        <v>0</v>
      </c>
      <c r="I40" s="181">
        <v>0</v>
      </c>
    </row>
    <row r="41" spans="1:9" ht="15">
      <c r="A41" s="182">
        <v>38</v>
      </c>
      <c r="B41" s="183" t="s">
        <v>82</v>
      </c>
      <c r="C41" s="183"/>
      <c r="D41" s="183"/>
      <c r="E41" s="183"/>
      <c r="F41" s="194"/>
      <c r="G41" s="181">
        <v>0</v>
      </c>
      <c r="H41" s="181">
        <v>0</v>
      </c>
      <c r="I41" s="181">
        <v>0</v>
      </c>
    </row>
    <row r="42" spans="1:9" ht="15">
      <c r="A42" s="182">
        <v>39</v>
      </c>
      <c r="B42" s="183" t="s">
        <v>83</v>
      </c>
      <c r="C42" s="183"/>
      <c r="D42" s="195"/>
      <c r="E42" s="195"/>
      <c r="F42" s="194"/>
      <c r="G42" s="181">
        <v>22835742</v>
      </c>
      <c r="H42" s="181">
        <v>0</v>
      </c>
      <c r="I42" s="181">
        <v>16015215</v>
      </c>
    </row>
    <row r="43" spans="1:9" ht="15">
      <c r="A43" s="182">
        <v>40</v>
      </c>
      <c r="B43" s="183" t="s">
        <v>84</v>
      </c>
      <c r="C43" s="183"/>
      <c r="D43" s="195"/>
      <c r="E43" s="195"/>
      <c r="F43" s="194"/>
      <c r="G43" s="181">
        <v>6141684</v>
      </c>
      <c r="H43" s="181">
        <v>0</v>
      </c>
      <c r="I43" s="181">
        <v>4938071</v>
      </c>
    </row>
    <row r="44" spans="1:9" ht="15">
      <c r="A44" s="182">
        <v>41</v>
      </c>
      <c r="B44" s="183" t="s">
        <v>85</v>
      </c>
      <c r="C44" s="183"/>
      <c r="D44" s="195"/>
      <c r="E44" s="195"/>
      <c r="F44" s="194"/>
      <c r="G44" s="181">
        <v>0</v>
      </c>
      <c r="H44" s="181">
        <v>0</v>
      </c>
      <c r="I44" s="181">
        <v>0</v>
      </c>
    </row>
    <row r="45" spans="1:9" ht="15">
      <c r="A45" s="182">
        <v>42</v>
      </c>
      <c r="B45" s="183" t="s">
        <v>86</v>
      </c>
      <c r="C45" s="183"/>
      <c r="D45" s="183"/>
      <c r="E45" s="195"/>
      <c r="F45" s="194"/>
      <c r="G45" s="181">
        <v>0</v>
      </c>
      <c r="H45" s="181">
        <v>0</v>
      </c>
      <c r="I45" s="181">
        <v>5550000</v>
      </c>
    </row>
    <row r="46" spans="1:9" ht="15">
      <c r="A46" s="182">
        <v>43</v>
      </c>
      <c r="B46" s="183" t="s">
        <v>87</v>
      </c>
      <c r="C46" s="183"/>
      <c r="D46" s="183"/>
      <c r="E46" s="183"/>
      <c r="F46" s="194"/>
      <c r="G46" s="181">
        <v>0</v>
      </c>
      <c r="H46" s="181">
        <v>0</v>
      </c>
      <c r="I46" s="181">
        <v>0</v>
      </c>
    </row>
    <row r="47" spans="1:9" ht="15">
      <c r="A47" s="182">
        <v>44</v>
      </c>
      <c r="B47" s="183" t="s">
        <v>88</v>
      </c>
      <c r="C47" s="183"/>
      <c r="D47" s="183"/>
      <c r="E47" s="195"/>
      <c r="F47" s="194"/>
      <c r="G47" s="181">
        <v>0</v>
      </c>
      <c r="H47" s="181">
        <v>0</v>
      </c>
      <c r="I47" s="181">
        <v>0</v>
      </c>
    </row>
    <row r="48" spans="1:9" ht="15">
      <c r="A48" s="182">
        <v>45</v>
      </c>
      <c r="B48" s="445"/>
      <c r="C48" s="446"/>
      <c r="D48" s="446"/>
      <c r="E48" s="446"/>
      <c r="F48" s="447"/>
      <c r="G48" s="181">
        <v>0</v>
      </c>
      <c r="H48" s="181">
        <v>0</v>
      </c>
      <c r="I48" s="181">
        <v>0</v>
      </c>
    </row>
    <row r="49" spans="1:9" ht="15.75">
      <c r="A49" s="190">
        <v>46</v>
      </c>
      <c r="B49" s="437" t="s">
        <v>90</v>
      </c>
      <c r="C49" s="448"/>
      <c r="D49" s="448"/>
      <c r="E49" s="448"/>
      <c r="F49" s="449"/>
      <c r="G49" s="180">
        <f>SUM(G50:G57)</f>
        <v>0</v>
      </c>
      <c r="H49" s="180">
        <f>SUM(H50:H57)</f>
        <v>0</v>
      </c>
      <c r="I49" s="180">
        <f>SUM(I50:I57)</f>
        <v>0</v>
      </c>
    </row>
    <row r="50" spans="1:9" ht="15">
      <c r="A50" s="182">
        <v>47</v>
      </c>
      <c r="B50" s="183" t="s">
        <v>81</v>
      </c>
      <c r="C50" s="184"/>
      <c r="D50" s="184"/>
      <c r="E50" s="184"/>
      <c r="F50" s="185"/>
      <c r="G50" s="181">
        <v>0</v>
      </c>
      <c r="H50" s="181">
        <v>0</v>
      </c>
      <c r="I50" s="181">
        <v>0</v>
      </c>
    </row>
    <row r="51" spans="1:9" ht="15">
      <c r="A51" s="182">
        <v>48</v>
      </c>
      <c r="B51" s="183" t="s">
        <v>82</v>
      </c>
      <c r="C51" s="183"/>
      <c r="D51" s="183"/>
      <c r="E51" s="183"/>
      <c r="F51" s="194"/>
      <c r="G51" s="181">
        <v>0</v>
      </c>
      <c r="H51" s="181">
        <v>0</v>
      </c>
      <c r="I51" s="181">
        <v>0</v>
      </c>
    </row>
    <row r="52" spans="1:9" ht="15">
      <c r="A52" s="182">
        <v>49</v>
      </c>
      <c r="B52" s="183" t="s">
        <v>83</v>
      </c>
      <c r="C52" s="183"/>
      <c r="D52" s="195"/>
      <c r="E52" s="195"/>
      <c r="F52" s="194"/>
      <c r="G52" s="181">
        <v>0</v>
      </c>
      <c r="H52" s="181">
        <v>0</v>
      </c>
      <c r="I52" s="181">
        <v>0</v>
      </c>
    </row>
    <row r="53" spans="1:9" ht="15">
      <c r="A53" s="182">
        <v>50</v>
      </c>
      <c r="B53" s="183" t="s">
        <v>84</v>
      </c>
      <c r="C53" s="183"/>
      <c r="D53" s="195"/>
      <c r="E53" s="195"/>
      <c r="F53" s="194"/>
      <c r="G53" s="181">
        <v>0</v>
      </c>
      <c r="H53" s="181">
        <v>0</v>
      </c>
      <c r="I53" s="181">
        <v>0</v>
      </c>
    </row>
    <row r="54" spans="1:9" ht="15">
      <c r="A54" s="182">
        <v>51</v>
      </c>
      <c r="B54" s="183" t="s">
        <v>85</v>
      </c>
      <c r="C54" s="183"/>
      <c r="D54" s="195"/>
      <c r="E54" s="195"/>
      <c r="F54" s="194"/>
      <c r="G54" s="181">
        <v>0</v>
      </c>
      <c r="H54" s="181">
        <v>0</v>
      </c>
      <c r="I54" s="181">
        <v>0</v>
      </c>
    </row>
    <row r="55" spans="1:9" ht="15">
      <c r="A55" s="182">
        <v>52</v>
      </c>
      <c r="B55" s="183" t="s">
        <v>86</v>
      </c>
      <c r="C55" s="183"/>
      <c r="D55" s="183"/>
      <c r="E55" s="195"/>
      <c r="F55" s="194"/>
      <c r="G55" s="181">
        <v>0</v>
      </c>
      <c r="H55" s="181">
        <v>0</v>
      </c>
      <c r="I55" s="181">
        <v>0</v>
      </c>
    </row>
    <row r="56" spans="1:9" ht="15">
      <c r="A56" s="182">
        <v>53</v>
      </c>
      <c r="B56" s="183" t="s">
        <v>87</v>
      </c>
      <c r="C56" s="183"/>
      <c r="D56" s="183"/>
      <c r="E56" s="183"/>
      <c r="F56" s="194"/>
      <c r="G56" s="181">
        <v>0</v>
      </c>
      <c r="H56" s="181">
        <v>0</v>
      </c>
      <c r="I56" s="181">
        <v>0</v>
      </c>
    </row>
    <row r="57" spans="1:9" ht="15">
      <c r="A57" s="182">
        <v>54</v>
      </c>
      <c r="B57" s="183" t="s">
        <v>88</v>
      </c>
      <c r="C57" s="183"/>
      <c r="D57" s="183"/>
      <c r="E57" s="195"/>
      <c r="F57" s="194"/>
      <c r="G57" s="181">
        <v>0</v>
      </c>
      <c r="H57" s="181">
        <v>0</v>
      </c>
      <c r="I57" s="181">
        <v>0</v>
      </c>
    </row>
    <row r="58" spans="1:9" ht="15" customHeight="1">
      <c r="A58" s="182">
        <v>55</v>
      </c>
      <c r="B58" s="437" t="s">
        <v>89</v>
      </c>
      <c r="C58" s="438"/>
      <c r="D58" s="438"/>
      <c r="E58" s="438"/>
      <c r="F58" s="439"/>
      <c r="G58" s="180">
        <f>SUM(G59:G67)</f>
        <v>333449</v>
      </c>
      <c r="H58" s="180">
        <f>SUM(H59:H67)</f>
        <v>0</v>
      </c>
      <c r="I58" s="180">
        <f>SUM(I59:I67)</f>
        <v>530605</v>
      </c>
    </row>
    <row r="59" spans="1:9" ht="15">
      <c r="A59" s="182">
        <v>56</v>
      </c>
      <c r="B59" s="183" t="s">
        <v>91</v>
      </c>
      <c r="C59" s="184"/>
      <c r="D59" s="184"/>
      <c r="E59" s="184"/>
      <c r="F59" s="185"/>
      <c r="G59" s="181">
        <v>183449</v>
      </c>
      <c r="H59" s="181">
        <v>0</v>
      </c>
      <c r="I59" s="181">
        <v>380605</v>
      </c>
    </row>
    <row r="60" spans="1:9" ht="15">
      <c r="A60" s="182">
        <v>57</v>
      </c>
      <c r="B60" s="183" t="s">
        <v>92</v>
      </c>
      <c r="C60" s="183"/>
      <c r="D60" s="183"/>
      <c r="E60" s="183"/>
      <c r="F60" s="194"/>
      <c r="G60" s="181">
        <v>0</v>
      </c>
      <c r="H60" s="181">
        <v>0</v>
      </c>
      <c r="I60" s="181">
        <v>0</v>
      </c>
    </row>
    <row r="61" spans="1:9" ht="15">
      <c r="A61" s="182">
        <v>58</v>
      </c>
      <c r="B61" s="196" t="s">
        <v>93</v>
      </c>
      <c r="C61" s="196"/>
      <c r="D61" s="197"/>
      <c r="E61" s="197"/>
      <c r="F61" s="198"/>
      <c r="G61" s="181">
        <v>0</v>
      </c>
      <c r="H61" s="181">
        <v>0</v>
      </c>
      <c r="I61" s="181">
        <v>0</v>
      </c>
    </row>
    <row r="62" spans="1:9" ht="15">
      <c r="A62" s="182">
        <v>59</v>
      </c>
      <c r="B62" s="183" t="s">
        <v>94</v>
      </c>
      <c r="C62" s="183"/>
      <c r="D62" s="195"/>
      <c r="E62" s="195"/>
      <c r="F62" s="194"/>
      <c r="G62" s="181">
        <v>150000</v>
      </c>
      <c r="H62" s="181">
        <v>0</v>
      </c>
      <c r="I62" s="181">
        <v>150000</v>
      </c>
    </row>
    <row r="63" spans="1:9" ht="15">
      <c r="A63" s="182">
        <v>60</v>
      </c>
      <c r="B63" s="191" t="s">
        <v>95</v>
      </c>
      <c r="C63" s="183"/>
      <c r="D63" s="195"/>
      <c r="E63" s="195"/>
      <c r="F63" s="194"/>
      <c r="G63" s="181">
        <v>0</v>
      </c>
      <c r="H63" s="181">
        <v>0</v>
      </c>
      <c r="I63" s="181">
        <v>0</v>
      </c>
    </row>
    <row r="64" spans="1:9" ht="15">
      <c r="A64" s="182">
        <v>61</v>
      </c>
      <c r="B64" s="183" t="s">
        <v>96</v>
      </c>
      <c r="C64" s="183"/>
      <c r="D64" s="183"/>
      <c r="E64" s="195"/>
      <c r="F64" s="194"/>
      <c r="G64" s="181">
        <v>0</v>
      </c>
      <c r="H64" s="181">
        <v>0</v>
      </c>
      <c r="I64" s="181">
        <v>0</v>
      </c>
    </row>
    <row r="65" spans="1:9" ht="15">
      <c r="A65" s="182">
        <v>62</v>
      </c>
      <c r="B65" s="191" t="s">
        <v>97</v>
      </c>
      <c r="C65" s="183"/>
      <c r="D65" s="183"/>
      <c r="E65" s="183"/>
      <c r="F65" s="194"/>
      <c r="G65" s="181">
        <v>0</v>
      </c>
      <c r="H65" s="181">
        <v>0</v>
      </c>
      <c r="I65" s="181">
        <v>0</v>
      </c>
    </row>
    <row r="66" spans="1:9" ht="15">
      <c r="A66" s="182">
        <v>63</v>
      </c>
      <c r="B66" s="191" t="s">
        <v>263</v>
      </c>
      <c r="C66" s="183"/>
      <c r="D66" s="183"/>
      <c r="E66" s="195"/>
      <c r="F66" s="194"/>
      <c r="G66" s="181">
        <v>0</v>
      </c>
      <c r="H66" s="181">
        <v>0</v>
      </c>
      <c r="I66" s="181">
        <v>0</v>
      </c>
    </row>
    <row r="67" spans="1:9" ht="15">
      <c r="A67" s="182">
        <v>64</v>
      </c>
      <c r="B67" s="191" t="s">
        <v>264</v>
      </c>
      <c r="C67" s="183"/>
      <c r="D67" s="183"/>
      <c r="E67" s="183"/>
      <c r="F67" s="194"/>
      <c r="G67" s="181">
        <v>0</v>
      </c>
      <c r="H67" s="181">
        <v>0</v>
      </c>
      <c r="I67" s="181">
        <v>0</v>
      </c>
    </row>
    <row r="68" spans="1:9" ht="15.75">
      <c r="A68" s="55">
        <v>65</v>
      </c>
      <c r="B68" s="440" t="s">
        <v>98</v>
      </c>
      <c r="C68" s="441"/>
      <c r="D68" s="441"/>
      <c r="E68" s="441"/>
      <c r="F68" s="442"/>
      <c r="G68" s="97">
        <f>SUM(G69:G70)</f>
        <v>8247810</v>
      </c>
      <c r="H68" s="97">
        <f>SUM(H69:H70)</f>
        <v>0</v>
      </c>
      <c r="I68" s="97">
        <f>SUM(I69:I70)</f>
        <v>272000</v>
      </c>
    </row>
    <row r="69" spans="1:9" ht="15.75">
      <c r="A69" s="189">
        <v>66</v>
      </c>
      <c r="B69" s="434" t="s">
        <v>474</v>
      </c>
      <c r="C69" s="435"/>
      <c r="D69" s="435"/>
      <c r="E69" s="435"/>
      <c r="F69" s="436"/>
      <c r="G69" s="180">
        <v>0</v>
      </c>
      <c r="H69" s="180">
        <v>0</v>
      </c>
      <c r="I69" s="180">
        <v>272000</v>
      </c>
    </row>
    <row r="70" spans="1:9" ht="15.75">
      <c r="A70" s="189">
        <v>67</v>
      </c>
      <c r="B70" s="434" t="s">
        <v>473</v>
      </c>
      <c r="C70" s="435"/>
      <c r="D70" s="435"/>
      <c r="E70" s="435"/>
      <c r="F70" s="436"/>
      <c r="G70" s="180">
        <v>8247810</v>
      </c>
      <c r="H70" s="180">
        <v>0</v>
      </c>
      <c r="I70" s="180">
        <v>0</v>
      </c>
    </row>
    <row r="71" spans="1:9" ht="15.75">
      <c r="A71" s="55">
        <v>68</v>
      </c>
      <c r="B71" s="440" t="s">
        <v>99</v>
      </c>
      <c r="C71" s="441"/>
      <c r="D71" s="441"/>
      <c r="E71" s="441"/>
      <c r="F71" s="442"/>
      <c r="G71" s="97">
        <f>SUM(G72:G74)</f>
        <v>169897</v>
      </c>
      <c r="H71" s="98">
        <f>SUM(H72:H74)</f>
        <v>0</v>
      </c>
      <c r="I71" s="98">
        <f>SUM(I72:I74)</f>
        <v>0</v>
      </c>
    </row>
    <row r="72" spans="1:9" ht="15">
      <c r="A72" s="182">
        <v>69</v>
      </c>
      <c r="B72" s="191" t="s">
        <v>100</v>
      </c>
      <c r="C72" s="184"/>
      <c r="D72" s="192"/>
      <c r="E72" s="192"/>
      <c r="F72" s="193"/>
      <c r="G72" s="181">
        <v>0</v>
      </c>
      <c r="H72" s="181">
        <v>0</v>
      </c>
      <c r="I72" s="181">
        <v>0</v>
      </c>
    </row>
    <row r="73" spans="1:9" ht="15">
      <c r="A73" s="182">
        <v>70</v>
      </c>
      <c r="B73" s="183" t="s">
        <v>101</v>
      </c>
      <c r="C73" s="183"/>
      <c r="D73" s="192"/>
      <c r="E73" s="192"/>
      <c r="F73" s="193"/>
      <c r="G73" s="181">
        <v>169897</v>
      </c>
      <c r="H73" s="181">
        <v>0</v>
      </c>
      <c r="I73" s="181">
        <v>0</v>
      </c>
    </row>
    <row r="74" spans="1:9" ht="15">
      <c r="A74" s="182">
        <v>71</v>
      </c>
      <c r="B74" s="183" t="s">
        <v>102</v>
      </c>
      <c r="C74" s="183"/>
      <c r="D74" s="192"/>
      <c r="E74" s="192"/>
      <c r="F74" s="193"/>
      <c r="G74" s="181">
        <v>0</v>
      </c>
      <c r="H74" s="181">
        <v>0</v>
      </c>
      <c r="I74" s="181">
        <v>0</v>
      </c>
    </row>
    <row r="75" spans="1:9" ht="15.75" customHeight="1">
      <c r="A75" s="55">
        <v>72</v>
      </c>
      <c r="B75" s="440" t="s">
        <v>0</v>
      </c>
      <c r="C75" s="441"/>
      <c r="D75" s="441"/>
      <c r="E75" s="441"/>
      <c r="F75" s="442"/>
      <c r="G75" s="97">
        <f>G4+G22+G32+G38+G68+G71</f>
        <v>2125923566</v>
      </c>
      <c r="H75" s="97">
        <f>H4+H22+H32+H38+H68+H71</f>
        <v>0</v>
      </c>
      <c r="I75" s="97">
        <f>I4+I22+I32+I38+I68+I71</f>
        <v>2158481233</v>
      </c>
    </row>
  </sheetData>
  <sheetProtection/>
  <mergeCells count="31">
    <mergeCell ref="A3:F3"/>
    <mergeCell ref="B4:F4"/>
    <mergeCell ref="B5:F5"/>
    <mergeCell ref="B20:F20"/>
    <mergeCell ref="B19:F19"/>
    <mergeCell ref="B9:F9"/>
    <mergeCell ref="B15:F15"/>
    <mergeCell ref="B21:F21"/>
    <mergeCell ref="B33:F33"/>
    <mergeCell ref="B32:F32"/>
    <mergeCell ref="B26:E26"/>
    <mergeCell ref="B37:F37"/>
    <mergeCell ref="B28:E28"/>
    <mergeCell ref="B29:F29"/>
    <mergeCell ref="B49:F49"/>
    <mergeCell ref="B58:F58"/>
    <mergeCell ref="B22:F22"/>
    <mergeCell ref="B23:F23"/>
    <mergeCell ref="B27:F27"/>
    <mergeCell ref="B24:E24"/>
    <mergeCell ref="B38:F38"/>
    <mergeCell ref="B70:F70"/>
    <mergeCell ref="B39:F39"/>
    <mergeCell ref="B75:F75"/>
    <mergeCell ref="B68:F68"/>
    <mergeCell ref="B34:F34"/>
    <mergeCell ref="B35:F35"/>
    <mergeCell ref="B36:F36"/>
    <mergeCell ref="B71:F71"/>
    <mergeCell ref="B69:F69"/>
    <mergeCell ref="B48:F48"/>
  </mergeCells>
  <printOptions horizontalCentered="1" verticalCentered="1"/>
  <pageMargins left="0.15748031496062992" right="0.15748031496062992" top="0.5511811023622047" bottom="0.07874015748031496" header="0.31496062992125984" footer="0.2362204724409449"/>
  <pageSetup horizontalDpi="600" verticalDpi="600" orientation="portrait" paperSize="9" scale="71" r:id="rId1"/>
  <headerFooter alignWithMargins="0">
    <oddHeader>&amp;C&amp;"Arial,Félkövér"&amp;14MÉRLEG-ESZKÖZÖK
2016.12.31.&amp;R2.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view="pageLayout" workbookViewId="0" topLeftCell="A1">
      <selection activeCell="I48" sqref="I48"/>
    </sheetView>
  </sheetViews>
  <sheetFormatPr defaultColWidth="8" defaultRowHeight="15"/>
  <cols>
    <col min="1" max="1" width="6" style="1" customWidth="1"/>
    <col min="2" max="5" width="8" style="1" customWidth="1"/>
    <col min="6" max="6" width="16.09765625" style="1" customWidth="1"/>
    <col min="7" max="9" width="17.59765625" style="1" customWidth="1"/>
    <col min="10" max="16384" width="8" style="1" customWidth="1"/>
  </cols>
  <sheetData>
    <row r="1" spans="8:10" ht="15.75">
      <c r="H1" s="118"/>
      <c r="I1" s="119"/>
      <c r="J1" s="4"/>
    </row>
    <row r="2" spans="1:10" ht="18.75" thickBot="1">
      <c r="A2" s="116" t="str">
        <f>Adatlap!A1</f>
        <v>Nagyréde Nagyközség Önkormányzata</v>
      </c>
      <c r="H2" s="2"/>
      <c r="I2" s="202" t="s">
        <v>472</v>
      </c>
      <c r="J2" s="4"/>
    </row>
    <row r="3" spans="1:9" ht="39.75" customHeight="1" thickBot="1">
      <c r="A3" s="468" t="s">
        <v>43</v>
      </c>
      <c r="B3" s="469"/>
      <c r="C3" s="469"/>
      <c r="D3" s="469"/>
      <c r="E3" s="469"/>
      <c r="F3" s="469"/>
      <c r="G3" s="149" t="s">
        <v>236</v>
      </c>
      <c r="H3" s="149" t="s">
        <v>237</v>
      </c>
      <c r="I3" s="149" t="s">
        <v>238</v>
      </c>
    </row>
    <row r="4" spans="1:9" ht="15.75">
      <c r="A4" s="55">
        <v>1</v>
      </c>
      <c r="B4" s="450" t="s">
        <v>103</v>
      </c>
      <c r="C4" s="441"/>
      <c r="D4" s="441"/>
      <c r="E4" s="441"/>
      <c r="F4" s="442"/>
      <c r="G4" s="97">
        <f>SUM(G5:G10)</f>
        <v>1721701223</v>
      </c>
      <c r="H4" s="97">
        <f>SUM(H5:H10)</f>
        <v>0</v>
      </c>
      <c r="I4" s="97">
        <f>SUM(I5:I10)</f>
        <v>1779343675</v>
      </c>
    </row>
    <row r="5" spans="1:9" ht="19.5" customHeight="1">
      <c r="A5" s="182">
        <v>2</v>
      </c>
      <c r="B5" s="460" t="s">
        <v>107</v>
      </c>
      <c r="C5" s="461"/>
      <c r="D5" s="461"/>
      <c r="E5" s="461"/>
      <c r="F5" s="444"/>
      <c r="G5" s="180">
        <v>1985098400</v>
      </c>
      <c r="H5" s="180">
        <v>0</v>
      </c>
      <c r="I5" s="180">
        <v>1985098400</v>
      </c>
    </row>
    <row r="6" spans="1:9" ht="19.5" customHeight="1">
      <c r="A6" s="182">
        <v>3</v>
      </c>
      <c r="B6" s="472" t="s">
        <v>108</v>
      </c>
      <c r="C6" s="473"/>
      <c r="D6" s="473"/>
      <c r="E6" s="473"/>
      <c r="F6" s="473"/>
      <c r="G6" s="180">
        <v>0</v>
      </c>
      <c r="H6" s="180">
        <v>0</v>
      </c>
      <c r="I6" s="180">
        <v>0</v>
      </c>
    </row>
    <row r="7" spans="1:9" ht="19.5" customHeight="1">
      <c r="A7" s="182">
        <v>4</v>
      </c>
      <c r="B7" s="472" t="s">
        <v>104</v>
      </c>
      <c r="C7" s="473"/>
      <c r="D7" s="473"/>
      <c r="E7" s="473"/>
      <c r="F7" s="473"/>
      <c r="G7" s="180">
        <v>5567538</v>
      </c>
      <c r="H7" s="180">
        <v>0</v>
      </c>
      <c r="I7" s="180">
        <v>5567538</v>
      </c>
    </row>
    <row r="8" spans="1:9" ht="19.5" customHeight="1">
      <c r="A8" s="182">
        <v>5</v>
      </c>
      <c r="B8" s="470" t="s">
        <v>105</v>
      </c>
      <c r="C8" s="471"/>
      <c r="D8" s="471"/>
      <c r="E8" s="471"/>
      <c r="F8" s="471"/>
      <c r="G8" s="180">
        <v>-365099348</v>
      </c>
      <c r="H8" s="180">
        <v>0</v>
      </c>
      <c r="I8" s="180">
        <v>-268964715</v>
      </c>
    </row>
    <row r="9" spans="1:9" ht="19.5" customHeight="1">
      <c r="A9" s="182">
        <v>6</v>
      </c>
      <c r="B9" s="470" t="s">
        <v>106</v>
      </c>
      <c r="C9" s="471"/>
      <c r="D9" s="471"/>
      <c r="E9" s="471"/>
      <c r="F9" s="471"/>
      <c r="G9" s="180">
        <v>0</v>
      </c>
      <c r="H9" s="180">
        <v>0</v>
      </c>
      <c r="I9" s="180">
        <v>0</v>
      </c>
    </row>
    <row r="10" spans="1:9" ht="19.5" customHeight="1">
      <c r="A10" s="182">
        <v>7</v>
      </c>
      <c r="B10" s="470" t="s">
        <v>109</v>
      </c>
      <c r="C10" s="471"/>
      <c r="D10" s="471"/>
      <c r="E10" s="471"/>
      <c r="F10" s="471"/>
      <c r="G10" s="180">
        <v>96134633</v>
      </c>
      <c r="H10" s="180">
        <v>0</v>
      </c>
      <c r="I10" s="180">
        <v>57642452</v>
      </c>
    </row>
    <row r="11" spans="1:9" ht="19.5" customHeight="1">
      <c r="A11" s="55">
        <v>8</v>
      </c>
      <c r="B11" s="450" t="s">
        <v>110</v>
      </c>
      <c r="C11" s="441"/>
      <c r="D11" s="441"/>
      <c r="E11" s="441"/>
      <c r="F11" s="442"/>
      <c r="G11" s="97">
        <f>G12+G22+G32</f>
        <v>79713472</v>
      </c>
      <c r="H11" s="97">
        <f>H12+H22+H32</f>
        <v>0</v>
      </c>
      <c r="I11" s="97">
        <f>I12+I22+I32</f>
        <v>55391560</v>
      </c>
    </row>
    <row r="12" spans="1:9" ht="19.5" customHeight="1">
      <c r="A12" s="182">
        <v>9</v>
      </c>
      <c r="B12" s="437" t="s">
        <v>111</v>
      </c>
      <c r="C12" s="438"/>
      <c r="D12" s="438"/>
      <c r="E12" s="438"/>
      <c r="F12" s="439"/>
      <c r="G12" s="180">
        <f>SUM(G13:G21)</f>
        <v>27665852</v>
      </c>
      <c r="H12" s="180">
        <f>SUM(H13:H21)</f>
        <v>0</v>
      </c>
      <c r="I12" s="180">
        <f>SUM(I13:I21)</f>
        <v>12672408</v>
      </c>
    </row>
    <row r="13" spans="1:9" ht="19.5" customHeight="1">
      <c r="A13" s="182">
        <v>10</v>
      </c>
      <c r="B13" s="183" t="s">
        <v>112</v>
      </c>
      <c r="C13" s="184"/>
      <c r="D13" s="184"/>
      <c r="E13" s="184"/>
      <c r="F13" s="185"/>
      <c r="G13" s="181">
        <v>40082</v>
      </c>
      <c r="H13" s="181">
        <v>0</v>
      </c>
      <c r="I13" s="181">
        <v>0</v>
      </c>
    </row>
    <row r="14" spans="1:9" ht="19.5" customHeight="1">
      <c r="A14" s="182">
        <v>11</v>
      </c>
      <c r="B14" s="183" t="s">
        <v>113</v>
      </c>
      <c r="C14" s="183"/>
      <c r="D14" s="183"/>
      <c r="E14" s="183"/>
      <c r="F14" s="194"/>
      <c r="G14" s="181">
        <v>0</v>
      </c>
      <c r="H14" s="181">
        <v>0</v>
      </c>
      <c r="I14" s="181">
        <v>0</v>
      </c>
    </row>
    <row r="15" spans="1:9" ht="19.5" customHeight="1">
      <c r="A15" s="182">
        <v>12</v>
      </c>
      <c r="B15" s="183" t="s">
        <v>114</v>
      </c>
      <c r="C15" s="183"/>
      <c r="D15" s="195"/>
      <c r="E15" s="195"/>
      <c r="F15" s="194"/>
      <c r="G15" s="181">
        <v>13577104</v>
      </c>
      <c r="H15" s="181">
        <v>0</v>
      </c>
      <c r="I15" s="181">
        <v>8208669</v>
      </c>
    </row>
    <row r="16" spans="1:9" ht="19.5" customHeight="1">
      <c r="A16" s="182">
        <v>13</v>
      </c>
      <c r="B16" s="183" t="s">
        <v>115</v>
      </c>
      <c r="C16" s="183"/>
      <c r="D16" s="195"/>
      <c r="E16" s="195"/>
      <c r="F16" s="194"/>
      <c r="G16" s="181">
        <v>0</v>
      </c>
      <c r="H16" s="181">
        <v>0</v>
      </c>
      <c r="I16" s="181">
        <v>548640</v>
      </c>
    </row>
    <row r="17" spans="1:9" ht="19.5" customHeight="1">
      <c r="A17" s="182">
        <v>14</v>
      </c>
      <c r="B17" s="183" t="s">
        <v>116</v>
      </c>
      <c r="C17" s="183"/>
      <c r="D17" s="195"/>
      <c r="E17" s="195"/>
      <c r="F17" s="194"/>
      <c r="G17" s="181">
        <v>707477</v>
      </c>
      <c r="H17" s="181">
        <v>0</v>
      </c>
      <c r="I17" s="181">
        <v>248040</v>
      </c>
    </row>
    <row r="18" spans="1:9" ht="19.5" customHeight="1">
      <c r="A18" s="182">
        <v>15</v>
      </c>
      <c r="B18" s="183" t="s">
        <v>117</v>
      </c>
      <c r="C18" s="183"/>
      <c r="D18" s="195"/>
      <c r="E18" s="195"/>
      <c r="F18" s="194"/>
      <c r="G18" s="181">
        <v>3792458</v>
      </c>
      <c r="H18" s="181">
        <v>0</v>
      </c>
      <c r="I18" s="181">
        <v>2436367</v>
      </c>
    </row>
    <row r="19" spans="1:9" ht="19.5" customHeight="1">
      <c r="A19" s="182">
        <v>16</v>
      </c>
      <c r="B19" s="183" t="s">
        <v>118</v>
      </c>
      <c r="C19" s="183"/>
      <c r="D19" s="195"/>
      <c r="E19" s="195"/>
      <c r="F19" s="194"/>
      <c r="G19" s="181">
        <v>9548731</v>
      </c>
      <c r="H19" s="181">
        <v>0</v>
      </c>
      <c r="I19" s="181">
        <v>0</v>
      </c>
    </row>
    <row r="20" spans="1:9" ht="19.5" customHeight="1">
      <c r="A20" s="182">
        <v>17</v>
      </c>
      <c r="B20" s="183" t="s">
        <v>119</v>
      </c>
      <c r="C20" s="183"/>
      <c r="D20" s="195"/>
      <c r="E20" s="195"/>
      <c r="F20" s="194"/>
      <c r="G20" s="181">
        <v>0</v>
      </c>
      <c r="H20" s="181">
        <v>0</v>
      </c>
      <c r="I20" s="181">
        <v>1100000</v>
      </c>
    </row>
    <row r="21" spans="1:9" ht="19.5" customHeight="1">
      <c r="A21" s="182">
        <v>18</v>
      </c>
      <c r="B21" s="183" t="s">
        <v>120</v>
      </c>
      <c r="C21" s="183"/>
      <c r="D21" s="195"/>
      <c r="E21" s="195"/>
      <c r="F21" s="194"/>
      <c r="G21" s="181">
        <v>0</v>
      </c>
      <c r="H21" s="181">
        <v>0</v>
      </c>
      <c r="I21" s="181">
        <v>130692</v>
      </c>
    </row>
    <row r="22" spans="1:9" ht="19.5" customHeight="1">
      <c r="A22" s="189">
        <v>19</v>
      </c>
      <c r="B22" s="437" t="s">
        <v>121</v>
      </c>
      <c r="C22" s="438"/>
      <c r="D22" s="438"/>
      <c r="E22" s="438"/>
      <c r="F22" s="439"/>
      <c r="G22" s="180">
        <f>SUM(G23:G31)</f>
        <v>50868594</v>
      </c>
      <c r="H22" s="180">
        <f>SUM(H23:H31)</f>
        <v>0</v>
      </c>
      <c r="I22" s="180">
        <f>SUM(I23:I31)</f>
        <v>41008856</v>
      </c>
    </row>
    <row r="23" spans="1:9" ht="19.5" customHeight="1">
      <c r="A23" s="182">
        <v>20</v>
      </c>
      <c r="B23" s="183" t="s">
        <v>112</v>
      </c>
      <c r="C23" s="184"/>
      <c r="D23" s="184"/>
      <c r="E23" s="184"/>
      <c r="F23" s="185"/>
      <c r="G23" s="181">
        <v>0</v>
      </c>
      <c r="H23" s="181">
        <v>0</v>
      </c>
      <c r="I23" s="181">
        <v>0</v>
      </c>
    </row>
    <row r="24" spans="1:9" ht="19.5" customHeight="1">
      <c r="A24" s="182">
        <v>21</v>
      </c>
      <c r="B24" s="183" t="s">
        <v>113</v>
      </c>
      <c r="C24" s="183"/>
      <c r="D24" s="183"/>
      <c r="E24" s="183"/>
      <c r="F24" s="194"/>
      <c r="G24" s="181">
        <v>0</v>
      </c>
      <c r="H24" s="181">
        <v>0</v>
      </c>
      <c r="I24" s="181">
        <v>0</v>
      </c>
    </row>
    <row r="25" spans="1:9" ht="19.5" customHeight="1">
      <c r="A25" s="182">
        <v>22</v>
      </c>
      <c r="B25" s="183" t="s">
        <v>114</v>
      </c>
      <c r="C25" s="183"/>
      <c r="D25" s="195"/>
      <c r="E25" s="195"/>
      <c r="F25" s="194"/>
      <c r="G25" s="181">
        <v>371979</v>
      </c>
      <c r="H25" s="181">
        <v>0</v>
      </c>
      <c r="I25" s="181">
        <v>561937</v>
      </c>
    </row>
    <row r="26" spans="1:9" ht="19.5" customHeight="1">
      <c r="A26" s="189">
        <v>23</v>
      </c>
      <c r="B26" s="183" t="s">
        <v>115</v>
      </c>
      <c r="C26" s="183"/>
      <c r="D26" s="195"/>
      <c r="E26" s="195"/>
      <c r="F26" s="194"/>
      <c r="G26" s="181">
        <v>0</v>
      </c>
      <c r="H26" s="181">
        <v>0</v>
      </c>
      <c r="I26" s="181">
        <v>0</v>
      </c>
    </row>
    <row r="27" spans="1:9" ht="19.5" customHeight="1">
      <c r="A27" s="182">
        <v>24</v>
      </c>
      <c r="B27" s="183" t="s">
        <v>116</v>
      </c>
      <c r="C27" s="183"/>
      <c r="D27" s="195"/>
      <c r="E27" s="195"/>
      <c r="F27" s="194"/>
      <c r="G27" s="181">
        <v>0</v>
      </c>
      <c r="H27" s="181">
        <v>0</v>
      </c>
      <c r="I27" s="181">
        <v>0</v>
      </c>
    </row>
    <row r="28" spans="1:9" ht="19.5" customHeight="1">
      <c r="A28" s="189">
        <v>25</v>
      </c>
      <c r="B28" s="183" t="s">
        <v>117</v>
      </c>
      <c r="C28" s="183"/>
      <c r="D28" s="195"/>
      <c r="E28" s="195"/>
      <c r="F28" s="194"/>
      <c r="G28" s="181">
        <v>0</v>
      </c>
      <c r="H28" s="181">
        <v>0</v>
      </c>
      <c r="I28" s="181">
        <v>0</v>
      </c>
    </row>
    <row r="29" spans="1:9" ht="19.5" customHeight="1">
      <c r="A29" s="189">
        <v>26</v>
      </c>
      <c r="B29" s="183" t="s">
        <v>118</v>
      </c>
      <c r="C29" s="183"/>
      <c r="D29" s="195"/>
      <c r="E29" s="195"/>
      <c r="F29" s="194"/>
      <c r="G29" s="181">
        <v>0</v>
      </c>
      <c r="H29" s="181">
        <v>0</v>
      </c>
      <c r="I29" s="181">
        <v>0</v>
      </c>
    </row>
    <row r="30" spans="1:9" ht="19.5" customHeight="1">
      <c r="A30" s="189">
        <v>27</v>
      </c>
      <c r="B30" s="183" t="s">
        <v>119</v>
      </c>
      <c r="C30" s="183"/>
      <c r="D30" s="195"/>
      <c r="E30" s="195"/>
      <c r="F30" s="194"/>
      <c r="G30" s="181">
        <v>0</v>
      </c>
      <c r="H30" s="181">
        <v>0</v>
      </c>
      <c r="I30" s="181">
        <v>0</v>
      </c>
    </row>
    <row r="31" spans="1:9" ht="19.5" customHeight="1">
      <c r="A31" s="189">
        <v>28</v>
      </c>
      <c r="B31" s="183" t="s">
        <v>120</v>
      </c>
      <c r="C31" s="183"/>
      <c r="D31" s="195"/>
      <c r="E31" s="195"/>
      <c r="F31" s="194"/>
      <c r="G31" s="181">
        <v>50496615</v>
      </c>
      <c r="H31" s="181">
        <v>0</v>
      </c>
      <c r="I31" s="181">
        <v>40446919</v>
      </c>
    </row>
    <row r="32" spans="1:9" ht="19.5" customHeight="1">
      <c r="A32" s="182">
        <v>29</v>
      </c>
      <c r="B32" s="437" t="s">
        <v>130</v>
      </c>
      <c r="C32" s="438"/>
      <c r="D32" s="438"/>
      <c r="E32" s="438"/>
      <c r="F32" s="439"/>
      <c r="G32" s="180">
        <f>SUM(G33:G42)</f>
        <v>1179026</v>
      </c>
      <c r="H32" s="180">
        <f>SUM(H33:H42)</f>
        <v>0</v>
      </c>
      <c r="I32" s="180">
        <f>SUM(I33:I42)</f>
        <v>1710296</v>
      </c>
    </row>
    <row r="33" spans="1:9" ht="19.5" customHeight="1">
      <c r="A33" s="182">
        <v>30</v>
      </c>
      <c r="B33" s="183" t="s">
        <v>122</v>
      </c>
      <c r="C33" s="184"/>
      <c r="D33" s="184"/>
      <c r="E33" s="184"/>
      <c r="F33" s="185"/>
      <c r="G33" s="181">
        <v>5912</v>
      </c>
      <c r="H33" s="181">
        <v>0</v>
      </c>
      <c r="I33" s="181">
        <v>16592</v>
      </c>
    </row>
    <row r="34" spans="1:9" ht="19.5" customHeight="1">
      <c r="A34" s="182">
        <v>31</v>
      </c>
      <c r="B34" s="191" t="s">
        <v>123</v>
      </c>
      <c r="C34" s="183"/>
      <c r="D34" s="183"/>
      <c r="E34" s="183"/>
      <c r="F34" s="194"/>
      <c r="G34" s="181">
        <v>0</v>
      </c>
      <c r="H34" s="181">
        <v>0</v>
      </c>
      <c r="I34" s="181">
        <v>0</v>
      </c>
    </row>
    <row r="35" spans="1:9" ht="19.5" customHeight="1">
      <c r="A35" s="182">
        <v>32</v>
      </c>
      <c r="B35" s="183" t="s">
        <v>124</v>
      </c>
      <c r="C35" s="183"/>
      <c r="D35" s="195"/>
      <c r="E35" s="195"/>
      <c r="F35" s="194"/>
      <c r="G35" s="181">
        <v>1173114</v>
      </c>
      <c r="H35" s="181">
        <v>0</v>
      </c>
      <c r="I35" s="181">
        <v>1693704</v>
      </c>
    </row>
    <row r="36" spans="1:9" ht="19.5" customHeight="1">
      <c r="A36" s="182">
        <v>33</v>
      </c>
      <c r="B36" s="183" t="s">
        <v>94</v>
      </c>
      <c r="C36" s="183"/>
      <c r="D36" s="195"/>
      <c r="E36" s="195"/>
      <c r="F36" s="194"/>
      <c r="G36" s="181">
        <v>0</v>
      </c>
      <c r="H36" s="181">
        <v>0</v>
      </c>
      <c r="I36" s="181">
        <v>0</v>
      </c>
    </row>
    <row r="37" spans="1:9" ht="19.5" customHeight="1">
      <c r="A37" s="182">
        <v>34</v>
      </c>
      <c r="B37" s="191" t="s">
        <v>125</v>
      </c>
      <c r="C37" s="183"/>
      <c r="D37" s="195"/>
      <c r="E37" s="195"/>
      <c r="F37" s="194"/>
      <c r="G37" s="181">
        <v>0</v>
      </c>
      <c r="H37" s="181">
        <v>0</v>
      </c>
      <c r="I37" s="181">
        <v>0</v>
      </c>
    </row>
    <row r="38" spans="1:9" ht="19.5" customHeight="1">
      <c r="A38" s="182">
        <v>35</v>
      </c>
      <c r="B38" s="191" t="s">
        <v>126</v>
      </c>
      <c r="C38" s="183"/>
      <c r="D38" s="183"/>
      <c r="E38" s="195"/>
      <c r="F38" s="194"/>
      <c r="G38" s="181">
        <v>0</v>
      </c>
      <c r="H38" s="181">
        <v>0</v>
      </c>
      <c r="I38" s="181">
        <v>0</v>
      </c>
    </row>
    <row r="39" spans="1:9" ht="19.5" customHeight="1">
      <c r="A39" s="182">
        <v>36</v>
      </c>
      <c r="B39" s="183" t="s">
        <v>127</v>
      </c>
      <c r="C39" s="183"/>
      <c r="D39" s="183"/>
      <c r="E39" s="183"/>
      <c r="F39" s="194"/>
      <c r="G39" s="181">
        <v>0</v>
      </c>
      <c r="H39" s="181">
        <v>0</v>
      </c>
      <c r="I39" s="181">
        <v>0</v>
      </c>
    </row>
    <row r="40" spans="1:9" ht="19.5" customHeight="1">
      <c r="A40" s="182">
        <v>37</v>
      </c>
      <c r="B40" s="191" t="s">
        <v>265</v>
      </c>
      <c r="C40" s="183"/>
      <c r="D40" s="183"/>
      <c r="E40" s="195"/>
      <c r="F40" s="194"/>
      <c r="G40" s="181">
        <v>0</v>
      </c>
      <c r="H40" s="181">
        <v>0</v>
      </c>
      <c r="I40" s="181">
        <v>0</v>
      </c>
    </row>
    <row r="41" spans="1:9" ht="19.5" customHeight="1">
      <c r="A41" s="182">
        <v>38</v>
      </c>
      <c r="B41" s="183" t="s">
        <v>266</v>
      </c>
      <c r="C41" s="183"/>
      <c r="D41" s="183"/>
      <c r="E41" s="183"/>
      <c r="F41" s="194"/>
      <c r="G41" s="181">
        <v>0</v>
      </c>
      <c r="H41" s="181">
        <v>0</v>
      </c>
      <c r="I41" s="181">
        <v>0</v>
      </c>
    </row>
    <row r="42" spans="1:9" ht="19.5" customHeight="1">
      <c r="A42" s="182">
        <v>39</v>
      </c>
      <c r="B42" s="21" t="s">
        <v>267</v>
      </c>
      <c r="C42" s="21"/>
      <c r="D42" s="21"/>
      <c r="E42" s="21"/>
      <c r="F42" s="22"/>
      <c r="G42" s="181">
        <v>0</v>
      </c>
      <c r="H42" s="181">
        <v>0</v>
      </c>
      <c r="I42" s="181">
        <v>0</v>
      </c>
    </row>
    <row r="43" spans="1:9" ht="19.5" customHeight="1">
      <c r="A43" s="54">
        <v>40</v>
      </c>
      <c r="B43" s="474" t="s">
        <v>268</v>
      </c>
      <c r="C43" s="475"/>
      <c r="D43" s="475"/>
      <c r="E43" s="475"/>
      <c r="F43" s="476"/>
      <c r="G43" s="98">
        <v>0</v>
      </c>
      <c r="H43" s="98">
        <v>0</v>
      </c>
      <c r="I43" s="98">
        <v>0</v>
      </c>
    </row>
    <row r="44" spans="1:9" ht="19.5" customHeight="1">
      <c r="A44" s="54">
        <v>41</v>
      </c>
      <c r="B44" s="440" t="s">
        <v>269</v>
      </c>
      <c r="C44" s="441"/>
      <c r="D44" s="441"/>
      <c r="E44" s="441"/>
      <c r="F44" s="442"/>
      <c r="G44" s="98">
        <f>SUM(G45:G47)</f>
        <v>324508871</v>
      </c>
      <c r="H44" s="98">
        <f>SUM(H45:H47)</f>
        <v>0</v>
      </c>
      <c r="I44" s="98">
        <f>SUM(I45:I47)</f>
        <v>323745998</v>
      </c>
    </row>
    <row r="45" spans="1:9" ht="19.5" customHeight="1">
      <c r="A45" s="182">
        <v>42</v>
      </c>
      <c r="B45" s="183" t="s">
        <v>131</v>
      </c>
      <c r="C45" s="184"/>
      <c r="D45" s="192"/>
      <c r="E45" s="192"/>
      <c r="F45" s="193"/>
      <c r="G45" s="181">
        <v>0</v>
      </c>
      <c r="H45" s="181">
        <v>0</v>
      </c>
      <c r="I45" s="181">
        <v>0</v>
      </c>
    </row>
    <row r="46" spans="1:9" ht="19.5" customHeight="1">
      <c r="A46" s="182">
        <v>43</v>
      </c>
      <c r="B46" s="183" t="s">
        <v>128</v>
      </c>
      <c r="C46" s="183"/>
      <c r="D46" s="192"/>
      <c r="E46" s="192"/>
      <c r="F46" s="193"/>
      <c r="G46" s="181">
        <v>18109358</v>
      </c>
      <c r="H46" s="181">
        <v>0</v>
      </c>
      <c r="I46" s="181">
        <v>21188477</v>
      </c>
    </row>
    <row r="47" spans="1:9" ht="19.5" customHeight="1">
      <c r="A47" s="182">
        <v>44</v>
      </c>
      <c r="B47" s="21" t="s">
        <v>129</v>
      </c>
      <c r="C47" s="21"/>
      <c r="D47" s="23"/>
      <c r="E47" s="23"/>
      <c r="F47" s="24"/>
      <c r="G47" s="181">
        <v>306399513</v>
      </c>
      <c r="H47" s="181">
        <v>0</v>
      </c>
      <c r="I47" s="181">
        <v>302557521</v>
      </c>
    </row>
    <row r="48" spans="1:9" ht="19.5" customHeight="1">
      <c r="A48" s="54">
        <v>45</v>
      </c>
      <c r="B48" s="440" t="s">
        <v>26</v>
      </c>
      <c r="C48" s="441"/>
      <c r="D48" s="441"/>
      <c r="E48" s="441"/>
      <c r="F48" s="442"/>
      <c r="G48" s="97">
        <f>G4+G11+G43+G44</f>
        <v>2125923566</v>
      </c>
      <c r="H48" s="97">
        <f>H4+H11+H43+H44</f>
        <v>0</v>
      </c>
      <c r="I48" s="97">
        <f>I4+I11+I43+I44</f>
        <v>2158481233</v>
      </c>
    </row>
  </sheetData>
  <sheetProtection/>
  <mergeCells count="15">
    <mergeCell ref="B11:F11"/>
    <mergeCell ref="B22:F22"/>
    <mergeCell ref="B12:F12"/>
    <mergeCell ref="B32:F32"/>
    <mergeCell ref="B43:F43"/>
    <mergeCell ref="B44:F44"/>
    <mergeCell ref="A3:F3"/>
    <mergeCell ref="B4:F4"/>
    <mergeCell ref="B5:F5"/>
    <mergeCell ref="B9:F9"/>
    <mergeCell ref="B48:F48"/>
    <mergeCell ref="B6:F6"/>
    <mergeCell ref="B7:F7"/>
    <mergeCell ref="B8:F8"/>
    <mergeCell ref="B10:F10"/>
  </mergeCells>
  <printOptions horizontalCentered="1" verticalCentered="1"/>
  <pageMargins left="0.15748031496062992" right="0.15748031496062992" top="0.5511811023622047" bottom="0.1968503937007874" header="0.31496062992125984" footer="0.2362204724409449"/>
  <pageSetup horizontalDpi="600" verticalDpi="600" orientation="portrait" paperSize="9" scale="78" r:id="rId1"/>
  <headerFooter alignWithMargins="0">
    <oddHeader>&amp;C&amp;"Arial,Félkövér"&amp;14MÉRLEG-FORRÁSOK
2016.12.31&amp;R&amp;"Arial,Normál"3.sz.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9:L51"/>
  <sheetViews>
    <sheetView workbookViewId="0" topLeftCell="A4">
      <selection activeCell="E51" sqref="E50:E51"/>
    </sheetView>
  </sheetViews>
  <sheetFormatPr defaultColWidth="8.796875" defaultRowHeight="15"/>
  <cols>
    <col min="1" max="1" width="5.69921875" style="12" customWidth="1"/>
    <col min="2" max="2" width="31.59765625" style="12" bestFit="1" customWidth="1"/>
    <col min="3" max="4" width="14" style="12" bestFit="1" customWidth="1"/>
    <col min="5" max="6" width="11.8984375" style="12" bestFit="1" customWidth="1"/>
    <col min="7" max="7" width="12.59765625" style="12" customWidth="1"/>
    <col min="8" max="8" width="11.8984375" style="12" bestFit="1" customWidth="1"/>
    <col min="9" max="10" width="11.8984375" style="12" customWidth="1"/>
    <col min="11" max="12" width="14" style="12" bestFit="1" customWidth="1"/>
    <col min="13" max="16384" width="9" style="12" customWidth="1"/>
  </cols>
  <sheetData>
    <row r="9" spans="1:12" ht="22.5" customHeight="1" thickBot="1">
      <c r="A9" s="482" t="str">
        <f>Adatlap!A1</f>
        <v>Nagyréde Nagyközség Önkormányzata</v>
      </c>
      <c r="B9" s="483"/>
      <c r="C9" s="483"/>
      <c r="D9" s="483"/>
      <c r="L9" s="203" t="s">
        <v>472</v>
      </c>
    </row>
    <row r="10" spans="1:12" ht="42" customHeight="1">
      <c r="A10" s="484" t="s">
        <v>46</v>
      </c>
      <c r="B10" s="486" t="s">
        <v>49</v>
      </c>
      <c r="C10" s="477" t="s">
        <v>44</v>
      </c>
      <c r="D10" s="477"/>
      <c r="E10" s="477" t="s">
        <v>287</v>
      </c>
      <c r="F10" s="477"/>
      <c r="G10" s="477" t="s">
        <v>291</v>
      </c>
      <c r="H10" s="477"/>
      <c r="I10" s="478" t="s">
        <v>475</v>
      </c>
      <c r="J10" s="479"/>
      <c r="K10" s="480" t="s">
        <v>45</v>
      </c>
      <c r="L10" s="481"/>
    </row>
    <row r="11" spans="1:12" ht="16.5" customHeight="1" thickBot="1">
      <c r="A11" s="485"/>
      <c r="B11" s="487"/>
      <c r="C11" s="138" t="s">
        <v>239</v>
      </c>
      <c r="D11" s="138" t="s">
        <v>238</v>
      </c>
      <c r="E11" s="138" t="s">
        <v>239</v>
      </c>
      <c r="F11" s="138" t="s">
        <v>238</v>
      </c>
      <c r="G11" s="138" t="s">
        <v>239</v>
      </c>
      <c r="H11" s="138" t="s">
        <v>238</v>
      </c>
      <c r="I11" s="138" t="s">
        <v>239</v>
      </c>
      <c r="J11" s="138" t="s">
        <v>238</v>
      </c>
      <c r="K11" s="139" t="s">
        <v>239</v>
      </c>
      <c r="L11" s="140" t="s">
        <v>238</v>
      </c>
    </row>
    <row r="12" spans="1:12" ht="28.5" customHeight="1">
      <c r="A12" s="209" t="s">
        <v>15</v>
      </c>
      <c r="B12" s="91" t="s">
        <v>170</v>
      </c>
      <c r="C12" s="44">
        <f aca="true" t="shared" si="0" ref="C12:L12">SUM(C13:C16)</f>
        <v>2046591369</v>
      </c>
      <c r="D12" s="44">
        <f t="shared" si="0"/>
        <v>2034458672</v>
      </c>
      <c r="E12" s="44">
        <f t="shared" si="0"/>
        <v>2732468</v>
      </c>
      <c r="F12" s="44">
        <f t="shared" si="0"/>
        <v>2573034</v>
      </c>
      <c r="G12" s="44">
        <f t="shared" si="0"/>
        <v>0</v>
      </c>
      <c r="H12" s="44">
        <f t="shared" si="0"/>
        <v>150000</v>
      </c>
      <c r="I12" s="44">
        <f>SUM(I13:I16)</f>
        <v>0</v>
      </c>
      <c r="J12" s="44">
        <f>SUM(J13:J16)</f>
        <v>0</v>
      </c>
      <c r="K12" s="129">
        <f t="shared" si="0"/>
        <v>2049323837</v>
      </c>
      <c r="L12" s="130">
        <f t="shared" si="0"/>
        <v>2037181706</v>
      </c>
    </row>
    <row r="13" spans="1:12" ht="15.75" customHeight="1">
      <c r="A13" s="210" t="s">
        <v>16</v>
      </c>
      <c r="B13" s="92" t="s">
        <v>9</v>
      </c>
      <c r="C13" s="168">
        <v>81777</v>
      </c>
      <c r="D13" s="168">
        <v>25677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131">
        <f aca="true" t="shared" si="1" ref="K13:L16">C13+E13+G13+I13</f>
        <v>81777</v>
      </c>
      <c r="L13" s="415">
        <f t="shared" si="1"/>
        <v>25677</v>
      </c>
    </row>
    <row r="14" spans="1:12" ht="15.75" customHeight="1">
      <c r="A14" s="210" t="s">
        <v>17</v>
      </c>
      <c r="B14" s="92" t="s">
        <v>10</v>
      </c>
      <c r="C14" s="168">
        <v>1912412198</v>
      </c>
      <c r="D14" s="168">
        <v>1894071059</v>
      </c>
      <c r="E14" s="45">
        <v>2732468</v>
      </c>
      <c r="F14" s="45">
        <v>2573034</v>
      </c>
      <c r="G14" s="45">
        <v>0</v>
      </c>
      <c r="H14" s="45">
        <v>150000</v>
      </c>
      <c r="I14" s="45">
        <v>0</v>
      </c>
      <c r="J14" s="45">
        <v>0</v>
      </c>
      <c r="K14" s="131">
        <f t="shared" si="1"/>
        <v>1915144666</v>
      </c>
      <c r="L14" s="415">
        <f t="shared" si="1"/>
        <v>1896794093</v>
      </c>
    </row>
    <row r="15" spans="1:12" ht="15.75" customHeight="1">
      <c r="A15" s="210" t="s">
        <v>18</v>
      </c>
      <c r="B15" s="92" t="s">
        <v>19</v>
      </c>
      <c r="C15" s="168">
        <v>150000</v>
      </c>
      <c r="D15" s="168">
        <v>250000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131">
        <f t="shared" si="1"/>
        <v>150000</v>
      </c>
      <c r="L15" s="415">
        <f t="shared" si="1"/>
        <v>250000</v>
      </c>
    </row>
    <row r="16" spans="1:12" ht="28.5" customHeight="1">
      <c r="A16" s="210" t="s">
        <v>20</v>
      </c>
      <c r="B16" s="50" t="s">
        <v>171</v>
      </c>
      <c r="C16" s="168">
        <v>133947394</v>
      </c>
      <c r="D16" s="168">
        <v>140111936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131">
        <f t="shared" si="1"/>
        <v>133947394</v>
      </c>
      <c r="L16" s="415">
        <f t="shared" si="1"/>
        <v>140111936</v>
      </c>
    </row>
    <row r="17" spans="1:12" ht="24.75" customHeight="1">
      <c r="A17" s="211" t="s">
        <v>21</v>
      </c>
      <c r="B17" s="93" t="s">
        <v>172</v>
      </c>
      <c r="C17" s="46">
        <f aca="true" t="shared" si="2" ref="C17:L17">SUM(C18:C19)</f>
        <v>1803403</v>
      </c>
      <c r="D17" s="46">
        <f t="shared" si="2"/>
        <v>1296121</v>
      </c>
      <c r="E17" s="46">
        <f t="shared" si="2"/>
        <v>0</v>
      </c>
      <c r="F17" s="46">
        <f t="shared" si="2"/>
        <v>0</v>
      </c>
      <c r="G17" s="46">
        <f t="shared" si="2"/>
        <v>91365</v>
      </c>
      <c r="H17" s="46">
        <f t="shared" si="2"/>
        <v>260773</v>
      </c>
      <c r="I17" s="46">
        <f>SUM(I18:I19)</f>
        <v>0</v>
      </c>
      <c r="J17" s="46">
        <f>SUM(J18:J19)</f>
        <v>0</v>
      </c>
      <c r="K17" s="132">
        <f t="shared" si="2"/>
        <v>1894768</v>
      </c>
      <c r="L17" s="416">
        <f t="shared" si="2"/>
        <v>1556894</v>
      </c>
    </row>
    <row r="18" spans="1:12" ht="15.75" customHeight="1">
      <c r="A18" s="210" t="s">
        <v>16</v>
      </c>
      <c r="B18" s="92" t="s">
        <v>11</v>
      </c>
      <c r="C18" s="45">
        <v>1803403</v>
      </c>
      <c r="D18" s="45">
        <v>1296121</v>
      </c>
      <c r="E18" s="45">
        <v>0</v>
      </c>
      <c r="F18" s="45">
        <v>0</v>
      </c>
      <c r="G18" s="45">
        <v>91365</v>
      </c>
      <c r="H18" s="45">
        <v>260773</v>
      </c>
      <c r="I18" s="45">
        <v>0</v>
      </c>
      <c r="J18" s="45">
        <v>0</v>
      </c>
      <c r="K18" s="131">
        <f>C18+E18+G18+I18</f>
        <v>1894768</v>
      </c>
      <c r="L18" s="415">
        <f>D18+F18+H18+J18</f>
        <v>1556894</v>
      </c>
    </row>
    <row r="19" spans="1:12" ht="15.75" customHeight="1">
      <c r="A19" s="210" t="s">
        <v>17</v>
      </c>
      <c r="B19" s="92" t="s">
        <v>13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131">
        <f>C19+E19+G19</f>
        <v>0</v>
      </c>
      <c r="L19" s="415">
        <f>D19+F19+H19</f>
        <v>0</v>
      </c>
    </row>
    <row r="20" spans="1:12" ht="15.75" customHeight="1">
      <c r="A20" s="211" t="s">
        <v>23</v>
      </c>
      <c r="B20" s="93" t="s">
        <v>14</v>
      </c>
      <c r="C20" s="46">
        <f aca="true" t="shared" si="3" ref="C20:L20">SUM(C21:C21)</f>
        <v>36514485</v>
      </c>
      <c r="D20" s="46">
        <f t="shared" si="3"/>
        <v>92183749</v>
      </c>
      <c r="E20" s="46">
        <f t="shared" si="3"/>
        <v>143906</v>
      </c>
      <c r="F20" s="46">
        <f t="shared" si="3"/>
        <v>53844</v>
      </c>
      <c r="G20" s="46">
        <f t="shared" si="3"/>
        <v>317988</v>
      </c>
      <c r="H20" s="46">
        <f t="shared" si="3"/>
        <v>149488</v>
      </c>
      <c r="I20" s="46">
        <f t="shared" si="3"/>
        <v>0</v>
      </c>
      <c r="J20" s="46">
        <f t="shared" si="3"/>
        <v>49661</v>
      </c>
      <c r="K20" s="132">
        <f t="shared" si="3"/>
        <v>36976379</v>
      </c>
      <c r="L20" s="416">
        <f t="shared" si="3"/>
        <v>92436742</v>
      </c>
    </row>
    <row r="21" spans="1:12" ht="15.75" customHeight="1">
      <c r="A21" s="210" t="s">
        <v>188</v>
      </c>
      <c r="B21" s="92" t="s">
        <v>187</v>
      </c>
      <c r="C21" s="45">
        <v>36514485</v>
      </c>
      <c r="D21" s="168">
        <v>92183749</v>
      </c>
      <c r="E21" s="45">
        <v>143906</v>
      </c>
      <c r="F21" s="45">
        <v>53844</v>
      </c>
      <c r="G21" s="45">
        <v>317988</v>
      </c>
      <c r="H21" s="45">
        <v>149488</v>
      </c>
      <c r="I21" s="45">
        <v>0</v>
      </c>
      <c r="J21" s="45">
        <v>49661</v>
      </c>
      <c r="K21" s="131">
        <f>C21+E21+G21+I21</f>
        <v>36976379</v>
      </c>
      <c r="L21" s="415">
        <f>D21+F21+H21+J21</f>
        <v>92436742</v>
      </c>
    </row>
    <row r="22" spans="1:12" ht="15.75" customHeight="1">
      <c r="A22" s="211" t="s">
        <v>24</v>
      </c>
      <c r="B22" s="93" t="s">
        <v>12</v>
      </c>
      <c r="C22" s="46">
        <f aca="true" t="shared" si="4" ref="C22:L22">SUM(C23:C25)</f>
        <v>28205286</v>
      </c>
      <c r="D22" s="46">
        <f t="shared" si="4"/>
        <v>26815375</v>
      </c>
      <c r="E22" s="46">
        <f t="shared" si="4"/>
        <v>124890</v>
      </c>
      <c r="F22" s="46">
        <f t="shared" si="4"/>
        <v>20000</v>
      </c>
      <c r="G22" s="46">
        <f t="shared" si="4"/>
        <v>980699</v>
      </c>
      <c r="H22" s="46">
        <f t="shared" si="4"/>
        <v>197816</v>
      </c>
      <c r="I22" s="46">
        <f>SUM(I23:I25)</f>
        <v>0</v>
      </c>
      <c r="J22" s="46">
        <f>SUM(J23:J25)</f>
        <v>0</v>
      </c>
      <c r="K22" s="132">
        <f t="shared" si="4"/>
        <v>29310875</v>
      </c>
      <c r="L22" s="416">
        <f t="shared" si="4"/>
        <v>27033191</v>
      </c>
    </row>
    <row r="23" spans="1:12" ht="15.75" customHeight="1">
      <c r="A23" s="210" t="s">
        <v>16</v>
      </c>
      <c r="B23" s="92" t="s">
        <v>182</v>
      </c>
      <c r="C23" s="168">
        <v>27996727</v>
      </c>
      <c r="D23" s="168">
        <v>26503286</v>
      </c>
      <c r="E23" s="45">
        <v>0</v>
      </c>
      <c r="F23" s="45">
        <v>0</v>
      </c>
      <c r="G23" s="45">
        <v>980699</v>
      </c>
      <c r="H23" s="45">
        <v>197816</v>
      </c>
      <c r="I23" s="45">
        <v>0</v>
      </c>
      <c r="J23" s="45">
        <v>0</v>
      </c>
      <c r="K23" s="131">
        <f aca="true" t="shared" si="5" ref="K23:L26">C23+E23+G23+I23</f>
        <v>28977426</v>
      </c>
      <c r="L23" s="415">
        <f t="shared" si="5"/>
        <v>26701102</v>
      </c>
    </row>
    <row r="24" spans="1:12" ht="15.75" customHeight="1">
      <c r="A24" s="210" t="s">
        <v>17</v>
      </c>
      <c r="B24" s="92" t="s">
        <v>183</v>
      </c>
      <c r="C24" s="168">
        <v>0</v>
      </c>
      <c r="D24" s="168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131">
        <f t="shared" si="5"/>
        <v>0</v>
      </c>
      <c r="L24" s="415">
        <f t="shared" si="5"/>
        <v>0</v>
      </c>
    </row>
    <row r="25" spans="1:12" ht="15.75" customHeight="1">
      <c r="A25" s="210" t="s">
        <v>18</v>
      </c>
      <c r="B25" s="92" t="s">
        <v>186</v>
      </c>
      <c r="C25" s="168">
        <v>208559</v>
      </c>
      <c r="D25" s="168">
        <v>312089</v>
      </c>
      <c r="E25" s="45">
        <v>124890</v>
      </c>
      <c r="F25" s="45">
        <v>20000</v>
      </c>
      <c r="G25" s="45">
        <v>0</v>
      </c>
      <c r="H25" s="45">
        <v>0</v>
      </c>
      <c r="I25" s="45">
        <v>0</v>
      </c>
      <c r="J25" s="45">
        <v>0</v>
      </c>
      <c r="K25" s="131">
        <f t="shared" si="5"/>
        <v>333449</v>
      </c>
      <c r="L25" s="415">
        <f t="shared" si="5"/>
        <v>332089</v>
      </c>
    </row>
    <row r="26" spans="1:12" ht="15.75" customHeight="1">
      <c r="A26" s="211" t="s">
        <v>25</v>
      </c>
      <c r="B26" s="93" t="s">
        <v>173</v>
      </c>
      <c r="C26" s="46">
        <v>3578893</v>
      </c>
      <c r="D26" s="171">
        <v>218000</v>
      </c>
      <c r="E26" s="46">
        <v>1687089</v>
      </c>
      <c r="F26" s="46">
        <v>0</v>
      </c>
      <c r="G26" s="46">
        <v>2981828</v>
      </c>
      <c r="H26" s="46">
        <v>54000</v>
      </c>
      <c r="I26" s="46">
        <v>0</v>
      </c>
      <c r="J26" s="46">
        <v>700</v>
      </c>
      <c r="K26" s="132">
        <f t="shared" si="5"/>
        <v>8247810</v>
      </c>
      <c r="L26" s="416">
        <f t="shared" si="5"/>
        <v>272700</v>
      </c>
    </row>
    <row r="27" spans="1:12" ht="15.75" customHeight="1">
      <c r="A27" s="211" t="s">
        <v>61</v>
      </c>
      <c r="B27" s="93" t="s">
        <v>174</v>
      </c>
      <c r="C27" s="46">
        <v>169897</v>
      </c>
      <c r="D27" s="171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132">
        <f>C27+E27+G27</f>
        <v>169897</v>
      </c>
      <c r="L27" s="416">
        <f>D27+F27+H27</f>
        <v>0</v>
      </c>
    </row>
    <row r="28" spans="1:12" ht="15.75" customHeight="1" thickBot="1">
      <c r="A28" s="212"/>
      <c r="B28" s="213" t="s">
        <v>50</v>
      </c>
      <c r="C28" s="214">
        <f aca="true" t="shared" si="6" ref="C28:L28">C12+C17+C20+C22+C26+C27</f>
        <v>2116863333</v>
      </c>
      <c r="D28" s="214">
        <f t="shared" si="6"/>
        <v>2154971917</v>
      </c>
      <c r="E28" s="214">
        <f t="shared" si="6"/>
        <v>4688353</v>
      </c>
      <c r="F28" s="214">
        <f t="shared" si="6"/>
        <v>2646878</v>
      </c>
      <c r="G28" s="214">
        <f t="shared" si="6"/>
        <v>4371880</v>
      </c>
      <c r="H28" s="214">
        <f t="shared" si="6"/>
        <v>812077</v>
      </c>
      <c r="I28" s="214">
        <f>I12+I17+I20+I22+I26+I27</f>
        <v>0</v>
      </c>
      <c r="J28" s="214">
        <f>J12+J17+J20+J22+J26+J27</f>
        <v>50361</v>
      </c>
      <c r="K28" s="133">
        <f t="shared" si="6"/>
        <v>2125923566</v>
      </c>
      <c r="L28" s="417">
        <f t="shared" si="6"/>
        <v>2158481233</v>
      </c>
    </row>
    <row r="29" spans="1:12" ht="15.75" customHeight="1">
      <c r="A29" s="204"/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</row>
    <row r="30" spans="1:12" ht="15" customHeight="1" thickBot="1">
      <c r="A30" s="207"/>
      <c r="B30" s="207"/>
      <c r="C30" s="208"/>
      <c r="D30" s="208"/>
      <c r="E30" s="208"/>
      <c r="F30" s="208"/>
      <c r="G30" s="208"/>
      <c r="H30" s="208"/>
      <c r="I30" s="208"/>
      <c r="J30" s="208"/>
      <c r="K30" s="208"/>
      <c r="L30" s="208"/>
    </row>
    <row r="31" spans="1:12" ht="40.5" customHeight="1">
      <c r="A31" s="488" t="s">
        <v>46</v>
      </c>
      <c r="B31" s="486" t="s">
        <v>51</v>
      </c>
      <c r="C31" s="477" t="s">
        <v>44</v>
      </c>
      <c r="D31" s="477"/>
      <c r="E31" s="477" t="s">
        <v>287</v>
      </c>
      <c r="F31" s="477"/>
      <c r="G31" s="477" t="s">
        <v>291</v>
      </c>
      <c r="H31" s="477"/>
      <c r="I31" s="478" t="s">
        <v>475</v>
      </c>
      <c r="J31" s="479"/>
      <c r="K31" s="480" t="s">
        <v>45</v>
      </c>
      <c r="L31" s="481"/>
    </row>
    <row r="32" spans="1:12" ht="15.75" customHeight="1" thickBot="1">
      <c r="A32" s="489"/>
      <c r="B32" s="487"/>
      <c r="C32" s="138" t="s">
        <v>239</v>
      </c>
      <c r="D32" s="138" t="s">
        <v>238</v>
      </c>
      <c r="E32" s="138" t="s">
        <v>239</v>
      </c>
      <c r="F32" s="138" t="s">
        <v>238</v>
      </c>
      <c r="G32" s="138" t="s">
        <v>239</v>
      </c>
      <c r="H32" s="138" t="s">
        <v>238</v>
      </c>
      <c r="I32" s="138" t="s">
        <v>239</v>
      </c>
      <c r="J32" s="138" t="s">
        <v>238</v>
      </c>
      <c r="K32" s="139" t="s">
        <v>239</v>
      </c>
      <c r="L32" s="140" t="s">
        <v>238</v>
      </c>
    </row>
    <row r="33" spans="1:12" ht="15.75" customHeight="1">
      <c r="A33" s="215" t="s">
        <v>175</v>
      </c>
      <c r="B33" s="91" t="s">
        <v>52</v>
      </c>
      <c r="C33" s="44">
        <f aca="true" t="shared" si="7" ref="C33:L33">SUM(C34:C39)</f>
        <v>1728519416</v>
      </c>
      <c r="D33" s="44">
        <f t="shared" si="7"/>
        <v>1791945324</v>
      </c>
      <c r="E33" s="44">
        <f t="shared" si="7"/>
        <v>-2670498</v>
      </c>
      <c r="F33" s="44">
        <f t="shared" si="7"/>
        <v>-2935613</v>
      </c>
      <c r="G33" s="44">
        <f t="shared" si="7"/>
        <v>-4147695</v>
      </c>
      <c r="H33" s="44">
        <f t="shared" si="7"/>
        <v>-8746604</v>
      </c>
      <c r="I33" s="44">
        <f>SUM(I34:I39)</f>
        <v>0</v>
      </c>
      <c r="J33" s="44">
        <f>SUM(J34:J39)</f>
        <v>-919432</v>
      </c>
      <c r="K33" s="129">
        <f t="shared" si="7"/>
        <v>1721701223</v>
      </c>
      <c r="L33" s="130">
        <f t="shared" si="7"/>
        <v>1779343675</v>
      </c>
    </row>
    <row r="34" spans="1:12" ht="15.75" customHeight="1">
      <c r="A34" s="216" t="s">
        <v>16</v>
      </c>
      <c r="B34" s="92" t="s">
        <v>177</v>
      </c>
      <c r="C34" s="45">
        <v>1982676085</v>
      </c>
      <c r="D34" s="45">
        <v>1982676085</v>
      </c>
      <c r="E34" s="45">
        <v>199309</v>
      </c>
      <c r="F34" s="45">
        <v>199309</v>
      </c>
      <c r="G34" s="45">
        <v>2223006</v>
      </c>
      <c r="H34" s="45">
        <v>2223006</v>
      </c>
      <c r="I34" s="45">
        <v>0</v>
      </c>
      <c r="J34" s="45">
        <v>0</v>
      </c>
      <c r="K34" s="131">
        <f aca="true" t="shared" si="8" ref="K34:L39">C34+E34+G34+I34</f>
        <v>1985098400</v>
      </c>
      <c r="L34" s="415">
        <f t="shared" si="8"/>
        <v>1985098400</v>
      </c>
    </row>
    <row r="35" spans="1:12" ht="15.75" customHeight="1">
      <c r="A35" s="216" t="s">
        <v>17</v>
      </c>
      <c r="B35" s="92" t="s">
        <v>178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131">
        <f t="shared" si="8"/>
        <v>0</v>
      </c>
      <c r="L35" s="415">
        <f t="shared" si="8"/>
        <v>0</v>
      </c>
    </row>
    <row r="36" spans="1:12" s="15" customFormat="1" ht="28.5" customHeight="1">
      <c r="A36" s="216" t="s">
        <v>2</v>
      </c>
      <c r="B36" s="92" t="s">
        <v>179</v>
      </c>
      <c r="C36" s="45">
        <v>5512582</v>
      </c>
      <c r="D36" s="45">
        <v>5512582</v>
      </c>
      <c r="E36" s="45">
        <v>9823</v>
      </c>
      <c r="F36" s="45">
        <v>9823</v>
      </c>
      <c r="G36" s="45">
        <v>45133</v>
      </c>
      <c r="H36" s="45">
        <v>45133</v>
      </c>
      <c r="I36" s="45">
        <v>0</v>
      </c>
      <c r="J36" s="45">
        <v>0</v>
      </c>
      <c r="K36" s="131">
        <f t="shared" si="8"/>
        <v>5567538</v>
      </c>
      <c r="L36" s="415">
        <f t="shared" si="8"/>
        <v>5567538</v>
      </c>
    </row>
    <row r="37" spans="1:12" s="15" customFormat="1" ht="15.75" customHeight="1">
      <c r="A37" s="216" t="s">
        <v>20</v>
      </c>
      <c r="B37" s="92" t="s">
        <v>296</v>
      </c>
      <c r="C37" s="45">
        <v>-362705693</v>
      </c>
      <c r="D37" s="45">
        <v>-259669251</v>
      </c>
      <c r="E37" s="45">
        <v>-1746464</v>
      </c>
      <c r="F37" s="45">
        <v>-2879630</v>
      </c>
      <c r="G37" s="45">
        <v>-647191</v>
      </c>
      <c r="H37" s="45">
        <v>-6415834</v>
      </c>
      <c r="I37" s="45">
        <v>0</v>
      </c>
      <c r="J37" s="45">
        <v>0</v>
      </c>
      <c r="K37" s="131">
        <f t="shared" si="8"/>
        <v>-365099348</v>
      </c>
      <c r="L37" s="415">
        <f t="shared" si="8"/>
        <v>-268964715</v>
      </c>
    </row>
    <row r="38" spans="1:12" s="15" customFormat="1" ht="15.75" customHeight="1">
      <c r="A38" s="216" t="s">
        <v>22</v>
      </c>
      <c r="B38" s="50" t="s">
        <v>243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131">
        <f t="shared" si="8"/>
        <v>0</v>
      </c>
      <c r="L38" s="415">
        <f t="shared" si="8"/>
        <v>0</v>
      </c>
    </row>
    <row r="39" spans="1:12" ht="15.75" customHeight="1">
      <c r="A39" s="216" t="s">
        <v>176</v>
      </c>
      <c r="B39" s="92" t="s">
        <v>180</v>
      </c>
      <c r="C39" s="45">
        <v>103036442</v>
      </c>
      <c r="D39" s="45">
        <v>63425908</v>
      </c>
      <c r="E39" s="45">
        <v>-1133166</v>
      </c>
      <c r="F39" s="45">
        <v>-265115</v>
      </c>
      <c r="G39" s="45">
        <v>-5768643</v>
      </c>
      <c r="H39" s="45">
        <v>-4598909</v>
      </c>
      <c r="I39" s="45">
        <v>0</v>
      </c>
      <c r="J39" s="45">
        <v>-919432</v>
      </c>
      <c r="K39" s="131">
        <f t="shared" si="8"/>
        <v>96134633</v>
      </c>
      <c r="L39" s="415">
        <f t="shared" si="8"/>
        <v>57642452</v>
      </c>
    </row>
    <row r="40" spans="1:12" s="15" customFormat="1" ht="15.75" customHeight="1">
      <c r="A40" s="217" t="s">
        <v>181</v>
      </c>
      <c r="B40" s="93" t="s">
        <v>53</v>
      </c>
      <c r="C40" s="46">
        <f aca="true" t="shared" si="9" ref="C40:L40">SUM(C41:C43)</f>
        <v>73890407</v>
      </c>
      <c r="D40" s="46">
        <f t="shared" si="9"/>
        <v>51647019</v>
      </c>
      <c r="E40" s="46">
        <f t="shared" si="9"/>
        <v>3071565</v>
      </c>
      <c r="F40" s="46">
        <f t="shared" si="9"/>
        <v>673874</v>
      </c>
      <c r="G40" s="46">
        <f t="shared" si="9"/>
        <v>2751500</v>
      </c>
      <c r="H40" s="46">
        <f t="shared" si="9"/>
        <v>3060667</v>
      </c>
      <c r="I40" s="46">
        <f>SUM(I41:I43)</f>
        <v>0</v>
      </c>
      <c r="J40" s="46">
        <f>SUM(J41:J43)</f>
        <v>10000</v>
      </c>
      <c r="K40" s="132">
        <f t="shared" si="9"/>
        <v>79713472</v>
      </c>
      <c r="L40" s="416">
        <f t="shared" si="9"/>
        <v>55391560</v>
      </c>
    </row>
    <row r="41" spans="1:12" s="15" customFormat="1" ht="15.75" customHeight="1">
      <c r="A41" s="216" t="s">
        <v>16</v>
      </c>
      <c r="B41" s="92" t="s">
        <v>182</v>
      </c>
      <c r="C41" s="45">
        <v>22214766</v>
      </c>
      <c r="D41" s="45">
        <v>9244661</v>
      </c>
      <c r="E41" s="45">
        <v>3024150</v>
      </c>
      <c r="F41" s="45">
        <v>449001</v>
      </c>
      <c r="G41" s="45">
        <v>2426936</v>
      </c>
      <c r="H41" s="45">
        <v>2978746</v>
      </c>
      <c r="I41" s="45">
        <v>0</v>
      </c>
      <c r="J41" s="45">
        <v>0</v>
      </c>
      <c r="K41" s="131">
        <f aca="true" t="shared" si="10" ref="K41:L43">C41+E41+G41+I41</f>
        <v>27665852</v>
      </c>
      <c r="L41" s="415">
        <f t="shared" si="10"/>
        <v>12672408</v>
      </c>
    </row>
    <row r="42" spans="1:12" ht="15.75" customHeight="1">
      <c r="A42" s="216" t="s">
        <v>17</v>
      </c>
      <c r="B42" s="92" t="s">
        <v>183</v>
      </c>
      <c r="C42" s="45">
        <v>50496615</v>
      </c>
      <c r="D42" s="45">
        <v>40702062</v>
      </c>
      <c r="E42" s="45">
        <v>47415</v>
      </c>
      <c r="F42" s="45">
        <v>224873</v>
      </c>
      <c r="G42" s="45">
        <v>324564</v>
      </c>
      <c r="H42" s="45">
        <v>81921</v>
      </c>
      <c r="I42" s="45">
        <v>0</v>
      </c>
      <c r="J42" s="45">
        <v>0</v>
      </c>
      <c r="K42" s="131">
        <f t="shared" si="10"/>
        <v>50868594</v>
      </c>
      <c r="L42" s="415">
        <f t="shared" si="10"/>
        <v>41008856</v>
      </c>
    </row>
    <row r="43" spans="1:12" s="15" customFormat="1" ht="15.75" customHeight="1">
      <c r="A43" s="216" t="s">
        <v>18</v>
      </c>
      <c r="B43" s="92" t="s">
        <v>184</v>
      </c>
      <c r="C43" s="45">
        <v>1179026</v>
      </c>
      <c r="D43" s="45">
        <v>1700296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10000</v>
      </c>
      <c r="K43" s="131">
        <f t="shared" si="10"/>
        <v>1179026</v>
      </c>
      <c r="L43" s="415">
        <f t="shared" si="10"/>
        <v>1710296</v>
      </c>
    </row>
    <row r="44" spans="1:12" s="15" customFormat="1" ht="15.75" customHeight="1">
      <c r="A44" s="217" t="s">
        <v>16</v>
      </c>
      <c r="B44" s="148" t="s">
        <v>270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132">
        <f aca="true" t="shared" si="11" ref="K44:L46">C44+E44+G44</f>
        <v>0</v>
      </c>
      <c r="L44" s="416">
        <f t="shared" si="11"/>
        <v>0</v>
      </c>
    </row>
    <row r="45" spans="1:12" s="15" customFormat="1" ht="24.75" customHeight="1">
      <c r="A45" s="217" t="s">
        <v>185</v>
      </c>
      <c r="B45" s="93" t="s">
        <v>235</v>
      </c>
      <c r="C45" s="46">
        <v>314453510</v>
      </c>
      <c r="D45" s="46">
        <v>311379574</v>
      </c>
      <c r="E45" s="46">
        <v>4287286</v>
      </c>
      <c r="F45" s="46">
        <v>4908617</v>
      </c>
      <c r="G45" s="46">
        <v>5768075</v>
      </c>
      <c r="H45" s="46">
        <v>6498014</v>
      </c>
      <c r="I45" s="46">
        <v>0</v>
      </c>
      <c r="J45" s="46">
        <v>959793</v>
      </c>
      <c r="K45" s="132">
        <f>C45+E45+G45+I45</f>
        <v>324508871</v>
      </c>
      <c r="L45" s="416">
        <f>D45+F45+H45+J45</f>
        <v>323745998</v>
      </c>
    </row>
    <row r="46" spans="1:12" ht="15.75" customHeight="1">
      <c r="A46" s="217"/>
      <c r="B46" s="93"/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132">
        <f t="shared" si="11"/>
        <v>0</v>
      </c>
      <c r="L46" s="416">
        <f t="shared" si="11"/>
        <v>0</v>
      </c>
    </row>
    <row r="47" spans="1:12" ht="16.5" thickBot="1">
      <c r="A47" s="218"/>
      <c r="B47" s="213" t="s">
        <v>54</v>
      </c>
      <c r="C47" s="214">
        <f aca="true" t="shared" si="12" ref="C47:L47">C33+C40+C44+C45+C46</f>
        <v>2116863333</v>
      </c>
      <c r="D47" s="214">
        <f t="shared" si="12"/>
        <v>2154971917</v>
      </c>
      <c r="E47" s="214">
        <f t="shared" si="12"/>
        <v>4688353</v>
      </c>
      <c r="F47" s="214">
        <f t="shared" si="12"/>
        <v>2646878</v>
      </c>
      <c r="G47" s="214">
        <f t="shared" si="12"/>
        <v>4371880</v>
      </c>
      <c r="H47" s="214">
        <f t="shared" si="12"/>
        <v>812077</v>
      </c>
      <c r="I47" s="214">
        <f>I33+I40+I44+I45+I46</f>
        <v>0</v>
      </c>
      <c r="J47" s="214">
        <f>J33+J40+J44+J45+J46</f>
        <v>50361</v>
      </c>
      <c r="K47" s="133">
        <f t="shared" si="12"/>
        <v>2125923566</v>
      </c>
      <c r="L47" s="417">
        <f t="shared" si="12"/>
        <v>2158481233</v>
      </c>
    </row>
    <row r="49" ht="7.5" customHeight="1"/>
    <row r="50" spans="2:3" ht="13.5">
      <c r="B50" s="13"/>
      <c r="C50" s="11"/>
    </row>
    <row r="51" spans="2:3" ht="13.5">
      <c r="B51" s="13"/>
      <c r="C51" s="11"/>
    </row>
  </sheetData>
  <sheetProtection/>
  <mergeCells count="15">
    <mergeCell ref="A9:D9"/>
    <mergeCell ref="A10:A11"/>
    <mergeCell ref="B10:B11"/>
    <mergeCell ref="C10:D10"/>
    <mergeCell ref="E10:F10"/>
    <mergeCell ref="A31:A32"/>
    <mergeCell ref="B31:B32"/>
    <mergeCell ref="C31:D31"/>
    <mergeCell ref="E31:F31"/>
    <mergeCell ref="G10:H10"/>
    <mergeCell ref="G31:H31"/>
    <mergeCell ref="I10:J10"/>
    <mergeCell ref="I31:J31"/>
    <mergeCell ref="K10:L10"/>
    <mergeCell ref="K31:L31"/>
  </mergeCells>
  <printOptions horizontalCentered="1" verticalCentered="1"/>
  <pageMargins left="0.11811023622047245" right="0.03937007874015748" top="0.3937007874015748" bottom="0.1968503937007874" header="0.31496062992125984" footer="0.2362204724409449"/>
  <pageSetup horizontalDpi="600" verticalDpi="600" orientation="landscape" paperSize="8" r:id="rId1"/>
  <headerFooter alignWithMargins="0">
    <oddHeader>&amp;C
&amp;"Arial,Félkövér"&amp;13MÉRLEG
ELEMI KÖLTSÉGVETÉSI  ÖSSZESÍTŐ 
2016.12.31&amp;R&amp;"Arial,Normál"4.sz.melléklet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5" zoomScaleNormal="75" workbookViewId="0" topLeftCell="A1">
      <selection activeCell="I55" sqref="I55"/>
    </sheetView>
  </sheetViews>
  <sheetFormatPr defaultColWidth="8" defaultRowHeight="15"/>
  <cols>
    <col min="1" max="1" width="6" style="1" customWidth="1"/>
    <col min="2" max="5" width="8" style="1" customWidth="1"/>
    <col min="6" max="6" width="17.3984375" style="1" customWidth="1"/>
    <col min="7" max="8" width="12.59765625" style="1" customWidth="1"/>
    <col min="9" max="9" width="14.5" style="1" bestFit="1" customWidth="1"/>
    <col min="10" max="11" width="12.59765625" style="1" customWidth="1"/>
    <col min="12" max="12" width="14.5" style="1" bestFit="1" customWidth="1"/>
    <col min="13" max="18" width="12.59765625" style="1" customWidth="1"/>
    <col min="19" max="16384" width="8" style="1" customWidth="1"/>
  </cols>
  <sheetData>
    <row r="1" spans="1:18" ht="15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8" thickBot="1">
      <c r="A2" s="224" t="str">
        <f>Adatlap!A1</f>
        <v>Nagyréde Nagyközség Önkormányzata</v>
      </c>
      <c r="B2" s="225"/>
      <c r="C2" s="225"/>
      <c r="D2" s="225"/>
      <c r="E2" s="225"/>
      <c r="F2" s="225"/>
      <c r="G2" s="225"/>
      <c r="H2" s="226"/>
      <c r="I2" s="227"/>
      <c r="J2" s="228"/>
      <c r="K2" s="223"/>
      <c r="L2" s="223"/>
      <c r="M2" s="223"/>
      <c r="N2" s="223"/>
      <c r="O2" s="223"/>
      <c r="P2" s="223"/>
      <c r="Q2" s="223"/>
      <c r="R2" s="229" t="s">
        <v>297</v>
      </c>
    </row>
    <row r="3" spans="1:18" ht="27.75" customHeight="1" thickTop="1">
      <c r="A3" s="502" t="s">
        <v>27</v>
      </c>
      <c r="B3" s="503"/>
      <c r="C3" s="503"/>
      <c r="D3" s="503"/>
      <c r="E3" s="503"/>
      <c r="F3" s="504"/>
      <c r="G3" s="492" t="s">
        <v>1</v>
      </c>
      <c r="H3" s="493"/>
      <c r="I3" s="493"/>
      <c r="J3" s="493"/>
      <c r="K3" s="493"/>
      <c r="L3" s="494"/>
      <c r="M3" s="492" t="s">
        <v>253</v>
      </c>
      <c r="N3" s="493"/>
      <c r="O3" s="493"/>
      <c r="P3" s="493"/>
      <c r="Q3" s="493"/>
      <c r="R3" s="494"/>
    </row>
    <row r="4" spans="1:18" ht="29.25" customHeight="1">
      <c r="A4" s="505"/>
      <c r="B4" s="506"/>
      <c r="C4" s="506"/>
      <c r="D4" s="506"/>
      <c r="E4" s="506"/>
      <c r="F4" s="507"/>
      <c r="G4" s="495" t="s">
        <v>4</v>
      </c>
      <c r="H4" s="496"/>
      <c r="I4" s="497" t="s">
        <v>8</v>
      </c>
      <c r="J4" s="500" t="s">
        <v>5</v>
      </c>
      <c r="K4" s="500" t="s">
        <v>6</v>
      </c>
      <c r="L4" s="490" t="s">
        <v>252</v>
      </c>
      <c r="M4" s="495" t="s">
        <v>4</v>
      </c>
      <c r="N4" s="496"/>
      <c r="O4" s="497" t="s">
        <v>8</v>
      </c>
      <c r="P4" s="500" t="s">
        <v>5</v>
      </c>
      <c r="Q4" s="500" t="s">
        <v>6</v>
      </c>
      <c r="R4" s="519" t="s">
        <v>252</v>
      </c>
    </row>
    <row r="5" spans="1:18" ht="84.75" customHeight="1">
      <c r="A5" s="508"/>
      <c r="B5" s="509"/>
      <c r="C5" s="509"/>
      <c r="D5" s="509"/>
      <c r="E5" s="509"/>
      <c r="F5" s="510"/>
      <c r="G5" s="230" t="s">
        <v>189</v>
      </c>
      <c r="H5" s="230" t="s">
        <v>7</v>
      </c>
      <c r="I5" s="498"/>
      <c r="J5" s="501"/>
      <c r="K5" s="501"/>
      <c r="L5" s="491"/>
      <c r="M5" s="230" t="s">
        <v>189</v>
      </c>
      <c r="N5" s="230" t="s">
        <v>7</v>
      </c>
      <c r="O5" s="498"/>
      <c r="P5" s="501"/>
      <c r="Q5" s="501"/>
      <c r="R5" s="520"/>
    </row>
    <row r="6" spans="1:18" ht="28.5" customHeight="1">
      <c r="A6" s="231">
        <v>1</v>
      </c>
      <c r="B6" s="524" t="s">
        <v>67</v>
      </c>
      <c r="C6" s="517"/>
      <c r="D6" s="517"/>
      <c r="E6" s="517"/>
      <c r="F6" s="517"/>
      <c r="G6" s="143">
        <f>G7+G11+G17+G21</f>
        <v>1310812</v>
      </c>
      <c r="H6" s="143">
        <f>H7+H11+H17+H21</f>
        <v>610676</v>
      </c>
      <c r="I6" s="143">
        <f>I7+I11+I17+I21</f>
        <v>1921488</v>
      </c>
      <c r="J6" s="143">
        <f>J7+J11+J17+J21</f>
        <v>127835</v>
      </c>
      <c r="K6" s="143">
        <f>K7+K11+K17+K21</f>
        <v>0</v>
      </c>
      <c r="L6" s="97">
        <f>SUM(I6:K6)</f>
        <v>2049323</v>
      </c>
      <c r="M6" s="143">
        <f>M7+M11+M17+M21</f>
        <v>1297395</v>
      </c>
      <c r="N6" s="143">
        <f>N7+N11+N17+N21</f>
        <v>612694</v>
      </c>
      <c r="O6" s="143">
        <f>O7+O11+O17+O21</f>
        <v>1910089</v>
      </c>
      <c r="P6" s="143">
        <f>P7+P11+P17+P21</f>
        <v>127093</v>
      </c>
      <c r="Q6" s="143">
        <f>Q7+Q11+Q17+Q21</f>
        <v>0</v>
      </c>
      <c r="R6" s="97">
        <f>SUM(O6:Q6)</f>
        <v>2037182</v>
      </c>
    </row>
    <row r="7" spans="1:18" ht="18.75">
      <c r="A7" s="232">
        <v>2</v>
      </c>
      <c r="B7" s="529" t="s">
        <v>28</v>
      </c>
      <c r="C7" s="522"/>
      <c r="D7" s="522"/>
      <c r="E7" s="522"/>
      <c r="F7" s="523"/>
      <c r="G7" s="145">
        <f>SUM(G8:G9)</f>
        <v>0</v>
      </c>
      <c r="H7" s="145">
        <f>SUM(H8:H9)</f>
        <v>0</v>
      </c>
      <c r="I7" s="145">
        <f>SUM(I8:I9)</f>
        <v>0</v>
      </c>
      <c r="J7" s="145">
        <f>SUM(J8:J9)</f>
        <v>82</v>
      </c>
      <c r="K7" s="145">
        <f>SUM(K8:K9)</f>
        <v>0</v>
      </c>
      <c r="L7" s="180">
        <f aca="true" t="shared" si="0" ref="L7:L44">SUM(I7:K7)</f>
        <v>82</v>
      </c>
      <c r="M7" s="145">
        <f>SUM(M8:M9)</f>
        <v>0</v>
      </c>
      <c r="N7" s="145">
        <f>SUM(N8:N9)</f>
        <v>0</v>
      </c>
      <c r="O7" s="145">
        <f>SUM(O8:O9)</f>
        <v>0</v>
      </c>
      <c r="P7" s="145">
        <f>SUM(P8:P9)</f>
        <v>26</v>
      </c>
      <c r="Q7" s="145">
        <f>SUM(Q8:Q9)</f>
        <v>0</v>
      </c>
      <c r="R7" s="180">
        <f aca="true" t="shared" si="1" ref="R7:R44">SUM(O7:Q7)</f>
        <v>26</v>
      </c>
    </row>
    <row r="8" spans="1:18" ht="17.25">
      <c r="A8" s="232">
        <v>3</v>
      </c>
      <c r="B8" s="233" t="s">
        <v>29</v>
      </c>
      <c r="C8" s="234"/>
      <c r="D8" s="234"/>
      <c r="E8" s="234"/>
      <c r="F8" s="235"/>
      <c r="G8" s="221">
        <v>0</v>
      </c>
      <c r="H8" s="221">
        <v>0</v>
      </c>
      <c r="I8" s="221">
        <f>SUM(G8:H8)</f>
        <v>0</v>
      </c>
      <c r="J8" s="221">
        <v>0</v>
      </c>
      <c r="K8" s="221">
        <v>0</v>
      </c>
      <c r="L8" s="180">
        <f t="shared" si="0"/>
        <v>0</v>
      </c>
      <c r="M8" s="221">
        <v>0</v>
      </c>
      <c r="N8" s="221">
        <v>0</v>
      </c>
      <c r="O8" s="221">
        <f>SUM(M8:N8)</f>
        <v>0</v>
      </c>
      <c r="P8" s="221">
        <v>0</v>
      </c>
      <c r="Q8" s="221">
        <v>0</v>
      </c>
      <c r="R8" s="180">
        <f t="shared" si="1"/>
        <v>0</v>
      </c>
    </row>
    <row r="9" spans="1:18" ht="17.25">
      <c r="A9" s="232">
        <v>4</v>
      </c>
      <c r="B9" s="233" t="s">
        <v>30</v>
      </c>
      <c r="C9" s="234"/>
      <c r="D9" s="234"/>
      <c r="E9" s="234"/>
      <c r="F9" s="235"/>
      <c r="G9" s="221">
        <v>0</v>
      </c>
      <c r="H9" s="221">
        <v>0</v>
      </c>
      <c r="I9" s="221">
        <f>SUM(G9:H9)</f>
        <v>0</v>
      </c>
      <c r="J9" s="221">
        <v>82</v>
      </c>
      <c r="K9" s="221">
        <v>0</v>
      </c>
      <c r="L9" s="180">
        <f t="shared" si="0"/>
        <v>82</v>
      </c>
      <c r="M9" s="221">
        <v>0</v>
      </c>
      <c r="N9" s="221">
        <v>0</v>
      </c>
      <c r="O9" s="221">
        <f>SUM(M9:N9)</f>
        <v>0</v>
      </c>
      <c r="P9" s="221">
        <v>26</v>
      </c>
      <c r="Q9" s="221">
        <v>0</v>
      </c>
      <c r="R9" s="180">
        <f t="shared" si="1"/>
        <v>26</v>
      </c>
    </row>
    <row r="10" spans="1:18" ht="17.25">
      <c r="A10" s="232">
        <v>5</v>
      </c>
      <c r="B10" s="233" t="s">
        <v>31</v>
      </c>
      <c r="C10" s="234"/>
      <c r="D10" s="234"/>
      <c r="E10" s="234"/>
      <c r="F10" s="235"/>
      <c r="G10" s="221">
        <v>0</v>
      </c>
      <c r="H10" s="221">
        <v>0</v>
      </c>
      <c r="I10" s="221">
        <f>SUM(G10:H10)</f>
        <v>0</v>
      </c>
      <c r="J10" s="221">
        <v>0</v>
      </c>
      <c r="K10" s="221">
        <v>0</v>
      </c>
      <c r="L10" s="180">
        <f t="shared" si="0"/>
        <v>0</v>
      </c>
      <c r="M10" s="221">
        <v>0</v>
      </c>
      <c r="N10" s="221">
        <v>0</v>
      </c>
      <c r="O10" s="221">
        <f>SUM(M10:N10)</f>
        <v>0</v>
      </c>
      <c r="P10" s="221">
        <v>0</v>
      </c>
      <c r="Q10" s="221">
        <v>0</v>
      </c>
      <c r="R10" s="180">
        <f t="shared" si="1"/>
        <v>0</v>
      </c>
    </row>
    <row r="11" spans="1:18" ht="17.25">
      <c r="A11" s="232">
        <v>6</v>
      </c>
      <c r="B11" s="530" t="s">
        <v>32</v>
      </c>
      <c r="C11" s="531"/>
      <c r="D11" s="531"/>
      <c r="E11" s="531"/>
      <c r="F11" s="532"/>
      <c r="G11" s="145">
        <f>SUM(G12:G16)</f>
        <v>1176865</v>
      </c>
      <c r="H11" s="145">
        <f>SUM(H12:H16)</f>
        <v>610676</v>
      </c>
      <c r="I11" s="145">
        <f>SUM(I12:I16)</f>
        <v>1787541</v>
      </c>
      <c r="J11" s="145">
        <f>SUM(J12:J16)</f>
        <v>127603</v>
      </c>
      <c r="K11" s="145">
        <f>SUM(K12:K16)</f>
        <v>0</v>
      </c>
      <c r="L11" s="180">
        <f t="shared" si="0"/>
        <v>1915144</v>
      </c>
      <c r="M11" s="145">
        <f>SUM(M12:M16)</f>
        <v>1157283</v>
      </c>
      <c r="N11" s="145">
        <f>SUM(N12:N16)</f>
        <v>612694</v>
      </c>
      <c r="O11" s="145">
        <f>SUM(O12:O16)</f>
        <v>1769977</v>
      </c>
      <c r="P11" s="145">
        <f>SUM(P12:P16)</f>
        <v>126817</v>
      </c>
      <c r="Q11" s="145">
        <f>SUM(Q12:Q16)</f>
        <v>0</v>
      </c>
      <c r="R11" s="180">
        <f t="shared" si="1"/>
        <v>1896794</v>
      </c>
    </row>
    <row r="12" spans="1:18" ht="17.25">
      <c r="A12" s="232">
        <v>7</v>
      </c>
      <c r="B12" s="233" t="s">
        <v>33</v>
      </c>
      <c r="C12" s="234"/>
      <c r="D12" s="234"/>
      <c r="E12" s="234"/>
      <c r="F12" s="235"/>
      <c r="G12" s="222">
        <v>1176865</v>
      </c>
      <c r="H12" s="222">
        <v>595052</v>
      </c>
      <c r="I12" s="222">
        <f>SUM(G12:H12)</f>
        <v>1771917</v>
      </c>
      <c r="J12" s="222">
        <v>79075</v>
      </c>
      <c r="K12" s="221">
        <v>0</v>
      </c>
      <c r="L12" s="180">
        <f t="shared" si="0"/>
        <v>1850992</v>
      </c>
      <c r="M12" s="222">
        <v>1157283</v>
      </c>
      <c r="N12" s="222">
        <v>591962</v>
      </c>
      <c r="O12" s="222">
        <f>SUM(M12:N12)</f>
        <v>1749245</v>
      </c>
      <c r="P12" s="222">
        <v>81289</v>
      </c>
      <c r="Q12" s="221">
        <v>0</v>
      </c>
      <c r="R12" s="180">
        <f t="shared" si="1"/>
        <v>1830534</v>
      </c>
    </row>
    <row r="13" spans="1:18" ht="17.25">
      <c r="A13" s="232">
        <v>8</v>
      </c>
      <c r="B13" s="233" t="s">
        <v>63</v>
      </c>
      <c r="C13" s="234"/>
      <c r="D13" s="234"/>
      <c r="E13" s="234"/>
      <c r="F13" s="235"/>
      <c r="G13" s="221">
        <v>0</v>
      </c>
      <c r="H13" s="221">
        <v>0</v>
      </c>
      <c r="I13" s="221">
        <f>SUM(G13:H13)</f>
        <v>0</v>
      </c>
      <c r="J13" s="221">
        <v>47969</v>
      </c>
      <c r="K13" s="221">
        <v>0</v>
      </c>
      <c r="L13" s="180">
        <f t="shared" si="0"/>
        <v>47969</v>
      </c>
      <c r="M13" s="221">
        <v>0</v>
      </c>
      <c r="N13" s="221">
        <v>0</v>
      </c>
      <c r="O13" s="221">
        <f>SUM(M13:N13)</f>
        <v>0</v>
      </c>
      <c r="P13" s="221">
        <v>42792</v>
      </c>
      <c r="Q13" s="221">
        <v>0</v>
      </c>
      <c r="R13" s="180">
        <f t="shared" si="1"/>
        <v>42792</v>
      </c>
    </row>
    <row r="14" spans="1:18" ht="15" customHeight="1">
      <c r="A14" s="232">
        <v>9</v>
      </c>
      <c r="B14" s="233" t="s">
        <v>34</v>
      </c>
      <c r="C14" s="234"/>
      <c r="D14" s="234"/>
      <c r="E14" s="234"/>
      <c r="F14" s="235"/>
      <c r="G14" s="221">
        <v>0</v>
      </c>
      <c r="H14" s="221">
        <v>0</v>
      </c>
      <c r="I14" s="221">
        <f>SUM(G14:H14)</f>
        <v>0</v>
      </c>
      <c r="J14" s="221">
        <v>293</v>
      </c>
      <c r="K14" s="221">
        <v>0</v>
      </c>
      <c r="L14" s="180">
        <f t="shared" si="0"/>
        <v>293</v>
      </c>
      <c r="M14" s="221">
        <v>0</v>
      </c>
      <c r="N14" s="221">
        <v>0</v>
      </c>
      <c r="O14" s="221">
        <f>SUM(M14:N14)</f>
        <v>0</v>
      </c>
      <c r="P14" s="221">
        <v>251</v>
      </c>
      <c r="Q14" s="221">
        <v>0</v>
      </c>
      <c r="R14" s="180">
        <f t="shared" si="1"/>
        <v>251</v>
      </c>
    </row>
    <row r="15" spans="1:18" ht="17.25">
      <c r="A15" s="232">
        <v>10</v>
      </c>
      <c r="B15" s="233" t="s">
        <v>35</v>
      </c>
      <c r="C15" s="234"/>
      <c r="D15" s="234"/>
      <c r="E15" s="234"/>
      <c r="F15" s="235"/>
      <c r="G15" s="221">
        <v>0</v>
      </c>
      <c r="H15" s="221">
        <v>15624</v>
      </c>
      <c r="I15" s="221">
        <f>SUM(G15:H15)</f>
        <v>15624</v>
      </c>
      <c r="J15" s="221">
        <v>266</v>
      </c>
      <c r="K15" s="221">
        <v>0</v>
      </c>
      <c r="L15" s="180">
        <f t="shared" si="0"/>
        <v>15890</v>
      </c>
      <c r="M15" s="221">
        <v>0</v>
      </c>
      <c r="N15" s="221">
        <v>20732</v>
      </c>
      <c r="O15" s="221">
        <f>SUM(M15:N15)</f>
        <v>20732</v>
      </c>
      <c r="P15" s="221">
        <v>2485</v>
      </c>
      <c r="Q15" s="221">
        <v>0</v>
      </c>
      <c r="R15" s="180">
        <f t="shared" si="1"/>
        <v>23217</v>
      </c>
    </row>
    <row r="16" spans="1:18" ht="17.25">
      <c r="A16" s="232">
        <v>11</v>
      </c>
      <c r="B16" s="233" t="s">
        <v>36</v>
      </c>
      <c r="C16" s="234"/>
      <c r="D16" s="234"/>
      <c r="E16" s="234"/>
      <c r="F16" s="235"/>
      <c r="G16" s="221">
        <v>0</v>
      </c>
      <c r="H16" s="221">
        <v>0</v>
      </c>
      <c r="I16" s="221">
        <f>SUM(G16:H16)</f>
        <v>0</v>
      </c>
      <c r="J16" s="221">
        <v>0</v>
      </c>
      <c r="K16" s="221">
        <v>0</v>
      </c>
      <c r="L16" s="180">
        <f t="shared" si="0"/>
        <v>0</v>
      </c>
      <c r="M16" s="221">
        <v>0</v>
      </c>
      <c r="N16" s="221">
        <v>0</v>
      </c>
      <c r="O16" s="221">
        <f>SUM(M16:N16)</f>
        <v>0</v>
      </c>
      <c r="P16" s="221">
        <v>0</v>
      </c>
      <c r="Q16" s="221">
        <v>0</v>
      </c>
      <c r="R16" s="180">
        <f t="shared" si="1"/>
        <v>0</v>
      </c>
    </row>
    <row r="17" spans="1:18" ht="17.25">
      <c r="A17" s="232">
        <v>12</v>
      </c>
      <c r="B17" s="530" t="s">
        <v>37</v>
      </c>
      <c r="C17" s="531"/>
      <c r="D17" s="531"/>
      <c r="E17" s="531"/>
      <c r="F17" s="532"/>
      <c r="G17" s="145">
        <f>SUM(G18:G20)</f>
        <v>0</v>
      </c>
      <c r="H17" s="145">
        <f>SUM(H18:H20)</f>
        <v>0</v>
      </c>
      <c r="I17" s="145">
        <f>SUM(I18:I20)</f>
        <v>0</v>
      </c>
      <c r="J17" s="145">
        <f>SUM(J18:J20)</f>
        <v>150</v>
      </c>
      <c r="K17" s="145">
        <f>SUM(K18:K20)</f>
        <v>0</v>
      </c>
      <c r="L17" s="180">
        <f t="shared" si="0"/>
        <v>150</v>
      </c>
      <c r="M17" s="145">
        <f>SUM(M18:M20)</f>
        <v>0</v>
      </c>
      <c r="N17" s="145">
        <f>SUM(N18:N20)</f>
        <v>0</v>
      </c>
      <c r="O17" s="145">
        <f>SUM(O18:O20)</f>
        <v>0</v>
      </c>
      <c r="P17" s="145">
        <f>SUM(P18:P20)</f>
        <v>250</v>
      </c>
      <c r="Q17" s="145">
        <f>SUM(Q18:Q20)</f>
        <v>0</v>
      </c>
      <c r="R17" s="180">
        <f t="shared" si="1"/>
        <v>250</v>
      </c>
    </row>
    <row r="18" spans="1:18" ht="17.25">
      <c r="A18" s="232">
        <v>13</v>
      </c>
      <c r="B18" s="233" t="s">
        <v>38</v>
      </c>
      <c r="C18" s="234"/>
      <c r="D18" s="234"/>
      <c r="E18" s="234"/>
      <c r="F18" s="235"/>
      <c r="G18" s="221">
        <v>0</v>
      </c>
      <c r="H18" s="221">
        <v>0</v>
      </c>
      <c r="I18" s="221">
        <f>SUM(G18:H18)</f>
        <v>0</v>
      </c>
      <c r="J18" s="221">
        <v>150</v>
      </c>
      <c r="K18" s="221">
        <v>0</v>
      </c>
      <c r="L18" s="180">
        <f t="shared" si="0"/>
        <v>150</v>
      </c>
      <c r="M18" s="221">
        <v>0</v>
      </c>
      <c r="N18" s="221">
        <v>0</v>
      </c>
      <c r="O18" s="221">
        <f>SUM(M18:N18)</f>
        <v>0</v>
      </c>
      <c r="P18" s="221">
        <v>250</v>
      </c>
      <c r="Q18" s="221">
        <v>0</v>
      </c>
      <c r="R18" s="180">
        <f t="shared" si="1"/>
        <v>250</v>
      </c>
    </row>
    <row r="19" spans="1:18" ht="17.25">
      <c r="A19" s="232">
        <v>14</v>
      </c>
      <c r="B19" s="233" t="s">
        <v>39</v>
      </c>
      <c r="C19" s="234"/>
      <c r="D19" s="234"/>
      <c r="E19" s="234"/>
      <c r="F19" s="235"/>
      <c r="G19" s="221">
        <v>0</v>
      </c>
      <c r="H19" s="221">
        <v>0</v>
      </c>
      <c r="I19" s="221">
        <f>SUM(G19:H19)</f>
        <v>0</v>
      </c>
      <c r="J19" s="221">
        <v>0</v>
      </c>
      <c r="K19" s="221">
        <v>0</v>
      </c>
      <c r="L19" s="180">
        <f t="shared" si="0"/>
        <v>0</v>
      </c>
      <c r="M19" s="221">
        <v>0</v>
      </c>
      <c r="N19" s="221">
        <v>0</v>
      </c>
      <c r="O19" s="221">
        <f>SUM(M19:N19)</f>
        <v>0</v>
      </c>
      <c r="P19" s="221">
        <v>0</v>
      </c>
      <c r="Q19" s="221">
        <v>0</v>
      </c>
      <c r="R19" s="180">
        <f t="shared" si="1"/>
        <v>0</v>
      </c>
    </row>
    <row r="20" spans="1:18" ht="17.25">
      <c r="A20" s="232">
        <v>15</v>
      </c>
      <c r="B20" s="236" t="s">
        <v>40</v>
      </c>
      <c r="C20" s="234"/>
      <c r="D20" s="234"/>
      <c r="E20" s="234"/>
      <c r="F20" s="235"/>
      <c r="G20" s="221">
        <v>0</v>
      </c>
      <c r="H20" s="221">
        <v>0</v>
      </c>
      <c r="I20" s="221">
        <f>SUM(G20:H20)</f>
        <v>0</v>
      </c>
      <c r="J20" s="221">
        <v>0</v>
      </c>
      <c r="K20" s="221">
        <v>0</v>
      </c>
      <c r="L20" s="180">
        <f t="shared" si="0"/>
        <v>0</v>
      </c>
      <c r="M20" s="221">
        <v>0</v>
      </c>
      <c r="N20" s="221">
        <v>0</v>
      </c>
      <c r="O20" s="221">
        <f>SUM(M20:N20)</f>
        <v>0</v>
      </c>
      <c r="P20" s="221">
        <v>0</v>
      </c>
      <c r="Q20" s="221">
        <v>0</v>
      </c>
      <c r="R20" s="180">
        <f t="shared" si="1"/>
        <v>0</v>
      </c>
    </row>
    <row r="21" spans="1:18" ht="15.75" customHeight="1">
      <c r="A21" s="232">
        <v>16</v>
      </c>
      <c r="B21" s="535" t="s">
        <v>64</v>
      </c>
      <c r="C21" s="536"/>
      <c r="D21" s="536"/>
      <c r="E21" s="536"/>
      <c r="F21" s="537"/>
      <c r="G21" s="145">
        <f>SUM(G22:G23)</f>
        <v>133947</v>
      </c>
      <c r="H21" s="145">
        <f>SUM(H22:H23)</f>
        <v>0</v>
      </c>
      <c r="I21" s="145">
        <f>SUM(I22:I23)</f>
        <v>133947</v>
      </c>
      <c r="J21" s="145">
        <f>SUM(J22:J23)</f>
        <v>0</v>
      </c>
      <c r="K21" s="145">
        <f>SUM(K22:K23)</f>
        <v>0</v>
      </c>
      <c r="L21" s="180">
        <f t="shared" si="0"/>
        <v>133947</v>
      </c>
      <c r="M21" s="145">
        <f>SUM(M22:M23)</f>
        <v>140112</v>
      </c>
      <c r="N21" s="145">
        <f>SUM(N22:N23)</f>
        <v>0</v>
      </c>
      <c r="O21" s="145">
        <f>SUM(O22:O23)</f>
        <v>140112</v>
      </c>
      <c r="P21" s="145">
        <f>SUM(P22:P23)</f>
        <v>0</v>
      </c>
      <c r="Q21" s="145">
        <f>SUM(Q22:Q23)</f>
        <v>0</v>
      </c>
      <c r="R21" s="180">
        <f t="shared" si="1"/>
        <v>140112</v>
      </c>
    </row>
    <row r="22" spans="1:18" ht="17.25">
      <c r="A22" s="232">
        <v>17</v>
      </c>
      <c r="B22" s="521" t="s">
        <v>66</v>
      </c>
      <c r="C22" s="522"/>
      <c r="D22" s="522"/>
      <c r="E22" s="522"/>
      <c r="F22" s="523"/>
      <c r="G22" s="221">
        <v>133947</v>
      </c>
      <c r="H22" s="221">
        <v>0</v>
      </c>
      <c r="I22" s="221">
        <f>SUM(G22:H22)</f>
        <v>133947</v>
      </c>
      <c r="J22" s="221">
        <v>0</v>
      </c>
      <c r="K22" s="221">
        <v>0</v>
      </c>
      <c r="L22" s="180">
        <f t="shared" si="0"/>
        <v>133947</v>
      </c>
      <c r="M22" s="221">
        <v>140112</v>
      </c>
      <c r="N22" s="221">
        <v>0</v>
      </c>
      <c r="O22" s="221">
        <f>SUM(M22:N22)</f>
        <v>140112</v>
      </c>
      <c r="P22" s="221">
        <v>0</v>
      </c>
      <c r="Q22" s="221">
        <v>0</v>
      </c>
      <c r="R22" s="180">
        <f t="shared" si="1"/>
        <v>140112</v>
      </c>
    </row>
    <row r="23" spans="1:18" ht="17.25">
      <c r="A23" s="232">
        <v>18</v>
      </c>
      <c r="B23" s="521" t="s">
        <v>65</v>
      </c>
      <c r="C23" s="522"/>
      <c r="D23" s="522"/>
      <c r="E23" s="522"/>
      <c r="F23" s="523"/>
      <c r="G23" s="221">
        <v>0</v>
      </c>
      <c r="H23" s="221">
        <v>0</v>
      </c>
      <c r="I23" s="221">
        <f>SUM(G23:H23)</f>
        <v>0</v>
      </c>
      <c r="J23" s="221">
        <v>0</v>
      </c>
      <c r="K23" s="221">
        <v>0</v>
      </c>
      <c r="L23" s="180">
        <f t="shared" si="0"/>
        <v>0</v>
      </c>
      <c r="M23" s="221">
        <v>0</v>
      </c>
      <c r="N23" s="221">
        <v>0</v>
      </c>
      <c r="O23" s="221">
        <f>SUM(M23:N23)</f>
        <v>0</v>
      </c>
      <c r="P23" s="221">
        <v>0</v>
      </c>
      <c r="Q23" s="221">
        <v>0</v>
      </c>
      <c r="R23" s="180">
        <f t="shared" si="1"/>
        <v>0</v>
      </c>
    </row>
    <row r="24" spans="1:18" ht="27" customHeight="1">
      <c r="A24" s="231">
        <v>19</v>
      </c>
      <c r="B24" s="524" t="s">
        <v>68</v>
      </c>
      <c r="C24" s="517"/>
      <c r="D24" s="517"/>
      <c r="E24" s="517"/>
      <c r="F24" s="518"/>
      <c r="G24" s="143">
        <f>G25+G26</f>
        <v>0</v>
      </c>
      <c r="H24" s="143">
        <f>H25+H26</f>
        <v>0</v>
      </c>
      <c r="I24" s="143">
        <f>I25+I26</f>
        <v>0</v>
      </c>
      <c r="J24" s="143">
        <f>J25+J26</f>
        <v>1895</v>
      </c>
      <c r="K24" s="143">
        <f>K25+K26</f>
        <v>0</v>
      </c>
      <c r="L24" s="97">
        <f t="shared" si="0"/>
        <v>1895</v>
      </c>
      <c r="M24" s="143">
        <f>M25+M26</f>
        <v>0</v>
      </c>
      <c r="N24" s="143">
        <f>N25+N26</f>
        <v>0</v>
      </c>
      <c r="O24" s="143">
        <f>O25+O26</f>
        <v>0</v>
      </c>
      <c r="P24" s="143">
        <f>P25+P26</f>
        <v>1557</v>
      </c>
      <c r="Q24" s="143">
        <f>Q25+Q26</f>
        <v>0</v>
      </c>
      <c r="R24" s="97">
        <f t="shared" si="1"/>
        <v>1557</v>
      </c>
    </row>
    <row r="25" spans="1:18" ht="17.25">
      <c r="A25" s="232">
        <v>20</v>
      </c>
      <c r="B25" s="511" t="s">
        <v>250</v>
      </c>
      <c r="C25" s="511"/>
      <c r="D25" s="511"/>
      <c r="E25" s="511"/>
      <c r="F25" s="511"/>
      <c r="G25" s="221">
        <v>0</v>
      </c>
      <c r="H25" s="221">
        <v>0</v>
      </c>
      <c r="I25" s="221">
        <f>SUM(G25:H25)</f>
        <v>0</v>
      </c>
      <c r="J25" s="221">
        <v>1895</v>
      </c>
      <c r="K25" s="221">
        <v>0</v>
      </c>
      <c r="L25" s="180">
        <f t="shared" si="0"/>
        <v>1895</v>
      </c>
      <c r="M25" s="221">
        <v>0</v>
      </c>
      <c r="N25" s="221">
        <v>0</v>
      </c>
      <c r="O25" s="221">
        <f>SUM(M25:N25)</f>
        <v>0</v>
      </c>
      <c r="P25" s="221">
        <v>1557</v>
      </c>
      <c r="Q25" s="221">
        <v>0</v>
      </c>
      <c r="R25" s="180">
        <f t="shared" si="1"/>
        <v>1557</v>
      </c>
    </row>
    <row r="26" spans="1:18" ht="17.25" customHeight="1">
      <c r="A26" s="237">
        <v>21</v>
      </c>
      <c r="B26" s="528" t="s">
        <v>73</v>
      </c>
      <c r="C26" s="528"/>
      <c r="D26" s="528"/>
      <c r="E26" s="528"/>
      <c r="F26" s="511"/>
      <c r="G26" s="221">
        <v>0</v>
      </c>
      <c r="H26" s="221">
        <v>0</v>
      </c>
      <c r="I26" s="221">
        <f>SUM(G26:H26)</f>
        <v>0</v>
      </c>
      <c r="J26" s="221">
        <v>0</v>
      </c>
      <c r="K26" s="221">
        <v>0</v>
      </c>
      <c r="L26" s="180">
        <f t="shared" si="0"/>
        <v>0</v>
      </c>
      <c r="M26" s="221">
        <v>0</v>
      </c>
      <c r="N26" s="221">
        <v>0</v>
      </c>
      <c r="O26" s="221">
        <f>SUM(M26:N26)</f>
        <v>0</v>
      </c>
      <c r="P26" s="221">
        <v>0</v>
      </c>
      <c r="Q26" s="221">
        <v>0</v>
      </c>
      <c r="R26" s="180">
        <f t="shared" si="1"/>
        <v>0</v>
      </c>
    </row>
    <row r="27" spans="1:18" ht="25.5" customHeight="1">
      <c r="A27" s="231">
        <v>22</v>
      </c>
      <c r="B27" s="533" t="s">
        <v>75</v>
      </c>
      <c r="C27" s="534"/>
      <c r="D27" s="534"/>
      <c r="E27" s="534"/>
      <c r="F27" s="534"/>
      <c r="G27" s="143">
        <f>SUM(G28:G31)</f>
        <v>0</v>
      </c>
      <c r="H27" s="143">
        <f>SUM(H28:H31)</f>
        <v>0</v>
      </c>
      <c r="I27" s="143">
        <f>SUM(I28:I31)</f>
        <v>0</v>
      </c>
      <c r="J27" s="143">
        <f>SUM(J28:J31)</f>
        <v>36976</v>
      </c>
      <c r="K27" s="143">
        <f>SUM(K28:K31)</f>
        <v>0</v>
      </c>
      <c r="L27" s="97">
        <f t="shared" si="0"/>
        <v>36976</v>
      </c>
      <c r="M27" s="143">
        <f>SUM(M28:M31)</f>
        <v>0</v>
      </c>
      <c r="N27" s="143">
        <f>SUM(N28:N31)</f>
        <v>0</v>
      </c>
      <c r="O27" s="143">
        <f>SUM(O28:O31)</f>
        <v>0</v>
      </c>
      <c r="P27" s="143">
        <f>SUM(P28:P31)</f>
        <v>92437</v>
      </c>
      <c r="Q27" s="143">
        <f>SUM(Q28:Q31)</f>
        <v>0</v>
      </c>
      <c r="R27" s="97">
        <f t="shared" si="1"/>
        <v>92437</v>
      </c>
    </row>
    <row r="28" spans="1:18" ht="17.25">
      <c r="A28" s="237">
        <v>23</v>
      </c>
      <c r="B28" s="511" t="s">
        <v>251</v>
      </c>
      <c r="C28" s="511"/>
      <c r="D28" s="511"/>
      <c r="E28" s="511"/>
      <c r="F28" s="511"/>
      <c r="G28" s="221">
        <v>0</v>
      </c>
      <c r="H28" s="221">
        <v>0</v>
      </c>
      <c r="I28" s="221">
        <f>SUM(G28:H28)</f>
        <v>0</v>
      </c>
      <c r="J28" s="221">
        <v>0</v>
      </c>
      <c r="K28" s="221">
        <v>0</v>
      </c>
      <c r="L28" s="180">
        <f t="shared" si="0"/>
        <v>0</v>
      </c>
      <c r="M28" s="221">
        <v>0</v>
      </c>
      <c r="N28" s="221">
        <v>0</v>
      </c>
      <c r="O28" s="221">
        <f>SUM(M28:N28)</f>
        <v>0</v>
      </c>
      <c r="P28" s="221">
        <v>0</v>
      </c>
      <c r="Q28" s="221">
        <v>0</v>
      </c>
      <c r="R28" s="180">
        <f t="shared" si="1"/>
        <v>0</v>
      </c>
    </row>
    <row r="29" spans="1:18" ht="17.25">
      <c r="A29" s="232">
        <v>24</v>
      </c>
      <c r="B29" s="511" t="s">
        <v>76</v>
      </c>
      <c r="C29" s="511"/>
      <c r="D29" s="511"/>
      <c r="E29" s="511"/>
      <c r="F29" s="511"/>
      <c r="G29" s="221">
        <v>0</v>
      </c>
      <c r="H29" s="221">
        <v>0</v>
      </c>
      <c r="I29" s="221">
        <f>SUM(G29:H29)</f>
        <v>0</v>
      </c>
      <c r="J29" s="221">
        <v>425</v>
      </c>
      <c r="K29" s="221">
        <v>0</v>
      </c>
      <c r="L29" s="180">
        <f t="shared" si="0"/>
        <v>425</v>
      </c>
      <c r="M29" s="221">
        <v>0</v>
      </c>
      <c r="N29" s="221">
        <v>0</v>
      </c>
      <c r="O29" s="221">
        <f>SUM(M29:N29)</f>
        <v>0</v>
      </c>
      <c r="P29" s="221">
        <v>331</v>
      </c>
      <c r="Q29" s="221">
        <v>0</v>
      </c>
      <c r="R29" s="180">
        <f t="shared" si="1"/>
        <v>331</v>
      </c>
    </row>
    <row r="30" spans="1:18" ht="17.25">
      <c r="A30" s="232">
        <v>25</v>
      </c>
      <c r="B30" s="511" t="s">
        <v>77</v>
      </c>
      <c r="C30" s="511"/>
      <c r="D30" s="511"/>
      <c r="E30" s="511"/>
      <c r="F30" s="511"/>
      <c r="G30" s="221">
        <v>0</v>
      </c>
      <c r="H30" s="221">
        <v>0</v>
      </c>
      <c r="I30" s="221">
        <f>SUM(G30:H30)</f>
        <v>0</v>
      </c>
      <c r="J30" s="221">
        <v>36551</v>
      </c>
      <c r="K30" s="221">
        <v>0</v>
      </c>
      <c r="L30" s="180">
        <f t="shared" si="0"/>
        <v>36551</v>
      </c>
      <c r="M30" s="221">
        <v>0</v>
      </c>
      <c r="N30" s="221">
        <v>0</v>
      </c>
      <c r="O30" s="221">
        <f>SUM(M30:N30)</f>
        <v>0</v>
      </c>
      <c r="P30" s="221">
        <v>92106</v>
      </c>
      <c r="Q30" s="221">
        <v>0</v>
      </c>
      <c r="R30" s="180">
        <f t="shared" si="1"/>
        <v>92106</v>
      </c>
    </row>
    <row r="31" spans="1:18" ht="17.25">
      <c r="A31" s="232">
        <v>26</v>
      </c>
      <c r="B31" s="511" t="s">
        <v>78</v>
      </c>
      <c r="C31" s="511"/>
      <c r="D31" s="511"/>
      <c r="E31" s="511"/>
      <c r="F31" s="511"/>
      <c r="G31" s="221">
        <v>0</v>
      </c>
      <c r="H31" s="221">
        <v>0</v>
      </c>
      <c r="I31" s="221">
        <f>SUM(G31:H31)</f>
        <v>0</v>
      </c>
      <c r="J31" s="221">
        <v>0</v>
      </c>
      <c r="K31" s="221">
        <v>0</v>
      </c>
      <c r="L31" s="180">
        <f t="shared" si="0"/>
        <v>0</v>
      </c>
      <c r="M31" s="221">
        <v>0</v>
      </c>
      <c r="N31" s="221">
        <v>0</v>
      </c>
      <c r="O31" s="221">
        <f>SUM(M31:N31)</f>
        <v>0</v>
      </c>
      <c r="P31" s="221">
        <v>0</v>
      </c>
      <c r="Q31" s="221">
        <v>0</v>
      </c>
      <c r="R31" s="180">
        <f t="shared" si="1"/>
        <v>0</v>
      </c>
    </row>
    <row r="32" spans="1:18" ht="28.5" customHeight="1">
      <c r="A32" s="231">
        <v>27</v>
      </c>
      <c r="B32" s="516" t="s">
        <v>79</v>
      </c>
      <c r="C32" s="517"/>
      <c r="D32" s="517"/>
      <c r="E32" s="517"/>
      <c r="F32" s="518"/>
      <c r="G32" s="143">
        <f>G33+G34+G35</f>
        <v>0</v>
      </c>
      <c r="H32" s="143">
        <f>H33+H34+H35</f>
        <v>0</v>
      </c>
      <c r="I32" s="143">
        <f>I33+I34+I35</f>
        <v>0</v>
      </c>
      <c r="J32" s="143">
        <f>J33+J34+J35</f>
        <v>29311</v>
      </c>
      <c r="K32" s="143">
        <f>K33+K34+K35</f>
        <v>0</v>
      </c>
      <c r="L32" s="97">
        <f t="shared" si="0"/>
        <v>29311</v>
      </c>
      <c r="M32" s="143">
        <f>M33+M34+M35</f>
        <v>0</v>
      </c>
      <c r="N32" s="143">
        <f>N33+N34+N35</f>
        <v>0</v>
      </c>
      <c r="O32" s="143">
        <f>O33+O34+O35</f>
        <v>0</v>
      </c>
      <c r="P32" s="143">
        <f>P33+P34+P35</f>
        <v>27033</v>
      </c>
      <c r="Q32" s="143">
        <f>Q33+Q34+Q35</f>
        <v>0</v>
      </c>
      <c r="R32" s="97">
        <f t="shared" si="1"/>
        <v>27033</v>
      </c>
    </row>
    <row r="33" spans="1:18" ht="17.25">
      <c r="A33" s="232">
        <v>28</v>
      </c>
      <c r="B33" s="511" t="s">
        <v>80</v>
      </c>
      <c r="C33" s="511"/>
      <c r="D33" s="511"/>
      <c r="E33" s="511"/>
      <c r="F33" s="511"/>
      <c r="G33" s="221">
        <v>0</v>
      </c>
      <c r="H33" s="221">
        <v>0</v>
      </c>
      <c r="I33" s="221">
        <f>SUM(G33:H33)</f>
        <v>0</v>
      </c>
      <c r="J33" s="221">
        <v>28977</v>
      </c>
      <c r="K33" s="221">
        <v>0</v>
      </c>
      <c r="L33" s="180">
        <f t="shared" si="0"/>
        <v>28977</v>
      </c>
      <c r="M33" s="221">
        <v>0</v>
      </c>
      <c r="N33" s="221">
        <v>0</v>
      </c>
      <c r="O33" s="221">
        <f>SUM(M33:N33)</f>
        <v>0</v>
      </c>
      <c r="P33" s="221">
        <v>26503</v>
      </c>
      <c r="Q33" s="221">
        <v>0</v>
      </c>
      <c r="R33" s="180">
        <f t="shared" si="1"/>
        <v>26503</v>
      </c>
    </row>
    <row r="34" spans="1:18" ht="17.25">
      <c r="A34" s="232">
        <v>29</v>
      </c>
      <c r="B34" s="511" t="s">
        <v>90</v>
      </c>
      <c r="C34" s="511"/>
      <c r="D34" s="511"/>
      <c r="E34" s="511"/>
      <c r="F34" s="511"/>
      <c r="G34" s="221">
        <v>0</v>
      </c>
      <c r="H34" s="221">
        <v>0</v>
      </c>
      <c r="I34" s="221">
        <f>SUM(G34:H34)</f>
        <v>0</v>
      </c>
      <c r="J34" s="221">
        <v>0</v>
      </c>
      <c r="K34" s="221">
        <v>0</v>
      </c>
      <c r="L34" s="180">
        <f t="shared" si="0"/>
        <v>0</v>
      </c>
      <c r="M34" s="221">
        <v>0</v>
      </c>
      <c r="N34" s="221">
        <v>0</v>
      </c>
      <c r="O34" s="221">
        <f>SUM(M34:N34)</f>
        <v>0</v>
      </c>
      <c r="P34" s="221">
        <v>0</v>
      </c>
      <c r="Q34" s="221">
        <v>0</v>
      </c>
      <c r="R34" s="180">
        <f t="shared" si="1"/>
        <v>0</v>
      </c>
    </row>
    <row r="35" spans="1:18" ht="17.25">
      <c r="A35" s="232">
        <v>30</v>
      </c>
      <c r="B35" s="511" t="s">
        <v>89</v>
      </c>
      <c r="C35" s="511"/>
      <c r="D35" s="511"/>
      <c r="E35" s="511"/>
      <c r="F35" s="511"/>
      <c r="G35" s="221">
        <v>0</v>
      </c>
      <c r="H35" s="221">
        <v>0</v>
      </c>
      <c r="I35" s="221">
        <f>SUM(G35:H35)</f>
        <v>0</v>
      </c>
      <c r="J35" s="221">
        <v>334</v>
      </c>
      <c r="K35" s="221">
        <v>0</v>
      </c>
      <c r="L35" s="180">
        <f t="shared" si="0"/>
        <v>334</v>
      </c>
      <c r="M35" s="221">
        <v>0</v>
      </c>
      <c r="N35" s="221">
        <v>0</v>
      </c>
      <c r="O35" s="221">
        <f>SUM(M35:N35)</f>
        <v>0</v>
      </c>
      <c r="P35" s="221">
        <v>530</v>
      </c>
      <c r="Q35" s="221">
        <v>0</v>
      </c>
      <c r="R35" s="180">
        <f t="shared" si="1"/>
        <v>530</v>
      </c>
    </row>
    <row r="36" spans="1:18" ht="28.5" customHeight="1">
      <c r="A36" s="231">
        <v>31</v>
      </c>
      <c r="B36" s="513" t="s">
        <v>98</v>
      </c>
      <c r="C36" s="514"/>
      <c r="D36" s="514"/>
      <c r="E36" s="514"/>
      <c r="F36" s="515"/>
      <c r="G36" s="143">
        <v>0</v>
      </c>
      <c r="H36" s="143">
        <v>0</v>
      </c>
      <c r="I36" s="143">
        <v>0</v>
      </c>
      <c r="J36" s="143">
        <v>8248</v>
      </c>
      <c r="K36" s="143">
        <v>0</v>
      </c>
      <c r="L36" s="97">
        <f t="shared" si="0"/>
        <v>8248</v>
      </c>
      <c r="M36" s="143">
        <v>0</v>
      </c>
      <c r="N36" s="143">
        <v>0</v>
      </c>
      <c r="O36" s="143">
        <v>0</v>
      </c>
      <c r="P36" s="143">
        <v>272</v>
      </c>
      <c r="Q36" s="143">
        <v>0</v>
      </c>
      <c r="R36" s="97">
        <f t="shared" si="1"/>
        <v>272</v>
      </c>
    </row>
    <row r="37" spans="1:18" ht="28.5" customHeight="1">
      <c r="A37" s="231">
        <v>32</v>
      </c>
      <c r="B37" s="516" t="s">
        <v>99</v>
      </c>
      <c r="C37" s="517"/>
      <c r="D37" s="517"/>
      <c r="E37" s="517"/>
      <c r="F37" s="518"/>
      <c r="G37" s="144">
        <v>0</v>
      </c>
      <c r="H37" s="144">
        <v>0</v>
      </c>
      <c r="I37" s="144">
        <v>0</v>
      </c>
      <c r="J37" s="144">
        <v>170</v>
      </c>
      <c r="K37" s="144">
        <v>0</v>
      </c>
      <c r="L37" s="97">
        <f t="shared" si="0"/>
        <v>170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97">
        <f t="shared" si="1"/>
        <v>0</v>
      </c>
    </row>
    <row r="38" spans="1:18" ht="27.75" customHeight="1">
      <c r="A38" s="231">
        <v>33</v>
      </c>
      <c r="B38" s="516" t="s">
        <v>0</v>
      </c>
      <c r="C38" s="517"/>
      <c r="D38" s="517"/>
      <c r="E38" s="517"/>
      <c r="F38" s="518"/>
      <c r="G38" s="143">
        <f>G6+G24+G27+G32+G36+G37</f>
        <v>1310812</v>
      </c>
      <c r="H38" s="143">
        <f>H6+H24+H27+H32+H36+H37</f>
        <v>610676</v>
      </c>
      <c r="I38" s="143">
        <f>I6+I24+I27+I32+I36+I37</f>
        <v>1921488</v>
      </c>
      <c r="J38" s="143">
        <f>J6+J24+J27+J32+J36+J37</f>
        <v>204435</v>
      </c>
      <c r="K38" s="143">
        <f>K6+K24+K27+K32+K36+K37</f>
        <v>0</v>
      </c>
      <c r="L38" s="97">
        <f t="shared" si="0"/>
        <v>2125923</v>
      </c>
      <c r="M38" s="143">
        <f>M6+M24+M27+M32+M36+M37</f>
        <v>1297395</v>
      </c>
      <c r="N38" s="143">
        <f>N6+N24+N27+N32+N36+N37</f>
        <v>612694</v>
      </c>
      <c r="O38" s="143">
        <f>O6+O24+O27+O32+O36+O37</f>
        <v>1910089</v>
      </c>
      <c r="P38" s="143">
        <f>P6+P24+P27+P32+P36+P37</f>
        <v>248392</v>
      </c>
      <c r="Q38" s="143">
        <f>Q6+Q24+Q27+Q32+Q36+Q37</f>
        <v>0</v>
      </c>
      <c r="R38" s="97">
        <f t="shared" si="1"/>
        <v>2158481</v>
      </c>
    </row>
    <row r="39" spans="1:18" ht="27.75" customHeight="1">
      <c r="A39" s="231">
        <v>34</v>
      </c>
      <c r="B39" s="525" t="s">
        <v>246</v>
      </c>
      <c r="C39" s="526"/>
      <c r="D39" s="526"/>
      <c r="E39" s="526"/>
      <c r="F39" s="527"/>
      <c r="G39" s="219">
        <f>SUM(G40:G42)</f>
        <v>0</v>
      </c>
      <c r="H39" s="219">
        <f>SUM(H40:H42)</f>
        <v>0</v>
      </c>
      <c r="I39" s="219">
        <f>SUM(I40:I42)</f>
        <v>0</v>
      </c>
      <c r="J39" s="219">
        <f>SUM(J40:J42)</f>
        <v>79712</v>
      </c>
      <c r="K39" s="219">
        <f>SUM(K40:K42)</f>
        <v>0</v>
      </c>
      <c r="L39" s="220">
        <f t="shared" si="0"/>
        <v>79712</v>
      </c>
      <c r="M39" s="219">
        <f>SUM(M40:M42)</f>
        <v>0</v>
      </c>
      <c r="N39" s="219">
        <f>SUM(N40:N42)</f>
        <v>0</v>
      </c>
      <c r="O39" s="219">
        <f>SUM(O40:O42)</f>
        <v>0</v>
      </c>
      <c r="P39" s="219">
        <f>SUM(P40:P42)</f>
        <v>55391</v>
      </c>
      <c r="Q39" s="219">
        <f>SUM(Q40:Q42)</f>
        <v>0</v>
      </c>
      <c r="R39" s="220">
        <f t="shared" si="1"/>
        <v>55391</v>
      </c>
    </row>
    <row r="40" spans="1:18" ht="17.25">
      <c r="A40" s="238">
        <v>35</v>
      </c>
      <c r="B40" s="499" t="s">
        <v>247</v>
      </c>
      <c r="C40" s="499"/>
      <c r="D40" s="499"/>
      <c r="E40" s="499"/>
      <c r="F40" s="499"/>
      <c r="G40" s="239">
        <v>0</v>
      </c>
      <c r="H40" s="239">
        <v>0</v>
      </c>
      <c r="I40" s="221">
        <f>SUM(G40:H40)</f>
        <v>0</v>
      </c>
      <c r="J40" s="239">
        <v>27664</v>
      </c>
      <c r="K40" s="239">
        <v>0</v>
      </c>
      <c r="L40" s="180">
        <f t="shared" si="0"/>
        <v>27664</v>
      </c>
      <c r="M40" s="239">
        <v>0</v>
      </c>
      <c r="N40" s="239">
        <v>0</v>
      </c>
      <c r="O40" s="221">
        <f>SUM(M40:N40)</f>
        <v>0</v>
      </c>
      <c r="P40" s="239">
        <v>12672</v>
      </c>
      <c r="Q40" s="239">
        <v>0</v>
      </c>
      <c r="R40" s="180">
        <f t="shared" si="1"/>
        <v>12672</v>
      </c>
    </row>
    <row r="41" spans="1:18" ht="17.25">
      <c r="A41" s="238">
        <v>36</v>
      </c>
      <c r="B41" s="499" t="s">
        <v>248</v>
      </c>
      <c r="C41" s="499"/>
      <c r="D41" s="499"/>
      <c r="E41" s="499"/>
      <c r="F41" s="499"/>
      <c r="G41" s="239">
        <v>0</v>
      </c>
      <c r="H41" s="239">
        <v>0</v>
      </c>
      <c r="I41" s="221">
        <f>SUM(G41:H41)</f>
        <v>0</v>
      </c>
      <c r="J41" s="239">
        <v>50869</v>
      </c>
      <c r="K41" s="239">
        <v>0</v>
      </c>
      <c r="L41" s="180">
        <f t="shared" si="0"/>
        <v>50869</v>
      </c>
      <c r="M41" s="239">
        <v>0</v>
      </c>
      <c r="N41" s="239">
        <v>0</v>
      </c>
      <c r="O41" s="221">
        <f>SUM(M41:N41)</f>
        <v>0</v>
      </c>
      <c r="P41" s="239">
        <v>41009</v>
      </c>
      <c r="Q41" s="239">
        <v>0</v>
      </c>
      <c r="R41" s="180">
        <f t="shared" si="1"/>
        <v>41009</v>
      </c>
    </row>
    <row r="42" spans="1:18" ht="17.25">
      <c r="A42" s="238">
        <v>37</v>
      </c>
      <c r="B42" s="499" t="s">
        <v>249</v>
      </c>
      <c r="C42" s="499"/>
      <c r="D42" s="499"/>
      <c r="E42" s="499"/>
      <c r="F42" s="499"/>
      <c r="G42" s="239">
        <v>0</v>
      </c>
      <c r="H42" s="239">
        <v>0</v>
      </c>
      <c r="I42" s="221">
        <f>SUM(G42:H42)</f>
        <v>0</v>
      </c>
      <c r="J42" s="239">
        <v>1179</v>
      </c>
      <c r="K42" s="239">
        <v>0</v>
      </c>
      <c r="L42" s="180">
        <f t="shared" si="0"/>
        <v>1179</v>
      </c>
      <c r="M42" s="239">
        <v>0</v>
      </c>
      <c r="N42" s="239">
        <v>0</v>
      </c>
      <c r="O42" s="221">
        <f>SUM(M42:N42)</f>
        <v>0</v>
      </c>
      <c r="P42" s="239">
        <v>1710</v>
      </c>
      <c r="Q42" s="239">
        <v>0</v>
      </c>
      <c r="R42" s="180">
        <f t="shared" si="1"/>
        <v>1710</v>
      </c>
    </row>
    <row r="43" spans="1:18" ht="24" customHeight="1">
      <c r="A43" s="240">
        <v>38</v>
      </c>
      <c r="B43" s="512" t="s">
        <v>271</v>
      </c>
      <c r="C43" s="512"/>
      <c r="D43" s="512"/>
      <c r="E43" s="512"/>
      <c r="F43" s="512"/>
      <c r="G43" s="146">
        <v>0</v>
      </c>
      <c r="H43" s="146">
        <v>0</v>
      </c>
      <c r="I43" s="143">
        <f>SUM(G43:H43)</f>
        <v>0</v>
      </c>
      <c r="J43" s="146">
        <v>0</v>
      </c>
      <c r="K43" s="146">
        <v>0</v>
      </c>
      <c r="L43" s="97">
        <f t="shared" si="0"/>
        <v>0</v>
      </c>
      <c r="M43" s="146">
        <v>0</v>
      </c>
      <c r="N43" s="146">
        <v>0</v>
      </c>
      <c r="O43" s="143">
        <f>SUM(M43:N43)</f>
        <v>0</v>
      </c>
      <c r="P43" s="146">
        <v>0</v>
      </c>
      <c r="Q43" s="146">
        <v>0</v>
      </c>
      <c r="R43" s="97">
        <f t="shared" si="1"/>
        <v>0</v>
      </c>
    </row>
    <row r="44" spans="1:18" ht="26.25" customHeight="1">
      <c r="A44" s="240">
        <v>39</v>
      </c>
      <c r="B44" s="512" t="s">
        <v>272</v>
      </c>
      <c r="C44" s="512"/>
      <c r="D44" s="512"/>
      <c r="E44" s="512"/>
      <c r="F44" s="512"/>
      <c r="G44" s="146">
        <v>0</v>
      </c>
      <c r="H44" s="146">
        <v>0</v>
      </c>
      <c r="I44" s="143">
        <f>SUM(G44:H44)</f>
        <v>0</v>
      </c>
      <c r="J44" s="146">
        <v>324509</v>
      </c>
      <c r="K44" s="146">
        <v>0</v>
      </c>
      <c r="L44" s="97">
        <f t="shared" si="0"/>
        <v>324509</v>
      </c>
      <c r="M44" s="146">
        <v>0</v>
      </c>
      <c r="N44" s="146">
        <v>0</v>
      </c>
      <c r="O44" s="143">
        <f>SUM(M44:N44)</f>
        <v>0</v>
      </c>
      <c r="P44" s="146">
        <v>323746</v>
      </c>
      <c r="Q44" s="146">
        <v>0</v>
      </c>
      <c r="R44" s="97">
        <f t="shared" si="1"/>
        <v>323746</v>
      </c>
    </row>
    <row r="45" spans="1:9" ht="13.5">
      <c r="A45" s="142"/>
      <c r="B45" s="142"/>
      <c r="C45" s="142"/>
      <c r="D45" s="142"/>
      <c r="E45" s="142"/>
      <c r="F45" s="142"/>
      <c r="G45" s="142"/>
      <c r="H45" s="142"/>
      <c r="I45" s="142"/>
    </row>
    <row r="46" spans="1:9" ht="13.5">
      <c r="A46" s="142"/>
      <c r="B46" s="142"/>
      <c r="C46" s="142"/>
      <c r="D46" s="142"/>
      <c r="E46" s="142"/>
      <c r="F46" s="142"/>
      <c r="G46" s="142"/>
      <c r="H46" s="142"/>
      <c r="I46" s="142"/>
    </row>
    <row r="47" spans="1:9" ht="13.5">
      <c r="A47" s="142"/>
      <c r="B47" s="142"/>
      <c r="C47" s="142"/>
      <c r="D47" s="142"/>
      <c r="E47" s="142"/>
      <c r="F47" s="142"/>
      <c r="G47" s="142"/>
      <c r="H47" s="142"/>
      <c r="I47" s="142"/>
    </row>
    <row r="48" spans="1:9" ht="13.5">
      <c r="A48" s="142"/>
      <c r="B48" s="142"/>
      <c r="C48" s="142"/>
      <c r="D48" s="142"/>
      <c r="E48" s="142"/>
      <c r="F48" s="142"/>
      <c r="G48" s="142"/>
      <c r="H48" s="142"/>
      <c r="I48" s="142"/>
    </row>
    <row r="49" spans="1:9" ht="13.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ht="13.5">
      <c r="A50" s="142"/>
      <c r="B50" s="142"/>
      <c r="C50" s="142"/>
      <c r="D50" s="142"/>
      <c r="E50" s="142"/>
      <c r="F50" s="142"/>
      <c r="G50" s="142"/>
      <c r="H50" s="142"/>
      <c r="I50" s="142"/>
    </row>
    <row r="51" spans="1:9" ht="13.5">
      <c r="A51" s="142"/>
      <c r="B51" s="142"/>
      <c r="C51" s="142"/>
      <c r="D51" s="142"/>
      <c r="E51" s="142"/>
      <c r="F51" s="142"/>
      <c r="G51" s="142"/>
      <c r="H51" s="142"/>
      <c r="I51" s="142"/>
    </row>
    <row r="52" spans="1:9" ht="13.5">
      <c r="A52" s="142"/>
      <c r="B52" s="142"/>
      <c r="C52" s="142"/>
      <c r="D52" s="142"/>
      <c r="E52" s="142"/>
      <c r="F52" s="142"/>
      <c r="G52" s="142"/>
      <c r="H52" s="142"/>
      <c r="I52" s="142"/>
    </row>
  </sheetData>
  <sheetProtection/>
  <mergeCells count="41">
    <mergeCell ref="B6:F6"/>
    <mergeCell ref="B7:F7"/>
    <mergeCell ref="B11:F11"/>
    <mergeCell ref="B17:F17"/>
    <mergeCell ref="B27:F27"/>
    <mergeCell ref="B28:F28"/>
    <mergeCell ref="B21:F21"/>
    <mergeCell ref="B31:F31"/>
    <mergeCell ref="B32:F32"/>
    <mergeCell ref="B22:F22"/>
    <mergeCell ref="B23:F23"/>
    <mergeCell ref="B24:F24"/>
    <mergeCell ref="B39:F39"/>
    <mergeCell ref="B33:F33"/>
    <mergeCell ref="B26:F26"/>
    <mergeCell ref="B30:F30"/>
    <mergeCell ref="B25:F25"/>
    <mergeCell ref="M3:R3"/>
    <mergeCell ref="M4:N4"/>
    <mergeCell ref="O4:O5"/>
    <mergeCell ref="P4:P5"/>
    <mergeCell ref="Q4:Q5"/>
    <mergeCell ref="R4:R5"/>
    <mergeCell ref="B42:F42"/>
    <mergeCell ref="B43:F43"/>
    <mergeCell ref="B44:F44"/>
    <mergeCell ref="B34:F34"/>
    <mergeCell ref="B35:F35"/>
    <mergeCell ref="B36:F36"/>
    <mergeCell ref="B37:F37"/>
    <mergeCell ref="B38:F38"/>
    <mergeCell ref="L4:L5"/>
    <mergeCell ref="G3:L3"/>
    <mergeCell ref="G4:H4"/>
    <mergeCell ref="I4:I5"/>
    <mergeCell ref="B40:F40"/>
    <mergeCell ref="B41:F41"/>
    <mergeCell ref="J4:J5"/>
    <mergeCell ref="K4:K5"/>
    <mergeCell ref="A3:F5"/>
    <mergeCell ref="B29:F29"/>
  </mergeCells>
  <printOptions horizontalCentered="1" verticalCentered="1"/>
  <pageMargins left="0.15748031496062992" right="0.15748031496062992" top="0.5511811023622047" bottom="0.07874015748031496" header="0.31496062992125984" footer="0.2362204724409449"/>
  <pageSetup fitToHeight="0" fitToWidth="1" horizontalDpi="600" verticalDpi="600" orientation="landscape" paperSize="8" scale="72" r:id="rId1"/>
  <headerFooter alignWithMargins="0">
    <oddHeader>&amp;C&amp;"Arial,Félkövér"&amp;14MÉRLEG-VAGYONKIMUTATÁS FORGALOMKÉPESSÉG SZERINT
2016.12.31&amp;R&amp;"Arial,Normál"5. sz. melléklet</oddHeader>
  </headerFooter>
  <colBreaks count="1" manualBreakCount="1">
    <brk id="12" min="1" max="4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Layout" workbookViewId="0" topLeftCell="A1">
      <selection activeCell="E48" sqref="E48:E49"/>
    </sheetView>
  </sheetViews>
  <sheetFormatPr defaultColWidth="8.796875" defaultRowHeight="15"/>
  <cols>
    <col min="1" max="1" width="4.8984375" style="12" customWidth="1"/>
    <col min="2" max="2" width="39.8984375" style="12" customWidth="1"/>
    <col min="3" max="6" width="15.59765625" style="16" customWidth="1"/>
    <col min="7" max="9" width="13.59765625" style="12" customWidth="1"/>
    <col min="10" max="12" width="11.59765625" style="12" customWidth="1"/>
    <col min="13" max="16384" width="9" style="12" customWidth="1"/>
  </cols>
  <sheetData>
    <row r="1" spans="1:12" ht="20.25" customHeight="1">
      <c r="A1" s="120" t="str">
        <f>Adatlap!A1</f>
        <v>Nagyréde Nagyközség Önkormányzata</v>
      </c>
      <c r="B1" s="59"/>
      <c r="C1" s="60"/>
      <c r="D1" s="60"/>
      <c r="E1" s="60"/>
      <c r="F1" s="61"/>
      <c r="L1" s="203" t="s">
        <v>472</v>
      </c>
    </row>
    <row r="2" spans="1:12" ht="29.25" customHeight="1">
      <c r="A2" s="538" t="s">
        <v>46</v>
      </c>
      <c r="B2" s="539" t="s">
        <v>3</v>
      </c>
      <c r="C2" s="540" t="s">
        <v>55</v>
      </c>
      <c r="D2" s="540" t="s">
        <v>56</v>
      </c>
      <c r="E2" s="150" t="s">
        <v>190</v>
      </c>
      <c r="F2" s="540" t="s">
        <v>57</v>
      </c>
      <c r="G2" s="541" t="s">
        <v>191</v>
      </c>
      <c r="H2" s="541" t="s">
        <v>192</v>
      </c>
      <c r="I2" s="541" t="s">
        <v>193</v>
      </c>
      <c r="J2" s="541" t="s">
        <v>194</v>
      </c>
      <c r="K2" s="541" t="s">
        <v>195</v>
      </c>
      <c r="L2" s="541" t="s">
        <v>196</v>
      </c>
    </row>
    <row r="3" spans="1:12" ht="15.75" customHeight="1">
      <c r="A3" s="538"/>
      <c r="B3" s="539"/>
      <c r="C3" s="540"/>
      <c r="D3" s="540"/>
      <c r="E3" s="151" t="s">
        <v>197</v>
      </c>
      <c r="F3" s="540"/>
      <c r="G3" s="542"/>
      <c r="H3" s="542"/>
      <c r="I3" s="542"/>
      <c r="J3" s="542"/>
      <c r="K3" s="542"/>
      <c r="L3" s="542"/>
    </row>
    <row r="4" spans="1:12" ht="16.5" customHeight="1">
      <c r="A4" s="538"/>
      <c r="B4" s="539"/>
      <c r="C4" s="152" t="s">
        <v>58</v>
      </c>
      <c r="D4" s="153"/>
      <c r="E4" s="154" t="s">
        <v>198</v>
      </c>
      <c r="F4" s="540"/>
      <c r="G4" s="543"/>
      <c r="H4" s="543"/>
      <c r="I4" s="543"/>
      <c r="J4" s="543"/>
      <c r="K4" s="543"/>
      <c r="L4" s="543"/>
    </row>
    <row r="5" spans="1:12" ht="13.5" customHeight="1">
      <c r="A5" s="67">
        <v>1</v>
      </c>
      <c r="B5" s="68" t="s">
        <v>59</v>
      </c>
      <c r="C5" s="71">
        <v>145650000</v>
      </c>
      <c r="D5" s="71">
        <v>179691643</v>
      </c>
      <c r="E5" s="71">
        <v>176833599</v>
      </c>
      <c r="F5" s="71">
        <v>176833599</v>
      </c>
      <c r="G5" s="69">
        <f>F5-C5</f>
        <v>31183599</v>
      </c>
      <c r="H5" s="69">
        <f>F5-D5</f>
        <v>-2858044</v>
      </c>
      <c r="I5" s="69">
        <f>F5-E5</f>
        <v>0</v>
      </c>
      <c r="J5" s="70">
        <f>F5/C5</f>
        <v>1.2140995468589084</v>
      </c>
      <c r="K5" s="70">
        <f>F5/D5</f>
        <v>0.984094730549044</v>
      </c>
      <c r="L5" s="70">
        <f>F5/E5</f>
        <v>1</v>
      </c>
    </row>
    <row r="6" spans="1:12" ht="13.5" customHeight="1">
      <c r="A6" s="67">
        <v>2</v>
      </c>
      <c r="B6" s="68" t="s">
        <v>199</v>
      </c>
      <c r="C6" s="71">
        <v>40438000</v>
      </c>
      <c r="D6" s="71">
        <v>49402554</v>
      </c>
      <c r="E6" s="71">
        <v>47990934</v>
      </c>
      <c r="F6" s="71">
        <v>47990934</v>
      </c>
      <c r="G6" s="69">
        <f aca="true" t="shared" si="0" ref="G6:G16">F6-C6</f>
        <v>7552934</v>
      </c>
      <c r="H6" s="69">
        <f aca="true" t="shared" si="1" ref="H6:H16">F6-D6</f>
        <v>-1411620</v>
      </c>
      <c r="I6" s="69">
        <f aca="true" t="shared" si="2" ref="I6:I16">F6-E6</f>
        <v>0</v>
      </c>
      <c r="J6" s="70">
        <f aca="true" t="shared" si="3" ref="J6:J22">F6/C6</f>
        <v>1.1867781294821702</v>
      </c>
      <c r="K6" s="70">
        <f aca="true" t="shared" si="4" ref="K6:K22">F6/D6</f>
        <v>0.9714261736346668</v>
      </c>
      <c r="L6" s="70">
        <f aca="true" t="shared" si="5" ref="L6:L22">F6/E6</f>
        <v>1</v>
      </c>
    </row>
    <row r="7" spans="1:12" ht="13.5" customHeight="1">
      <c r="A7" s="67">
        <v>3</v>
      </c>
      <c r="B7" s="68" t="s">
        <v>200</v>
      </c>
      <c r="C7" s="71">
        <v>118049000</v>
      </c>
      <c r="D7" s="71">
        <v>147180846</v>
      </c>
      <c r="E7" s="71">
        <v>130855118</v>
      </c>
      <c r="F7" s="71">
        <v>121112402</v>
      </c>
      <c r="G7" s="69">
        <f t="shared" si="0"/>
        <v>3063402</v>
      </c>
      <c r="H7" s="69">
        <f t="shared" si="1"/>
        <v>-26068444</v>
      </c>
      <c r="I7" s="69">
        <f t="shared" si="2"/>
        <v>-9742716</v>
      </c>
      <c r="J7" s="70">
        <f t="shared" si="3"/>
        <v>1.0259502579437352</v>
      </c>
      <c r="K7" s="70">
        <f t="shared" si="4"/>
        <v>0.8228815453336911</v>
      </c>
      <c r="L7" s="70">
        <f t="shared" si="5"/>
        <v>0.9255457780413296</v>
      </c>
    </row>
    <row r="8" spans="1:12" ht="13.5" customHeight="1">
      <c r="A8" s="67">
        <v>4</v>
      </c>
      <c r="B8" s="68" t="s">
        <v>273</v>
      </c>
      <c r="C8" s="71">
        <v>1550000</v>
      </c>
      <c r="D8" s="71">
        <v>2880636</v>
      </c>
      <c r="E8" s="71">
        <v>2608479</v>
      </c>
      <c r="F8" s="71">
        <v>2059839</v>
      </c>
      <c r="G8" s="69">
        <f t="shared" si="0"/>
        <v>509839</v>
      </c>
      <c r="H8" s="69">
        <f t="shared" si="1"/>
        <v>-820797</v>
      </c>
      <c r="I8" s="69">
        <f t="shared" si="2"/>
        <v>-548640</v>
      </c>
      <c r="J8" s="70">
        <f t="shared" si="3"/>
        <v>1.3289283870967743</v>
      </c>
      <c r="K8" s="70">
        <f t="shared" si="4"/>
        <v>0.7150639650410534</v>
      </c>
      <c r="L8" s="70">
        <f t="shared" si="5"/>
        <v>0.789670532137694</v>
      </c>
    </row>
    <row r="9" spans="1:12" ht="13.5" customHeight="1">
      <c r="A9" s="67">
        <v>5</v>
      </c>
      <c r="B9" s="68" t="s">
        <v>201</v>
      </c>
      <c r="C9" s="71">
        <v>13746484</v>
      </c>
      <c r="D9" s="71">
        <v>25580029</v>
      </c>
      <c r="E9" s="71">
        <v>24658948</v>
      </c>
      <c r="F9" s="71">
        <v>24410908</v>
      </c>
      <c r="G9" s="69">
        <f t="shared" si="0"/>
        <v>10664424</v>
      </c>
      <c r="H9" s="69">
        <f t="shared" si="1"/>
        <v>-1169121</v>
      </c>
      <c r="I9" s="69">
        <f t="shared" si="2"/>
        <v>-248040</v>
      </c>
      <c r="J9" s="70">
        <f t="shared" si="3"/>
        <v>1.775792850011683</v>
      </c>
      <c r="K9" s="70">
        <f t="shared" si="4"/>
        <v>0.9542955561152804</v>
      </c>
      <c r="L9" s="70">
        <f t="shared" si="5"/>
        <v>0.9899411767282206</v>
      </c>
    </row>
    <row r="10" spans="1:12" ht="13.5" customHeight="1">
      <c r="A10" s="67">
        <v>6</v>
      </c>
      <c r="B10" s="68" t="s">
        <v>244</v>
      </c>
      <c r="C10" s="71">
        <v>0</v>
      </c>
      <c r="D10" s="71">
        <v>0</v>
      </c>
      <c r="E10" s="71">
        <v>0</v>
      </c>
      <c r="F10" s="71">
        <v>0</v>
      </c>
      <c r="G10" s="69">
        <f t="shared" si="0"/>
        <v>0</v>
      </c>
      <c r="H10" s="69">
        <f t="shared" si="1"/>
        <v>0</v>
      </c>
      <c r="I10" s="69">
        <f t="shared" si="2"/>
        <v>0</v>
      </c>
      <c r="J10" s="70"/>
      <c r="K10" s="70"/>
      <c r="L10" s="70"/>
    </row>
    <row r="11" spans="1:12" ht="13.5" customHeight="1">
      <c r="A11" s="67">
        <v>7</v>
      </c>
      <c r="B11" s="68" t="s">
        <v>202</v>
      </c>
      <c r="C11" s="71">
        <v>19241000</v>
      </c>
      <c r="D11" s="71">
        <v>88799257</v>
      </c>
      <c r="E11" s="71">
        <v>42230804</v>
      </c>
      <c r="F11" s="71">
        <v>39279807</v>
      </c>
      <c r="G11" s="69">
        <f t="shared" si="0"/>
        <v>20038807</v>
      </c>
      <c r="H11" s="69">
        <f t="shared" si="1"/>
        <v>-49519450</v>
      </c>
      <c r="I11" s="69">
        <f t="shared" si="2"/>
        <v>-2950997</v>
      </c>
      <c r="J11" s="70">
        <f t="shared" si="3"/>
        <v>2.0414639052024324</v>
      </c>
      <c r="K11" s="70">
        <f t="shared" si="4"/>
        <v>0.44234387006188575</v>
      </c>
      <c r="L11" s="70">
        <f t="shared" si="5"/>
        <v>0.9301221686425861</v>
      </c>
    </row>
    <row r="12" spans="1:12" ht="13.5" customHeight="1">
      <c r="A12" s="67">
        <v>8</v>
      </c>
      <c r="B12" s="72" t="s">
        <v>282</v>
      </c>
      <c r="C12" s="69">
        <v>0</v>
      </c>
      <c r="D12" s="69">
        <v>0</v>
      </c>
      <c r="E12" s="69">
        <v>0</v>
      </c>
      <c r="F12" s="69">
        <v>0</v>
      </c>
      <c r="G12" s="69">
        <f t="shared" si="0"/>
        <v>0</v>
      </c>
      <c r="H12" s="69">
        <f t="shared" si="1"/>
        <v>0</v>
      </c>
      <c r="I12" s="69">
        <f t="shared" si="2"/>
        <v>0</v>
      </c>
      <c r="J12" s="70"/>
      <c r="K12" s="70"/>
      <c r="L12" s="70"/>
    </row>
    <row r="13" spans="1:12" ht="13.5" customHeight="1">
      <c r="A13" s="67">
        <v>9</v>
      </c>
      <c r="B13" s="68" t="s">
        <v>204</v>
      </c>
      <c r="C13" s="69">
        <v>19890000</v>
      </c>
      <c r="D13" s="69">
        <v>21560373</v>
      </c>
      <c r="E13" s="69">
        <v>15974729</v>
      </c>
      <c r="F13" s="69">
        <v>14163404</v>
      </c>
      <c r="G13" s="69">
        <f t="shared" si="0"/>
        <v>-5726596</v>
      </c>
      <c r="H13" s="69">
        <f t="shared" si="1"/>
        <v>-7396969</v>
      </c>
      <c r="I13" s="69">
        <f t="shared" si="2"/>
        <v>-1811325</v>
      </c>
      <c r="J13" s="70">
        <f t="shared" si="3"/>
        <v>0.7120866767219708</v>
      </c>
      <c r="K13" s="70">
        <f t="shared" si="4"/>
        <v>0.6569183195485533</v>
      </c>
      <c r="L13" s="70">
        <f t="shared" si="5"/>
        <v>0.8866130999780967</v>
      </c>
    </row>
    <row r="14" spans="1:12" ht="13.5" customHeight="1">
      <c r="A14" s="67">
        <v>10</v>
      </c>
      <c r="B14" s="68" t="s">
        <v>245</v>
      </c>
      <c r="C14" s="69">
        <v>0</v>
      </c>
      <c r="D14" s="69">
        <v>0</v>
      </c>
      <c r="E14" s="69">
        <v>0</v>
      </c>
      <c r="F14" s="69">
        <v>0</v>
      </c>
      <c r="G14" s="69">
        <f t="shared" si="0"/>
        <v>0</v>
      </c>
      <c r="H14" s="69">
        <f t="shared" si="1"/>
        <v>0</v>
      </c>
      <c r="I14" s="69">
        <f t="shared" si="2"/>
        <v>0</v>
      </c>
      <c r="J14" s="70"/>
      <c r="K14" s="70"/>
      <c r="L14" s="70"/>
    </row>
    <row r="15" spans="1:12" ht="13.5" customHeight="1">
      <c r="A15" s="67">
        <v>11</v>
      </c>
      <c r="B15" s="68" t="s">
        <v>205</v>
      </c>
      <c r="C15" s="71">
        <v>0</v>
      </c>
      <c r="D15" s="71">
        <v>1783996</v>
      </c>
      <c r="E15" s="71">
        <v>1783996</v>
      </c>
      <c r="F15" s="71">
        <v>683996</v>
      </c>
      <c r="G15" s="69">
        <f t="shared" si="0"/>
        <v>683996</v>
      </c>
      <c r="H15" s="69">
        <f t="shared" si="1"/>
        <v>-1100000</v>
      </c>
      <c r="I15" s="69">
        <f t="shared" si="2"/>
        <v>-1100000</v>
      </c>
      <c r="J15" s="70"/>
      <c r="K15" s="70">
        <f t="shared" si="4"/>
        <v>0.38340668925266647</v>
      </c>
      <c r="L15" s="70">
        <f t="shared" si="5"/>
        <v>0.38340668925266647</v>
      </c>
    </row>
    <row r="16" spans="1:12" ht="13.5" customHeight="1">
      <c r="A16" s="67">
        <v>12</v>
      </c>
      <c r="B16" s="68"/>
      <c r="C16" s="69">
        <v>0</v>
      </c>
      <c r="D16" s="69">
        <v>0</v>
      </c>
      <c r="E16" s="69">
        <v>0</v>
      </c>
      <c r="F16" s="69">
        <v>0</v>
      </c>
      <c r="G16" s="69">
        <f t="shared" si="0"/>
        <v>0</v>
      </c>
      <c r="H16" s="69">
        <f t="shared" si="1"/>
        <v>0</v>
      </c>
      <c r="I16" s="69">
        <f t="shared" si="2"/>
        <v>0</v>
      </c>
      <c r="J16" s="70"/>
      <c r="K16" s="70"/>
      <c r="L16" s="70"/>
    </row>
    <row r="17" spans="1:12" ht="13.5" customHeight="1">
      <c r="A17" s="73">
        <v>13</v>
      </c>
      <c r="B17" s="74" t="s">
        <v>206</v>
      </c>
      <c r="C17" s="75">
        <f>SUM(C5:C16)-C12</f>
        <v>358564484</v>
      </c>
      <c r="D17" s="75">
        <f aca="true" t="shared" si="6" ref="D17:I17">SUM(D5:D16)-D12</f>
        <v>516879334</v>
      </c>
      <c r="E17" s="75">
        <f t="shared" si="6"/>
        <v>442936607</v>
      </c>
      <c r="F17" s="75">
        <f t="shared" si="6"/>
        <v>426534889</v>
      </c>
      <c r="G17" s="75">
        <f t="shared" si="6"/>
        <v>67970405</v>
      </c>
      <c r="H17" s="75">
        <f t="shared" si="6"/>
        <v>-90344445</v>
      </c>
      <c r="I17" s="75">
        <f t="shared" si="6"/>
        <v>-16401718</v>
      </c>
      <c r="J17" s="245">
        <f t="shared" si="3"/>
        <v>1.1895625697273464</v>
      </c>
      <c r="K17" s="245">
        <f t="shared" si="4"/>
        <v>0.8252117292040931</v>
      </c>
      <c r="L17" s="245">
        <f t="shared" si="5"/>
        <v>0.9629705069736988</v>
      </c>
    </row>
    <row r="18" spans="1:12" ht="13.5" customHeight="1">
      <c r="A18" s="67">
        <v>14</v>
      </c>
      <c r="B18" s="68" t="s">
        <v>207</v>
      </c>
      <c r="C18" s="69">
        <v>14968000</v>
      </c>
      <c r="D18" s="69">
        <v>40496000</v>
      </c>
      <c r="E18" s="69">
        <v>10343770</v>
      </c>
      <c r="F18" s="69">
        <v>10213078</v>
      </c>
      <c r="G18" s="69">
        <f aca="true" t="shared" si="7" ref="G18:G25">F18-C18</f>
        <v>-4754922</v>
      </c>
      <c r="H18" s="69">
        <f aca="true" t="shared" si="8" ref="H18:H25">F18-D18</f>
        <v>-30282922</v>
      </c>
      <c r="I18" s="69">
        <f aca="true" t="shared" si="9" ref="I18:I25">F18-E18</f>
        <v>-130692</v>
      </c>
      <c r="J18" s="70">
        <f t="shared" si="3"/>
        <v>0.6823274986638161</v>
      </c>
      <c r="K18" s="70">
        <f t="shared" si="4"/>
        <v>0.2521996740418807</v>
      </c>
      <c r="L18" s="70">
        <f t="shared" si="5"/>
        <v>0.9873651482969942</v>
      </c>
    </row>
    <row r="19" spans="1:12" ht="13.5" customHeight="1">
      <c r="A19" s="67">
        <v>15</v>
      </c>
      <c r="B19" s="68" t="s">
        <v>208</v>
      </c>
      <c r="C19" s="69">
        <v>0</v>
      </c>
      <c r="D19" s="69">
        <v>0</v>
      </c>
      <c r="E19" s="69">
        <v>0</v>
      </c>
      <c r="F19" s="69">
        <v>0</v>
      </c>
      <c r="G19" s="69">
        <f t="shared" si="7"/>
        <v>0</v>
      </c>
      <c r="H19" s="69">
        <f t="shared" si="8"/>
        <v>0</v>
      </c>
      <c r="I19" s="69">
        <f t="shared" si="9"/>
        <v>0</v>
      </c>
      <c r="J19" s="70"/>
      <c r="K19" s="70"/>
      <c r="L19" s="70"/>
    </row>
    <row r="20" spans="1:12" ht="13.5" customHeight="1">
      <c r="A20" s="67">
        <v>16</v>
      </c>
      <c r="B20" s="68"/>
      <c r="C20" s="69">
        <v>0</v>
      </c>
      <c r="D20" s="69">
        <v>0</v>
      </c>
      <c r="E20" s="69">
        <v>0</v>
      </c>
      <c r="F20" s="69">
        <v>0</v>
      </c>
      <c r="G20" s="69">
        <f t="shared" si="7"/>
        <v>0</v>
      </c>
      <c r="H20" s="69">
        <f t="shared" si="8"/>
        <v>0</v>
      </c>
      <c r="I20" s="69">
        <f t="shared" si="9"/>
        <v>0</v>
      </c>
      <c r="J20" s="70"/>
      <c r="K20" s="70"/>
      <c r="L20" s="70"/>
    </row>
    <row r="21" spans="1:12" ht="13.5" customHeight="1">
      <c r="A21" s="67">
        <v>17</v>
      </c>
      <c r="B21" s="68" t="s">
        <v>210</v>
      </c>
      <c r="C21" s="69">
        <v>0</v>
      </c>
      <c r="D21" s="69">
        <v>5208890</v>
      </c>
      <c r="E21" s="69">
        <v>5208890</v>
      </c>
      <c r="F21" s="69">
        <v>5208890</v>
      </c>
      <c r="G21" s="69">
        <f t="shared" si="7"/>
        <v>5208890</v>
      </c>
      <c r="H21" s="69">
        <f t="shared" si="8"/>
        <v>0</v>
      </c>
      <c r="I21" s="69">
        <f t="shared" si="9"/>
        <v>0</v>
      </c>
      <c r="J21" s="70"/>
      <c r="K21" s="70">
        <f t="shared" si="4"/>
        <v>1</v>
      </c>
      <c r="L21" s="70">
        <f t="shared" si="5"/>
        <v>1</v>
      </c>
    </row>
    <row r="22" spans="1:12" s="244" customFormat="1" ht="13.5" customHeight="1">
      <c r="A22" s="241">
        <v>18</v>
      </c>
      <c r="B22" s="242" t="s">
        <v>211</v>
      </c>
      <c r="C22" s="176">
        <v>167803000</v>
      </c>
      <c r="D22" s="176">
        <v>168746113</v>
      </c>
      <c r="E22" s="176">
        <v>149304174</v>
      </c>
      <c r="F22" s="176">
        <v>149304174</v>
      </c>
      <c r="G22" s="176">
        <f t="shared" si="7"/>
        <v>-18498826</v>
      </c>
      <c r="H22" s="176">
        <f t="shared" si="8"/>
        <v>-19441939</v>
      </c>
      <c r="I22" s="176">
        <f t="shared" si="9"/>
        <v>0</v>
      </c>
      <c r="J22" s="243">
        <f t="shared" si="3"/>
        <v>0.8897586693920848</v>
      </c>
      <c r="K22" s="243">
        <f t="shared" si="4"/>
        <v>0.8847858557784972</v>
      </c>
      <c r="L22" s="243">
        <f t="shared" si="5"/>
        <v>1</v>
      </c>
    </row>
    <row r="23" spans="1:12" ht="13.5" customHeight="1">
      <c r="A23" s="67">
        <v>19</v>
      </c>
      <c r="B23" s="68" t="s">
        <v>274</v>
      </c>
      <c r="C23" s="71">
        <v>0</v>
      </c>
      <c r="D23" s="71">
        <v>0</v>
      </c>
      <c r="E23" s="71">
        <v>0</v>
      </c>
      <c r="F23" s="71">
        <v>0</v>
      </c>
      <c r="G23" s="69">
        <f t="shared" si="7"/>
        <v>0</v>
      </c>
      <c r="H23" s="69">
        <f t="shared" si="8"/>
        <v>0</v>
      </c>
      <c r="I23" s="69">
        <f t="shared" si="9"/>
        <v>0</v>
      </c>
      <c r="J23" s="70"/>
      <c r="K23" s="70"/>
      <c r="L23" s="70"/>
    </row>
    <row r="24" spans="1:12" ht="13.5" customHeight="1">
      <c r="A24" s="67">
        <v>20</v>
      </c>
      <c r="B24" s="68" t="s">
        <v>275</v>
      </c>
      <c r="C24" s="71">
        <v>0</v>
      </c>
      <c r="D24" s="71">
        <v>0</v>
      </c>
      <c r="E24" s="71">
        <v>0</v>
      </c>
      <c r="F24" s="71">
        <v>0</v>
      </c>
      <c r="G24" s="69">
        <f t="shared" si="7"/>
        <v>0</v>
      </c>
      <c r="H24" s="69">
        <f t="shared" si="8"/>
        <v>0</v>
      </c>
      <c r="I24" s="69">
        <f t="shared" si="9"/>
        <v>0</v>
      </c>
      <c r="J24" s="70"/>
      <c r="K24" s="70"/>
      <c r="L24" s="70"/>
    </row>
    <row r="25" spans="1:12" ht="13.5" customHeight="1">
      <c r="A25" s="67">
        <v>21</v>
      </c>
      <c r="B25" s="68" t="s">
        <v>278</v>
      </c>
      <c r="C25" s="71">
        <v>0</v>
      </c>
      <c r="D25" s="71">
        <v>0</v>
      </c>
      <c r="E25" s="71">
        <v>0</v>
      </c>
      <c r="F25" s="71">
        <v>0</v>
      </c>
      <c r="G25" s="69">
        <f t="shared" si="7"/>
        <v>0</v>
      </c>
      <c r="H25" s="69">
        <f t="shared" si="8"/>
        <v>0</v>
      </c>
      <c r="I25" s="69">
        <f t="shared" si="9"/>
        <v>0</v>
      </c>
      <c r="J25" s="70"/>
      <c r="K25" s="70"/>
      <c r="L25" s="70"/>
    </row>
    <row r="26" spans="1:12" ht="13.5" customHeight="1">
      <c r="A26" s="76">
        <v>22</v>
      </c>
      <c r="B26" s="77" t="s">
        <v>276</v>
      </c>
      <c r="C26" s="78">
        <f>SUM(C18:C25)</f>
        <v>182771000</v>
      </c>
      <c r="D26" s="78">
        <f aca="true" t="shared" si="10" ref="D26:I26">SUM(D18:D25)</f>
        <v>214451003</v>
      </c>
      <c r="E26" s="78">
        <f t="shared" si="10"/>
        <v>164856834</v>
      </c>
      <c r="F26" s="78">
        <f t="shared" si="10"/>
        <v>164726142</v>
      </c>
      <c r="G26" s="78">
        <f t="shared" si="10"/>
        <v>-18044858</v>
      </c>
      <c r="H26" s="78">
        <f t="shared" si="10"/>
        <v>-49724861</v>
      </c>
      <c r="I26" s="78">
        <f t="shared" si="10"/>
        <v>-130692</v>
      </c>
      <c r="J26" s="79"/>
      <c r="K26" s="79"/>
      <c r="L26" s="79"/>
    </row>
    <row r="27" spans="1:12" ht="13.5" customHeight="1">
      <c r="A27" s="73">
        <v>23</v>
      </c>
      <c r="B27" s="74" t="s">
        <v>277</v>
      </c>
      <c r="C27" s="75">
        <f>C17+C23+C25+C26</f>
        <v>541335484</v>
      </c>
      <c r="D27" s="75">
        <f>D17+D23+D25+D26</f>
        <v>731330337</v>
      </c>
      <c r="E27" s="75">
        <f>E17+E23+E25+E26</f>
        <v>607793441</v>
      </c>
      <c r="F27" s="75">
        <f>F17+F26</f>
        <v>591261031</v>
      </c>
      <c r="G27" s="75">
        <f>G17+G26</f>
        <v>49925547</v>
      </c>
      <c r="H27" s="75">
        <f>H17+H26</f>
        <v>-140069306</v>
      </c>
      <c r="I27" s="75">
        <f>I17+I26</f>
        <v>-16532410</v>
      </c>
      <c r="J27" s="245">
        <f>F27/C27</f>
        <v>1.0922266292818892</v>
      </c>
      <c r="K27" s="245">
        <f aca="true" t="shared" si="11" ref="K27:K48">F27/D27</f>
        <v>0.8084732727284634</v>
      </c>
      <c r="L27" s="245">
        <f aca="true" t="shared" si="12" ref="L27:L48">F27/E27</f>
        <v>0.9727992951473788</v>
      </c>
    </row>
    <row r="28" spans="1:12" ht="13.5" customHeight="1">
      <c r="A28" s="67">
        <v>24</v>
      </c>
      <c r="B28" s="68" t="s">
        <v>212</v>
      </c>
      <c r="C28" s="71">
        <v>151156484</v>
      </c>
      <c r="D28" s="71">
        <v>212919956</v>
      </c>
      <c r="E28" s="71">
        <v>212919956</v>
      </c>
      <c r="F28" s="71">
        <v>212919956</v>
      </c>
      <c r="G28" s="69">
        <f aca="true" t="shared" si="13" ref="G28:G41">F28-C28</f>
        <v>61763472</v>
      </c>
      <c r="H28" s="69">
        <f aca="true" t="shared" si="14" ref="H28:H41">F28-D28</f>
        <v>0</v>
      </c>
      <c r="I28" s="69">
        <f aca="true" t="shared" si="15" ref="I28:I41">F28-E28</f>
        <v>0</v>
      </c>
      <c r="J28" s="70">
        <f>F28/C28</f>
        <v>1.4086061700138512</v>
      </c>
      <c r="K28" s="70">
        <f t="shared" si="11"/>
        <v>1</v>
      </c>
      <c r="L28" s="70">
        <f t="shared" si="12"/>
        <v>1</v>
      </c>
    </row>
    <row r="29" spans="1:12" ht="13.5" customHeight="1">
      <c r="A29" s="67">
        <v>25</v>
      </c>
      <c r="B29" s="72" t="s">
        <v>213</v>
      </c>
      <c r="C29" s="71">
        <v>151156484</v>
      </c>
      <c r="D29" s="71">
        <v>158489338</v>
      </c>
      <c r="E29" s="71">
        <v>158489338</v>
      </c>
      <c r="F29" s="71">
        <v>158489338</v>
      </c>
      <c r="G29" s="69">
        <f t="shared" si="13"/>
        <v>7332854</v>
      </c>
      <c r="H29" s="69">
        <f t="shared" si="14"/>
        <v>0</v>
      </c>
      <c r="I29" s="69">
        <f t="shared" si="15"/>
        <v>0</v>
      </c>
      <c r="J29" s="70">
        <f>F29/C29</f>
        <v>1.048511673505187</v>
      </c>
      <c r="K29" s="70">
        <f t="shared" si="11"/>
        <v>1</v>
      </c>
      <c r="L29" s="70">
        <f t="shared" si="12"/>
        <v>1</v>
      </c>
    </row>
    <row r="30" spans="1:12" ht="13.5" customHeight="1">
      <c r="A30" s="67">
        <v>26</v>
      </c>
      <c r="B30" s="68" t="s">
        <v>214</v>
      </c>
      <c r="C30" s="71">
        <v>0</v>
      </c>
      <c r="D30" s="71">
        <v>63700669</v>
      </c>
      <c r="E30" s="71">
        <v>63700669</v>
      </c>
      <c r="F30" s="71">
        <v>63700669</v>
      </c>
      <c r="G30" s="69">
        <f t="shared" si="13"/>
        <v>63700669</v>
      </c>
      <c r="H30" s="69">
        <f t="shared" si="14"/>
        <v>0</v>
      </c>
      <c r="I30" s="69">
        <f t="shared" si="15"/>
        <v>0</v>
      </c>
      <c r="J30" s="70"/>
      <c r="K30" s="70">
        <f t="shared" si="11"/>
        <v>1</v>
      </c>
      <c r="L30" s="70">
        <f t="shared" si="12"/>
        <v>1</v>
      </c>
    </row>
    <row r="31" spans="1:12" ht="13.5" customHeight="1">
      <c r="A31" s="67">
        <v>27</v>
      </c>
      <c r="B31" s="72" t="s">
        <v>215</v>
      </c>
      <c r="C31" s="71">
        <v>0</v>
      </c>
      <c r="D31" s="71">
        <v>669000</v>
      </c>
      <c r="E31" s="71">
        <v>669000</v>
      </c>
      <c r="F31" s="71">
        <v>669000</v>
      </c>
      <c r="G31" s="69">
        <f t="shared" si="13"/>
        <v>669000</v>
      </c>
      <c r="H31" s="69">
        <f t="shared" si="14"/>
        <v>0</v>
      </c>
      <c r="I31" s="69">
        <f t="shared" si="15"/>
        <v>0</v>
      </c>
      <c r="J31" s="70"/>
      <c r="K31" s="70">
        <f t="shared" si="11"/>
        <v>1</v>
      </c>
      <c r="L31" s="70">
        <f t="shared" si="12"/>
        <v>1</v>
      </c>
    </row>
    <row r="32" spans="1:12" ht="13.5" customHeight="1">
      <c r="A32" s="67">
        <v>28</v>
      </c>
      <c r="B32" s="72" t="s">
        <v>216</v>
      </c>
      <c r="C32" s="71">
        <v>151800000</v>
      </c>
      <c r="D32" s="71">
        <v>172469549</v>
      </c>
      <c r="E32" s="71">
        <v>183755188</v>
      </c>
      <c r="F32" s="71">
        <v>167739973</v>
      </c>
      <c r="G32" s="69">
        <f t="shared" si="13"/>
        <v>15939973</v>
      </c>
      <c r="H32" s="69">
        <f t="shared" si="14"/>
        <v>-4729576</v>
      </c>
      <c r="I32" s="69">
        <f t="shared" si="15"/>
        <v>-16015215</v>
      </c>
      <c r="J32" s="70">
        <f>F32/C32</f>
        <v>1.1050064097496706</v>
      </c>
      <c r="K32" s="70">
        <f t="shared" si="11"/>
        <v>0.9725773272590862</v>
      </c>
      <c r="L32" s="70">
        <f t="shared" si="12"/>
        <v>0.9128448280872483</v>
      </c>
    </row>
    <row r="33" spans="1:12" ht="13.5" customHeight="1">
      <c r="A33" s="67">
        <v>29</v>
      </c>
      <c r="B33" s="72" t="s">
        <v>217</v>
      </c>
      <c r="C33" s="71">
        <v>141800000</v>
      </c>
      <c r="D33" s="71">
        <v>161406044</v>
      </c>
      <c r="E33" s="71">
        <v>172655537</v>
      </c>
      <c r="F33" s="71">
        <v>157053764</v>
      </c>
      <c r="G33" s="69">
        <f t="shared" si="13"/>
        <v>15253764</v>
      </c>
      <c r="H33" s="69">
        <f t="shared" si="14"/>
        <v>-4352280</v>
      </c>
      <c r="I33" s="69">
        <f t="shared" si="15"/>
        <v>-15601773</v>
      </c>
      <c r="J33" s="70">
        <f>F33/C33</f>
        <v>1.107572383638928</v>
      </c>
      <c r="K33" s="70">
        <f t="shared" si="11"/>
        <v>0.9730352105030218</v>
      </c>
      <c r="L33" s="70">
        <f t="shared" si="12"/>
        <v>0.909636416699454</v>
      </c>
    </row>
    <row r="34" spans="1:12" ht="13.5" customHeight="1">
      <c r="A34" s="67">
        <v>30</v>
      </c>
      <c r="B34" s="72" t="s">
        <v>218</v>
      </c>
      <c r="C34" s="71">
        <v>10000000</v>
      </c>
      <c r="D34" s="71">
        <v>11063505</v>
      </c>
      <c r="E34" s="71">
        <v>11099651</v>
      </c>
      <c r="F34" s="71">
        <v>10686209</v>
      </c>
      <c r="G34" s="69">
        <f t="shared" si="13"/>
        <v>686209</v>
      </c>
      <c r="H34" s="69">
        <f t="shared" si="14"/>
        <v>-377296</v>
      </c>
      <c r="I34" s="69">
        <f t="shared" si="15"/>
        <v>-413442</v>
      </c>
      <c r="J34" s="70">
        <f>F34/C34</f>
        <v>1.0686209</v>
      </c>
      <c r="K34" s="70">
        <f t="shared" si="11"/>
        <v>0.9658972450412414</v>
      </c>
      <c r="L34" s="70">
        <f t="shared" si="12"/>
        <v>0.9627518018359316</v>
      </c>
    </row>
    <row r="35" spans="1:12" ht="13.5" customHeight="1">
      <c r="A35" s="67">
        <v>31</v>
      </c>
      <c r="B35" s="68" t="s">
        <v>219</v>
      </c>
      <c r="C35" s="71">
        <v>30354000</v>
      </c>
      <c r="D35" s="71">
        <v>40052021</v>
      </c>
      <c r="E35" s="71">
        <v>42779740</v>
      </c>
      <c r="F35" s="71">
        <v>37841669</v>
      </c>
      <c r="G35" s="69">
        <f t="shared" si="13"/>
        <v>7487669</v>
      </c>
      <c r="H35" s="69">
        <f t="shared" si="14"/>
        <v>-2210352</v>
      </c>
      <c r="I35" s="69">
        <f t="shared" si="15"/>
        <v>-4938071</v>
      </c>
      <c r="J35" s="70">
        <f>F35/C35</f>
        <v>1.246678164327601</v>
      </c>
      <c r="K35" s="70">
        <f t="shared" si="11"/>
        <v>0.9448129721094474</v>
      </c>
      <c r="L35" s="70">
        <f t="shared" si="12"/>
        <v>0.8845698688210821</v>
      </c>
    </row>
    <row r="36" spans="1:12" ht="13.5" customHeight="1">
      <c r="A36" s="67">
        <v>32</v>
      </c>
      <c r="B36" s="68" t="s">
        <v>220</v>
      </c>
      <c r="C36" s="69">
        <v>0</v>
      </c>
      <c r="D36" s="69">
        <v>0</v>
      </c>
      <c r="E36" s="69">
        <v>0</v>
      </c>
      <c r="F36" s="69">
        <v>0</v>
      </c>
      <c r="G36" s="69">
        <f t="shared" si="13"/>
        <v>0</v>
      </c>
      <c r="H36" s="69">
        <f t="shared" si="14"/>
        <v>0</v>
      </c>
      <c r="I36" s="69">
        <f t="shared" si="15"/>
        <v>0</v>
      </c>
      <c r="J36" s="70"/>
      <c r="K36" s="70"/>
      <c r="L36" s="70"/>
    </row>
    <row r="37" spans="1:12" ht="13.5" customHeight="1">
      <c r="A37" s="67">
        <v>33</v>
      </c>
      <c r="B37" s="72" t="s">
        <v>221</v>
      </c>
      <c r="C37" s="69">
        <v>0</v>
      </c>
      <c r="D37" s="69">
        <v>0</v>
      </c>
      <c r="E37" s="69">
        <v>0</v>
      </c>
      <c r="F37" s="69">
        <v>0</v>
      </c>
      <c r="G37" s="69">
        <f t="shared" si="13"/>
        <v>0</v>
      </c>
      <c r="H37" s="69">
        <f t="shared" si="14"/>
        <v>0</v>
      </c>
      <c r="I37" s="69">
        <f t="shared" si="15"/>
        <v>0</v>
      </c>
      <c r="J37" s="70"/>
      <c r="K37" s="70"/>
      <c r="L37" s="70"/>
    </row>
    <row r="38" spans="1:12" ht="13.5" customHeight="1">
      <c r="A38" s="67">
        <v>34</v>
      </c>
      <c r="B38" s="68" t="s">
        <v>222</v>
      </c>
      <c r="C38" s="69">
        <v>7320000</v>
      </c>
      <c r="D38" s="69">
        <v>450000</v>
      </c>
      <c r="E38" s="69">
        <v>6000000</v>
      </c>
      <c r="F38" s="69">
        <v>450000</v>
      </c>
      <c r="G38" s="69">
        <f t="shared" si="13"/>
        <v>-6870000</v>
      </c>
      <c r="H38" s="69">
        <f t="shared" si="14"/>
        <v>0</v>
      </c>
      <c r="I38" s="69">
        <f t="shared" si="15"/>
        <v>-5550000</v>
      </c>
      <c r="J38" s="70">
        <f>F38/C38</f>
        <v>0.06147540983606557</v>
      </c>
      <c r="K38" s="70">
        <f t="shared" si="11"/>
        <v>1</v>
      </c>
      <c r="L38" s="70">
        <f t="shared" si="12"/>
        <v>0.075</v>
      </c>
    </row>
    <row r="39" spans="1:12" ht="30" customHeight="1">
      <c r="A39" s="67">
        <v>35</v>
      </c>
      <c r="B39" s="80" t="s">
        <v>223</v>
      </c>
      <c r="C39" s="69">
        <v>0</v>
      </c>
      <c r="D39" s="69">
        <v>0</v>
      </c>
      <c r="E39" s="69">
        <v>0</v>
      </c>
      <c r="F39" s="69">
        <v>0</v>
      </c>
      <c r="G39" s="69">
        <f t="shared" si="13"/>
        <v>0</v>
      </c>
      <c r="H39" s="69">
        <f t="shared" si="14"/>
        <v>0</v>
      </c>
      <c r="I39" s="69">
        <f t="shared" si="15"/>
        <v>0</v>
      </c>
      <c r="J39" s="70"/>
      <c r="K39" s="70"/>
      <c r="L39" s="70"/>
    </row>
    <row r="40" spans="1:12" ht="13.5" customHeight="1">
      <c r="A40" s="67">
        <v>36</v>
      </c>
      <c r="B40" s="68" t="s">
        <v>224</v>
      </c>
      <c r="C40" s="69">
        <v>0</v>
      </c>
      <c r="D40" s="69">
        <v>680065</v>
      </c>
      <c r="E40" s="69">
        <v>680065</v>
      </c>
      <c r="F40" s="69">
        <v>680065</v>
      </c>
      <c r="G40" s="69">
        <f t="shared" si="13"/>
        <v>680065</v>
      </c>
      <c r="H40" s="69">
        <f t="shared" si="14"/>
        <v>0</v>
      </c>
      <c r="I40" s="69">
        <f t="shared" si="15"/>
        <v>0</v>
      </c>
      <c r="J40" s="70"/>
      <c r="K40" s="70">
        <f t="shared" si="11"/>
        <v>1</v>
      </c>
      <c r="L40" s="70">
        <f t="shared" si="12"/>
        <v>1</v>
      </c>
    </row>
    <row r="41" spans="1:12" ht="30.75" customHeight="1">
      <c r="A41" s="67">
        <v>37</v>
      </c>
      <c r="B41" s="80" t="s">
        <v>225</v>
      </c>
      <c r="C41" s="69">
        <v>0</v>
      </c>
      <c r="D41" s="69">
        <v>0</v>
      </c>
      <c r="E41" s="69">
        <v>0</v>
      </c>
      <c r="F41" s="69">
        <v>0</v>
      </c>
      <c r="G41" s="69">
        <f t="shared" si="13"/>
        <v>0</v>
      </c>
      <c r="H41" s="69">
        <f t="shared" si="14"/>
        <v>0</v>
      </c>
      <c r="I41" s="69">
        <f t="shared" si="15"/>
        <v>0</v>
      </c>
      <c r="J41" s="70"/>
      <c r="K41" s="70"/>
      <c r="L41" s="70"/>
    </row>
    <row r="42" spans="1:12" ht="27.75" customHeight="1">
      <c r="A42" s="73">
        <v>38</v>
      </c>
      <c r="B42" s="81" t="s">
        <v>226</v>
      </c>
      <c r="C42" s="75">
        <f>SUM(C28:C41)-C29-C31-C33-C34-C37-C39-C41</f>
        <v>340630484</v>
      </c>
      <c r="D42" s="75">
        <f aca="true" t="shared" si="16" ref="D42:I42">SUM(D28:D41)-D29-D31-D33-D34-D37-D39-D41</f>
        <v>490272260</v>
      </c>
      <c r="E42" s="75">
        <f t="shared" si="16"/>
        <v>509835618</v>
      </c>
      <c r="F42" s="75">
        <f t="shared" si="16"/>
        <v>483332332</v>
      </c>
      <c r="G42" s="75">
        <f t="shared" si="16"/>
        <v>142701848</v>
      </c>
      <c r="H42" s="75">
        <f t="shared" si="16"/>
        <v>-6939928</v>
      </c>
      <c r="I42" s="75">
        <f t="shared" si="16"/>
        <v>-26503286</v>
      </c>
      <c r="J42" s="245">
        <f>F42/C42</f>
        <v>1.4189344603696714</v>
      </c>
      <c r="K42" s="245">
        <f t="shared" si="11"/>
        <v>0.9858447467535691</v>
      </c>
      <c r="L42" s="245">
        <f t="shared" si="12"/>
        <v>0.9480160171939969</v>
      </c>
    </row>
    <row r="43" spans="1:12" ht="13.5" customHeight="1">
      <c r="A43" s="67">
        <v>39</v>
      </c>
      <c r="B43" s="68" t="s">
        <v>279</v>
      </c>
      <c r="C43" s="69">
        <v>0</v>
      </c>
      <c r="D43" s="69">
        <v>30000000</v>
      </c>
      <c r="E43" s="69">
        <v>0</v>
      </c>
      <c r="F43" s="69">
        <v>0</v>
      </c>
      <c r="G43" s="69">
        <f aca="true" t="shared" si="17" ref="G43:G50">F43-C43</f>
        <v>0</v>
      </c>
      <c r="H43" s="69">
        <f aca="true" t="shared" si="18" ref="H43:H50">F43-D43</f>
        <v>-30000000</v>
      </c>
      <c r="I43" s="69">
        <f aca="true" t="shared" si="19" ref="I43:I50">F43-E43</f>
        <v>0</v>
      </c>
      <c r="J43" s="70"/>
      <c r="K43" s="70">
        <f t="shared" si="11"/>
        <v>0</v>
      </c>
      <c r="L43" s="70"/>
    </row>
    <row r="44" spans="1:12" ht="13.5" customHeight="1">
      <c r="A44" s="67">
        <v>40</v>
      </c>
      <c r="B44" s="68" t="s">
        <v>228</v>
      </c>
      <c r="C44" s="69">
        <v>0</v>
      </c>
      <c r="D44" s="69">
        <v>0</v>
      </c>
      <c r="E44" s="69">
        <v>0</v>
      </c>
      <c r="F44" s="69">
        <v>0</v>
      </c>
      <c r="G44" s="69">
        <f t="shared" si="17"/>
        <v>0</v>
      </c>
      <c r="H44" s="69">
        <f t="shared" si="18"/>
        <v>0</v>
      </c>
      <c r="I44" s="69">
        <f t="shared" si="19"/>
        <v>0</v>
      </c>
      <c r="J44" s="70"/>
      <c r="K44" s="70"/>
      <c r="L44" s="70"/>
    </row>
    <row r="45" spans="1:12" ht="13.5" customHeight="1">
      <c r="A45" s="67">
        <v>41</v>
      </c>
      <c r="B45" s="68" t="s">
        <v>229</v>
      </c>
      <c r="C45" s="69">
        <v>32902000</v>
      </c>
      <c r="D45" s="69">
        <v>36809000</v>
      </c>
      <c r="E45" s="69">
        <v>36809000</v>
      </c>
      <c r="F45" s="69">
        <v>36809000</v>
      </c>
      <c r="G45" s="69">
        <f t="shared" si="17"/>
        <v>3907000</v>
      </c>
      <c r="H45" s="69">
        <f t="shared" si="18"/>
        <v>0</v>
      </c>
      <c r="I45" s="69">
        <f t="shared" si="19"/>
        <v>0</v>
      </c>
      <c r="J45" s="70">
        <f>F45/C45</f>
        <v>1.1187465807549692</v>
      </c>
      <c r="K45" s="70">
        <f t="shared" si="11"/>
        <v>1</v>
      </c>
      <c r="L45" s="70">
        <f t="shared" si="12"/>
        <v>1</v>
      </c>
    </row>
    <row r="46" spans="1:12" ht="13.5" customHeight="1">
      <c r="A46" s="67">
        <v>42</v>
      </c>
      <c r="B46" s="68" t="s">
        <v>209</v>
      </c>
      <c r="C46" s="69">
        <v>0</v>
      </c>
      <c r="D46" s="69">
        <v>5502964</v>
      </c>
      <c r="E46" s="69">
        <v>5502964</v>
      </c>
      <c r="F46" s="69">
        <v>5502964</v>
      </c>
      <c r="G46" s="69">
        <f t="shared" si="17"/>
        <v>5502964</v>
      </c>
      <c r="H46" s="69">
        <f t="shared" si="18"/>
        <v>0</v>
      </c>
      <c r="I46" s="69">
        <f t="shared" si="19"/>
        <v>0</v>
      </c>
      <c r="J46" s="70"/>
      <c r="K46" s="70">
        <f t="shared" si="11"/>
        <v>1</v>
      </c>
      <c r="L46" s="70">
        <f t="shared" si="12"/>
        <v>1</v>
      </c>
    </row>
    <row r="47" spans="1:12" ht="13.5" customHeight="1">
      <c r="A47" s="67">
        <v>43</v>
      </c>
      <c r="B47" s="68"/>
      <c r="C47" s="69">
        <v>0</v>
      </c>
      <c r="D47" s="69">
        <v>0</v>
      </c>
      <c r="E47" s="69">
        <v>0</v>
      </c>
      <c r="F47" s="69">
        <v>0</v>
      </c>
      <c r="G47" s="69">
        <f t="shared" si="17"/>
        <v>0</v>
      </c>
      <c r="H47" s="69">
        <f t="shared" si="18"/>
        <v>0</v>
      </c>
      <c r="I47" s="69">
        <f t="shared" si="19"/>
        <v>0</v>
      </c>
      <c r="J47" s="70"/>
      <c r="K47" s="70"/>
      <c r="L47" s="70"/>
    </row>
    <row r="48" spans="1:12" s="244" customFormat="1" ht="13.5" customHeight="1">
      <c r="A48" s="241">
        <v>44</v>
      </c>
      <c r="B48" s="242" t="s">
        <v>230</v>
      </c>
      <c r="C48" s="176">
        <v>167803000</v>
      </c>
      <c r="D48" s="176">
        <v>168746113</v>
      </c>
      <c r="E48" s="176">
        <v>149304174</v>
      </c>
      <c r="F48" s="176">
        <v>149304174</v>
      </c>
      <c r="G48" s="176">
        <f t="shared" si="17"/>
        <v>-18498826</v>
      </c>
      <c r="H48" s="176">
        <f t="shared" si="18"/>
        <v>-19441939</v>
      </c>
      <c r="I48" s="176">
        <f t="shared" si="19"/>
        <v>0</v>
      </c>
      <c r="J48" s="243">
        <f>F48/C48</f>
        <v>0.8897586693920848</v>
      </c>
      <c r="K48" s="243">
        <f t="shared" si="11"/>
        <v>0.8847858557784972</v>
      </c>
      <c r="L48" s="243">
        <f t="shared" si="12"/>
        <v>1</v>
      </c>
    </row>
    <row r="49" spans="1:12" ht="13.5" customHeight="1">
      <c r="A49" s="67">
        <v>45</v>
      </c>
      <c r="B49" s="68" t="s">
        <v>280</v>
      </c>
      <c r="C49" s="69">
        <v>0</v>
      </c>
      <c r="D49" s="69">
        <v>0</v>
      </c>
      <c r="E49" s="69">
        <v>0</v>
      </c>
      <c r="F49" s="69">
        <v>0</v>
      </c>
      <c r="G49" s="69">
        <f t="shared" si="17"/>
        <v>0</v>
      </c>
      <c r="H49" s="69">
        <f t="shared" si="18"/>
        <v>0</v>
      </c>
      <c r="I49" s="69">
        <f t="shared" si="19"/>
        <v>0</v>
      </c>
      <c r="J49" s="70"/>
      <c r="K49" s="70"/>
      <c r="L49" s="70"/>
    </row>
    <row r="50" spans="1:12" ht="13.5" customHeight="1">
      <c r="A50" s="67">
        <v>46</v>
      </c>
      <c r="B50" s="68" t="s">
        <v>232</v>
      </c>
      <c r="C50" s="71">
        <v>0</v>
      </c>
      <c r="D50" s="71">
        <v>0</v>
      </c>
      <c r="E50" s="71">
        <v>0</v>
      </c>
      <c r="F50" s="71">
        <v>0</v>
      </c>
      <c r="G50" s="69">
        <f t="shared" si="17"/>
        <v>0</v>
      </c>
      <c r="H50" s="69">
        <f t="shared" si="18"/>
        <v>0</v>
      </c>
      <c r="I50" s="69">
        <f t="shared" si="19"/>
        <v>0</v>
      </c>
      <c r="J50" s="70"/>
      <c r="K50" s="70"/>
      <c r="L50" s="70"/>
    </row>
    <row r="51" spans="1:12" ht="13.5" customHeight="1">
      <c r="A51" s="67">
        <v>47</v>
      </c>
      <c r="B51" s="68" t="s">
        <v>281</v>
      </c>
      <c r="C51" s="71">
        <v>0</v>
      </c>
      <c r="D51" s="71">
        <v>0</v>
      </c>
      <c r="E51" s="71">
        <v>0</v>
      </c>
      <c r="F51" s="71">
        <v>0</v>
      </c>
      <c r="G51" s="69">
        <f>F51-C51</f>
        <v>0</v>
      </c>
      <c r="H51" s="69">
        <f>F51-D51</f>
        <v>0</v>
      </c>
      <c r="I51" s="69">
        <f>F51-E51</f>
        <v>0</v>
      </c>
      <c r="J51" s="83"/>
      <c r="K51" s="83"/>
      <c r="L51" s="83"/>
    </row>
    <row r="52" spans="1:12" ht="13.5" customHeight="1">
      <c r="A52" s="67">
        <v>48</v>
      </c>
      <c r="B52" s="68"/>
      <c r="C52" s="71">
        <v>0</v>
      </c>
      <c r="D52" s="71">
        <v>0</v>
      </c>
      <c r="E52" s="71">
        <v>0</v>
      </c>
      <c r="F52" s="71">
        <v>0</v>
      </c>
      <c r="G52" s="69">
        <f>F52-C52</f>
        <v>0</v>
      </c>
      <c r="H52" s="69">
        <f>F52-D52</f>
        <v>0</v>
      </c>
      <c r="I52" s="69">
        <f>F52-E52</f>
        <v>0</v>
      </c>
      <c r="J52" s="70"/>
      <c r="K52" s="70"/>
      <c r="L52" s="70"/>
    </row>
    <row r="53" spans="1:12" ht="13.5" customHeight="1">
      <c r="A53" s="76">
        <v>49</v>
      </c>
      <c r="B53" s="77" t="s">
        <v>283</v>
      </c>
      <c r="C53" s="82">
        <f>SUM(C43:C52)</f>
        <v>200705000</v>
      </c>
      <c r="D53" s="82">
        <f aca="true" t="shared" si="20" ref="D53:I53">SUM(D43:D52)</f>
        <v>241058077</v>
      </c>
      <c r="E53" s="82">
        <f t="shared" si="20"/>
        <v>191616138</v>
      </c>
      <c r="F53" s="82">
        <f t="shared" si="20"/>
        <v>191616138</v>
      </c>
      <c r="G53" s="82">
        <f t="shared" si="20"/>
        <v>-9088862</v>
      </c>
      <c r="H53" s="82">
        <f t="shared" si="20"/>
        <v>-49441939</v>
      </c>
      <c r="I53" s="82">
        <f t="shared" si="20"/>
        <v>0</v>
      </c>
      <c r="J53" s="83"/>
      <c r="K53" s="83"/>
      <c r="L53" s="83"/>
    </row>
    <row r="54" spans="1:12" ht="18" customHeight="1">
      <c r="A54" s="73">
        <v>50</v>
      </c>
      <c r="B54" s="74" t="s">
        <v>284</v>
      </c>
      <c r="C54" s="75">
        <f>C42+C51+SUM(C52:C53)</f>
        <v>541335484</v>
      </c>
      <c r="D54" s="75">
        <f>D42+D51+SUM(D52:D53)</f>
        <v>731330337</v>
      </c>
      <c r="E54" s="75">
        <f>E42+E53</f>
        <v>701451756</v>
      </c>
      <c r="F54" s="75">
        <f>F42+F53</f>
        <v>674948470</v>
      </c>
      <c r="G54" s="75">
        <f>G42+G53</f>
        <v>133612986</v>
      </c>
      <c r="H54" s="75">
        <f>H42+H53</f>
        <v>-56381867</v>
      </c>
      <c r="I54" s="75">
        <f>I42+I53</f>
        <v>-26503286</v>
      </c>
      <c r="J54" s="245">
        <f>F54/C54</f>
        <v>1.2468210378760245</v>
      </c>
      <c r="K54" s="245">
        <f>F54/D54</f>
        <v>0.9229050619843219</v>
      </c>
      <c r="L54" s="245">
        <f>F54/E54</f>
        <v>0.9622165234126236</v>
      </c>
    </row>
    <row r="55" spans="1:12" ht="30" customHeight="1">
      <c r="A55" s="73">
        <v>51</v>
      </c>
      <c r="B55" s="84" t="s">
        <v>234</v>
      </c>
      <c r="C55" s="75">
        <f>C42-C17</f>
        <v>-17934000</v>
      </c>
      <c r="D55" s="75">
        <f aca="true" t="shared" si="21" ref="D55:I55">D42-D17</f>
        <v>-26607074</v>
      </c>
      <c r="E55" s="75">
        <f t="shared" si="21"/>
        <v>66899011</v>
      </c>
      <c r="F55" s="75">
        <f t="shared" si="21"/>
        <v>56797443</v>
      </c>
      <c r="G55" s="75">
        <f t="shared" si="21"/>
        <v>74731443</v>
      </c>
      <c r="H55" s="75">
        <f t="shared" si="21"/>
        <v>83404517</v>
      </c>
      <c r="I55" s="75">
        <f t="shared" si="21"/>
        <v>-10101568</v>
      </c>
      <c r="J55" s="245">
        <f>F55/C55</f>
        <v>-3.1670259284041484</v>
      </c>
      <c r="K55" s="245">
        <f>F55/D55</f>
        <v>-2.1346745230234636</v>
      </c>
      <c r="L55" s="245">
        <f>F55/E55</f>
        <v>0.8490027303991086</v>
      </c>
    </row>
    <row r="56" spans="1:12" ht="21" customHeight="1">
      <c r="A56" s="73">
        <v>52</v>
      </c>
      <c r="B56" s="74" t="s">
        <v>285</v>
      </c>
      <c r="C56" s="75">
        <f>C53-C26</f>
        <v>17934000</v>
      </c>
      <c r="D56" s="75">
        <f aca="true" t="shared" si="22" ref="D56:I56">D53-D26</f>
        <v>26607074</v>
      </c>
      <c r="E56" s="75">
        <f t="shared" si="22"/>
        <v>26759304</v>
      </c>
      <c r="F56" s="75">
        <f t="shared" si="22"/>
        <v>26889996</v>
      </c>
      <c r="G56" s="75">
        <f t="shared" si="22"/>
        <v>8955996</v>
      </c>
      <c r="H56" s="75">
        <f t="shared" si="22"/>
        <v>282922</v>
      </c>
      <c r="I56" s="75">
        <f t="shared" si="22"/>
        <v>130692</v>
      </c>
      <c r="J56" s="245">
        <f>F56/C56</f>
        <v>1.4993864168618267</v>
      </c>
      <c r="K56" s="245">
        <f>F56/D56</f>
        <v>1.0106333375853354</v>
      </c>
      <c r="L56" s="245">
        <f>F56/E56</f>
        <v>1.0048839835296164</v>
      </c>
    </row>
    <row r="57" spans="1:12" ht="26.25" customHeight="1">
      <c r="A57" s="73">
        <v>53</v>
      </c>
      <c r="B57" s="84" t="s">
        <v>286</v>
      </c>
      <c r="C57" s="75">
        <f>C54-C27</f>
        <v>0</v>
      </c>
      <c r="D57" s="75">
        <f aca="true" t="shared" si="23" ref="D57:I57">D54-D27</f>
        <v>0</v>
      </c>
      <c r="E57" s="75">
        <f t="shared" si="23"/>
        <v>93658315</v>
      </c>
      <c r="F57" s="75">
        <f t="shared" si="23"/>
        <v>83687439</v>
      </c>
      <c r="G57" s="75">
        <f t="shared" si="23"/>
        <v>83687439</v>
      </c>
      <c r="H57" s="75">
        <f t="shared" si="23"/>
        <v>83687439</v>
      </c>
      <c r="I57" s="75">
        <f t="shared" si="23"/>
        <v>-9970876</v>
      </c>
      <c r="J57" s="245"/>
      <c r="K57" s="245"/>
      <c r="L57" s="245">
        <f>F57/E57</f>
        <v>0.8935398741692075</v>
      </c>
    </row>
    <row r="58" spans="1:7" ht="13.5">
      <c r="A58" s="13"/>
      <c r="B58" s="13"/>
      <c r="C58" s="11"/>
      <c r="D58" s="11"/>
      <c r="E58" s="11"/>
      <c r="F58" s="11"/>
      <c r="G58" s="17"/>
    </row>
    <row r="59" spans="1:7" ht="13.5">
      <c r="A59" s="13"/>
      <c r="B59" s="13"/>
      <c r="C59" s="11"/>
      <c r="D59" s="11"/>
      <c r="E59" s="11"/>
      <c r="F59" s="11"/>
      <c r="G59" s="17"/>
    </row>
    <row r="60" spans="1:7" ht="13.5">
      <c r="A60" s="13"/>
      <c r="B60" s="13"/>
      <c r="C60" s="11"/>
      <c r="D60" s="11"/>
      <c r="E60" s="11"/>
      <c r="F60" s="11"/>
      <c r="G60" s="16"/>
    </row>
    <row r="61" spans="1:7" ht="13.5">
      <c r="A61" s="13"/>
      <c r="B61" s="13"/>
      <c r="C61" s="11"/>
      <c r="D61" s="11"/>
      <c r="E61" s="11"/>
      <c r="F61" s="11"/>
      <c r="G61" s="16"/>
    </row>
    <row r="62" spans="1:7" ht="13.5">
      <c r="A62" s="13"/>
      <c r="B62" s="13"/>
      <c r="C62" s="11"/>
      <c r="D62" s="11"/>
      <c r="E62" s="11"/>
      <c r="F62" s="11"/>
      <c r="G62" s="16"/>
    </row>
    <row r="63" spans="1:7" ht="13.5">
      <c r="A63" s="13"/>
      <c r="B63" s="13"/>
      <c r="C63" s="11"/>
      <c r="D63" s="11"/>
      <c r="E63" s="11"/>
      <c r="F63" s="11"/>
      <c r="G63" s="16"/>
    </row>
  </sheetData>
  <sheetProtection/>
  <mergeCells count="11">
    <mergeCell ref="L2:L4"/>
    <mergeCell ref="F2:F4"/>
    <mergeCell ref="G2:G4"/>
    <mergeCell ref="H2:H4"/>
    <mergeCell ref="I2:I4"/>
    <mergeCell ref="A2:A4"/>
    <mergeCell ref="B2:B4"/>
    <mergeCell ref="C2:C3"/>
    <mergeCell ref="D2:D3"/>
    <mergeCell ref="J2:J4"/>
    <mergeCell ref="K2:K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scale="84" r:id="rId1"/>
  <headerFooter alignWithMargins="0">
    <oddHeader>&amp;C
&amp;"Garamond,Félkövér"&amp;16KÖLTSÉGVETÉSI MÉRLEG (KÖLTSÉGVETÉSI JELENTÉS) 2016. ÉV&amp;R&amp;"Garamond,Normál"&amp;14 6. sz.melléklet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J36" sqref="J36"/>
    </sheetView>
  </sheetViews>
  <sheetFormatPr defaultColWidth="8.796875" defaultRowHeight="15"/>
  <cols>
    <col min="1" max="1" width="4.8984375" style="12" customWidth="1"/>
    <col min="2" max="2" width="39.8984375" style="12" customWidth="1"/>
    <col min="3" max="6" width="15.59765625" style="16" customWidth="1"/>
    <col min="7" max="9" width="13.59765625" style="12" customWidth="1"/>
    <col min="10" max="12" width="11.59765625" style="12" customWidth="1"/>
    <col min="13" max="16384" width="9" style="12" customWidth="1"/>
  </cols>
  <sheetData>
    <row r="1" spans="1:12" ht="20.25" customHeight="1">
      <c r="A1" s="120" t="str">
        <f>Adatlap!A1</f>
        <v>Nagyréde Nagyközség Önkormányzata</v>
      </c>
      <c r="B1" s="59"/>
      <c r="C1" s="60"/>
      <c r="D1" s="60"/>
      <c r="E1" s="60"/>
      <c r="F1" s="61"/>
      <c r="L1" s="203" t="s">
        <v>472</v>
      </c>
    </row>
    <row r="2" spans="1:12" ht="29.25" customHeight="1">
      <c r="A2" s="538" t="s">
        <v>46</v>
      </c>
      <c r="B2" s="539" t="s">
        <v>3</v>
      </c>
      <c r="C2" s="540" t="s">
        <v>55</v>
      </c>
      <c r="D2" s="540" t="s">
        <v>56</v>
      </c>
      <c r="E2" s="150" t="s">
        <v>190</v>
      </c>
      <c r="F2" s="540" t="s">
        <v>57</v>
      </c>
      <c r="G2" s="541" t="s">
        <v>191</v>
      </c>
      <c r="H2" s="541" t="s">
        <v>192</v>
      </c>
      <c r="I2" s="541" t="s">
        <v>193</v>
      </c>
      <c r="J2" s="541" t="s">
        <v>194</v>
      </c>
      <c r="K2" s="541" t="s">
        <v>195</v>
      </c>
      <c r="L2" s="541" t="s">
        <v>196</v>
      </c>
    </row>
    <row r="3" spans="1:12" ht="15.75" customHeight="1">
      <c r="A3" s="538"/>
      <c r="B3" s="539"/>
      <c r="C3" s="540"/>
      <c r="D3" s="540"/>
      <c r="E3" s="151" t="s">
        <v>197</v>
      </c>
      <c r="F3" s="540"/>
      <c r="G3" s="542"/>
      <c r="H3" s="542"/>
      <c r="I3" s="542"/>
      <c r="J3" s="542"/>
      <c r="K3" s="542"/>
      <c r="L3" s="542"/>
    </row>
    <row r="4" spans="1:12" ht="16.5" customHeight="1">
      <c r="A4" s="538"/>
      <c r="B4" s="539"/>
      <c r="C4" s="152" t="s">
        <v>58</v>
      </c>
      <c r="D4" s="153"/>
      <c r="E4" s="154" t="s">
        <v>198</v>
      </c>
      <c r="F4" s="540"/>
      <c r="G4" s="543"/>
      <c r="H4" s="543"/>
      <c r="I4" s="543"/>
      <c r="J4" s="543"/>
      <c r="K4" s="543"/>
      <c r="L4" s="543"/>
    </row>
    <row r="5" spans="1:12" ht="13.5" customHeight="1">
      <c r="A5" s="67">
        <v>1</v>
      </c>
      <c r="B5" s="68" t="s">
        <v>59</v>
      </c>
      <c r="C5" s="71">
        <v>145650000</v>
      </c>
      <c r="D5" s="71">
        <v>179691643</v>
      </c>
      <c r="E5" s="71">
        <v>176833599</v>
      </c>
      <c r="F5" s="71">
        <v>176833599</v>
      </c>
      <c r="G5" s="69">
        <f>F5-C5</f>
        <v>31183599</v>
      </c>
      <c r="H5" s="69">
        <f>F5-D5</f>
        <v>-2858044</v>
      </c>
      <c r="I5" s="69">
        <f>F5-E5</f>
        <v>0</v>
      </c>
      <c r="J5" s="70">
        <f>F5/C5</f>
        <v>1.2140995468589084</v>
      </c>
      <c r="K5" s="70">
        <f>F5/D5</f>
        <v>0.984094730549044</v>
      </c>
      <c r="L5" s="70">
        <f>F5/E5</f>
        <v>1</v>
      </c>
    </row>
    <row r="6" spans="1:12" ht="13.5" customHeight="1">
      <c r="A6" s="67">
        <v>2</v>
      </c>
      <c r="B6" s="68" t="s">
        <v>199</v>
      </c>
      <c r="C6" s="71">
        <v>40438000</v>
      </c>
      <c r="D6" s="71">
        <v>49402554</v>
      </c>
      <c r="E6" s="71">
        <v>47990934</v>
      </c>
      <c r="F6" s="71">
        <v>47990934</v>
      </c>
      <c r="G6" s="69">
        <f aca="true" t="shared" si="0" ref="G6:G16">F6-C6</f>
        <v>7552934</v>
      </c>
      <c r="H6" s="69">
        <f aca="true" t="shared" si="1" ref="H6:H16">F6-D6</f>
        <v>-1411620</v>
      </c>
      <c r="I6" s="69">
        <f aca="true" t="shared" si="2" ref="I6:I16">F6-E6</f>
        <v>0</v>
      </c>
      <c r="J6" s="70">
        <f>F6/C6</f>
        <v>1.1867781294821702</v>
      </c>
      <c r="K6" s="70">
        <f aca="true" t="shared" si="3" ref="K6:K21">F6/D6</f>
        <v>0.9714261736346668</v>
      </c>
      <c r="L6" s="70">
        <f aca="true" t="shared" si="4" ref="L6:L21">F6/E6</f>
        <v>1</v>
      </c>
    </row>
    <row r="7" spans="1:12" ht="13.5" customHeight="1">
      <c r="A7" s="67">
        <v>3</v>
      </c>
      <c r="B7" s="68" t="s">
        <v>200</v>
      </c>
      <c r="C7" s="71">
        <v>118049000</v>
      </c>
      <c r="D7" s="71">
        <v>147180846</v>
      </c>
      <c r="E7" s="71">
        <v>130855118</v>
      </c>
      <c r="F7" s="71">
        <v>121112402</v>
      </c>
      <c r="G7" s="69">
        <f t="shared" si="0"/>
        <v>3063402</v>
      </c>
      <c r="H7" s="69">
        <f t="shared" si="1"/>
        <v>-26068444</v>
      </c>
      <c r="I7" s="69">
        <f t="shared" si="2"/>
        <v>-9742716</v>
      </c>
      <c r="J7" s="70">
        <f>F7/C7</f>
        <v>1.0259502579437352</v>
      </c>
      <c r="K7" s="70">
        <f t="shared" si="3"/>
        <v>0.8228815453336911</v>
      </c>
      <c r="L7" s="70">
        <f t="shared" si="4"/>
        <v>0.9255457780413296</v>
      </c>
    </row>
    <row r="8" spans="1:12" ht="13.5" customHeight="1">
      <c r="A8" s="67">
        <v>4</v>
      </c>
      <c r="B8" s="68" t="s">
        <v>273</v>
      </c>
      <c r="C8" s="71">
        <v>1550000</v>
      </c>
      <c r="D8" s="71">
        <v>2880636</v>
      </c>
      <c r="E8" s="71">
        <v>2608479</v>
      </c>
      <c r="F8" s="71">
        <v>2059839</v>
      </c>
      <c r="G8" s="69">
        <f t="shared" si="0"/>
        <v>509839</v>
      </c>
      <c r="H8" s="69">
        <f t="shared" si="1"/>
        <v>-820797</v>
      </c>
      <c r="I8" s="69">
        <f t="shared" si="2"/>
        <v>-548640</v>
      </c>
      <c r="J8" s="70">
        <f>F8/C8</f>
        <v>1.3289283870967743</v>
      </c>
      <c r="K8" s="70">
        <f t="shared" si="3"/>
        <v>0.7150639650410534</v>
      </c>
      <c r="L8" s="70">
        <f t="shared" si="4"/>
        <v>0.789670532137694</v>
      </c>
    </row>
    <row r="9" spans="1:12" ht="13.5" customHeight="1">
      <c r="A9" s="67">
        <v>5</v>
      </c>
      <c r="B9" s="68" t="s">
        <v>201</v>
      </c>
      <c r="C9" s="71">
        <v>13746484</v>
      </c>
      <c r="D9" s="71">
        <v>25580029</v>
      </c>
      <c r="E9" s="71">
        <v>24658948</v>
      </c>
      <c r="F9" s="71">
        <v>24410908</v>
      </c>
      <c r="G9" s="69">
        <f t="shared" si="0"/>
        <v>10664424</v>
      </c>
      <c r="H9" s="69">
        <f t="shared" si="1"/>
        <v>-1169121</v>
      </c>
      <c r="I9" s="69">
        <f t="shared" si="2"/>
        <v>-248040</v>
      </c>
      <c r="J9" s="70">
        <f>F9/C9</f>
        <v>1.775792850011683</v>
      </c>
      <c r="K9" s="70">
        <f t="shared" si="3"/>
        <v>0.9542955561152804</v>
      </c>
      <c r="L9" s="70">
        <f t="shared" si="4"/>
        <v>0.9899411767282206</v>
      </c>
    </row>
    <row r="10" spans="1:12" ht="13.5" customHeight="1">
      <c r="A10" s="67">
        <v>6</v>
      </c>
      <c r="B10" s="68" t="s">
        <v>244</v>
      </c>
      <c r="C10" s="71">
        <v>0</v>
      </c>
      <c r="D10" s="71">
        <v>0</v>
      </c>
      <c r="E10" s="71">
        <v>0</v>
      </c>
      <c r="F10" s="71">
        <v>0</v>
      </c>
      <c r="G10" s="69">
        <f t="shared" si="0"/>
        <v>0</v>
      </c>
      <c r="H10" s="69">
        <f t="shared" si="1"/>
        <v>0</v>
      </c>
      <c r="I10" s="69">
        <f t="shared" si="2"/>
        <v>0</v>
      </c>
      <c r="J10" s="70"/>
      <c r="K10" s="70"/>
      <c r="L10" s="70"/>
    </row>
    <row r="11" spans="1:12" ht="13.5" customHeight="1">
      <c r="A11" s="67">
        <v>7</v>
      </c>
      <c r="B11" s="68" t="s">
        <v>202</v>
      </c>
      <c r="C11" s="71">
        <v>19241000</v>
      </c>
      <c r="D11" s="71">
        <v>88799257</v>
      </c>
      <c r="E11" s="71">
        <v>42230804</v>
      </c>
      <c r="F11" s="71">
        <v>39279807</v>
      </c>
      <c r="G11" s="69">
        <f t="shared" si="0"/>
        <v>20038807</v>
      </c>
      <c r="H11" s="69">
        <f t="shared" si="1"/>
        <v>-49519450</v>
      </c>
      <c r="I11" s="69">
        <f t="shared" si="2"/>
        <v>-2950997</v>
      </c>
      <c r="J11" s="70">
        <f>F11/C11</f>
        <v>2.0414639052024324</v>
      </c>
      <c r="K11" s="70">
        <f t="shared" si="3"/>
        <v>0.44234387006188575</v>
      </c>
      <c r="L11" s="70">
        <f t="shared" si="4"/>
        <v>0.9301221686425861</v>
      </c>
    </row>
    <row r="12" spans="1:12" ht="13.5" customHeight="1">
      <c r="A12" s="67">
        <v>8</v>
      </c>
      <c r="B12" s="72" t="s">
        <v>282</v>
      </c>
      <c r="C12" s="69">
        <v>0</v>
      </c>
      <c r="D12" s="69">
        <v>0</v>
      </c>
      <c r="E12" s="69">
        <v>0</v>
      </c>
      <c r="F12" s="69">
        <v>0</v>
      </c>
      <c r="G12" s="69">
        <f t="shared" si="0"/>
        <v>0</v>
      </c>
      <c r="H12" s="69">
        <f t="shared" si="1"/>
        <v>0</v>
      </c>
      <c r="I12" s="69">
        <f t="shared" si="2"/>
        <v>0</v>
      </c>
      <c r="J12" s="70"/>
      <c r="K12" s="70"/>
      <c r="L12" s="70"/>
    </row>
    <row r="13" spans="1:12" ht="13.5" customHeight="1">
      <c r="A13" s="67">
        <v>9</v>
      </c>
      <c r="B13" s="68" t="s">
        <v>204</v>
      </c>
      <c r="C13" s="69">
        <v>19890000</v>
      </c>
      <c r="D13" s="69">
        <v>21560373</v>
      </c>
      <c r="E13" s="69">
        <v>15974729</v>
      </c>
      <c r="F13" s="69">
        <v>14163404</v>
      </c>
      <c r="G13" s="69">
        <f t="shared" si="0"/>
        <v>-5726596</v>
      </c>
      <c r="H13" s="69">
        <f t="shared" si="1"/>
        <v>-7396969</v>
      </c>
      <c r="I13" s="69">
        <f t="shared" si="2"/>
        <v>-1811325</v>
      </c>
      <c r="J13" s="70">
        <f>F13/C13</f>
        <v>0.7120866767219708</v>
      </c>
      <c r="K13" s="70">
        <f t="shared" si="3"/>
        <v>0.6569183195485533</v>
      </c>
      <c r="L13" s="70">
        <f t="shared" si="4"/>
        <v>0.8866130999780967</v>
      </c>
    </row>
    <row r="14" spans="1:12" ht="13.5" customHeight="1">
      <c r="A14" s="67">
        <v>10</v>
      </c>
      <c r="B14" s="68" t="s">
        <v>245</v>
      </c>
      <c r="C14" s="69">
        <v>0</v>
      </c>
      <c r="D14" s="69">
        <v>0</v>
      </c>
      <c r="E14" s="69">
        <v>0</v>
      </c>
      <c r="F14" s="69">
        <v>0</v>
      </c>
      <c r="G14" s="69">
        <f t="shared" si="0"/>
        <v>0</v>
      </c>
      <c r="H14" s="69">
        <f t="shared" si="1"/>
        <v>0</v>
      </c>
      <c r="I14" s="69">
        <f t="shared" si="2"/>
        <v>0</v>
      </c>
      <c r="J14" s="70"/>
      <c r="K14" s="70"/>
      <c r="L14" s="70"/>
    </row>
    <row r="15" spans="1:12" ht="13.5" customHeight="1">
      <c r="A15" s="67">
        <v>11</v>
      </c>
      <c r="B15" s="68" t="s">
        <v>205</v>
      </c>
      <c r="C15" s="71">
        <v>0</v>
      </c>
      <c r="D15" s="71">
        <v>1783996</v>
      </c>
      <c r="E15" s="71">
        <v>1783996</v>
      </c>
      <c r="F15" s="71">
        <v>683996</v>
      </c>
      <c r="G15" s="69">
        <f t="shared" si="0"/>
        <v>683996</v>
      </c>
      <c r="H15" s="69">
        <f t="shared" si="1"/>
        <v>-1100000</v>
      </c>
      <c r="I15" s="69">
        <f t="shared" si="2"/>
        <v>-1100000</v>
      </c>
      <c r="J15" s="70"/>
      <c r="K15" s="70">
        <f t="shared" si="3"/>
        <v>0.38340668925266647</v>
      </c>
      <c r="L15" s="70">
        <f t="shared" si="4"/>
        <v>0.38340668925266647</v>
      </c>
    </row>
    <row r="16" spans="1:12" ht="13.5" customHeight="1">
      <c r="A16" s="67">
        <v>12</v>
      </c>
      <c r="B16" s="68"/>
      <c r="C16" s="69">
        <v>0</v>
      </c>
      <c r="D16" s="69">
        <v>0</v>
      </c>
      <c r="E16" s="69">
        <v>0</v>
      </c>
      <c r="F16" s="69">
        <v>0</v>
      </c>
      <c r="G16" s="69">
        <f t="shared" si="0"/>
        <v>0</v>
      </c>
      <c r="H16" s="69">
        <f t="shared" si="1"/>
        <v>0</v>
      </c>
      <c r="I16" s="69">
        <f t="shared" si="2"/>
        <v>0</v>
      </c>
      <c r="J16" s="70"/>
      <c r="K16" s="70"/>
      <c r="L16" s="70"/>
    </row>
    <row r="17" spans="1:12" ht="13.5" customHeight="1">
      <c r="A17" s="73">
        <v>13</v>
      </c>
      <c r="B17" s="74" t="s">
        <v>206</v>
      </c>
      <c r="C17" s="75">
        <f>SUM(C5:C16)-C12</f>
        <v>358564484</v>
      </c>
      <c r="D17" s="75">
        <f aca="true" t="shared" si="5" ref="D17:I17">SUM(D5:D16)-D12</f>
        <v>516879334</v>
      </c>
      <c r="E17" s="75">
        <f t="shared" si="5"/>
        <v>442936607</v>
      </c>
      <c r="F17" s="75">
        <f t="shared" si="5"/>
        <v>426534889</v>
      </c>
      <c r="G17" s="75">
        <f t="shared" si="5"/>
        <v>67970405</v>
      </c>
      <c r="H17" s="75">
        <f t="shared" si="5"/>
        <v>-90344445</v>
      </c>
      <c r="I17" s="75">
        <f t="shared" si="5"/>
        <v>-16401718</v>
      </c>
      <c r="J17" s="245">
        <f>F17/C17</f>
        <v>1.1895625697273464</v>
      </c>
      <c r="K17" s="245">
        <f t="shared" si="3"/>
        <v>0.8252117292040931</v>
      </c>
      <c r="L17" s="245">
        <f t="shared" si="4"/>
        <v>0.9629705069736988</v>
      </c>
    </row>
    <row r="18" spans="1:12" ht="13.5" customHeight="1">
      <c r="A18" s="67">
        <v>14</v>
      </c>
      <c r="B18" s="68" t="s">
        <v>207</v>
      </c>
      <c r="C18" s="69">
        <v>14968000</v>
      </c>
      <c r="D18" s="69">
        <v>40496000</v>
      </c>
      <c r="E18" s="69">
        <v>10343770</v>
      </c>
      <c r="F18" s="69">
        <v>10213078</v>
      </c>
      <c r="G18" s="69">
        <f aca="true" t="shared" si="6" ref="G18:G25">F18-C18</f>
        <v>-4754922</v>
      </c>
      <c r="H18" s="69">
        <f aca="true" t="shared" si="7" ref="H18:H25">F18-D18</f>
        <v>-30282922</v>
      </c>
      <c r="I18" s="69">
        <f aca="true" t="shared" si="8" ref="I18:I25">F18-E18</f>
        <v>-130692</v>
      </c>
      <c r="J18" s="70">
        <f>F18/C18</f>
        <v>0.6823274986638161</v>
      </c>
      <c r="K18" s="70">
        <f t="shared" si="3"/>
        <v>0.2521996740418807</v>
      </c>
      <c r="L18" s="70">
        <f t="shared" si="4"/>
        <v>0.9873651482969942</v>
      </c>
    </row>
    <row r="19" spans="1:12" ht="13.5" customHeight="1">
      <c r="A19" s="67">
        <v>15</v>
      </c>
      <c r="B19" s="68" t="s">
        <v>208</v>
      </c>
      <c r="C19" s="69">
        <v>0</v>
      </c>
      <c r="D19" s="69">
        <v>0</v>
      </c>
      <c r="E19" s="69">
        <v>0</v>
      </c>
      <c r="F19" s="69">
        <v>0</v>
      </c>
      <c r="G19" s="69">
        <f t="shared" si="6"/>
        <v>0</v>
      </c>
      <c r="H19" s="69">
        <f t="shared" si="7"/>
        <v>0</v>
      </c>
      <c r="I19" s="69">
        <f t="shared" si="8"/>
        <v>0</v>
      </c>
      <c r="J19" s="70"/>
      <c r="K19" s="70"/>
      <c r="L19" s="70"/>
    </row>
    <row r="20" spans="1:12" ht="13.5" customHeight="1">
      <c r="A20" s="67">
        <v>16</v>
      </c>
      <c r="B20" s="68"/>
      <c r="C20" s="69">
        <v>0</v>
      </c>
      <c r="D20" s="69">
        <v>0</v>
      </c>
      <c r="E20" s="69">
        <v>0</v>
      </c>
      <c r="F20" s="69">
        <v>0</v>
      </c>
      <c r="G20" s="69">
        <f t="shared" si="6"/>
        <v>0</v>
      </c>
      <c r="H20" s="69">
        <f t="shared" si="7"/>
        <v>0</v>
      </c>
      <c r="I20" s="69">
        <f t="shared" si="8"/>
        <v>0</v>
      </c>
      <c r="J20" s="70"/>
      <c r="K20" s="70"/>
      <c r="L20" s="70"/>
    </row>
    <row r="21" spans="1:12" ht="13.5" customHeight="1">
      <c r="A21" s="67">
        <v>17</v>
      </c>
      <c r="B21" s="68" t="s">
        <v>210</v>
      </c>
      <c r="C21" s="69">
        <v>0</v>
      </c>
      <c r="D21" s="69">
        <v>5208890</v>
      </c>
      <c r="E21" s="69">
        <v>5208890</v>
      </c>
      <c r="F21" s="69">
        <v>5208890</v>
      </c>
      <c r="G21" s="69">
        <f t="shared" si="6"/>
        <v>5208890</v>
      </c>
      <c r="H21" s="69">
        <f t="shared" si="7"/>
        <v>0</v>
      </c>
      <c r="I21" s="69">
        <f t="shared" si="8"/>
        <v>0</v>
      </c>
      <c r="J21" s="70"/>
      <c r="K21" s="70">
        <f t="shared" si="3"/>
        <v>1</v>
      </c>
      <c r="L21" s="70">
        <f t="shared" si="4"/>
        <v>1</v>
      </c>
    </row>
    <row r="22" spans="1:12" ht="13.5" customHeight="1">
      <c r="A22" s="67">
        <v>18</v>
      </c>
      <c r="B22" s="68" t="s">
        <v>211</v>
      </c>
      <c r="C22" s="69">
        <v>0</v>
      </c>
      <c r="D22" s="69">
        <v>0</v>
      </c>
      <c r="E22" s="69">
        <v>0</v>
      </c>
      <c r="F22" s="69">
        <v>0</v>
      </c>
      <c r="G22" s="69">
        <f t="shared" si="6"/>
        <v>0</v>
      </c>
      <c r="H22" s="69">
        <f t="shared" si="7"/>
        <v>0</v>
      </c>
      <c r="I22" s="69">
        <f t="shared" si="8"/>
        <v>0</v>
      </c>
      <c r="J22" s="70"/>
      <c r="K22" s="70"/>
      <c r="L22" s="70"/>
    </row>
    <row r="23" spans="1:12" ht="13.5" customHeight="1">
      <c r="A23" s="67">
        <v>19</v>
      </c>
      <c r="B23" s="68" t="s">
        <v>274</v>
      </c>
      <c r="C23" s="71">
        <v>0</v>
      </c>
      <c r="D23" s="71">
        <v>0</v>
      </c>
      <c r="E23" s="71">
        <v>0</v>
      </c>
      <c r="F23" s="71">
        <v>0</v>
      </c>
      <c r="G23" s="69">
        <f t="shared" si="6"/>
        <v>0</v>
      </c>
      <c r="H23" s="69">
        <f t="shared" si="7"/>
        <v>0</v>
      </c>
      <c r="I23" s="69">
        <f t="shared" si="8"/>
        <v>0</v>
      </c>
      <c r="J23" s="70"/>
      <c r="K23" s="70"/>
      <c r="L23" s="70"/>
    </row>
    <row r="24" spans="1:12" ht="13.5" customHeight="1">
      <c r="A24" s="67">
        <v>20</v>
      </c>
      <c r="B24" s="68" t="s">
        <v>275</v>
      </c>
      <c r="C24" s="71">
        <v>0</v>
      </c>
      <c r="D24" s="71">
        <v>0</v>
      </c>
      <c r="E24" s="71">
        <v>0</v>
      </c>
      <c r="F24" s="71">
        <v>0</v>
      </c>
      <c r="G24" s="69">
        <f t="shared" si="6"/>
        <v>0</v>
      </c>
      <c r="H24" s="69">
        <f t="shared" si="7"/>
        <v>0</v>
      </c>
      <c r="I24" s="69">
        <f t="shared" si="8"/>
        <v>0</v>
      </c>
      <c r="J24" s="70"/>
      <c r="K24" s="70"/>
      <c r="L24" s="70"/>
    </row>
    <row r="25" spans="1:12" ht="13.5" customHeight="1">
      <c r="A25" s="67">
        <v>21</v>
      </c>
      <c r="B25" s="68" t="s">
        <v>278</v>
      </c>
      <c r="C25" s="71">
        <v>0</v>
      </c>
      <c r="D25" s="71">
        <v>0</v>
      </c>
      <c r="E25" s="71">
        <v>0</v>
      </c>
      <c r="F25" s="71">
        <v>0</v>
      </c>
      <c r="G25" s="69">
        <f t="shared" si="6"/>
        <v>0</v>
      </c>
      <c r="H25" s="69">
        <f t="shared" si="7"/>
        <v>0</v>
      </c>
      <c r="I25" s="69">
        <f t="shared" si="8"/>
        <v>0</v>
      </c>
      <c r="J25" s="70"/>
      <c r="K25" s="70"/>
      <c r="L25" s="70"/>
    </row>
    <row r="26" spans="1:12" ht="13.5" customHeight="1">
      <c r="A26" s="76">
        <v>22</v>
      </c>
      <c r="B26" s="77" t="s">
        <v>276</v>
      </c>
      <c r="C26" s="78">
        <f>SUM(C18:C25)</f>
        <v>14968000</v>
      </c>
      <c r="D26" s="78">
        <f aca="true" t="shared" si="9" ref="D26:I26">SUM(D18:D25)</f>
        <v>45704890</v>
      </c>
      <c r="E26" s="78">
        <f t="shared" si="9"/>
        <v>15552660</v>
      </c>
      <c r="F26" s="78">
        <f t="shared" si="9"/>
        <v>15421968</v>
      </c>
      <c r="G26" s="78">
        <f t="shared" si="9"/>
        <v>453968</v>
      </c>
      <c r="H26" s="78">
        <f t="shared" si="9"/>
        <v>-30282922</v>
      </c>
      <c r="I26" s="78">
        <f t="shared" si="9"/>
        <v>-130692</v>
      </c>
      <c r="J26" s="79"/>
      <c r="K26" s="79"/>
      <c r="L26" s="79"/>
    </row>
    <row r="27" spans="1:12" ht="13.5" customHeight="1">
      <c r="A27" s="73">
        <v>23</v>
      </c>
      <c r="B27" s="74" t="s">
        <v>277</v>
      </c>
      <c r="C27" s="75">
        <f>C17+C23+C25+C26</f>
        <v>373532484</v>
      </c>
      <c r="D27" s="75">
        <f>D17+D23+D25+D26</f>
        <v>562584224</v>
      </c>
      <c r="E27" s="75">
        <f>E17+E23+E25+E26</f>
        <v>458489267</v>
      </c>
      <c r="F27" s="75">
        <f>F17+F26</f>
        <v>441956857</v>
      </c>
      <c r="G27" s="75">
        <f>G17+G26</f>
        <v>68424373</v>
      </c>
      <c r="H27" s="75">
        <f>H17+H26</f>
        <v>-120627367</v>
      </c>
      <c r="I27" s="75">
        <f>I17+I26</f>
        <v>-16532410</v>
      </c>
      <c r="J27" s="245">
        <f>F27/C27</f>
        <v>1.183181854138287</v>
      </c>
      <c r="K27" s="245">
        <f aca="true" t="shared" si="10" ref="K27:K46">F27/D27</f>
        <v>0.7855834524787527</v>
      </c>
      <c r="L27" s="245">
        <f aca="true" t="shared" si="11" ref="L27:L46">F27/E27</f>
        <v>0.9639415550375359</v>
      </c>
    </row>
    <row r="28" spans="1:12" ht="13.5" customHeight="1">
      <c r="A28" s="67">
        <v>24</v>
      </c>
      <c r="B28" s="68" t="s">
        <v>212</v>
      </c>
      <c r="C28" s="71">
        <v>151156484</v>
      </c>
      <c r="D28" s="71">
        <v>212919956</v>
      </c>
      <c r="E28" s="71">
        <v>212919956</v>
      </c>
      <c r="F28" s="71">
        <v>212919956</v>
      </c>
      <c r="G28" s="69">
        <f aca="true" t="shared" si="12" ref="G28:G41">F28-C28</f>
        <v>61763472</v>
      </c>
      <c r="H28" s="69">
        <f aca="true" t="shared" si="13" ref="H28:H41">F28-D28</f>
        <v>0</v>
      </c>
      <c r="I28" s="69">
        <f aca="true" t="shared" si="14" ref="I28:I41">F28-E28</f>
        <v>0</v>
      </c>
      <c r="J28" s="70">
        <f>F28/C28</f>
        <v>1.4086061700138512</v>
      </c>
      <c r="K28" s="70">
        <f t="shared" si="10"/>
        <v>1</v>
      </c>
      <c r="L28" s="70">
        <f t="shared" si="11"/>
        <v>1</v>
      </c>
    </row>
    <row r="29" spans="1:12" ht="13.5" customHeight="1">
      <c r="A29" s="67">
        <v>25</v>
      </c>
      <c r="B29" s="72" t="s">
        <v>213</v>
      </c>
      <c r="C29" s="71">
        <v>151156484</v>
      </c>
      <c r="D29" s="71">
        <v>158489338</v>
      </c>
      <c r="E29" s="71">
        <v>158489338</v>
      </c>
      <c r="F29" s="71">
        <v>158489338</v>
      </c>
      <c r="G29" s="69">
        <f t="shared" si="12"/>
        <v>7332854</v>
      </c>
      <c r="H29" s="69">
        <f t="shared" si="13"/>
        <v>0</v>
      </c>
      <c r="I29" s="69">
        <f t="shared" si="14"/>
        <v>0</v>
      </c>
      <c r="J29" s="70">
        <f>F29/C29</f>
        <v>1.048511673505187</v>
      </c>
      <c r="K29" s="70">
        <f t="shared" si="10"/>
        <v>1</v>
      </c>
      <c r="L29" s="70">
        <f t="shared" si="11"/>
        <v>1</v>
      </c>
    </row>
    <row r="30" spans="1:12" ht="13.5" customHeight="1">
      <c r="A30" s="67">
        <v>26</v>
      </c>
      <c r="B30" s="68" t="s">
        <v>214</v>
      </c>
      <c r="C30" s="71">
        <v>0</v>
      </c>
      <c r="D30" s="71">
        <v>63700669</v>
      </c>
      <c r="E30" s="71">
        <v>63700669</v>
      </c>
      <c r="F30" s="71">
        <v>63700669</v>
      </c>
      <c r="G30" s="69">
        <f t="shared" si="12"/>
        <v>63700669</v>
      </c>
      <c r="H30" s="69">
        <f t="shared" si="13"/>
        <v>0</v>
      </c>
      <c r="I30" s="69">
        <f t="shared" si="14"/>
        <v>0</v>
      </c>
      <c r="J30" s="70"/>
      <c r="K30" s="70">
        <f t="shared" si="10"/>
        <v>1</v>
      </c>
      <c r="L30" s="70">
        <f t="shared" si="11"/>
        <v>1</v>
      </c>
    </row>
    <row r="31" spans="1:12" ht="13.5" customHeight="1">
      <c r="A31" s="67">
        <v>27</v>
      </c>
      <c r="B31" s="72" t="s">
        <v>215</v>
      </c>
      <c r="C31" s="71">
        <v>0</v>
      </c>
      <c r="D31" s="71">
        <v>669000</v>
      </c>
      <c r="E31" s="71">
        <v>669000</v>
      </c>
      <c r="F31" s="71">
        <v>669000</v>
      </c>
      <c r="G31" s="69">
        <f t="shared" si="12"/>
        <v>669000</v>
      </c>
      <c r="H31" s="69">
        <f t="shared" si="13"/>
        <v>0</v>
      </c>
      <c r="I31" s="69">
        <f t="shared" si="14"/>
        <v>0</v>
      </c>
      <c r="J31" s="70"/>
      <c r="K31" s="70"/>
      <c r="L31" s="70"/>
    </row>
    <row r="32" spans="1:12" ht="13.5" customHeight="1">
      <c r="A32" s="67">
        <v>28</v>
      </c>
      <c r="B32" s="72" t="s">
        <v>216</v>
      </c>
      <c r="C32" s="71">
        <v>151800000</v>
      </c>
      <c r="D32" s="71">
        <v>172469549</v>
      </c>
      <c r="E32" s="71">
        <v>183755188</v>
      </c>
      <c r="F32" s="71">
        <v>167739973</v>
      </c>
      <c r="G32" s="69">
        <f t="shared" si="12"/>
        <v>15939973</v>
      </c>
      <c r="H32" s="69">
        <f t="shared" si="13"/>
        <v>-4729576</v>
      </c>
      <c r="I32" s="69">
        <f t="shared" si="14"/>
        <v>-16015215</v>
      </c>
      <c r="J32" s="70">
        <f>F32/C32</f>
        <v>1.1050064097496706</v>
      </c>
      <c r="K32" s="70">
        <f t="shared" si="10"/>
        <v>0.9725773272590862</v>
      </c>
      <c r="L32" s="70">
        <f t="shared" si="11"/>
        <v>0.9128448280872483</v>
      </c>
    </row>
    <row r="33" spans="1:12" ht="13.5" customHeight="1">
      <c r="A33" s="67">
        <v>29</v>
      </c>
      <c r="B33" s="72" t="s">
        <v>217</v>
      </c>
      <c r="C33" s="71">
        <v>141800000</v>
      </c>
      <c r="D33" s="71">
        <v>161406044</v>
      </c>
      <c r="E33" s="71">
        <v>172655537</v>
      </c>
      <c r="F33" s="71">
        <v>157053764</v>
      </c>
      <c r="G33" s="69">
        <f t="shared" si="12"/>
        <v>15253764</v>
      </c>
      <c r="H33" s="69">
        <f t="shared" si="13"/>
        <v>-4352280</v>
      </c>
      <c r="I33" s="69">
        <f t="shared" si="14"/>
        <v>-15601773</v>
      </c>
      <c r="J33" s="70">
        <f>F33/C33</f>
        <v>1.107572383638928</v>
      </c>
      <c r="K33" s="70">
        <f t="shared" si="10"/>
        <v>0.9730352105030218</v>
      </c>
      <c r="L33" s="70">
        <f t="shared" si="11"/>
        <v>0.909636416699454</v>
      </c>
    </row>
    <row r="34" spans="1:12" ht="13.5" customHeight="1">
      <c r="A34" s="67">
        <v>30</v>
      </c>
      <c r="B34" s="72" t="s">
        <v>218</v>
      </c>
      <c r="C34" s="71">
        <v>10000000</v>
      </c>
      <c r="D34" s="71">
        <v>11063505</v>
      </c>
      <c r="E34" s="71">
        <v>11099651</v>
      </c>
      <c r="F34" s="71">
        <v>10686209</v>
      </c>
      <c r="G34" s="69">
        <f t="shared" si="12"/>
        <v>686209</v>
      </c>
      <c r="H34" s="69">
        <f t="shared" si="13"/>
        <v>-377296</v>
      </c>
      <c r="I34" s="69">
        <f t="shared" si="14"/>
        <v>-413442</v>
      </c>
      <c r="J34" s="70">
        <f>F34/C34</f>
        <v>1.0686209</v>
      </c>
      <c r="K34" s="70">
        <f t="shared" si="10"/>
        <v>0.9658972450412414</v>
      </c>
      <c r="L34" s="70">
        <f t="shared" si="11"/>
        <v>0.9627518018359316</v>
      </c>
    </row>
    <row r="35" spans="1:12" ht="13.5" customHeight="1">
      <c r="A35" s="67">
        <v>31</v>
      </c>
      <c r="B35" s="68" t="s">
        <v>219</v>
      </c>
      <c r="C35" s="71">
        <v>30354000</v>
      </c>
      <c r="D35" s="71">
        <v>40052021</v>
      </c>
      <c r="E35" s="71">
        <v>42779740</v>
      </c>
      <c r="F35" s="71">
        <v>37841669</v>
      </c>
      <c r="G35" s="69">
        <f t="shared" si="12"/>
        <v>7487669</v>
      </c>
      <c r="H35" s="69">
        <f t="shared" si="13"/>
        <v>-2210352</v>
      </c>
      <c r="I35" s="69">
        <f t="shared" si="14"/>
        <v>-4938071</v>
      </c>
      <c r="J35" s="70">
        <f>F35/C35</f>
        <v>1.246678164327601</v>
      </c>
      <c r="K35" s="70">
        <f t="shared" si="10"/>
        <v>0.9448129721094474</v>
      </c>
      <c r="L35" s="70">
        <f t="shared" si="11"/>
        <v>0.8845698688210821</v>
      </c>
    </row>
    <row r="36" spans="1:12" ht="13.5" customHeight="1">
      <c r="A36" s="67">
        <v>32</v>
      </c>
      <c r="B36" s="68" t="s">
        <v>220</v>
      </c>
      <c r="C36" s="69">
        <v>0</v>
      </c>
      <c r="D36" s="69">
        <v>0</v>
      </c>
      <c r="E36" s="69">
        <v>0</v>
      </c>
      <c r="F36" s="69">
        <v>0</v>
      </c>
      <c r="G36" s="69">
        <f t="shared" si="12"/>
        <v>0</v>
      </c>
      <c r="H36" s="69">
        <f t="shared" si="13"/>
        <v>0</v>
      </c>
      <c r="I36" s="69">
        <f t="shared" si="14"/>
        <v>0</v>
      </c>
      <c r="J36" s="70"/>
      <c r="K36" s="70"/>
      <c r="L36" s="70"/>
    </row>
    <row r="37" spans="1:12" ht="13.5" customHeight="1">
      <c r="A37" s="67">
        <v>33</v>
      </c>
      <c r="B37" s="72" t="s">
        <v>221</v>
      </c>
      <c r="C37" s="69">
        <v>0</v>
      </c>
      <c r="D37" s="69">
        <v>0</v>
      </c>
      <c r="E37" s="69">
        <v>0</v>
      </c>
      <c r="F37" s="69">
        <v>0</v>
      </c>
      <c r="G37" s="69">
        <f t="shared" si="12"/>
        <v>0</v>
      </c>
      <c r="H37" s="69">
        <f t="shared" si="13"/>
        <v>0</v>
      </c>
      <c r="I37" s="69">
        <f t="shared" si="14"/>
        <v>0</v>
      </c>
      <c r="J37" s="70"/>
      <c r="K37" s="70"/>
      <c r="L37" s="70"/>
    </row>
    <row r="38" spans="1:12" ht="13.5" customHeight="1">
      <c r="A38" s="67">
        <v>34</v>
      </c>
      <c r="B38" s="68" t="s">
        <v>222</v>
      </c>
      <c r="C38" s="69">
        <v>7320000</v>
      </c>
      <c r="D38" s="69">
        <v>450000</v>
      </c>
      <c r="E38" s="69">
        <v>6000000</v>
      </c>
      <c r="F38" s="69">
        <v>450000</v>
      </c>
      <c r="G38" s="69">
        <f t="shared" si="12"/>
        <v>-6870000</v>
      </c>
      <c r="H38" s="69">
        <f t="shared" si="13"/>
        <v>0</v>
      </c>
      <c r="I38" s="69">
        <f t="shared" si="14"/>
        <v>-5550000</v>
      </c>
      <c r="J38" s="70"/>
      <c r="K38" s="70"/>
      <c r="L38" s="70"/>
    </row>
    <row r="39" spans="1:12" ht="30" customHeight="1">
      <c r="A39" s="67">
        <v>35</v>
      </c>
      <c r="B39" s="80" t="s">
        <v>223</v>
      </c>
      <c r="C39" s="69">
        <v>0</v>
      </c>
      <c r="D39" s="69">
        <v>0</v>
      </c>
      <c r="E39" s="69">
        <v>0</v>
      </c>
      <c r="F39" s="69">
        <v>0</v>
      </c>
      <c r="G39" s="69">
        <f t="shared" si="12"/>
        <v>0</v>
      </c>
      <c r="H39" s="69">
        <f t="shared" si="13"/>
        <v>0</v>
      </c>
      <c r="I39" s="69">
        <f t="shared" si="14"/>
        <v>0</v>
      </c>
      <c r="J39" s="70"/>
      <c r="K39" s="70"/>
      <c r="L39" s="70"/>
    </row>
    <row r="40" spans="1:12" ht="13.5" customHeight="1">
      <c r="A40" s="67">
        <v>36</v>
      </c>
      <c r="B40" s="68" t="s">
        <v>224</v>
      </c>
      <c r="C40" s="69">
        <v>0</v>
      </c>
      <c r="D40" s="69">
        <v>680065</v>
      </c>
      <c r="E40" s="69">
        <v>680065</v>
      </c>
      <c r="F40" s="69">
        <v>680065</v>
      </c>
      <c r="G40" s="69">
        <f t="shared" si="12"/>
        <v>680065</v>
      </c>
      <c r="H40" s="69">
        <f t="shared" si="13"/>
        <v>0</v>
      </c>
      <c r="I40" s="69">
        <f t="shared" si="14"/>
        <v>0</v>
      </c>
      <c r="J40" s="70"/>
      <c r="K40" s="70">
        <f t="shared" si="10"/>
        <v>1</v>
      </c>
      <c r="L40" s="70">
        <f t="shared" si="11"/>
        <v>1</v>
      </c>
    </row>
    <row r="41" spans="1:12" ht="30.75" customHeight="1">
      <c r="A41" s="67">
        <v>37</v>
      </c>
      <c r="B41" s="80" t="s">
        <v>225</v>
      </c>
      <c r="C41" s="69">
        <v>0</v>
      </c>
      <c r="D41" s="69">
        <v>0</v>
      </c>
      <c r="E41" s="69">
        <v>0</v>
      </c>
      <c r="F41" s="69">
        <v>0</v>
      </c>
      <c r="G41" s="69">
        <f t="shared" si="12"/>
        <v>0</v>
      </c>
      <c r="H41" s="69">
        <f t="shared" si="13"/>
        <v>0</v>
      </c>
      <c r="I41" s="69">
        <f t="shared" si="14"/>
        <v>0</v>
      </c>
      <c r="J41" s="70"/>
      <c r="K41" s="70"/>
      <c r="L41" s="70"/>
    </row>
    <row r="42" spans="1:12" ht="27.75" customHeight="1">
      <c r="A42" s="73">
        <v>38</v>
      </c>
      <c r="B42" s="81" t="s">
        <v>226</v>
      </c>
      <c r="C42" s="75">
        <f>SUM(C28:C41)-C29-C31-C33-C34-C37-C39-C41</f>
        <v>340630484</v>
      </c>
      <c r="D42" s="75">
        <f aca="true" t="shared" si="15" ref="D42:I42">SUM(D28:D41)-D29-D31-D33-D34-D37-D39-D41</f>
        <v>490272260</v>
      </c>
      <c r="E42" s="75">
        <f t="shared" si="15"/>
        <v>509835618</v>
      </c>
      <c r="F42" s="75">
        <f t="shared" si="15"/>
        <v>483332332</v>
      </c>
      <c r="G42" s="75">
        <f t="shared" si="15"/>
        <v>142701848</v>
      </c>
      <c r="H42" s="75">
        <f t="shared" si="15"/>
        <v>-6939928</v>
      </c>
      <c r="I42" s="75">
        <f t="shared" si="15"/>
        <v>-26503286</v>
      </c>
      <c r="J42" s="245">
        <f>F42/C42</f>
        <v>1.4189344603696714</v>
      </c>
      <c r="K42" s="245">
        <f t="shared" si="10"/>
        <v>0.9858447467535691</v>
      </c>
      <c r="L42" s="245">
        <f t="shared" si="11"/>
        <v>0.9480160171939969</v>
      </c>
    </row>
    <row r="43" spans="1:12" ht="13.5" customHeight="1">
      <c r="A43" s="67">
        <v>39</v>
      </c>
      <c r="B43" s="68" t="s">
        <v>279</v>
      </c>
      <c r="C43" s="69">
        <v>0</v>
      </c>
      <c r="D43" s="69">
        <v>30000000</v>
      </c>
      <c r="E43" s="69">
        <v>0</v>
      </c>
      <c r="F43" s="69">
        <v>0</v>
      </c>
      <c r="G43" s="69">
        <f aca="true" t="shared" si="16" ref="G43:G50">F43-C43</f>
        <v>0</v>
      </c>
      <c r="H43" s="69">
        <f aca="true" t="shared" si="17" ref="H43:H50">F43-D43</f>
        <v>-30000000</v>
      </c>
      <c r="I43" s="69">
        <f aca="true" t="shared" si="18" ref="I43:I50">F43-E43</f>
        <v>0</v>
      </c>
      <c r="J43" s="70"/>
      <c r="K43" s="70">
        <f>G43/D43</f>
        <v>0</v>
      </c>
      <c r="L43" s="70"/>
    </row>
    <row r="44" spans="1:12" ht="13.5" customHeight="1">
      <c r="A44" s="67">
        <v>40</v>
      </c>
      <c r="B44" s="68" t="s">
        <v>228</v>
      </c>
      <c r="C44" s="69">
        <v>0</v>
      </c>
      <c r="D44" s="69">
        <v>0</v>
      </c>
      <c r="E44" s="69">
        <v>0</v>
      </c>
      <c r="F44" s="69">
        <v>0</v>
      </c>
      <c r="G44" s="69">
        <f t="shared" si="16"/>
        <v>0</v>
      </c>
      <c r="H44" s="69">
        <f t="shared" si="17"/>
        <v>0</v>
      </c>
      <c r="I44" s="69">
        <f t="shared" si="18"/>
        <v>0</v>
      </c>
      <c r="J44" s="70"/>
      <c r="K44" s="70"/>
      <c r="L44" s="70"/>
    </row>
    <row r="45" spans="1:12" ht="13.5" customHeight="1">
      <c r="A45" s="67">
        <v>41</v>
      </c>
      <c r="B45" s="68" t="s">
        <v>229</v>
      </c>
      <c r="C45" s="69">
        <v>32902000</v>
      </c>
      <c r="D45" s="69">
        <v>36809000</v>
      </c>
      <c r="E45" s="69">
        <v>36809000</v>
      </c>
      <c r="F45" s="69">
        <v>36809000</v>
      </c>
      <c r="G45" s="69">
        <f t="shared" si="16"/>
        <v>3907000</v>
      </c>
      <c r="H45" s="69">
        <f t="shared" si="17"/>
        <v>0</v>
      </c>
      <c r="I45" s="69">
        <f t="shared" si="18"/>
        <v>0</v>
      </c>
      <c r="J45" s="70">
        <f>F45/C45</f>
        <v>1.1187465807549692</v>
      </c>
      <c r="K45" s="70">
        <f>G45/D45</f>
        <v>0.10614251949251542</v>
      </c>
      <c r="L45" s="70">
        <f>H45/E45</f>
        <v>0</v>
      </c>
    </row>
    <row r="46" spans="1:12" ht="13.5" customHeight="1">
      <c r="A46" s="67">
        <v>42</v>
      </c>
      <c r="B46" s="68" t="s">
        <v>209</v>
      </c>
      <c r="C46" s="69">
        <v>0</v>
      </c>
      <c r="D46" s="69">
        <v>5502964</v>
      </c>
      <c r="E46" s="69">
        <v>5502964</v>
      </c>
      <c r="F46" s="69">
        <v>5502964</v>
      </c>
      <c r="G46" s="69">
        <f t="shared" si="16"/>
        <v>5502964</v>
      </c>
      <c r="H46" s="69">
        <f t="shared" si="17"/>
        <v>0</v>
      </c>
      <c r="I46" s="69">
        <f t="shared" si="18"/>
        <v>0</v>
      </c>
      <c r="J46" s="70"/>
      <c r="K46" s="70">
        <f t="shared" si="10"/>
        <v>1</v>
      </c>
      <c r="L46" s="70">
        <f t="shared" si="11"/>
        <v>1</v>
      </c>
    </row>
    <row r="47" spans="1:12" ht="13.5" customHeight="1">
      <c r="A47" s="67">
        <v>43</v>
      </c>
      <c r="B47" s="68"/>
      <c r="C47" s="69">
        <v>0</v>
      </c>
      <c r="D47" s="69">
        <v>0</v>
      </c>
      <c r="E47" s="69">
        <v>0</v>
      </c>
      <c r="F47" s="69">
        <v>0</v>
      </c>
      <c r="G47" s="69">
        <f t="shared" si="16"/>
        <v>0</v>
      </c>
      <c r="H47" s="69">
        <f t="shared" si="17"/>
        <v>0</v>
      </c>
      <c r="I47" s="69">
        <f t="shared" si="18"/>
        <v>0</v>
      </c>
      <c r="J47" s="70"/>
      <c r="K47" s="70"/>
      <c r="L47" s="70"/>
    </row>
    <row r="48" spans="1:12" ht="13.5" customHeight="1">
      <c r="A48" s="67">
        <v>44</v>
      </c>
      <c r="B48" s="68" t="s">
        <v>230</v>
      </c>
      <c r="C48" s="69">
        <v>0</v>
      </c>
      <c r="D48" s="69">
        <v>0</v>
      </c>
      <c r="E48" s="69">
        <v>0</v>
      </c>
      <c r="F48" s="69">
        <v>0</v>
      </c>
      <c r="G48" s="69">
        <f t="shared" si="16"/>
        <v>0</v>
      </c>
      <c r="H48" s="69">
        <f t="shared" si="17"/>
        <v>0</v>
      </c>
      <c r="I48" s="69">
        <f t="shared" si="18"/>
        <v>0</v>
      </c>
      <c r="J48" s="70"/>
      <c r="K48" s="70"/>
      <c r="L48" s="70"/>
    </row>
    <row r="49" spans="1:12" ht="13.5" customHeight="1">
      <c r="A49" s="67">
        <v>45</v>
      </c>
      <c r="B49" s="68" t="s">
        <v>280</v>
      </c>
      <c r="C49" s="69">
        <v>0</v>
      </c>
      <c r="D49" s="69">
        <v>0</v>
      </c>
      <c r="E49" s="69">
        <v>0</v>
      </c>
      <c r="F49" s="69">
        <v>0</v>
      </c>
      <c r="G49" s="69">
        <f t="shared" si="16"/>
        <v>0</v>
      </c>
      <c r="H49" s="69">
        <f t="shared" si="17"/>
        <v>0</v>
      </c>
      <c r="I49" s="69">
        <f t="shared" si="18"/>
        <v>0</v>
      </c>
      <c r="J49" s="70"/>
      <c r="K49" s="70"/>
      <c r="L49" s="70"/>
    </row>
    <row r="50" spans="1:12" ht="13.5" customHeight="1">
      <c r="A50" s="67">
        <v>46</v>
      </c>
      <c r="B50" s="68" t="s">
        <v>232</v>
      </c>
      <c r="C50" s="71">
        <v>0</v>
      </c>
      <c r="D50" s="71">
        <v>0</v>
      </c>
      <c r="E50" s="71">
        <v>0</v>
      </c>
      <c r="F50" s="71">
        <v>0</v>
      </c>
      <c r="G50" s="69">
        <f t="shared" si="16"/>
        <v>0</v>
      </c>
      <c r="H50" s="69">
        <f t="shared" si="17"/>
        <v>0</v>
      </c>
      <c r="I50" s="69">
        <f t="shared" si="18"/>
        <v>0</v>
      </c>
      <c r="J50" s="70"/>
      <c r="K50" s="70"/>
      <c r="L50" s="70"/>
    </row>
    <row r="51" spans="1:12" ht="13.5" customHeight="1">
      <c r="A51" s="67">
        <v>47</v>
      </c>
      <c r="B51" s="68" t="s">
        <v>281</v>
      </c>
      <c r="C51" s="71">
        <v>0</v>
      </c>
      <c r="D51" s="71">
        <v>0</v>
      </c>
      <c r="E51" s="71">
        <v>0</v>
      </c>
      <c r="F51" s="71">
        <v>0</v>
      </c>
      <c r="G51" s="69">
        <f>F51-C51</f>
        <v>0</v>
      </c>
      <c r="H51" s="69">
        <f>F51-D51</f>
        <v>0</v>
      </c>
      <c r="I51" s="69">
        <f>F51-E51</f>
        <v>0</v>
      </c>
      <c r="J51" s="83"/>
      <c r="K51" s="83"/>
      <c r="L51" s="83"/>
    </row>
    <row r="52" spans="1:12" ht="13.5" customHeight="1">
      <c r="A52" s="67">
        <v>48</v>
      </c>
      <c r="B52" s="68"/>
      <c r="C52" s="71">
        <v>0</v>
      </c>
      <c r="D52" s="71">
        <v>0</v>
      </c>
      <c r="E52" s="71">
        <v>0</v>
      </c>
      <c r="F52" s="71">
        <v>0</v>
      </c>
      <c r="G52" s="69">
        <f>F52-C52</f>
        <v>0</v>
      </c>
      <c r="H52" s="69">
        <f>F52-D52</f>
        <v>0</v>
      </c>
      <c r="I52" s="69">
        <f>F52-E52</f>
        <v>0</v>
      </c>
      <c r="J52" s="70"/>
      <c r="K52" s="70"/>
      <c r="L52" s="70"/>
    </row>
    <row r="53" spans="1:12" ht="13.5" customHeight="1">
      <c r="A53" s="76">
        <v>49</v>
      </c>
      <c r="B53" s="77" t="s">
        <v>283</v>
      </c>
      <c r="C53" s="82">
        <f>SUM(C43:C52)</f>
        <v>32902000</v>
      </c>
      <c r="D53" s="82">
        <f aca="true" t="shared" si="19" ref="D53:I53">SUM(D43:D52)</f>
        <v>72311964</v>
      </c>
      <c r="E53" s="82">
        <f t="shared" si="19"/>
        <v>42311964</v>
      </c>
      <c r="F53" s="82">
        <f t="shared" si="19"/>
        <v>42311964</v>
      </c>
      <c r="G53" s="82">
        <f t="shared" si="19"/>
        <v>9409964</v>
      </c>
      <c r="H53" s="82">
        <f t="shared" si="19"/>
        <v>-30000000</v>
      </c>
      <c r="I53" s="82">
        <f t="shared" si="19"/>
        <v>0</v>
      </c>
      <c r="J53" s="83"/>
      <c r="K53" s="83"/>
      <c r="L53" s="83"/>
    </row>
    <row r="54" spans="1:12" ht="18" customHeight="1">
      <c r="A54" s="73">
        <v>50</v>
      </c>
      <c r="B54" s="74" t="s">
        <v>284</v>
      </c>
      <c r="C54" s="75">
        <f>C42+C51+SUM(C52:C53)</f>
        <v>373532484</v>
      </c>
      <c r="D54" s="75">
        <f>D42+D51+SUM(D52:D53)</f>
        <v>562584224</v>
      </c>
      <c r="E54" s="75">
        <f>E42+E53</f>
        <v>552147582</v>
      </c>
      <c r="F54" s="75">
        <f>F42+F53</f>
        <v>525644296</v>
      </c>
      <c r="G54" s="75">
        <f>G42+G53</f>
        <v>152111812</v>
      </c>
      <c r="H54" s="75">
        <f>H42+H53</f>
        <v>-36939928</v>
      </c>
      <c r="I54" s="75">
        <f>I42+I53</f>
        <v>-26503286</v>
      </c>
      <c r="J54" s="245">
        <f>F54/C54</f>
        <v>1.4072251236923212</v>
      </c>
      <c r="K54" s="245">
        <f>F54/D54</f>
        <v>0.9343388484352523</v>
      </c>
      <c r="L54" s="245">
        <f>F54/E54</f>
        <v>0.9519996340398716</v>
      </c>
    </row>
    <row r="55" spans="1:12" ht="30" customHeight="1">
      <c r="A55" s="73">
        <v>51</v>
      </c>
      <c r="B55" s="84" t="s">
        <v>234</v>
      </c>
      <c r="C55" s="75">
        <f>C42-C17</f>
        <v>-17934000</v>
      </c>
      <c r="D55" s="75">
        <f aca="true" t="shared" si="20" ref="D55:I55">D42-D17</f>
        <v>-26607074</v>
      </c>
      <c r="E55" s="75">
        <f t="shared" si="20"/>
        <v>66899011</v>
      </c>
      <c r="F55" s="75">
        <f t="shared" si="20"/>
        <v>56797443</v>
      </c>
      <c r="G55" s="75">
        <f t="shared" si="20"/>
        <v>74731443</v>
      </c>
      <c r="H55" s="75">
        <f t="shared" si="20"/>
        <v>83404517</v>
      </c>
      <c r="I55" s="75">
        <f t="shared" si="20"/>
        <v>-10101568</v>
      </c>
      <c r="J55" s="245">
        <f>F55/C55</f>
        <v>-3.1670259284041484</v>
      </c>
      <c r="K55" s="245">
        <f>F55/D55</f>
        <v>-2.1346745230234636</v>
      </c>
      <c r="L55" s="245">
        <f>F55/E55</f>
        <v>0.8490027303991086</v>
      </c>
    </row>
    <row r="56" spans="1:12" ht="21" customHeight="1">
      <c r="A56" s="73">
        <v>52</v>
      </c>
      <c r="B56" s="74" t="s">
        <v>285</v>
      </c>
      <c r="C56" s="75">
        <f>C53-C26</f>
        <v>17934000</v>
      </c>
      <c r="D56" s="75">
        <f aca="true" t="shared" si="21" ref="D56:I57">D53-D26</f>
        <v>26607074</v>
      </c>
      <c r="E56" s="75">
        <f t="shared" si="21"/>
        <v>26759304</v>
      </c>
      <c r="F56" s="75">
        <f t="shared" si="21"/>
        <v>26889996</v>
      </c>
      <c r="G56" s="75">
        <f t="shared" si="21"/>
        <v>8955996</v>
      </c>
      <c r="H56" s="75">
        <f t="shared" si="21"/>
        <v>282922</v>
      </c>
      <c r="I56" s="75">
        <f t="shared" si="21"/>
        <v>130692</v>
      </c>
      <c r="J56" s="245">
        <f>F56/C56</f>
        <v>1.4993864168618267</v>
      </c>
      <c r="K56" s="245">
        <f>F56/D56</f>
        <v>1.0106333375853354</v>
      </c>
      <c r="L56" s="245">
        <f>F56/E56</f>
        <v>1.0048839835296164</v>
      </c>
    </row>
    <row r="57" spans="1:12" ht="26.25" customHeight="1">
      <c r="A57" s="73">
        <v>53</v>
      </c>
      <c r="B57" s="84" t="s">
        <v>286</v>
      </c>
      <c r="C57" s="75">
        <f>C54-C27</f>
        <v>0</v>
      </c>
      <c r="D57" s="75">
        <f t="shared" si="21"/>
        <v>0</v>
      </c>
      <c r="E57" s="75">
        <f t="shared" si="21"/>
        <v>93658315</v>
      </c>
      <c r="F57" s="75">
        <f t="shared" si="21"/>
        <v>83687439</v>
      </c>
      <c r="G57" s="75">
        <f t="shared" si="21"/>
        <v>83687439</v>
      </c>
      <c r="H57" s="75">
        <f t="shared" si="21"/>
        <v>83687439</v>
      </c>
      <c r="I57" s="75">
        <f t="shared" si="21"/>
        <v>-9970876</v>
      </c>
      <c r="J57" s="245"/>
      <c r="K57" s="245"/>
      <c r="L57" s="245">
        <f>F57/E57</f>
        <v>0.8935398741692075</v>
      </c>
    </row>
    <row r="58" spans="1:7" ht="13.5">
      <c r="A58" s="13"/>
      <c r="B58" s="13"/>
      <c r="C58" s="11"/>
      <c r="D58" s="11"/>
      <c r="E58" s="11"/>
      <c r="F58" s="11"/>
      <c r="G58" s="17"/>
    </row>
    <row r="59" spans="1:7" ht="13.5">
      <c r="A59" s="13"/>
      <c r="B59" s="13"/>
      <c r="C59" s="11"/>
      <c r="D59" s="11"/>
      <c r="E59" s="11"/>
      <c r="F59" s="11"/>
      <c r="G59" s="17"/>
    </row>
    <row r="60" spans="1:7" ht="13.5">
      <c r="A60" s="13"/>
      <c r="B60" s="13"/>
      <c r="C60" s="11"/>
      <c r="D60" s="11"/>
      <c r="E60" s="11"/>
      <c r="F60" s="11"/>
      <c r="G60" s="16"/>
    </row>
    <row r="61" spans="1:7" ht="13.5">
      <c r="A61" s="13"/>
      <c r="B61" s="13"/>
      <c r="C61" s="11"/>
      <c r="D61" s="11"/>
      <c r="E61" s="11"/>
      <c r="F61" s="11"/>
      <c r="G61" s="16"/>
    </row>
    <row r="62" spans="1:7" ht="13.5">
      <c r="A62" s="13"/>
      <c r="B62" s="13"/>
      <c r="C62" s="11"/>
      <c r="D62" s="11"/>
      <c r="E62" s="11"/>
      <c r="F62" s="11"/>
      <c r="G62" s="16"/>
    </row>
    <row r="63" spans="1:7" ht="13.5">
      <c r="A63" s="13"/>
      <c r="B63" s="13"/>
      <c r="C63" s="11"/>
      <c r="D63" s="11"/>
      <c r="E63" s="11"/>
      <c r="F63" s="11"/>
      <c r="G63" s="16"/>
    </row>
  </sheetData>
  <sheetProtection/>
  <mergeCells count="11">
    <mergeCell ref="G2:G4"/>
    <mergeCell ref="H2:H4"/>
    <mergeCell ref="I2:I4"/>
    <mergeCell ref="J2:J4"/>
    <mergeCell ref="K2:K4"/>
    <mergeCell ref="L2:L4"/>
    <mergeCell ref="A2:A4"/>
    <mergeCell ref="B2:B4"/>
    <mergeCell ref="C2:C3"/>
    <mergeCell ref="D2:D3"/>
    <mergeCell ref="F2:F4"/>
  </mergeCells>
  <printOptions horizontalCentered="1" verticalCentered="1"/>
  <pageMargins left="0.11811023622047245" right="0.11811023622047245" top="0.3937007874015748" bottom="0.1968503937007874" header="0.35433070866141736" footer="0.2755905511811024"/>
  <pageSetup fitToHeight="1" fitToWidth="1" horizontalDpi="600" verticalDpi="600" orientation="landscape" paperSize="8" scale="85" r:id="rId1"/>
  <headerFooter alignWithMargins="0">
    <oddHeader>&amp;C
&amp;"Garamond,Félkövér"&amp;16KÖLTSÉGVETÉSI MÉRLEG (KÖLTSÉGVETÉSI JELENTÉS_NETTÓSÍTOTT) 2016. ÉV&amp;R&amp;"Garamond,Normál"&amp;14 7. sz.melléklet
</oddHeader>
  </headerFooter>
  <colBreaks count="1" manualBreakCount="1">
    <brk id="6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view="pageLayout" workbookViewId="0" topLeftCell="A1">
      <selection activeCell="I1" sqref="I1"/>
    </sheetView>
  </sheetViews>
  <sheetFormatPr defaultColWidth="8.796875" defaultRowHeight="15"/>
  <cols>
    <col min="2" max="2" width="38" style="0" bestFit="1" customWidth="1"/>
    <col min="3" max="3" width="10.8984375" style="0" bestFit="1" customWidth="1"/>
    <col min="4" max="4" width="10.09765625" style="0" bestFit="1" customWidth="1"/>
    <col min="5" max="5" width="10.19921875" style="0" bestFit="1" customWidth="1"/>
    <col min="6" max="6" width="10.8984375" style="0" bestFit="1" customWidth="1"/>
    <col min="7" max="7" width="10.09765625" style="0" bestFit="1" customWidth="1"/>
    <col min="8" max="8" width="10.19921875" style="0" bestFit="1" customWidth="1"/>
    <col min="9" max="9" width="12.69921875" style="0" customWidth="1"/>
    <col min="10" max="10" width="10.8984375" style="0" bestFit="1" customWidth="1"/>
    <col min="11" max="11" width="10.09765625" style="0" bestFit="1" customWidth="1"/>
    <col min="12" max="12" width="10.19921875" style="0" bestFit="1" customWidth="1"/>
    <col min="13" max="13" width="12.19921875" style="0" customWidth="1"/>
    <col min="14" max="14" width="12.5" style="0" customWidth="1"/>
  </cols>
  <sheetData>
    <row r="1" spans="1:15" ht="19.5" customHeight="1">
      <c r="A1" s="120" t="s">
        <v>470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  <c r="M1" s="12"/>
      <c r="N1" s="203" t="s">
        <v>472</v>
      </c>
      <c r="O1" s="12"/>
    </row>
    <row r="2" spans="1:15" ht="24">
      <c r="A2" s="544" t="s">
        <v>46</v>
      </c>
      <c r="B2" s="545" t="s">
        <v>3</v>
      </c>
      <c r="C2" s="546" t="s">
        <v>55</v>
      </c>
      <c r="D2" s="547"/>
      <c r="E2" s="548"/>
      <c r="F2" s="546" t="s">
        <v>56</v>
      </c>
      <c r="G2" s="547"/>
      <c r="H2" s="548"/>
      <c r="I2" s="249" t="s">
        <v>305</v>
      </c>
      <c r="J2" s="546" t="s">
        <v>57</v>
      </c>
      <c r="K2" s="547"/>
      <c r="L2" s="548"/>
      <c r="M2" s="549" t="s">
        <v>195</v>
      </c>
      <c r="N2" s="549" t="s">
        <v>196</v>
      </c>
      <c r="O2" s="12"/>
    </row>
    <row r="3" spans="1:15" ht="15.75">
      <c r="A3" s="544"/>
      <c r="B3" s="545"/>
      <c r="C3" s="250" t="s">
        <v>306</v>
      </c>
      <c r="D3" s="250" t="s">
        <v>307</v>
      </c>
      <c r="E3" s="251" t="s">
        <v>308</v>
      </c>
      <c r="F3" s="250" t="s">
        <v>306</v>
      </c>
      <c r="G3" s="250" t="s">
        <v>307</v>
      </c>
      <c r="H3" s="251" t="s">
        <v>308</v>
      </c>
      <c r="I3" s="252" t="s">
        <v>197</v>
      </c>
      <c r="J3" s="250" t="s">
        <v>306</v>
      </c>
      <c r="K3" s="250" t="s">
        <v>307</v>
      </c>
      <c r="L3" s="251" t="s">
        <v>308</v>
      </c>
      <c r="M3" s="550"/>
      <c r="N3" s="550"/>
      <c r="O3" s="12"/>
    </row>
    <row r="4" spans="1:15" ht="25.5">
      <c r="A4" s="544"/>
      <c r="B4" s="545"/>
      <c r="C4" s="552" t="s">
        <v>309</v>
      </c>
      <c r="D4" s="553"/>
      <c r="E4" s="554"/>
      <c r="F4" s="552" t="s">
        <v>309</v>
      </c>
      <c r="G4" s="553"/>
      <c r="H4" s="554"/>
      <c r="I4" s="252" t="s">
        <v>198</v>
      </c>
      <c r="J4" s="552"/>
      <c r="K4" s="553"/>
      <c r="L4" s="554"/>
      <c r="M4" s="551"/>
      <c r="N4" s="551"/>
      <c r="O4" s="12"/>
    </row>
    <row r="5" spans="1:15" ht="12" customHeight="1">
      <c r="A5" s="67">
        <v>1</v>
      </c>
      <c r="B5" s="147" t="s">
        <v>59</v>
      </c>
      <c r="C5" s="71">
        <v>145650000</v>
      </c>
      <c r="D5" s="101">
        <v>0</v>
      </c>
      <c r="E5" s="101">
        <f>SUM(C5:D5)</f>
        <v>145650000</v>
      </c>
      <c r="F5" s="71">
        <v>179691643</v>
      </c>
      <c r="G5" s="101">
        <v>0</v>
      </c>
      <c r="H5" s="101">
        <f>SUM(F5:G5)</f>
        <v>179691643</v>
      </c>
      <c r="I5" s="71">
        <v>176833599</v>
      </c>
      <c r="J5" s="71">
        <v>176833599</v>
      </c>
      <c r="K5" s="101">
        <v>0</v>
      </c>
      <c r="L5" s="101">
        <f>SUM(J5:K5)</f>
        <v>176833599</v>
      </c>
      <c r="M5" s="253">
        <f>L5/H5</f>
        <v>0.984094730549044</v>
      </c>
      <c r="N5" s="253">
        <f>L5/I5</f>
        <v>1</v>
      </c>
      <c r="O5" s="12"/>
    </row>
    <row r="6" spans="1:15" ht="12" customHeight="1">
      <c r="A6" s="67">
        <v>2</v>
      </c>
      <c r="B6" s="147" t="s">
        <v>199</v>
      </c>
      <c r="C6" s="71">
        <v>40438000</v>
      </c>
      <c r="D6" s="101">
        <v>0</v>
      </c>
      <c r="E6" s="101">
        <f aca="true" t="shared" si="0" ref="E6:E16">SUM(C6:D6)</f>
        <v>40438000</v>
      </c>
      <c r="F6" s="71">
        <v>49402554</v>
      </c>
      <c r="G6" s="101">
        <v>0</v>
      </c>
      <c r="H6" s="101">
        <f aca="true" t="shared" si="1" ref="H6:H16">SUM(F6:G6)</f>
        <v>49402554</v>
      </c>
      <c r="I6" s="71">
        <v>47990934</v>
      </c>
      <c r="J6" s="71">
        <v>47990934</v>
      </c>
      <c r="K6" s="101">
        <v>0</v>
      </c>
      <c r="L6" s="101">
        <f aca="true" t="shared" si="2" ref="L6:L16">SUM(J6:K6)</f>
        <v>47990934</v>
      </c>
      <c r="M6" s="253">
        <f>L6/H6</f>
        <v>0.9714261736346668</v>
      </c>
      <c r="N6" s="253">
        <f>L6/I6</f>
        <v>1</v>
      </c>
      <c r="O6" s="12"/>
    </row>
    <row r="7" spans="1:15" ht="12" customHeight="1">
      <c r="A7" s="67">
        <v>3</v>
      </c>
      <c r="B7" s="147" t="s">
        <v>200</v>
      </c>
      <c r="C7" s="71">
        <v>118049000</v>
      </c>
      <c r="D7" s="101">
        <v>0</v>
      </c>
      <c r="E7" s="101">
        <f t="shared" si="0"/>
        <v>118049000</v>
      </c>
      <c r="F7" s="71">
        <v>147180846</v>
      </c>
      <c r="G7" s="101">
        <v>0</v>
      </c>
      <c r="H7" s="101">
        <f t="shared" si="1"/>
        <v>147180846</v>
      </c>
      <c r="I7" s="71">
        <v>130855118</v>
      </c>
      <c r="J7" s="71">
        <v>121112402</v>
      </c>
      <c r="K7" s="101">
        <v>0</v>
      </c>
      <c r="L7" s="101">
        <f t="shared" si="2"/>
        <v>121112402</v>
      </c>
      <c r="M7" s="253">
        <f>L7/H7</f>
        <v>0.8228815453336911</v>
      </c>
      <c r="N7" s="253">
        <f>L7/I7</f>
        <v>0.9255457780413296</v>
      </c>
      <c r="O7" s="12"/>
    </row>
    <row r="8" spans="1:15" ht="12" customHeight="1">
      <c r="A8" s="67">
        <v>4</v>
      </c>
      <c r="B8" s="147" t="s">
        <v>60</v>
      </c>
      <c r="C8" s="71">
        <v>1550000</v>
      </c>
      <c r="D8" s="101">
        <v>0</v>
      </c>
      <c r="E8" s="101">
        <f t="shared" si="0"/>
        <v>1550000</v>
      </c>
      <c r="F8" s="71">
        <v>2880636</v>
      </c>
      <c r="G8" s="101">
        <v>0</v>
      </c>
      <c r="H8" s="101">
        <f t="shared" si="1"/>
        <v>2880636</v>
      </c>
      <c r="I8" s="71">
        <v>2608479</v>
      </c>
      <c r="J8" s="71">
        <v>2059839</v>
      </c>
      <c r="K8" s="101">
        <v>0</v>
      </c>
      <c r="L8" s="101">
        <f t="shared" si="2"/>
        <v>2059839</v>
      </c>
      <c r="M8" s="253">
        <f>L8/H8</f>
        <v>0.7150639650410534</v>
      </c>
      <c r="N8" s="253">
        <f>L8/I8</f>
        <v>0.789670532137694</v>
      </c>
      <c r="O8" s="12"/>
    </row>
    <row r="9" spans="1:15" ht="12" customHeight="1">
      <c r="A9" s="67">
        <v>5</v>
      </c>
      <c r="B9" s="147" t="s">
        <v>201</v>
      </c>
      <c r="C9" s="71">
        <v>13746484</v>
      </c>
      <c r="D9" s="101">
        <v>0</v>
      </c>
      <c r="E9" s="101">
        <f t="shared" si="0"/>
        <v>13746484</v>
      </c>
      <c r="F9" s="71">
        <v>25580029</v>
      </c>
      <c r="G9" s="101">
        <v>0</v>
      </c>
      <c r="H9" s="101">
        <f t="shared" si="1"/>
        <v>25580029</v>
      </c>
      <c r="I9" s="71">
        <v>24658948</v>
      </c>
      <c r="J9" s="71">
        <v>24410908</v>
      </c>
      <c r="K9" s="101">
        <v>0</v>
      </c>
      <c r="L9" s="101">
        <f t="shared" si="2"/>
        <v>24410908</v>
      </c>
      <c r="M9" s="253">
        <f>L9/H9</f>
        <v>0.9542955561152804</v>
      </c>
      <c r="N9" s="253">
        <f>L9/I9</f>
        <v>0.9899411767282206</v>
      </c>
      <c r="O9" s="12"/>
    </row>
    <row r="10" spans="1:15" ht="12" customHeight="1">
      <c r="A10" s="67">
        <v>6</v>
      </c>
      <c r="B10" s="147" t="s">
        <v>244</v>
      </c>
      <c r="C10" s="71">
        <v>0</v>
      </c>
      <c r="D10" s="101">
        <v>0</v>
      </c>
      <c r="E10" s="101">
        <f t="shared" si="0"/>
        <v>0</v>
      </c>
      <c r="F10" s="71">
        <v>0</v>
      </c>
      <c r="G10" s="101">
        <v>0</v>
      </c>
      <c r="H10" s="101">
        <f t="shared" si="1"/>
        <v>0</v>
      </c>
      <c r="I10" s="71">
        <v>0</v>
      </c>
      <c r="J10" s="71">
        <v>0</v>
      </c>
      <c r="K10" s="101">
        <v>0</v>
      </c>
      <c r="L10" s="101">
        <f t="shared" si="2"/>
        <v>0</v>
      </c>
      <c r="M10" s="253"/>
      <c r="N10" s="253"/>
      <c r="O10" s="12"/>
    </row>
    <row r="11" spans="1:15" ht="12" customHeight="1">
      <c r="A11" s="67">
        <v>7</v>
      </c>
      <c r="B11" s="147" t="s">
        <v>202</v>
      </c>
      <c r="C11" s="71">
        <v>0</v>
      </c>
      <c r="D11" s="101">
        <v>19241000</v>
      </c>
      <c r="E11" s="101">
        <f t="shared" si="0"/>
        <v>19241000</v>
      </c>
      <c r="F11" s="71">
        <v>0</v>
      </c>
      <c r="G11" s="101">
        <v>88799257</v>
      </c>
      <c r="H11" s="101">
        <f t="shared" si="1"/>
        <v>88799257</v>
      </c>
      <c r="I11" s="71">
        <v>42230804</v>
      </c>
      <c r="J11" s="71">
        <v>0</v>
      </c>
      <c r="K11" s="101">
        <v>39279807</v>
      </c>
      <c r="L11" s="101">
        <f t="shared" si="2"/>
        <v>39279807</v>
      </c>
      <c r="M11" s="253">
        <f>L11/H11</f>
        <v>0.44234387006188575</v>
      </c>
      <c r="N11" s="253">
        <f>L11/I11</f>
        <v>0.9301221686425861</v>
      </c>
      <c r="O11" s="12"/>
    </row>
    <row r="12" spans="1:15" ht="12" customHeight="1">
      <c r="A12" s="67">
        <v>8</v>
      </c>
      <c r="B12" s="254" t="s">
        <v>203</v>
      </c>
      <c r="C12" s="69">
        <v>0</v>
      </c>
      <c r="D12" s="101">
        <v>0</v>
      </c>
      <c r="E12" s="101">
        <f t="shared" si="0"/>
        <v>0</v>
      </c>
      <c r="F12" s="69">
        <v>0</v>
      </c>
      <c r="G12" s="101">
        <v>0</v>
      </c>
      <c r="H12" s="101">
        <f t="shared" si="1"/>
        <v>0</v>
      </c>
      <c r="I12" s="69">
        <v>0</v>
      </c>
      <c r="J12" s="69">
        <v>0</v>
      </c>
      <c r="K12" s="101">
        <v>0</v>
      </c>
      <c r="L12" s="101">
        <f t="shared" si="2"/>
        <v>0</v>
      </c>
      <c r="M12" s="253"/>
      <c r="N12" s="253"/>
      <c r="O12" s="12"/>
    </row>
    <row r="13" spans="1:15" ht="12" customHeight="1">
      <c r="A13" s="67">
        <v>9</v>
      </c>
      <c r="B13" s="147" t="s">
        <v>204</v>
      </c>
      <c r="C13" s="69">
        <v>0</v>
      </c>
      <c r="D13" s="101">
        <v>19890000</v>
      </c>
      <c r="E13" s="101">
        <f t="shared" si="0"/>
        <v>19890000</v>
      </c>
      <c r="F13" s="69">
        <v>0</v>
      </c>
      <c r="G13" s="101">
        <v>21560373</v>
      </c>
      <c r="H13" s="101">
        <f t="shared" si="1"/>
        <v>21560373</v>
      </c>
      <c r="I13" s="69">
        <v>15974729</v>
      </c>
      <c r="J13" s="69">
        <v>0</v>
      </c>
      <c r="K13" s="101">
        <v>14163404</v>
      </c>
      <c r="L13" s="101">
        <f t="shared" si="2"/>
        <v>14163404</v>
      </c>
      <c r="M13" s="253">
        <f>L13/H13</f>
        <v>0.6569183195485533</v>
      </c>
      <c r="N13" s="253">
        <f>L13/I13</f>
        <v>0.8866130999780967</v>
      </c>
      <c r="O13" s="12"/>
    </row>
    <row r="14" spans="1:15" ht="12" customHeight="1">
      <c r="A14" s="67">
        <v>10</v>
      </c>
      <c r="B14" s="147" t="s">
        <v>245</v>
      </c>
      <c r="C14" s="69">
        <v>0</v>
      </c>
      <c r="D14" s="101">
        <v>0</v>
      </c>
      <c r="E14" s="101">
        <f t="shared" si="0"/>
        <v>0</v>
      </c>
      <c r="F14" s="69">
        <v>0</v>
      </c>
      <c r="G14" s="101">
        <v>0</v>
      </c>
      <c r="H14" s="101">
        <f t="shared" si="1"/>
        <v>0</v>
      </c>
      <c r="I14" s="69">
        <v>0</v>
      </c>
      <c r="J14" s="69">
        <v>0</v>
      </c>
      <c r="K14" s="101">
        <v>0</v>
      </c>
      <c r="L14" s="101">
        <f t="shared" si="2"/>
        <v>0</v>
      </c>
      <c r="M14" s="253"/>
      <c r="N14" s="253"/>
      <c r="O14" s="12"/>
    </row>
    <row r="15" spans="1:15" ht="12" customHeight="1">
      <c r="A15" s="67">
        <v>11</v>
      </c>
      <c r="B15" s="147" t="s">
        <v>205</v>
      </c>
      <c r="C15" s="71">
        <v>0</v>
      </c>
      <c r="D15" s="101">
        <v>0</v>
      </c>
      <c r="E15" s="101">
        <f t="shared" si="0"/>
        <v>0</v>
      </c>
      <c r="F15" s="71">
        <v>0</v>
      </c>
      <c r="G15" s="101">
        <v>1783996</v>
      </c>
      <c r="H15" s="101">
        <f t="shared" si="1"/>
        <v>1783996</v>
      </c>
      <c r="I15" s="71">
        <v>1783996</v>
      </c>
      <c r="J15" s="71">
        <v>0</v>
      </c>
      <c r="K15" s="101">
        <v>683996</v>
      </c>
      <c r="L15" s="101">
        <f t="shared" si="2"/>
        <v>683996</v>
      </c>
      <c r="M15" s="253">
        <f>L15/H15</f>
        <v>0.38340668925266647</v>
      </c>
      <c r="N15" s="253">
        <f>L15/I15</f>
        <v>0.38340668925266647</v>
      </c>
      <c r="O15" s="12"/>
    </row>
    <row r="16" spans="1:15" ht="12" customHeight="1">
      <c r="A16" s="67">
        <v>12</v>
      </c>
      <c r="B16" s="147"/>
      <c r="C16" s="69">
        <v>0</v>
      </c>
      <c r="D16" s="101">
        <v>0</v>
      </c>
      <c r="E16" s="101">
        <f t="shared" si="0"/>
        <v>0</v>
      </c>
      <c r="F16" s="69">
        <v>0</v>
      </c>
      <c r="G16" s="101">
        <v>0</v>
      </c>
      <c r="H16" s="101">
        <f t="shared" si="1"/>
        <v>0</v>
      </c>
      <c r="I16" s="69">
        <v>0</v>
      </c>
      <c r="J16" s="69">
        <v>0</v>
      </c>
      <c r="K16" s="101">
        <v>0</v>
      </c>
      <c r="L16" s="101">
        <f t="shared" si="2"/>
        <v>0</v>
      </c>
      <c r="M16" s="253"/>
      <c r="N16" s="253"/>
      <c r="O16" s="12"/>
    </row>
    <row r="17" spans="1:15" ht="12" customHeight="1">
      <c r="A17" s="255">
        <v>13</v>
      </c>
      <c r="B17" s="256" t="s">
        <v>206</v>
      </c>
      <c r="C17" s="257">
        <f>SUM(C5:C16)-C12</f>
        <v>319433484</v>
      </c>
      <c r="D17" s="257">
        <f aca="true" t="shared" si="3" ref="D17:L17">SUM(D5:D16)-D12</f>
        <v>39131000</v>
      </c>
      <c r="E17" s="257">
        <f t="shared" si="3"/>
        <v>358564484</v>
      </c>
      <c r="F17" s="257">
        <f t="shared" si="3"/>
        <v>404735708</v>
      </c>
      <c r="G17" s="257">
        <f t="shared" si="3"/>
        <v>112143626</v>
      </c>
      <c r="H17" s="257">
        <f t="shared" si="3"/>
        <v>516879334</v>
      </c>
      <c r="I17" s="257">
        <f t="shared" si="3"/>
        <v>442936607</v>
      </c>
      <c r="J17" s="257">
        <f t="shared" si="3"/>
        <v>372407682</v>
      </c>
      <c r="K17" s="257">
        <f t="shared" si="3"/>
        <v>54127207</v>
      </c>
      <c r="L17" s="257">
        <f t="shared" si="3"/>
        <v>426534889</v>
      </c>
      <c r="M17" s="258">
        <f>L17/H17</f>
        <v>0.8252117292040931</v>
      </c>
      <c r="N17" s="258">
        <f>L17/I17</f>
        <v>0.9629705069736988</v>
      </c>
      <c r="O17" s="12"/>
    </row>
    <row r="18" spans="1:15" ht="12" customHeight="1">
      <c r="A18" s="67">
        <v>14</v>
      </c>
      <c r="B18" s="147" t="s">
        <v>207</v>
      </c>
      <c r="C18" s="101">
        <v>14968000</v>
      </c>
      <c r="D18" s="101">
        <v>0</v>
      </c>
      <c r="E18" s="101">
        <f aca="true" t="shared" si="4" ref="E18:E25">SUM(C18:D18)</f>
        <v>14968000</v>
      </c>
      <c r="F18" s="69">
        <v>30000000</v>
      </c>
      <c r="G18" s="101">
        <v>10496000</v>
      </c>
      <c r="H18" s="101">
        <f aca="true" t="shared" si="5" ref="H18:H25">SUM(F18:G18)</f>
        <v>40496000</v>
      </c>
      <c r="I18" s="69">
        <v>10343770</v>
      </c>
      <c r="J18" s="69">
        <v>0</v>
      </c>
      <c r="K18" s="101">
        <v>10213078</v>
      </c>
      <c r="L18" s="101">
        <f aca="true" t="shared" si="6" ref="L18:L25">SUM(J18:K18)</f>
        <v>10213078</v>
      </c>
      <c r="M18" s="253">
        <f>L18/H18</f>
        <v>0.2521996740418807</v>
      </c>
      <c r="N18" s="253">
        <f>L18/I18</f>
        <v>0.9873651482969942</v>
      </c>
      <c r="O18" s="12"/>
    </row>
    <row r="19" spans="1:15" ht="12" customHeight="1">
      <c r="A19" s="67">
        <v>15</v>
      </c>
      <c r="B19" s="147" t="s">
        <v>208</v>
      </c>
      <c r="C19" s="101">
        <v>0</v>
      </c>
      <c r="D19" s="101">
        <v>0</v>
      </c>
      <c r="E19" s="101">
        <f t="shared" si="4"/>
        <v>0</v>
      </c>
      <c r="F19" s="69">
        <v>0</v>
      </c>
      <c r="G19" s="101">
        <v>0</v>
      </c>
      <c r="H19" s="101">
        <f t="shared" si="5"/>
        <v>0</v>
      </c>
      <c r="I19" s="69">
        <v>0</v>
      </c>
      <c r="J19" s="69">
        <v>0</v>
      </c>
      <c r="K19" s="101">
        <v>0</v>
      </c>
      <c r="L19" s="101">
        <f t="shared" si="6"/>
        <v>0</v>
      </c>
      <c r="M19" s="253"/>
      <c r="N19" s="253"/>
      <c r="O19" s="12"/>
    </row>
    <row r="20" spans="1:15" ht="12" customHeight="1">
      <c r="A20" s="67">
        <v>16</v>
      </c>
      <c r="B20" s="147" t="s">
        <v>209</v>
      </c>
      <c r="C20" s="101">
        <v>0</v>
      </c>
      <c r="D20" s="101">
        <v>0</v>
      </c>
      <c r="E20" s="101">
        <f t="shared" si="4"/>
        <v>0</v>
      </c>
      <c r="F20" s="69">
        <v>0</v>
      </c>
      <c r="G20" s="101">
        <v>0</v>
      </c>
      <c r="H20" s="101">
        <f t="shared" si="5"/>
        <v>0</v>
      </c>
      <c r="I20" s="69">
        <v>0</v>
      </c>
      <c r="J20" s="69">
        <v>0</v>
      </c>
      <c r="K20" s="101">
        <v>0</v>
      </c>
      <c r="L20" s="101">
        <f t="shared" si="6"/>
        <v>0</v>
      </c>
      <c r="M20" s="253"/>
      <c r="N20" s="253"/>
      <c r="O20" s="12"/>
    </row>
    <row r="21" spans="1:15" ht="12" customHeight="1">
      <c r="A21" s="67">
        <v>17</v>
      </c>
      <c r="B21" s="147" t="s">
        <v>210</v>
      </c>
      <c r="C21" s="101">
        <v>0</v>
      </c>
      <c r="D21" s="101">
        <v>0</v>
      </c>
      <c r="E21" s="101">
        <f t="shared" si="4"/>
        <v>0</v>
      </c>
      <c r="F21" s="69">
        <v>5208890</v>
      </c>
      <c r="G21" s="101">
        <v>0</v>
      </c>
      <c r="H21" s="101">
        <f t="shared" si="5"/>
        <v>5208890</v>
      </c>
      <c r="I21" s="69">
        <v>5208890</v>
      </c>
      <c r="J21" s="69">
        <v>5208890</v>
      </c>
      <c r="K21" s="101">
        <v>0</v>
      </c>
      <c r="L21" s="101">
        <f t="shared" si="6"/>
        <v>5208890</v>
      </c>
      <c r="M21" s="253">
        <f>L21/H21</f>
        <v>1</v>
      </c>
      <c r="N21" s="253">
        <f>L21/I21</f>
        <v>1</v>
      </c>
      <c r="O21" s="12"/>
    </row>
    <row r="22" spans="1:15" ht="12" customHeight="1">
      <c r="A22" s="67">
        <v>18</v>
      </c>
      <c r="B22" s="147" t="s">
        <v>211</v>
      </c>
      <c r="C22" s="101">
        <v>0</v>
      </c>
      <c r="D22" s="101">
        <v>0</v>
      </c>
      <c r="E22" s="101">
        <f t="shared" si="4"/>
        <v>0</v>
      </c>
      <c r="F22" s="101">
        <v>0</v>
      </c>
      <c r="G22" s="101">
        <v>0</v>
      </c>
      <c r="H22" s="101">
        <f t="shared" si="5"/>
        <v>0</v>
      </c>
      <c r="I22" s="69">
        <v>0</v>
      </c>
      <c r="J22" s="69">
        <v>0</v>
      </c>
      <c r="K22" s="101">
        <v>0</v>
      </c>
      <c r="L22" s="101">
        <f t="shared" si="6"/>
        <v>0</v>
      </c>
      <c r="M22" s="253"/>
      <c r="N22" s="253"/>
      <c r="O22" s="12"/>
    </row>
    <row r="23" spans="1:15" ht="12" customHeight="1">
      <c r="A23" s="67">
        <v>19</v>
      </c>
      <c r="B23" s="68" t="s">
        <v>274</v>
      </c>
      <c r="C23" s="101">
        <v>0</v>
      </c>
      <c r="D23" s="101">
        <v>0</v>
      </c>
      <c r="E23" s="101">
        <f t="shared" si="4"/>
        <v>0</v>
      </c>
      <c r="F23" s="101">
        <v>0</v>
      </c>
      <c r="G23" s="101">
        <v>0</v>
      </c>
      <c r="H23" s="101">
        <f t="shared" si="5"/>
        <v>0</v>
      </c>
      <c r="I23" s="71">
        <v>0</v>
      </c>
      <c r="J23" s="71">
        <v>0</v>
      </c>
      <c r="K23" s="101">
        <v>0</v>
      </c>
      <c r="L23" s="101">
        <f t="shared" si="6"/>
        <v>0</v>
      </c>
      <c r="M23" s="253"/>
      <c r="N23" s="253"/>
      <c r="O23" s="12"/>
    </row>
    <row r="24" spans="1:15" ht="12" customHeight="1">
      <c r="A24" s="67">
        <v>20</v>
      </c>
      <c r="B24" s="68" t="s">
        <v>275</v>
      </c>
      <c r="C24" s="101">
        <v>0</v>
      </c>
      <c r="D24" s="101">
        <v>0</v>
      </c>
      <c r="E24" s="101">
        <f t="shared" si="4"/>
        <v>0</v>
      </c>
      <c r="F24" s="101">
        <v>0</v>
      </c>
      <c r="G24" s="101">
        <v>0</v>
      </c>
      <c r="H24" s="101">
        <f t="shared" si="5"/>
        <v>0</v>
      </c>
      <c r="I24" s="101">
        <v>0</v>
      </c>
      <c r="J24" s="101">
        <v>0</v>
      </c>
      <c r="K24" s="101">
        <v>0</v>
      </c>
      <c r="L24" s="101">
        <f t="shared" si="6"/>
        <v>0</v>
      </c>
      <c r="M24" s="253"/>
      <c r="N24" s="253"/>
      <c r="O24" s="12"/>
    </row>
    <row r="25" spans="1:15" ht="12" customHeight="1">
      <c r="A25" s="67">
        <v>21</v>
      </c>
      <c r="B25" s="68" t="s">
        <v>278</v>
      </c>
      <c r="C25" s="101">
        <v>0</v>
      </c>
      <c r="D25" s="101">
        <v>0</v>
      </c>
      <c r="E25" s="101">
        <f t="shared" si="4"/>
        <v>0</v>
      </c>
      <c r="F25" s="101">
        <v>0</v>
      </c>
      <c r="G25" s="101">
        <v>0</v>
      </c>
      <c r="H25" s="101">
        <f t="shared" si="5"/>
        <v>0</v>
      </c>
      <c r="I25" s="101">
        <v>0</v>
      </c>
      <c r="J25" s="101">
        <v>0</v>
      </c>
      <c r="K25" s="101">
        <v>0</v>
      </c>
      <c r="L25" s="101">
        <f t="shared" si="6"/>
        <v>0</v>
      </c>
      <c r="M25" s="253"/>
      <c r="N25" s="253"/>
      <c r="O25" s="12"/>
    </row>
    <row r="26" spans="1:15" ht="12" customHeight="1">
      <c r="A26" s="255">
        <v>22</v>
      </c>
      <c r="B26" s="260" t="s">
        <v>276</v>
      </c>
      <c r="C26" s="257">
        <f>SUM(C18:C25)</f>
        <v>14968000</v>
      </c>
      <c r="D26" s="257">
        <f aca="true" t="shared" si="7" ref="D26:L26">SUM(D18:D25)</f>
        <v>0</v>
      </c>
      <c r="E26" s="257">
        <f t="shared" si="7"/>
        <v>14968000</v>
      </c>
      <c r="F26" s="257">
        <f t="shared" si="7"/>
        <v>35208890</v>
      </c>
      <c r="G26" s="257">
        <f t="shared" si="7"/>
        <v>10496000</v>
      </c>
      <c r="H26" s="257">
        <f t="shared" si="7"/>
        <v>45704890</v>
      </c>
      <c r="I26" s="257">
        <f t="shared" si="7"/>
        <v>15552660</v>
      </c>
      <c r="J26" s="257">
        <f t="shared" si="7"/>
        <v>5208890</v>
      </c>
      <c r="K26" s="257">
        <f t="shared" si="7"/>
        <v>10213078</v>
      </c>
      <c r="L26" s="257">
        <f t="shared" si="7"/>
        <v>15421968</v>
      </c>
      <c r="M26" s="258">
        <f aca="true" t="shared" si="8" ref="M26:M35">L26/H26</f>
        <v>0.337424901361758</v>
      </c>
      <c r="N26" s="258">
        <f aca="true" t="shared" si="9" ref="N26:N35">L26/I26</f>
        <v>0.9915968072342609</v>
      </c>
      <c r="O26" s="12"/>
    </row>
    <row r="27" spans="1:15" ht="12" customHeight="1">
      <c r="A27" s="255">
        <v>23</v>
      </c>
      <c r="B27" s="256" t="s">
        <v>277</v>
      </c>
      <c r="C27" s="257">
        <f>C17+C26</f>
        <v>334401484</v>
      </c>
      <c r="D27" s="257">
        <f aca="true" t="shared" si="10" ref="D27:L27">D17+D26</f>
        <v>39131000</v>
      </c>
      <c r="E27" s="257">
        <f t="shared" si="10"/>
        <v>373532484</v>
      </c>
      <c r="F27" s="257">
        <f t="shared" si="10"/>
        <v>439944598</v>
      </c>
      <c r="G27" s="257">
        <f t="shared" si="10"/>
        <v>122639626</v>
      </c>
      <c r="H27" s="257">
        <f t="shared" si="10"/>
        <v>562584224</v>
      </c>
      <c r="I27" s="257">
        <f t="shared" si="10"/>
        <v>458489267</v>
      </c>
      <c r="J27" s="257">
        <f t="shared" si="10"/>
        <v>377616572</v>
      </c>
      <c r="K27" s="257">
        <f t="shared" si="10"/>
        <v>64340285</v>
      </c>
      <c r="L27" s="257">
        <f t="shared" si="10"/>
        <v>441956857</v>
      </c>
      <c r="M27" s="258">
        <f t="shared" si="8"/>
        <v>0.7855834524787527</v>
      </c>
      <c r="N27" s="258">
        <f t="shared" si="9"/>
        <v>0.9639415550375359</v>
      </c>
      <c r="O27" s="12"/>
    </row>
    <row r="28" spans="1:15" ht="12" customHeight="1">
      <c r="A28" s="67">
        <v>24</v>
      </c>
      <c r="B28" s="147" t="s">
        <v>212</v>
      </c>
      <c r="C28" s="71">
        <v>151156484</v>
      </c>
      <c r="D28" s="101">
        <v>0</v>
      </c>
      <c r="E28" s="101">
        <f aca="true" t="shared" si="11" ref="E28:E41">SUM(C28:D28)</f>
        <v>151156484</v>
      </c>
      <c r="F28" s="71">
        <v>212919956</v>
      </c>
      <c r="G28" s="101">
        <v>0</v>
      </c>
      <c r="H28" s="101">
        <f aca="true" t="shared" si="12" ref="H28:H41">SUM(F28:G28)</f>
        <v>212919956</v>
      </c>
      <c r="I28" s="71">
        <v>212919956</v>
      </c>
      <c r="J28" s="71">
        <v>212919956</v>
      </c>
      <c r="K28" s="101">
        <v>0</v>
      </c>
      <c r="L28" s="101">
        <f aca="true" t="shared" si="13" ref="L28:L41">SUM(J28:K28)</f>
        <v>212919956</v>
      </c>
      <c r="M28" s="253">
        <f t="shared" si="8"/>
        <v>1</v>
      </c>
      <c r="N28" s="253">
        <f t="shared" si="9"/>
        <v>1</v>
      </c>
      <c r="O28" s="12"/>
    </row>
    <row r="29" spans="1:15" ht="12" customHeight="1">
      <c r="A29" s="67">
        <v>25</v>
      </c>
      <c r="B29" s="254" t="s">
        <v>213</v>
      </c>
      <c r="C29" s="71">
        <v>151156484</v>
      </c>
      <c r="D29" s="101">
        <v>0</v>
      </c>
      <c r="E29" s="101">
        <f t="shared" si="11"/>
        <v>151156484</v>
      </c>
      <c r="F29" s="71">
        <v>158489338</v>
      </c>
      <c r="G29" s="101">
        <v>0</v>
      </c>
      <c r="H29" s="101">
        <f t="shared" si="12"/>
        <v>158489338</v>
      </c>
      <c r="I29" s="71">
        <v>158489338</v>
      </c>
      <c r="J29" s="71">
        <v>158489338</v>
      </c>
      <c r="K29" s="101">
        <v>0</v>
      </c>
      <c r="L29" s="101">
        <f t="shared" si="13"/>
        <v>158489338</v>
      </c>
      <c r="M29" s="253">
        <f t="shared" si="8"/>
        <v>1</v>
      </c>
      <c r="N29" s="253">
        <f t="shared" si="9"/>
        <v>1</v>
      </c>
      <c r="O29" s="12"/>
    </row>
    <row r="30" spans="1:15" ht="12" customHeight="1">
      <c r="A30" s="67">
        <v>26</v>
      </c>
      <c r="B30" s="147" t="s">
        <v>214</v>
      </c>
      <c r="C30" s="71">
        <v>0</v>
      </c>
      <c r="D30" s="101">
        <v>0</v>
      </c>
      <c r="E30" s="101">
        <f t="shared" si="11"/>
        <v>0</v>
      </c>
      <c r="F30" s="71">
        <v>0</v>
      </c>
      <c r="G30" s="101">
        <v>63700669</v>
      </c>
      <c r="H30" s="101">
        <f t="shared" si="12"/>
        <v>63700669</v>
      </c>
      <c r="I30" s="71">
        <v>63700669</v>
      </c>
      <c r="J30" s="71">
        <v>0</v>
      </c>
      <c r="K30" s="101">
        <v>63700669</v>
      </c>
      <c r="L30" s="101">
        <f t="shared" si="13"/>
        <v>63700669</v>
      </c>
      <c r="M30" s="253">
        <f t="shared" si="8"/>
        <v>1</v>
      </c>
      <c r="N30" s="253">
        <f t="shared" si="9"/>
        <v>1</v>
      </c>
      <c r="O30" s="12"/>
    </row>
    <row r="31" spans="1:15" ht="12" customHeight="1">
      <c r="A31" s="67">
        <v>27</v>
      </c>
      <c r="B31" s="254" t="s">
        <v>215</v>
      </c>
      <c r="C31" s="71">
        <v>0</v>
      </c>
      <c r="D31" s="101">
        <v>0</v>
      </c>
      <c r="E31" s="101">
        <f t="shared" si="11"/>
        <v>0</v>
      </c>
      <c r="F31" s="71">
        <v>0</v>
      </c>
      <c r="G31" s="101">
        <v>669000</v>
      </c>
      <c r="H31" s="101">
        <f t="shared" si="12"/>
        <v>669000</v>
      </c>
      <c r="I31" s="71">
        <v>669000</v>
      </c>
      <c r="J31" s="71">
        <v>0</v>
      </c>
      <c r="K31" s="101">
        <v>669000</v>
      </c>
      <c r="L31" s="101">
        <f t="shared" si="13"/>
        <v>669000</v>
      </c>
      <c r="M31" s="253">
        <f t="shared" si="8"/>
        <v>1</v>
      </c>
      <c r="N31" s="253">
        <f t="shared" si="9"/>
        <v>1</v>
      </c>
      <c r="O31" s="12"/>
    </row>
    <row r="32" spans="1:15" ht="12" customHeight="1">
      <c r="A32" s="67">
        <v>28</v>
      </c>
      <c r="B32" s="254" t="s">
        <v>216</v>
      </c>
      <c r="C32" s="71">
        <v>151800000</v>
      </c>
      <c r="D32" s="101">
        <v>0</v>
      </c>
      <c r="E32" s="101">
        <f t="shared" si="11"/>
        <v>151800000</v>
      </c>
      <c r="F32" s="71">
        <v>172469549</v>
      </c>
      <c r="G32" s="101">
        <v>0</v>
      </c>
      <c r="H32" s="101">
        <f t="shared" si="12"/>
        <v>172469549</v>
      </c>
      <c r="I32" s="71">
        <v>183755188</v>
      </c>
      <c r="J32" s="71">
        <v>167739973</v>
      </c>
      <c r="K32" s="101">
        <v>0</v>
      </c>
      <c r="L32" s="101">
        <f t="shared" si="13"/>
        <v>167739973</v>
      </c>
      <c r="M32" s="253">
        <f t="shared" si="8"/>
        <v>0.9725773272590862</v>
      </c>
      <c r="N32" s="253">
        <f t="shared" si="9"/>
        <v>0.9128448280872483</v>
      </c>
      <c r="O32" s="12"/>
    </row>
    <row r="33" spans="1:15" ht="12" customHeight="1">
      <c r="A33" s="67">
        <v>29</v>
      </c>
      <c r="B33" s="254" t="s">
        <v>217</v>
      </c>
      <c r="C33" s="71">
        <v>141800000</v>
      </c>
      <c r="D33" s="101">
        <v>0</v>
      </c>
      <c r="E33" s="101">
        <f t="shared" si="11"/>
        <v>141800000</v>
      </c>
      <c r="F33" s="71">
        <v>161406044</v>
      </c>
      <c r="G33" s="101">
        <v>0</v>
      </c>
      <c r="H33" s="101">
        <f t="shared" si="12"/>
        <v>161406044</v>
      </c>
      <c r="I33" s="71">
        <v>172655537</v>
      </c>
      <c r="J33" s="71">
        <v>157053764</v>
      </c>
      <c r="K33" s="101">
        <v>0</v>
      </c>
      <c r="L33" s="101">
        <f t="shared" si="13"/>
        <v>157053764</v>
      </c>
      <c r="M33" s="253">
        <f t="shared" si="8"/>
        <v>0.9730352105030218</v>
      </c>
      <c r="N33" s="253">
        <f t="shared" si="9"/>
        <v>0.909636416699454</v>
      </c>
      <c r="O33" s="12"/>
    </row>
    <row r="34" spans="1:15" ht="12" customHeight="1">
      <c r="A34" s="67">
        <v>30</v>
      </c>
      <c r="B34" s="254" t="s">
        <v>218</v>
      </c>
      <c r="C34" s="71">
        <v>10000000</v>
      </c>
      <c r="D34" s="101">
        <v>0</v>
      </c>
      <c r="E34" s="101">
        <f t="shared" si="11"/>
        <v>10000000</v>
      </c>
      <c r="F34" s="71">
        <v>11063505</v>
      </c>
      <c r="G34" s="101">
        <v>0</v>
      </c>
      <c r="H34" s="101">
        <f t="shared" si="12"/>
        <v>11063505</v>
      </c>
      <c r="I34" s="71">
        <v>11099651</v>
      </c>
      <c r="J34" s="71">
        <v>10686209</v>
      </c>
      <c r="K34" s="101">
        <v>0</v>
      </c>
      <c r="L34" s="101">
        <f t="shared" si="13"/>
        <v>10686209</v>
      </c>
      <c r="M34" s="253">
        <f t="shared" si="8"/>
        <v>0.9658972450412414</v>
      </c>
      <c r="N34" s="253">
        <f t="shared" si="9"/>
        <v>0.9627518018359316</v>
      </c>
      <c r="O34" s="12"/>
    </row>
    <row r="35" spans="1:15" ht="12" customHeight="1">
      <c r="A35" s="67">
        <v>31</v>
      </c>
      <c r="B35" s="147" t="s">
        <v>219</v>
      </c>
      <c r="C35" s="71">
        <v>30354000</v>
      </c>
      <c r="D35" s="101">
        <v>0</v>
      </c>
      <c r="E35" s="101">
        <f t="shared" si="11"/>
        <v>30354000</v>
      </c>
      <c r="F35" s="71">
        <v>40052021</v>
      </c>
      <c r="G35" s="101">
        <v>0</v>
      </c>
      <c r="H35" s="101">
        <f t="shared" si="12"/>
        <v>40052021</v>
      </c>
      <c r="I35" s="71">
        <v>42779740</v>
      </c>
      <c r="J35" s="71">
        <v>37841669</v>
      </c>
      <c r="K35" s="101">
        <v>0</v>
      </c>
      <c r="L35" s="101">
        <f t="shared" si="13"/>
        <v>37841669</v>
      </c>
      <c r="M35" s="253">
        <f t="shared" si="8"/>
        <v>0.9448129721094474</v>
      </c>
      <c r="N35" s="253">
        <f t="shared" si="9"/>
        <v>0.8845698688210821</v>
      </c>
      <c r="O35" s="12"/>
    </row>
    <row r="36" spans="1:15" ht="12" customHeight="1">
      <c r="A36" s="67">
        <v>32</v>
      </c>
      <c r="B36" s="147" t="s">
        <v>220</v>
      </c>
      <c r="C36" s="69">
        <v>0</v>
      </c>
      <c r="D36" s="101">
        <v>0</v>
      </c>
      <c r="E36" s="101">
        <f t="shared" si="11"/>
        <v>0</v>
      </c>
      <c r="F36" s="69">
        <v>0</v>
      </c>
      <c r="G36" s="101">
        <v>0</v>
      </c>
      <c r="H36" s="101">
        <f t="shared" si="12"/>
        <v>0</v>
      </c>
      <c r="I36" s="69">
        <v>0</v>
      </c>
      <c r="J36" s="69">
        <v>0</v>
      </c>
      <c r="K36" s="101">
        <v>0</v>
      </c>
      <c r="L36" s="101">
        <f t="shared" si="13"/>
        <v>0</v>
      </c>
      <c r="M36" s="253"/>
      <c r="N36" s="253"/>
      <c r="O36" s="12"/>
    </row>
    <row r="37" spans="1:15" ht="12" customHeight="1">
      <c r="A37" s="67">
        <v>33</v>
      </c>
      <c r="B37" s="254" t="s">
        <v>221</v>
      </c>
      <c r="C37" s="69">
        <v>0</v>
      </c>
      <c r="D37" s="101">
        <v>0</v>
      </c>
      <c r="E37" s="101">
        <f t="shared" si="11"/>
        <v>0</v>
      </c>
      <c r="F37" s="69">
        <v>0</v>
      </c>
      <c r="G37" s="101">
        <v>0</v>
      </c>
      <c r="H37" s="101">
        <f t="shared" si="12"/>
        <v>0</v>
      </c>
      <c r="I37" s="69">
        <v>0</v>
      </c>
      <c r="J37" s="69">
        <v>0</v>
      </c>
      <c r="K37" s="101">
        <v>0</v>
      </c>
      <c r="L37" s="101">
        <f t="shared" si="13"/>
        <v>0</v>
      </c>
      <c r="M37" s="253"/>
      <c r="N37" s="253"/>
      <c r="O37" s="12"/>
    </row>
    <row r="38" spans="1:15" ht="12" customHeight="1">
      <c r="A38" s="67">
        <v>34</v>
      </c>
      <c r="B38" s="147" t="s">
        <v>222</v>
      </c>
      <c r="C38" s="69">
        <v>7320000</v>
      </c>
      <c r="D38" s="101">
        <v>0</v>
      </c>
      <c r="E38" s="101">
        <f t="shared" si="11"/>
        <v>7320000</v>
      </c>
      <c r="F38" s="69">
        <v>450000</v>
      </c>
      <c r="G38" s="101">
        <v>0</v>
      </c>
      <c r="H38" s="101">
        <f t="shared" si="12"/>
        <v>450000</v>
      </c>
      <c r="I38" s="69">
        <v>6000000</v>
      </c>
      <c r="J38" s="69">
        <v>450000</v>
      </c>
      <c r="K38" s="101">
        <v>0</v>
      </c>
      <c r="L38" s="101">
        <f t="shared" si="13"/>
        <v>450000</v>
      </c>
      <c r="M38" s="253">
        <f>L38/H38</f>
        <v>1</v>
      </c>
      <c r="N38" s="253">
        <f>L38/I38</f>
        <v>0.075</v>
      </c>
      <c r="O38" s="12"/>
    </row>
    <row r="39" spans="1:15" ht="12" customHeight="1">
      <c r="A39" s="67">
        <v>35</v>
      </c>
      <c r="B39" s="261" t="s">
        <v>223</v>
      </c>
      <c r="C39" s="69">
        <v>0</v>
      </c>
      <c r="D39" s="101">
        <v>0</v>
      </c>
      <c r="E39" s="101">
        <f t="shared" si="11"/>
        <v>0</v>
      </c>
      <c r="F39" s="69">
        <v>0</v>
      </c>
      <c r="G39" s="101">
        <v>0</v>
      </c>
      <c r="H39" s="101">
        <f t="shared" si="12"/>
        <v>0</v>
      </c>
      <c r="I39" s="69">
        <v>0</v>
      </c>
      <c r="J39" s="69">
        <v>0</v>
      </c>
      <c r="K39" s="101">
        <v>0</v>
      </c>
      <c r="L39" s="101">
        <f t="shared" si="13"/>
        <v>0</v>
      </c>
      <c r="M39" s="253"/>
      <c r="N39" s="253"/>
      <c r="O39" s="12"/>
    </row>
    <row r="40" spans="1:15" ht="12" customHeight="1">
      <c r="A40" s="67">
        <v>36</v>
      </c>
      <c r="B40" s="147" t="s">
        <v>224</v>
      </c>
      <c r="C40" s="69">
        <v>0</v>
      </c>
      <c r="D40" s="101">
        <v>0</v>
      </c>
      <c r="E40" s="101">
        <f t="shared" si="11"/>
        <v>0</v>
      </c>
      <c r="F40" s="69">
        <v>0</v>
      </c>
      <c r="G40" s="101">
        <v>680065</v>
      </c>
      <c r="H40" s="101">
        <f t="shared" si="12"/>
        <v>680065</v>
      </c>
      <c r="I40" s="69">
        <v>680065</v>
      </c>
      <c r="J40" s="69">
        <v>0</v>
      </c>
      <c r="K40" s="101">
        <v>680065</v>
      </c>
      <c r="L40" s="101">
        <f t="shared" si="13"/>
        <v>680065</v>
      </c>
      <c r="M40" s="253">
        <f>L40/H40</f>
        <v>1</v>
      </c>
      <c r="N40" s="253">
        <f>L40/I40</f>
        <v>1</v>
      </c>
      <c r="O40" s="12"/>
    </row>
    <row r="41" spans="1:15" ht="12" customHeight="1">
      <c r="A41" s="67">
        <v>37</v>
      </c>
      <c r="B41" s="261" t="s">
        <v>225</v>
      </c>
      <c r="C41" s="69">
        <v>0</v>
      </c>
      <c r="D41" s="101">
        <v>0</v>
      </c>
      <c r="E41" s="101">
        <f t="shared" si="11"/>
        <v>0</v>
      </c>
      <c r="F41" s="69">
        <v>0</v>
      </c>
      <c r="G41" s="101">
        <v>0</v>
      </c>
      <c r="H41" s="101">
        <f t="shared" si="12"/>
        <v>0</v>
      </c>
      <c r="I41" s="69">
        <v>0</v>
      </c>
      <c r="J41" s="69">
        <v>0</v>
      </c>
      <c r="K41" s="101">
        <v>0</v>
      </c>
      <c r="L41" s="101">
        <f t="shared" si="13"/>
        <v>0</v>
      </c>
      <c r="M41" s="253"/>
      <c r="N41" s="253"/>
      <c r="O41" s="12"/>
    </row>
    <row r="42" spans="1:15" ht="12" customHeight="1">
      <c r="A42" s="255">
        <v>38</v>
      </c>
      <c r="B42" s="262" t="s">
        <v>226</v>
      </c>
      <c r="C42" s="257">
        <f aca="true" t="shared" si="14" ref="C42:L42">SUM(C28:C41)-C29-C31-C33-C34-C37-C39-C41</f>
        <v>340630484</v>
      </c>
      <c r="D42" s="257">
        <f t="shared" si="14"/>
        <v>0</v>
      </c>
      <c r="E42" s="257">
        <f t="shared" si="14"/>
        <v>340630484</v>
      </c>
      <c r="F42" s="257">
        <f t="shared" si="14"/>
        <v>425891526</v>
      </c>
      <c r="G42" s="257">
        <f t="shared" si="14"/>
        <v>64380734</v>
      </c>
      <c r="H42" s="257">
        <f t="shared" si="14"/>
        <v>490272260</v>
      </c>
      <c r="I42" s="257">
        <f t="shared" si="14"/>
        <v>509835618</v>
      </c>
      <c r="J42" s="257">
        <f t="shared" si="14"/>
        <v>418951598</v>
      </c>
      <c r="K42" s="257">
        <f t="shared" si="14"/>
        <v>64380734</v>
      </c>
      <c r="L42" s="257">
        <f t="shared" si="14"/>
        <v>483332332</v>
      </c>
      <c r="M42" s="258">
        <f>L42/H42</f>
        <v>0.9858447467535691</v>
      </c>
      <c r="N42" s="258">
        <f>L42/I42</f>
        <v>0.9480160171939969</v>
      </c>
      <c r="O42" s="12"/>
    </row>
    <row r="43" spans="1:15" ht="12" customHeight="1">
      <c r="A43" s="67">
        <v>39</v>
      </c>
      <c r="B43" s="147" t="s">
        <v>227</v>
      </c>
      <c r="C43" s="69">
        <v>0</v>
      </c>
      <c r="D43" s="101">
        <v>0</v>
      </c>
      <c r="E43" s="101">
        <f aca="true" t="shared" si="15" ref="E43:E50">SUM(C43:D43)</f>
        <v>0</v>
      </c>
      <c r="F43" s="69">
        <v>30000000</v>
      </c>
      <c r="G43" s="101">
        <v>0</v>
      </c>
      <c r="H43" s="101">
        <f aca="true" t="shared" si="16" ref="H43:H50">SUM(F43:G43)</f>
        <v>30000000</v>
      </c>
      <c r="I43" s="69">
        <v>0</v>
      </c>
      <c r="J43" s="69">
        <v>0</v>
      </c>
      <c r="K43" s="101">
        <v>0</v>
      </c>
      <c r="L43" s="101">
        <f aca="true" t="shared" si="17" ref="L43:L50">SUM(J43:K43)</f>
        <v>0</v>
      </c>
      <c r="M43" s="253">
        <f>L43/H43</f>
        <v>0</v>
      </c>
      <c r="N43" s="253"/>
      <c r="O43" s="12"/>
    </row>
    <row r="44" spans="1:15" ht="12" customHeight="1">
      <c r="A44" s="67">
        <v>40</v>
      </c>
      <c r="B44" s="147" t="s">
        <v>228</v>
      </c>
      <c r="C44" s="69">
        <v>0</v>
      </c>
      <c r="D44" s="101">
        <v>0</v>
      </c>
      <c r="E44" s="101">
        <f t="shared" si="15"/>
        <v>0</v>
      </c>
      <c r="F44" s="69">
        <v>0</v>
      </c>
      <c r="G44" s="101">
        <v>0</v>
      </c>
      <c r="H44" s="101">
        <f t="shared" si="16"/>
        <v>0</v>
      </c>
      <c r="I44" s="69">
        <v>0</v>
      </c>
      <c r="J44" s="69">
        <v>0</v>
      </c>
      <c r="K44" s="101">
        <v>0</v>
      </c>
      <c r="L44" s="101">
        <f t="shared" si="17"/>
        <v>0</v>
      </c>
      <c r="M44" s="253"/>
      <c r="N44" s="253"/>
      <c r="O44" s="12"/>
    </row>
    <row r="45" spans="1:15" ht="12" customHeight="1">
      <c r="A45" s="67">
        <v>41</v>
      </c>
      <c r="B45" s="147" t="s">
        <v>229</v>
      </c>
      <c r="C45" s="69">
        <v>32902000</v>
      </c>
      <c r="D45" s="101">
        <v>0</v>
      </c>
      <c r="E45" s="101">
        <f t="shared" si="15"/>
        <v>32902000</v>
      </c>
      <c r="F45" s="69">
        <v>36809000</v>
      </c>
      <c r="G45" s="101">
        <v>0</v>
      </c>
      <c r="H45" s="101">
        <f t="shared" si="16"/>
        <v>36809000</v>
      </c>
      <c r="I45" s="69">
        <v>36809000</v>
      </c>
      <c r="J45" s="69">
        <v>36809000</v>
      </c>
      <c r="K45" s="101">
        <v>0</v>
      </c>
      <c r="L45" s="101">
        <f t="shared" si="17"/>
        <v>36809000</v>
      </c>
      <c r="M45" s="253">
        <f>L45/H45</f>
        <v>1</v>
      </c>
      <c r="N45" s="253">
        <f>L45/I45</f>
        <v>1</v>
      </c>
      <c r="O45" s="12"/>
    </row>
    <row r="46" spans="1:15" ht="12" customHeight="1">
      <c r="A46" s="67">
        <v>42</v>
      </c>
      <c r="B46" s="147" t="s">
        <v>209</v>
      </c>
      <c r="C46" s="101">
        <v>0</v>
      </c>
      <c r="D46" s="101">
        <v>0</v>
      </c>
      <c r="E46" s="101">
        <f t="shared" si="15"/>
        <v>0</v>
      </c>
      <c r="F46" s="69">
        <v>5502964</v>
      </c>
      <c r="G46" s="101">
        <v>0</v>
      </c>
      <c r="H46" s="101">
        <f t="shared" si="16"/>
        <v>5502964</v>
      </c>
      <c r="I46" s="69">
        <v>5502964</v>
      </c>
      <c r="J46" s="69">
        <v>5502964</v>
      </c>
      <c r="K46" s="101">
        <v>0</v>
      </c>
      <c r="L46" s="101">
        <f t="shared" si="17"/>
        <v>5502964</v>
      </c>
      <c r="M46" s="253">
        <f>L46/H46</f>
        <v>1</v>
      </c>
      <c r="N46" s="253">
        <f>L46/I46</f>
        <v>1</v>
      </c>
      <c r="O46" s="12"/>
    </row>
    <row r="47" spans="1:15" ht="12" customHeight="1">
      <c r="A47" s="67">
        <v>43</v>
      </c>
      <c r="B47" s="147" t="s">
        <v>310</v>
      </c>
      <c r="C47" s="101">
        <v>0</v>
      </c>
      <c r="D47" s="101">
        <v>0</v>
      </c>
      <c r="E47" s="101">
        <f t="shared" si="15"/>
        <v>0</v>
      </c>
      <c r="F47" s="101">
        <v>0</v>
      </c>
      <c r="G47" s="101">
        <v>0</v>
      </c>
      <c r="H47" s="101">
        <f t="shared" si="16"/>
        <v>0</v>
      </c>
      <c r="I47" s="69">
        <v>0</v>
      </c>
      <c r="J47" s="69">
        <v>0</v>
      </c>
      <c r="K47" s="101">
        <v>0</v>
      </c>
      <c r="L47" s="101">
        <f t="shared" si="17"/>
        <v>0</v>
      </c>
      <c r="M47" s="253"/>
      <c r="N47" s="253"/>
      <c r="O47" s="12"/>
    </row>
    <row r="48" spans="1:15" ht="12" customHeight="1">
      <c r="A48" s="67">
        <v>44</v>
      </c>
      <c r="B48" s="147" t="s">
        <v>230</v>
      </c>
      <c r="C48" s="101">
        <v>0</v>
      </c>
      <c r="D48" s="101">
        <v>0</v>
      </c>
      <c r="E48" s="101">
        <f t="shared" si="15"/>
        <v>0</v>
      </c>
      <c r="F48" s="101">
        <v>0</v>
      </c>
      <c r="G48" s="101">
        <v>0</v>
      </c>
      <c r="H48" s="101">
        <f t="shared" si="16"/>
        <v>0</v>
      </c>
      <c r="I48" s="101">
        <v>0</v>
      </c>
      <c r="J48" s="101">
        <v>0</v>
      </c>
      <c r="K48" s="101">
        <v>0</v>
      </c>
      <c r="L48" s="101">
        <f t="shared" si="17"/>
        <v>0</v>
      </c>
      <c r="M48" s="253"/>
      <c r="N48" s="253"/>
      <c r="O48" s="12"/>
    </row>
    <row r="49" spans="1:15" ht="12" customHeight="1">
      <c r="A49" s="67">
        <v>45</v>
      </c>
      <c r="B49" s="147" t="s">
        <v>231</v>
      </c>
      <c r="C49" s="101">
        <v>0</v>
      </c>
      <c r="D49" s="101">
        <v>0</v>
      </c>
      <c r="E49" s="101">
        <f t="shared" si="15"/>
        <v>0</v>
      </c>
      <c r="F49" s="101">
        <v>0</v>
      </c>
      <c r="G49" s="101">
        <v>0</v>
      </c>
      <c r="H49" s="101">
        <f t="shared" si="16"/>
        <v>0</v>
      </c>
      <c r="I49" s="101">
        <v>0</v>
      </c>
      <c r="J49" s="101">
        <v>0</v>
      </c>
      <c r="K49" s="101">
        <v>0</v>
      </c>
      <c r="L49" s="101">
        <f t="shared" si="17"/>
        <v>0</v>
      </c>
      <c r="M49" s="253"/>
      <c r="N49" s="253"/>
      <c r="O49" s="12"/>
    </row>
    <row r="50" spans="1:15" ht="12" customHeight="1">
      <c r="A50" s="67">
        <v>46</v>
      </c>
      <c r="B50" s="147" t="s">
        <v>232</v>
      </c>
      <c r="C50" s="101">
        <v>0</v>
      </c>
      <c r="D50" s="101">
        <v>0</v>
      </c>
      <c r="E50" s="101">
        <f t="shared" si="15"/>
        <v>0</v>
      </c>
      <c r="F50" s="101">
        <v>0</v>
      </c>
      <c r="G50" s="101">
        <v>0</v>
      </c>
      <c r="H50" s="101">
        <f t="shared" si="16"/>
        <v>0</v>
      </c>
      <c r="I50" s="101">
        <v>0</v>
      </c>
      <c r="J50" s="101">
        <v>0</v>
      </c>
      <c r="K50" s="101">
        <v>0</v>
      </c>
      <c r="L50" s="101">
        <f t="shared" si="17"/>
        <v>0</v>
      </c>
      <c r="M50" s="253"/>
      <c r="N50" s="253"/>
      <c r="O50" s="12"/>
    </row>
    <row r="51" spans="1:15" ht="12" customHeight="1">
      <c r="A51" s="67">
        <v>47</v>
      </c>
      <c r="B51" s="68" t="s">
        <v>281</v>
      </c>
      <c r="C51" s="101">
        <v>0</v>
      </c>
      <c r="D51" s="101">
        <v>0</v>
      </c>
      <c r="E51" s="101">
        <f>SUM(C51:D51)</f>
        <v>0</v>
      </c>
      <c r="F51" s="101">
        <v>0</v>
      </c>
      <c r="G51" s="101">
        <v>0</v>
      </c>
      <c r="H51" s="101">
        <f>SUM(F51:G51)</f>
        <v>0</v>
      </c>
      <c r="I51" s="101">
        <v>0</v>
      </c>
      <c r="J51" s="101">
        <v>0</v>
      </c>
      <c r="K51" s="101">
        <v>0</v>
      </c>
      <c r="L51" s="101">
        <f>SUM(J51:K51)</f>
        <v>0</v>
      </c>
      <c r="M51" s="253"/>
      <c r="N51" s="253"/>
      <c r="O51" s="12"/>
    </row>
    <row r="52" spans="1:15" ht="12" customHeight="1">
      <c r="A52" s="67">
        <v>48</v>
      </c>
      <c r="B52" s="147" t="s">
        <v>233</v>
      </c>
      <c r="C52" s="101">
        <v>0</v>
      </c>
      <c r="D52" s="101">
        <v>0</v>
      </c>
      <c r="E52" s="101">
        <f>SUM(C52:D52)</f>
        <v>0</v>
      </c>
      <c r="F52" s="101">
        <v>0</v>
      </c>
      <c r="G52" s="101">
        <v>0</v>
      </c>
      <c r="H52" s="101">
        <f>SUM(F52:G52)</f>
        <v>0</v>
      </c>
      <c r="I52" s="101">
        <v>0</v>
      </c>
      <c r="J52" s="101">
        <v>0</v>
      </c>
      <c r="K52" s="101">
        <v>0</v>
      </c>
      <c r="L52" s="101">
        <f>SUM(J52:K52)</f>
        <v>0</v>
      </c>
      <c r="M52" s="253"/>
      <c r="N52" s="253"/>
      <c r="O52" s="12"/>
    </row>
    <row r="53" spans="1:15" ht="12" customHeight="1">
      <c r="A53" s="255">
        <v>49</v>
      </c>
      <c r="B53" s="263" t="s">
        <v>283</v>
      </c>
      <c r="C53" s="257">
        <f>SUM(C43:C52)</f>
        <v>32902000</v>
      </c>
      <c r="D53" s="257">
        <f aca="true" t="shared" si="18" ref="D53:L53">SUM(D43:D52)</f>
        <v>0</v>
      </c>
      <c r="E53" s="257">
        <f t="shared" si="18"/>
        <v>32902000</v>
      </c>
      <c r="F53" s="257">
        <f t="shared" si="18"/>
        <v>72311964</v>
      </c>
      <c r="G53" s="257">
        <f t="shared" si="18"/>
        <v>0</v>
      </c>
      <c r="H53" s="257">
        <f t="shared" si="18"/>
        <v>72311964</v>
      </c>
      <c r="I53" s="257">
        <f t="shared" si="18"/>
        <v>42311964</v>
      </c>
      <c r="J53" s="257">
        <f t="shared" si="18"/>
        <v>42311964</v>
      </c>
      <c r="K53" s="257">
        <f t="shared" si="18"/>
        <v>0</v>
      </c>
      <c r="L53" s="257">
        <f t="shared" si="18"/>
        <v>42311964</v>
      </c>
      <c r="M53" s="258">
        <f>L53/H53</f>
        <v>0.5851308920333017</v>
      </c>
      <c r="N53" s="258">
        <f>L53/I53</f>
        <v>1</v>
      </c>
      <c r="O53" s="12"/>
    </row>
    <row r="54" spans="1:15" ht="12" customHeight="1">
      <c r="A54" s="255">
        <v>50</v>
      </c>
      <c r="B54" s="263" t="s">
        <v>284</v>
      </c>
      <c r="C54" s="257">
        <f>C42+C53</f>
        <v>373532484</v>
      </c>
      <c r="D54" s="257">
        <f aca="true" t="shared" si="19" ref="D54:L54">D42+D53</f>
        <v>0</v>
      </c>
      <c r="E54" s="257">
        <f t="shared" si="19"/>
        <v>373532484</v>
      </c>
      <c r="F54" s="257">
        <f t="shared" si="19"/>
        <v>498203490</v>
      </c>
      <c r="G54" s="257">
        <f t="shared" si="19"/>
        <v>64380734</v>
      </c>
      <c r="H54" s="257">
        <f t="shared" si="19"/>
        <v>562584224</v>
      </c>
      <c r="I54" s="257">
        <f t="shared" si="19"/>
        <v>552147582</v>
      </c>
      <c r="J54" s="257">
        <f t="shared" si="19"/>
        <v>461263562</v>
      </c>
      <c r="K54" s="257">
        <f t="shared" si="19"/>
        <v>64380734</v>
      </c>
      <c r="L54" s="257">
        <f t="shared" si="19"/>
        <v>525644296</v>
      </c>
      <c r="M54" s="258">
        <f>L54/H54</f>
        <v>0.9343388484352523</v>
      </c>
      <c r="N54" s="258">
        <f>L54/I54</f>
        <v>0.9519996340398716</v>
      </c>
      <c r="O54" s="12"/>
    </row>
    <row r="55" spans="1:15" ht="12" customHeight="1">
      <c r="A55" s="255">
        <v>51</v>
      </c>
      <c r="B55" s="264" t="s">
        <v>234</v>
      </c>
      <c r="C55" s="257">
        <f>C42-C17</f>
        <v>21197000</v>
      </c>
      <c r="D55" s="257">
        <f aca="true" t="shared" si="20" ref="D55:L55">D42-D17</f>
        <v>-39131000</v>
      </c>
      <c r="E55" s="257">
        <f t="shared" si="20"/>
        <v>-17934000</v>
      </c>
      <c r="F55" s="257">
        <f t="shared" si="20"/>
        <v>21155818</v>
      </c>
      <c r="G55" s="257">
        <f t="shared" si="20"/>
        <v>-47762892</v>
      </c>
      <c r="H55" s="257">
        <f t="shared" si="20"/>
        <v>-26607074</v>
      </c>
      <c r="I55" s="257">
        <f t="shared" si="20"/>
        <v>66899011</v>
      </c>
      <c r="J55" s="257">
        <f t="shared" si="20"/>
        <v>46543916</v>
      </c>
      <c r="K55" s="257">
        <f t="shared" si="20"/>
        <v>10253527</v>
      </c>
      <c r="L55" s="257">
        <f t="shared" si="20"/>
        <v>56797443</v>
      </c>
      <c r="M55" s="258">
        <f>L55/H55</f>
        <v>-2.1346745230234636</v>
      </c>
      <c r="N55" s="258">
        <f>L55/I55</f>
        <v>0.8490027303991086</v>
      </c>
      <c r="O55" s="12"/>
    </row>
    <row r="56" spans="1:15" ht="12" customHeight="1">
      <c r="A56" s="255">
        <v>52</v>
      </c>
      <c r="B56" s="263" t="s">
        <v>285</v>
      </c>
      <c r="C56" s="257">
        <f>C53-C26</f>
        <v>17934000</v>
      </c>
      <c r="D56" s="257">
        <f aca="true" t="shared" si="21" ref="D56:L57">D53-D26</f>
        <v>0</v>
      </c>
      <c r="E56" s="257">
        <f t="shared" si="21"/>
        <v>17934000</v>
      </c>
      <c r="F56" s="257">
        <f t="shared" si="21"/>
        <v>37103074</v>
      </c>
      <c r="G56" s="257">
        <f t="shared" si="21"/>
        <v>-10496000</v>
      </c>
      <c r="H56" s="257">
        <f t="shared" si="21"/>
        <v>26607074</v>
      </c>
      <c r="I56" s="257">
        <f t="shared" si="21"/>
        <v>26759304</v>
      </c>
      <c r="J56" s="257">
        <f t="shared" si="21"/>
        <v>37103074</v>
      </c>
      <c r="K56" s="257">
        <f t="shared" si="21"/>
        <v>-10213078</v>
      </c>
      <c r="L56" s="257">
        <f t="shared" si="21"/>
        <v>26889996</v>
      </c>
      <c r="M56" s="258">
        <f>L56/H56</f>
        <v>1.0106333375853354</v>
      </c>
      <c r="N56" s="258">
        <f>L56/I56</f>
        <v>1.0048839835296164</v>
      </c>
      <c r="O56" s="12"/>
    </row>
    <row r="57" spans="1:15" ht="12" customHeight="1">
      <c r="A57" s="255">
        <v>53</v>
      </c>
      <c r="B57" s="264" t="s">
        <v>286</v>
      </c>
      <c r="C57" s="257">
        <f>C54-C27</f>
        <v>39131000</v>
      </c>
      <c r="D57" s="257">
        <f t="shared" si="21"/>
        <v>-39131000</v>
      </c>
      <c r="E57" s="257">
        <f t="shared" si="21"/>
        <v>0</v>
      </c>
      <c r="F57" s="257">
        <f t="shared" si="21"/>
        <v>58258892</v>
      </c>
      <c r="G57" s="257">
        <f t="shared" si="21"/>
        <v>-58258892</v>
      </c>
      <c r="H57" s="257">
        <f t="shared" si="21"/>
        <v>0</v>
      </c>
      <c r="I57" s="269">
        <f t="shared" si="21"/>
        <v>93658315</v>
      </c>
      <c r="J57" s="257">
        <f t="shared" si="21"/>
        <v>83646990</v>
      </c>
      <c r="K57" s="257">
        <f t="shared" si="21"/>
        <v>40449</v>
      </c>
      <c r="L57" s="257">
        <f t="shared" si="21"/>
        <v>83687439</v>
      </c>
      <c r="M57" s="258"/>
      <c r="N57" s="258">
        <f>L57/I57</f>
        <v>0.8935398741692075</v>
      </c>
      <c r="O57" s="12"/>
    </row>
    <row r="58" spans="1:15" ht="12" customHeight="1">
      <c r="A58" s="266">
        <v>54</v>
      </c>
      <c r="B58" s="270" t="s">
        <v>311</v>
      </c>
      <c r="C58" s="265">
        <f aca="true" t="shared" si="22" ref="C58:H58">C42-C17</f>
        <v>21197000</v>
      </c>
      <c r="D58" s="265">
        <f t="shared" si="22"/>
        <v>-39131000</v>
      </c>
      <c r="E58" s="265">
        <f t="shared" si="22"/>
        <v>-17934000</v>
      </c>
      <c r="F58" s="265">
        <f t="shared" si="22"/>
        <v>21155818</v>
      </c>
      <c r="G58" s="265">
        <f t="shared" si="22"/>
        <v>-47762892</v>
      </c>
      <c r="H58" s="265">
        <f t="shared" si="22"/>
        <v>-26607074</v>
      </c>
      <c r="I58" s="60"/>
      <c r="J58" s="60"/>
      <c r="K58" s="60"/>
      <c r="L58" s="60"/>
      <c r="M58" s="59"/>
      <c r="N58" s="59"/>
      <c r="O58" s="12"/>
    </row>
    <row r="59" spans="1:15" ht="12" customHeight="1">
      <c r="A59" s="267">
        <v>55</v>
      </c>
      <c r="B59" s="270" t="s">
        <v>312</v>
      </c>
      <c r="C59" s="265">
        <f aca="true" t="shared" si="23" ref="C59:H59">C45</f>
        <v>32902000</v>
      </c>
      <c r="D59" s="265">
        <f t="shared" si="23"/>
        <v>0</v>
      </c>
      <c r="E59" s="265">
        <f t="shared" si="23"/>
        <v>32902000</v>
      </c>
      <c r="F59" s="265">
        <f t="shared" si="23"/>
        <v>36809000</v>
      </c>
      <c r="G59" s="265">
        <f t="shared" si="23"/>
        <v>0</v>
      </c>
      <c r="H59" s="265">
        <f t="shared" si="23"/>
        <v>36809000</v>
      </c>
      <c r="I59" s="60"/>
      <c r="J59" s="60"/>
      <c r="K59" s="60"/>
      <c r="L59" s="60"/>
      <c r="M59" s="59"/>
      <c r="N59" s="59"/>
      <c r="O59" s="12"/>
    </row>
    <row r="60" spans="1:15" ht="12" customHeight="1" thickBot="1">
      <c r="A60" s="268">
        <v>56</v>
      </c>
      <c r="B60" s="270" t="s">
        <v>313</v>
      </c>
      <c r="C60" s="265">
        <f aca="true" t="shared" si="24" ref="C60:H60">C58-C59</f>
        <v>-11705000</v>
      </c>
      <c r="D60" s="265">
        <f t="shared" si="24"/>
        <v>-39131000</v>
      </c>
      <c r="E60" s="265">
        <f t="shared" si="24"/>
        <v>-50836000</v>
      </c>
      <c r="F60" s="265">
        <f t="shared" si="24"/>
        <v>-15653182</v>
      </c>
      <c r="G60" s="265">
        <f t="shared" si="24"/>
        <v>-47762892</v>
      </c>
      <c r="H60" s="265">
        <f t="shared" si="24"/>
        <v>-63416074</v>
      </c>
      <c r="I60" s="11"/>
      <c r="J60" s="11"/>
      <c r="K60" s="11"/>
      <c r="L60" s="11"/>
      <c r="M60" s="12"/>
      <c r="N60" s="12"/>
      <c r="O60" s="12"/>
    </row>
    <row r="61" spans="1:15" ht="15.75">
      <c r="A61" s="13"/>
      <c r="B61" s="13"/>
      <c r="C61" s="13"/>
      <c r="D61" s="13"/>
      <c r="E61" s="11"/>
      <c r="F61" s="11"/>
      <c r="G61" s="11"/>
      <c r="H61" s="11"/>
      <c r="I61" s="11"/>
      <c r="J61" s="11"/>
      <c r="K61" s="11"/>
      <c r="L61" s="11"/>
      <c r="M61" s="12"/>
      <c r="N61" s="12"/>
      <c r="O61" s="12"/>
    </row>
  </sheetData>
  <sheetProtection/>
  <mergeCells count="10">
    <mergeCell ref="A2:A4"/>
    <mergeCell ref="B2:B4"/>
    <mergeCell ref="C2:E2"/>
    <mergeCell ref="F2:H2"/>
    <mergeCell ref="N2:N4"/>
    <mergeCell ref="C4:E4"/>
    <mergeCell ref="F4:H4"/>
    <mergeCell ref="J4:L4"/>
    <mergeCell ref="J2:L2"/>
    <mergeCell ref="M2:M4"/>
  </mergeCells>
  <printOptions/>
  <pageMargins left="0.7" right="0.7" top="0.75" bottom="0.75" header="0.3" footer="0.3"/>
  <pageSetup horizontalDpi="600" verticalDpi="600" orientation="landscape" paperSize="8" r:id="rId1"/>
  <headerFooter>
    <oddHeader>&amp;CMŰKÖDÉSI-FELHALMOZÁSI KÖLTSÉGVETÉSI MÉRLEG (KÖLTSÉGVETÉSI JELENTÉS) 2016. ÉV&amp;R8.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Mátraholding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Önkormányzati adósságrendezés</dc:title>
  <dc:subject>Táblák_Mellékletek</dc:subject>
  <dc:creator>Fekete Iván</dc:creator>
  <cp:keywords/>
  <dc:description/>
  <cp:lastModifiedBy>Nagyréde</cp:lastModifiedBy>
  <cp:lastPrinted>2017-05-18T10:01:18Z</cp:lastPrinted>
  <dcterms:created xsi:type="dcterms:W3CDTF">1997-07-30T07:21:49Z</dcterms:created>
  <dcterms:modified xsi:type="dcterms:W3CDTF">2017-05-22T11:21:35Z</dcterms:modified>
  <cp:category/>
  <cp:version/>
  <cp:contentType/>
  <cp:contentStatus/>
</cp:coreProperties>
</file>