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700" firstSheet="6" activeTab="9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2.'!$A$1:$AG$74</definedName>
    <definedName name="_xlnm.Print_Area" localSheetId="8">'Előiárányzat-felh.ütemterv. 9.'!$A$1:$Y$27</definedName>
    <definedName name="_xlnm.Print_Area" localSheetId="3">'Finanszírozási bevételek 4.'!$A$1:$AG$39</definedName>
    <definedName name="_xlnm.Print_Area" localSheetId="2">'Finanszírozási kiadások 3.'!$A$1:$AG$36</definedName>
    <definedName name="_xlnm.Print_Area" localSheetId="0">'Kiadások költségvetési 1.'!$A$1:$AG$102</definedName>
    <definedName name="_xlnm.Print_Area" localSheetId="4">'Létszám előirányzat 5.'!$A$1:$BR$38</definedName>
    <definedName name="_xlnm.Print_Area" localSheetId="6">'Stabilitási melléklet 7.'!$A$1:$G$13</definedName>
  </definedNames>
  <calcPr calcId="125725"/>
</workbook>
</file>

<file path=xl/calcChain.xml><?xml version="1.0" encoding="utf-8"?>
<calcChain xmlns="http://schemas.openxmlformats.org/spreadsheetml/2006/main">
  <c r="Y8" i="13"/>
  <c r="Y9"/>
  <c r="Y10"/>
  <c r="Y11"/>
  <c r="Y12"/>
  <c r="Y13"/>
  <c r="Y14"/>
  <c r="Y15"/>
  <c r="Y16"/>
  <c r="Y17"/>
  <c r="Y18"/>
  <c r="Y19"/>
  <c r="Y20"/>
  <c r="Y21"/>
  <c r="Y22"/>
  <c r="Y23"/>
  <c r="Y7"/>
  <c r="BK33" i="7"/>
  <c r="N23" i="13" l="1"/>
  <c r="O23"/>
  <c r="P23"/>
  <c r="Q23"/>
  <c r="R23"/>
  <c r="S23"/>
  <c r="T23"/>
  <c r="U23"/>
  <c r="V23"/>
  <c r="W23"/>
  <c r="X23"/>
  <c r="M25"/>
  <c r="AG42" i="3" l="1"/>
  <c r="AG13" i="4"/>
  <c r="AG21" i="3" l="1"/>
  <c r="AG45"/>
  <c r="Y24" i="13" l="1"/>
  <c r="Y25"/>
  <c r="Y26"/>
  <c r="P8" i="10"/>
  <c r="AG51" i="3"/>
  <c r="N27" i="13" l="1"/>
  <c r="O27"/>
  <c r="P27"/>
  <c r="Q27"/>
  <c r="R27"/>
  <c r="S27"/>
  <c r="T27"/>
  <c r="U27"/>
  <c r="V27"/>
  <c r="W27"/>
  <c r="X27"/>
  <c r="AI28" i="7"/>
  <c r="AM28"/>
  <c r="AQ28"/>
  <c r="AU28"/>
  <c r="AY28"/>
  <c r="BC28"/>
  <c r="BG28"/>
  <c r="BK28"/>
  <c r="BO28"/>
  <c r="Y27" i="13" l="1"/>
  <c r="BK32" i="7"/>
  <c r="P8" i="14" l="1"/>
  <c r="Q8" s="1"/>
  <c r="R8" s="1"/>
  <c r="S8" s="1"/>
  <c r="P25"/>
  <c r="Q25" s="1"/>
  <c r="R25" s="1"/>
  <c r="S25" s="1"/>
  <c r="I16" i="12"/>
  <c r="I11"/>
  <c r="I9"/>
  <c r="I8"/>
  <c r="I7"/>
  <c r="P25" i="10"/>
  <c r="AG36" i="6"/>
  <c r="AI32" i="7"/>
  <c r="AM32"/>
  <c r="AM33" s="1"/>
  <c r="AQ32"/>
  <c r="AU32"/>
  <c r="AY32"/>
  <c r="BC32"/>
  <c r="BC33" s="1"/>
  <c r="BG32"/>
  <c r="BG33" s="1"/>
  <c r="BO32"/>
  <c r="AE32"/>
  <c r="AE28"/>
  <c r="AI20"/>
  <c r="AM20"/>
  <c r="AQ20"/>
  <c r="AU20"/>
  <c r="AY20"/>
  <c r="BC20"/>
  <c r="BG20"/>
  <c r="BO20"/>
  <c r="AE20"/>
  <c r="AG29" i="6"/>
  <c r="AG21"/>
  <c r="AG18"/>
  <c r="AG13"/>
  <c r="AG33" i="5"/>
  <c r="AG26"/>
  <c r="AG17"/>
  <c r="AG10"/>
  <c r="AG27" s="1"/>
  <c r="AG73" i="4"/>
  <c r="AG67"/>
  <c r="P21" i="14" s="1"/>
  <c r="Q21" s="1"/>
  <c r="R21" s="1"/>
  <c r="S21" s="1"/>
  <c r="AG61" i="4"/>
  <c r="AG52"/>
  <c r="AG49"/>
  <c r="AG37"/>
  <c r="AG28"/>
  <c r="AG25"/>
  <c r="P17" i="14" s="1"/>
  <c r="Q17" s="1"/>
  <c r="R17" s="1"/>
  <c r="S17" s="1"/>
  <c r="AG101" i="3"/>
  <c r="P14" i="10" s="1"/>
  <c r="AG91" i="3"/>
  <c r="P13" i="14" s="1"/>
  <c r="Q13" s="1"/>
  <c r="R13" s="1"/>
  <c r="S13" s="1"/>
  <c r="AG86" i="3"/>
  <c r="P12" i="10" s="1"/>
  <c r="AG78" i="3"/>
  <c r="P11" i="10" s="1"/>
  <c r="AG66" i="3"/>
  <c r="AG61"/>
  <c r="P10" i="10" s="1"/>
  <c r="AG34" i="3"/>
  <c r="AG31"/>
  <c r="AG25"/>
  <c r="AG55" i="4" l="1"/>
  <c r="P19" i="14" s="1"/>
  <c r="Q19" s="1"/>
  <c r="R19" s="1"/>
  <c r="S19" s="1"/>
  <c r="AG26" i="3"/>
  <c r="BK20" i="7"/>
  <c r="AY33"/>
  <c r="BO33"/>
  <c r="AU33"/>
  <c r="AG19" i="4"/>
  <c r="AI33" i="7"/>
  <c r="AG30" i="6"/>
  <c r="AG39" s="1"/>
  <c r="P26" i="14" s="1"/>
  <c r="I14" i="12"/>
  <c r="I19"/>
  <c r="AG39" i="4"/>
  <c r="AG52" i="3"/>
  <c r="P9" i="10" s="1"/>
  <c r="AG36" i="5"/>
  <c r="P24" i="14" s="1"/>
  <c r="Q24" s="1"/>
  <c r="R24" s="1"/>
  <c r="S24" s="1"/>
  <c r="P22"/>
  <c r="Q22" s="1"/>
  <c r="R22" s="1"/>
  <c r="S22" s="1"/>
  <c r="P22" i="10"/>
  <c r="P21"/>
  <c r="P20" i="14"/>
  <c r="Q20" s="1"/>
  <c r="R20" s="1"/>
  <c r="S20" s="1"/>
  <c r="P20" i="10"/>
  <c r="P19"/>
  <c r="P17"/>
  <c r="P14" i="14"/>
  <c r="Q14" s="1"/>
  <c r="R14" s="1"/>
  <c r="S14" s="1"/>
  <c r="P13" i="10"/>
  <c r="P12" i="14"/>
  <c r="Q12" s="1"/>
  <c r="R12" s="1"/>
  <c r="S12" s="1"/>
  <c r="P11"/>
  <c r="Q11" s="1"/>
  <c r="R11" s="1"/>
  <c r="S11" s="1"/>
  <c r="P10"/>
  <c r="Q10" s="1"/>
  <c r="R10" s="1"/>
  <c r="S10" s="1"/>
  <c r="AQ33" i="7"/>
  <c r="AE33"/>
  <c r="P7" i="14" l="1"/>
  <c r="Q7" s="1"/>
  <c r="R7" s="1"/>
  <c r="S7" s="1"/>
  <c r="P7" i="10"/>
  <c r="P15" s="1"/>
  <c r="P16"/>
  <c r="AG102" i="3"/>
  <c r="P16" i="14"/>
  <c r="Q16" s="1"/>
  <c r="R16" s="1"/>
  <c r="S16" s="1"/>
  <c r="P24" i="10"/>
  <c r="P26"/>
  <c r="P27" s="1"/>
  <c r="Q26" i="14"/>
  <c r="R26" s="1"/>
  <c r="S26" s="1"/>
  <c r="P27"/>
  <c r="Q27" s="1"/>
  <c r="R27" s="1"/>
  <c r="S27" s="1"/>
  <c r="P18"/>
  <c r="Q18" s="1"/>
  <c r="R18" s="1"/>
  <c r="S18" s="1"/>
  <c r="AG74" i="4"/>
  <c r="P18" i="10"/>
  <c r="P9" i="14"/>
  <c r="P23" i="10" l="1"/>
  <c r="P23" i="14"/>
  <c r="Q23" s="1"/>
  <c r="R23" s="1"/>
  <c r="S23" s="1"/>
  <c r="Q9"/>
  <c r="R9" s="1"/>
  <c r="S9" s="1"/>
  <c r="P15"/>
  <c r="Q15" s="1"/>
  <c r="R15" s="1"/>
  <c r="S15" s="1"/>
</calcChain>
</file>

<file path=xl/sharedStrings.xml><?xml version="1.0" encoding="utf-8"?>
<sst xmlns="http://schemas.openxmlformats.org/spreadsheetml/2006/main" count="1047" uniqueCount="684">
  <si>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</si>
  <si>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</si>
  <si>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</si>
  <si>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</si>
  <si>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</si>
  <si>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</si>
  <si>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</si>
  <si>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</si>
  <si>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</si>
  <si>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</si>
  <si>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</si>
  <si>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</si>
  <si>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</si>
  <si>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</si>
  <si>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</si>
  <si>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</si>
  <si>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</si>
  <si>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</si>
  <si>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</si>
  <si>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</si>
  <si>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</si>
  <si>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</si>
  <si>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</si>
  <si>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</si>
  <si>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</si>
  <si>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</si>
  <si>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</si>
  <si>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</si>
  <si>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</si>
  <si>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</si>
  <si>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</si>
  <si>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</si>
  <si>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</si>
  <si>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</si>
  <si>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</si>
  <si>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</si>
  <si>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</si>
  <si>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</si>
  <si>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</si>
  <si>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</si>
  <si>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</si>
  <si>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</si>
  <si>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</si>
  <si>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</si>
  <si>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</si>
  <si>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</si>
  <si>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</si>
  <si>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</si>
  <si>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</si>
  <si>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</si>
  <si>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</si>
  <si>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</si>
  <si>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</si>
  <si>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</si>
  <si>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</si>
  <si>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</si>
  <si>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</si>
  <si>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</si>
  <si>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</si>
  <si>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</si>
  <si>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</si>
  <si>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</si>
  <si>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</si>
  <si>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</si>
  <si>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</si>
  <si>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</si>
  <si>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</si>
  <si>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</si>
  <si>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</si>
  <si>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</si>
  <si>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</si>
  <si>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</si>
  <si>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</si>
  <si>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</si>
  <si>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</si>
  <si>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</si>
  <si>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</si>
  <si>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</si>
  <si>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</si>
  <si>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</si>
  <si>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</si>
  <si>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</si>
  <si>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</si>
  <si>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</si>
  <si>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</si>
  <si>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</si>
  <si>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</si>
  <si>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</si>
  <si>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</si>
  <si>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</si>
  <si>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</si>
  <si>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</si>
  <si>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</si>
  <si>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</si>
  <si>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</si>
  <si>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</si>
  <si>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</si>
  <si>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</si>
  <si>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</si>
  <si>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</si>
  <si>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</si>
  <si>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</si>
  <si>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</si>
  <si>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</si>
  <si>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</si>
  <si>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</si>
  <si>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</si>
  <si>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</si>
  <si>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</si>
  <si>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</si>
  <si>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</si>
  <si>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</si>
  <si>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</si>
  <si>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</si>
  <si>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</si>
  <si>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</si>
  <si>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</si>
  <si>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</si>
  <si>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</si>
  <si>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</si>
  <si>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</si>
  <si>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</si>
  <si>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</si>
  <si>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</si>
  <si>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</si>
  <si>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</si>
  <si>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</si>
  <si>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</si>
  <si>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</si>
  <si>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</si>
  <si>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</si>
  <si>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</si>
  <si>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</si>
  <si>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</si>
  <si>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</si>
  <si>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</si>
  <si>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</si>
  <si>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</si>
  <si>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</si>
  <si>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</si>
  <si>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</si>
  <si>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</si>
  <si>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</si>
  <si>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</si>
  <si>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</si>
  <si>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</si>
  <si>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</si>
  <si>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</si>
  <si>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</si>
  <si>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</si>
  <si>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</si>
  <si>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</si>
  <si>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</si>
  <si>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</si>
  <si>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</si>
  <si>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</si>
  <si>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</si>
  <si>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</si>
  <si>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</si>
  <si>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</si>
  <si>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</si>
  <si>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</si>
  <si>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</si>
  <si>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</si>
  <si>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</si>
  <si>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</si>
  <si>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</si>
  <si>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</si>
  <si>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</si>
  <si>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</si>
  <si>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</si>
  <si>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</si>
  <si>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</si>
  <si>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</si>
  <si>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</si>
  <si>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</si>
  <si>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</si>
  <si>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</si>
  <si>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</si>
  <si>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</si>
  <si>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</si>
  <si>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</si>
  <si>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</si>
  <si>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</si>
  <si>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</si>
  <si>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</si>
  <si>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</si>
  <si>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</si>
  <si>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</si>
  <si>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</si>
  <si>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</si>
  <si>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</si>
  <si>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</si>
  <si>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</si>
  <si>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</si>
  <si>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</si>
  <si>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</si>
  <si>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</si>
  <si>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</si>
  <si>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</si>
  <si>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</si>
  <si>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</si>
  <si>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</si>
  <si>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</si>
  <si>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</si>
  <si>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</si>
  <si>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</si>
  <si>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</si>
  <si>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</si>
  <si>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</si>
  <si>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</si>
  <si>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</si>
  <si>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</si>
  <si>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</si>
  <si>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</si>
  <si>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</si>
  <si>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</si>
  <si>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</si>
  <si>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</si>
  <si>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</si>
  <si>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</si>
  <si>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</si>
  <si>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</si>
  <si>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</si>
  <si>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</si>
  <si>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</si>
  <si>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</si>
  <si>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</si>
  <si>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</si>
  <si>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</si>
  <si>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</si>
  <si>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</si>
  <si>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</si>
  <si>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</si>
  <si>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</si>
  <si>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</si>
  <si>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</si>
  <si>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</si>
  <si>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</si>
  <si>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</si>
  <si>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</si>
  <si>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</si>
  <si>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</si>
  <si>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</si>
  <si>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</si>
  <si>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</si>
  <si>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</si>
  <si>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</si>
  <si>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</si>
  <si>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</si>
  <si>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</si>
  <si>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</si>
  <si>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</si>
  <si>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</si>
  <si>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</si>
  <si>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</si>
  <si>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</si>
  <si>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</si>
  <si>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</si>
  <si>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</si>
  <si>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</si>
  <si>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</si>
  <si>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</si>
  <si>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</si>
  <si>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</si>
  <si>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</si>
  <si>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</si>
  <si>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</si>
  <si>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</si>
  <si>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</si>
  <si>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</si>
  <si>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</si>
  <si>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</si>
  <si>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</si>
  <si>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</si>
  <si>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</si>
  <si>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</si>
  <si>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</si>
  <si>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</si>
  <si>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</si>
  <si>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</si>
  <si>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</si>
  <si>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</si>
  <si>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</si>
  <si>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</si>
  <si>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</si>
  <si>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</si>
  <si>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</si>
  <si>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</si>
  <si>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</si>
  <si>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</si>
  <si>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</si>
  <si>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</si>
  <si>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</si>
  <si>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</si>
  <si>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</si>
  <si>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</si>
  <si>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</si>
  <si>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</si>
  <si>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</si>
  <si>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</si>
  <si>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</si>
  <si>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</si>
  <si>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</si>
  <si>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</si>
  <si>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</si>
  <si>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</si>
  <si>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</si>
  <si>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</si>
  <si>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</si>
  <si>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</si>
  <si>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</si>
  <si>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</si>
  <si>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</si>
  <si>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</si>
  <si>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</si>
  <si>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</si>
  <si>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</si>
  <si>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</si>
  <si>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</si>
  <si>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</si>
  <si>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</si>
  <si>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</si>
  <si>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</si>
  <si>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</si>
  <si>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</si>
  <si>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</si>
  <si>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</si>
  <si>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</si>
  <si>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</si>
  <si>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</si>
  <si>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</si>
  <si>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</si>
  <si>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</si>
  <si>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</si>
  <si>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</si>
  <si>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</si>
  <si>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</si>
  <si>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</si>
  <si>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</si>
  <si>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</si>
  <si>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</si>
  <si>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</si>
  <si>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</si>
  <si>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</si>
  <si>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</si>
  <si>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</si>
  <si>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</si>
  <si>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</si>
  <si>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</si>
  <si>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</si>
  <si>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</si>
  <si>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</si>
  <si>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</si>
  <si>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</si>
  <si>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</si>
  <si>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</si>
  <si>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</si>
  <si>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</si>
  <si>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</si>
  <si>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</si>
  <si>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</si>
  <si>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</si>
  <si>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</si>
  <si>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</si>
  <si>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</si>
  <si>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</si>
  <si>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</si>
  <si>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</si>
  <si>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</si>
  <si>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</si>
  <si>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</si>
  <si>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</si>
  <si>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</si>
  <si>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</si>
  <si>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</si>
  <si>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</si>
  <si>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</si>
  <si>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</si>
  <si>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</si>
  <si>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</si>
  <si>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</si>
  <si>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</si>
  <si>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</si>
  <si>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</si>
  <si>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</si>
  <si>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</si>
  <si>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</si>
  <si>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</si>
  <si>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</si>
  <si>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</si>
  <si>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</si>
  <si>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</si>
  <si>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</si>
  <si>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</si>
  <si>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</si>
  <si>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</si>
  <si>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</si>
  <si>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</si>
  <si>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</si>
  <si>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</si>
  <si>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</si>
  <si>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</si>
  <si>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</si>
  <si>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</si>
  <si>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</si>
  <si>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</si>
  <si>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</si>
  <si>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</si>
  <si>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</si>
  <si>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</si>
  <si>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</si>
  <si>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</si>
  <si>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</si>
  <si>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</si>
  <si>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</si>
  <si>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</si>
  <si>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</si>
  <si>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</si>
  <si>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</si>
  <si>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</si>
  <si>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</si>
  <si>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</si>
  <si>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</si>
  <si>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</si>
  <si>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</si>
  <si>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</si>
  <si>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</si>
  <si>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</si>
  <si>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</si>
  <si>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</si>
  <si>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</si>
  <si>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</si>
  <si>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</si>
  <si>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</si>
  <si>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</si>
  <si>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</si>
  <si>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</si>
  <si>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</si>
  <si>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</si>
  <si>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</si>
  <si>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</si>
  <si>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</si>
  <si>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</si>
  <si>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</si>
  <si>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</si>
  <si>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</si>
  <si>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</si>
  <si>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</si>
  <si>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</si>
  <si>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</si>
  <si>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</si>
  <si>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</si>
  <si>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</si>
  <si>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</si>
  <si>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</si>
  <si>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</si>
  <si>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</si>
  <si>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</si>
  <si>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</si>
  <si>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</si>
  <si>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</si>
  <si>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</si>
  <si>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</si>
  <si>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</si>
  <si>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</si>
  <si>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</si>
  <si>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</si>
  <si>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</si>
  <si>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</si>
  <si>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</si>
  <si>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</si>
  <si>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</si>
  <si>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</si>
  <si>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</si>
  <si>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</si>
  <si>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</si>
  <si>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</si>
  <si>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</si>
  <si>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</si>
  <si>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</si>
  <si>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</si>
  <si>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</si>
  <si>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</si>
  <si>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</si>
  <si>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</si>
  <si>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</si>
  <si>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</si>
  <si>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</si>
  <si>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</si>
  <si>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</si>
  <si>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</si>
  <si>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</si>
  <si>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</si>
  <si>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</si>
  <si>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</si>
  <si>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</si>
  <si>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</si>
  <si>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</si>
  <si>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</si>
  <si>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</si>
  <si>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</si>
  <si>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</si>
  <si>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</si>
  <si>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</si>
  <si>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</si>
  <si>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</si>
  <si>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</si>
  <si>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</si>
  <si>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</si>
  <si>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</si>
  <si>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</si>
  <si>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</si>
  <si>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</si>
  <si>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</si>
  <si>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</si>
  <si>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</si>
  <si>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</si>
  <si>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</si>
  <si>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</si>
  <si>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</si>
  <si>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</si>
  <si>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</si>
  <si>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</si>
  <si>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</si>
  <si>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</si>
  <si>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</si>
  <si>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</si>
  <si>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</si>
  <si>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</si>
  <si>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</si>
  <si>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</si>
  <si>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</si>
  <si>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</si>
  <si>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</si>
  <si>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</si>
  <si>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</si>
  <si>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</si>
  <si>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</si>
  <si>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</si>
  <si>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</si>
  <si>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</si>
  <si>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</si>
  <si>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</si>
  <si>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</si>
  <si>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</si>
  <si>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</si>
  <si>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</si>
  <si>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</si>
  <si>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</si>
  <si>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</si>
  <si>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</si>
  <si>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</si>
  <si>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</si>
  <si>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</si>
  <si>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</si>
  <si>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</si>
  <si>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</si>
  <si>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</si>
  <si>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</si>
  <si>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</si>
  <si>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</si>
  <si>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</si>
  <si>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</si>
  <si>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</si>
  <si>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</si>
  <si>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</si>
  <si>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</si>
  <si>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</si>
  <si>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</si>
  <si>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</si>
  <si>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</si>
  <si>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</si>
  <si>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</si>
  <si>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</si>
  <si>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</si>
  <si>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</si>
  <si>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</si>
  <si>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</si>
  <si>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</si>
  <si>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</si>
  <si>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</si>
  <si>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</si>
  <si>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</si>
  <si>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</si>
  <si>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</si>
  <si>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</si>
  <si>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</si>
  <si>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</si>
  <si>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</si>
  <si>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</si>
  <si>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</si>
  <si>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</si>
  <si>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</si>
  <si>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</si>
  <si>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</si>
  <si>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</si>
  <si>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</si>
  <si>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</si>
  <si>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</si>
  <si>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</si>
  <si>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</si>
  <si>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</si>
  <si>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</si>
  <si>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</si>
  <si>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</si>
  <si>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</si>
  <si>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</si>
  <si>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</si>
  <si>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</si>
  <si>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</si>
  <si>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</si>
  <si>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</si>
  <si>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</si>
  <si>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</si>
  <si>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</si>
  <si>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</si>
  <si>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</si>
  <si>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</si>
  <si>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</si>
  <si>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</si>
  <si>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</si>
  <si>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</si>
  <si>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</si>
  <si>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</si>
  <si>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</si>
  <si>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</si>
  <si>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</si>
  <si>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</si>
  <si>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</si>
  <si>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</si>
  <si>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</si>
  <si>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</si>
  <si>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</si>
  <si>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</si>
  <si>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</si>
  <si>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</si>
  <si>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</si>
  <si>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</si>
  <si>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</si>
  <si>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</si>
  <si>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</si>
  <si>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</si>
  <si>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</si>
  <si>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</si>
  <si>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</si>
  <si>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</si>
  <si>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</si>
  <si>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</si>
  <si>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</si>
  <si>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</si>
  <si>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</si>
  <si>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</si>
  <si>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</si>
  <si>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</si>
  <si>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</si>
  <si>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</si>
  <si>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</si>
  <si>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</si>
  <si>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</si>
  <si>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FINANSZÍROZÁSI KIADÁSOK (K9)</t>
  </si>
  <si>
    <t>FINANSZÍROZÁSI KIADÁSOK (19+20)=(K9)</t>
  </si>
  <si>
    <t>Összesen</t>
  </si>
  <si>
    <t>Nyim Község Önkormányzatának 2017. évi gördülő költségvetése (2017-2018-2019-2020)</t>
  </si>
  <si>
    <t>Nyim Község Önkormányzatának 2017. évi kiadási előirányzatai</t>
  </si>
  <si>
    <t>Nyim Község Önkormányzatának 2017. évi bevételi előirányzatai</t>
  </si>
  <si>
    <t>Nyim Község Önkormányzatának 2017. évi finanszírozási kiadásai</t>
  </si>
  <si>
    <t>Nyim Község Önkormányzatának 2016. évi finanszírozási kiadásai</t>
  </si>
  <si>
    <t>Nyim Község Önkormányzatának 2017. évi finanszírozási bevételei</t>
  </si>
  <si>
    <t>Nyim Község Önkormányzatának 2017. évi létszám előirányzata</t>
  </si>
  <si>
    <t>Nyim Község Önkormányzatának 2017. évi bevételei és kiadásai mérlegszerűen</t>
  </si>
  <si>
    <t>Nyim Község Önkormányzatának 2017. évi stabilitási melléklete 2017-2020</t>
  </si>
  <si>
    <t>Nyim Község Önkormányzatának 2017. évi felújítási és felhalmozási kiadásai</t>
  </si>
  <si>
    <t>Nyim Község Önkormányzatának 2017. évi előirányzat-felhasználási ütemterve</t>
  </si>
  <si>
    <t>1. melléklet a 3/2017. (III. 1.) önkormányzati rendelethez</t>
  </si>
  <si>
    <t>2. melléklet a 3/2017. (III. 1.) önkormányzati rendelethez</t>
  </si>
  <si>
    <t>3. melléklet a 3/2017. (III. 1.) önkormányzati rendelethez</t>
  </si>
  <si>
    <t>4. melléklet a 3/2017. (III. 1.) önkormányzati rendelethez</t>
  </si>
  <si>
    <t>5. melléklet a 3/2017. (III. 1.) önkormányzati rendelethez</t>
  </si>
  <si>
    <t>6. melléklet a 3/2017. (III. 1.) önkormányzati rendelethez</t>
  </si>
  <si>
    <t>7. melléklet a 3/2017. (III. 1.) önkormányzati rendelethez</t>
  </si>
  <si>
    <t>8. melléklet a 3/2017. (III. 1.) önkormányzati rendelethez</t>
  </si>
  <si>
    <t>9. melléklet a 3/2017. (III. 1.) önkormányzati rendelethez</t>
  </si>
  <si>
    <t>10. melléklet a  3/2017. (III. 1.)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</si>
</sst>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14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0" fontId="17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18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16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/>
    </xf>
    <xf numFmtId="1" fontId="14" fillId="0" borderId="0" xfId="0" applyNumberFormat="1" applyFont="1"/>
    <xf numFmtId="3" fontId="3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0" fontId="11" fillId="0" borderId="1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right" vertical="center" wrapText="1"/>
    </xf>
    <xf numFmtId="3" fontId="7" fillId="0" borderId="16" xfId="4" applyNumberFormat="1" applyFont="1" applyFill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4" fillId="0" borderId="6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11" xfId="1" applyFont="1" applyBorder="1" applyAlignment="1"/>
    <xf numFmtId="0" fontId="4" fillId="0" borderId="1" xfId="1" applyFont="1" applyFill="1" applyBorder="1" applyAlignment="1">
      <alignment horizontal="right"/>
    </xf>
    <xf numFmtId="0" fontId="3" fillId="0" borderId="1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164" fontId="5" fillId="0" borderId="11" xfId="0" applyNumberFormat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/>
    </xf>
    <xf numFmtId="0" fontId="14" fillId="0" borderId="3" xfId="0" applyFont="1" applyFill="1" applyBorder="1" applyAlignment="1">
      <alignment horizontal="left" vertical="center"/>
    </xf>
    <xf numFmtId="49" fontId="15" fillId="0" borderId="23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10"/>
  <sheetViews>
    <sheetView view="pageBreakPreview" zoomScaleNormal="100" zoomScaleSheetLayoutView="100" workbookViewId="0">
      <selection sqref="A1:AG1"/>
    </sheetView>
  </sheetViews>
  <sheetFormatPr defaultRowHeight="12.75"/>
  <cols>
    <col min="1" max="2" width="2.7109375" style="2" customWidth="1"/>
    <col min="3" max="32" width="2.7109375" style="1" customWidth="1"/>
    <col min="33" max="33" width="12.7109375" style="1" customWidth="1"/>
    <col min="34" max="16384" width="9.140625" style="1"/>
  </cols>
  <sheetData>
    <row r="1" spans="1:33" ht="39" customHeight="1">
      <c r="A1" s="118" t="s">
        <v>674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</row>
    <row r="2" spans="1:33" ht="25.5" customHeight="1">
      <c r="A2" s="119" t="s">
        <v>254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ht="19.5" customHeight="1">
      <c r="A3" s="119" t="s">
        <v>664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</row>
    <row r="4" spans="1:33" ht="19.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</row>
    <row r="5" spans="1:33" ht="15.95" customHeight="1">
      <c r="A5" s="122" t="s">
        <v>252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3" ht="35.1" customHeight="1">
      <c r="A6" s="124" t="s">
        <v>251</v>
      </c>
      <c r="B6" s="125"/>
      <c r="C6" s="126" t="s">
        <v>250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8" t="s">
        <v>249</v>
      </c>
      <c r="AD6" s="127"/>
      <c r="AE6" s="127"/>
      <c r="AF6" s="127"/>
      <c r="AG6" s="57" t="s">
        <v>657</v>
      </c>
    </row>
    <row r="7" spans="1:33">
      <c r="A7" s="115" t="s">
        <v>248</v>
      </c>
      <c r="B7" s="115"/>
      <c r="C7" s="116" t="s">
        <v>247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 t="s">
        <v>246</v>
      </c>
      <c r="AD7" s="116"/>
      <c r="AE7" s="116"/>
      <c r="AF7" s="116"/>
      <c r="AG7" s="56" t="s">
        <v>245</v>
      </c>
    </row>
    <row r="8" spans="1:33" ht="12.95" customHeight="1">
      <c r="A8" s="97" t="s">
        <v>244</v>
      </c>
      <c r="B8" s="97"/>
      <c r="C8" s="114" t="s">
        <v>243</v>
      </c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7" t="s">
        <v>242</v>
      </c>
      <c r="AD8" s="117"/>
      <c r="AE8" s="117"/>
      <c r="AF8" s="117"/>
      <c r="AG8" s="50">
        <v>18448677</v>
      </c>
    </row>
    <row r="9" spans="1:33" ht="12.95" customHeight="1">
      <c r="A9" s="97" t="s">
        <v>241</v>
      </c>
      <c r="B9" s="97"/>
      <c r="C9" s="114" t="s">
        <v>240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99" t="s">
        <v>239</v>
      </c>
      <c r="AD9" s="99"/>
      <c r="AE9" s="99"/>
      <c r="AF9" s="99"/>
      <c r="AG9" s="50">
        <v>400000</v>
      </c>
    </row>
    <row r="10" spans="1:33" ht="12.95" customHeight="1">
      <c r="A10" s="97" t="s">
        <v>238</v>
      </c>
      <c r="B10" s="97"/>
      <c r="C10" s="114" t="s">
        <v>237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99" t="s">
        <v>236</v>
      </c>
      <c r="AD10" s="99"/>
      <c r="AE10" s="99"/>
      <c r="AF10" s="99"/>
      <c r="AG10" s="50">
        <v>0</v>
      </c>
    </row>
    <row r="11" spans="1:33" ht="12.95" customHeight="1">
      <c r="A11" s="97" t="s">
        <v>235</v>
      </c>
      <c r="B11" s="97"/>
      <c r="C11" s="113" t="s">
        <v>234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99" t="s">
        <v>233</v>
      </c>
      <c r="AD11" s="99"/>
      <c r="AE11" s="99"/>
      <c r="AF11" s="99"/>
      <c r="AG11" s="50">
        <v>0</v>
      </c>
    </row>
    <row r="12" spans="1:33" ht="12.95" customHeight="1">
      <c r="A12" s="97" t="s">
        <v>232</v>
      </c>
      <c r="B12" s="97"/>
      <c r="C12" s="113" t="s">
        <v>231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99" t="s">
        <v>230</v>
      </c>
      <c r="AD12" s="99"/>
      <c r="AE12" s="99"/>
      <c r="AF12" s="99"/>
      <c r="AG12" s="50">
        <v>0</v>
      </c>
    </row>
    <row r="13" spans="1:33" ht="12.95" customHeight="1">
      <c r="A13" s="97" t="s">
        <v>229</v>
      </c>
      <c r="B13" s="97"/>
      <c r="C13" s="113" t="s">
        <v>228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99" t="s">
        <v>227</v>
      </c>
      <c r="AD13" s="99"/>
      <c r="AE13" s="99"/>
      <c r="AF13" s="99"/>
      <c r="AG13" s="50">
        <v>0</v>
      </c>
    </row>
    <row r="14" spans="1:33" ht="12.95" customHeight="1">
      <c r="A14" s="97" t="s">
        <v>226</v>
      </c>
      <c r="B14" s="97"/>
      <c r="C14" s="113" t="s">
        <v>225</v>
      </c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99" t="s">
        <v>224</v>
      </c>
      <c r="AD14" s="99"/>
      <c r="AE14" s="99"/>
      <c r="AF14" s="99"/>
      <c r="AG14" s="50">
        <v>279000</v>
      </c>
    </row>
    <row r="15" spans="1:33" ht="12.95" customHeight="1">
      <c r="A15" s="97" t="s">
        <v>223</v>
      </c>
      <c r="B15" s="97"/>
      <c r="C15" s="113" t="s">
        <v>222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99" t="s">
        <v>221</v>
      </c>
      <c r="AD15" s="99"/>
      <c r="AE15" s="99"/>
      <c r="AF15" s="99"/>
      <c r="AG15" s="50">
        <v>0</v>
      </c>
    </row>
    <row r="16" spans="1:33" ht="12.95" customHeight="1">
      <c r="A16" s="97" t="s">
        <v>220</v>
      </c>
      <c r="B16" s="97"/>
      <c r="C16" s="109" t="s">
        <v>219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99" t="s">
        <v>218</v>
      </c>
      <c r="AD16" s="99"/>
      <c r="AE16" s="99"/>
      <c r="AF16" s="99"/>
      <c r="AG16" s="50">
        <v>50000</v>
      </c>
    </row>
    <row r="17" spans="1:33" ht="12.95" customHeight="1">
      <c r="A17" s="97" t="s">
        <v>217</v>
      </c>
      <c r="B17" s="97"/>
      <c r="C17" s="109" t="s">
        <v>216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99" t="s">
        <v>215</v>
      </c>
      <c r="AD17" s="99"/>
      <c r="AE17" s="99"/>
      <c r="AF17" s="99"/>
      <c r="AG17" s="50">
        <v>0</v>
      </c>
    </row>
    <row r="18" spans="1:33" ht="12.95" customHeight="1">
      <c r="A18" s="97" t="s">
        <v>214</v>
      </c>
      <c r="B18" s="97"/>
      <c r="C18" s="109" t="s">
        <v>213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99" t="s">
        <v>212</v>
      </c>
      <c r="AD18" s="99"/>
      <c r="AE18" s="99"/>
      <c r="AF18" s="99"/>
      <c r="AG18" s="50">
        <v>0</v>
      </c>
    </row>
    <row r="19" spans="1:33" s="5" customFormat="1" ht="12.95" customHeight="1">
      <c r="A19" s="97" t="s">
        <v>211</v>
      </c>
      <c r="B19" s="97"/>
      <c r="C19" s="109" t="s">
        <v>210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99" t="s">
        <v>209</v>
      </c>
      <c r="AD19" s="99"/>
      <c r="AE19" s="99"/>
      <c r="AF19" s="99"/>
      <c r="AG19" s="50">
        <v>0</v>
      </c>
    </row>
    <row r="20" spans="1:33" s="5" customFormat="1" ht="12.95" customHeight="1">
      <c r="A20" s="97" t="s">
        <v>208</v>
      </c>
      <c r="B20" s="97"/>
      <c r="C20" s="109" t="s">
        <v>207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99" t="s">
        <v>206</v>
      </c>
      <c r="AD20" s="99"/>
      <c r="AE20" s="99"/>
      <c r="AF20" s="99"/>
      <c r="AG20" s="50">
        <v>150000</v>
      </c>
    </row>
    <row r="21" spans="1:33" s="5" customFormat="1" ht="12.95" customHeight="1">
      <c r="A21" s="97" t="s">
        <v>205</v>
      </c>
      <c r="B21" s="97"/>
      <c r="C21" s="113" t="s">
        <v>204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99" t="s">
        <v>203</v>
      </c>
      <c r="AD21" s="99"/>
      <c r="AE21" s="99"/>
      <c r="AF21" s="99"/>
      <c r="AG21" s="76">
        <f>SUM(AG8:AG20)</f>
        <v>19327677</v>
      </c>
    </row>
    <row r="22" spans="1:33" ht="12.95" customHeight="1">
      <c r="A22" s="97" t="s">
        <v>202</v>
      </c>
      <c r="B22" s="97"/>
      <c r="C22" s="109" t="s">
        <v>201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99" t="s">
        <v>200</v>
      </c>
      <c r="AD22" s="99"/>
      <c r="AE22" s="99"/>
      <c r="AF22" s="99"/>
      <c r="AG22" s="50">
        <v>4071600</v>
      </c>
    </row>
    <row r="23" spans="1:33" ht="26.1" customHeight="1">
      <c r="A23" s="97" t="s">
        <v>199</v>
      </c>
      <c r="B23" s="97"/>
      <c r="C23" s="109" t="s">
        <v>198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99" t="s">
        <v>197</v>
      </c>
      <c r="AD23" s="99"/>
      <c r="AE23" s="99"/>
      <c r="AF23" s="99"/>
      <c r="AG23" s="50">
        <v>0</v>
      </c>
    </row>
    <row r="24" spans="1:33" ht="12.95" customHeight="1">
      <c r="A24" s="97" t="s">
        <v>196</v>
      </c>
      <c r="B24" s="97"/>
      <c r="C24" s="105" t="s">
        <v>195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99" t="s">
        <v>194</v>
      </c>
      <c r="AD24" s="99"/>
      <c r="AE24" s="99"/>
      <c r="AF24" s="99"/>
      <c r="AG24" s="50">
        <v>300000</v>
      </c>
    </row>
    <row r="25" spans="1:33" ht="12.95" customHeight="1">
      <c r="A25" s="97" t="s">
        <v>193</v>
      </c>
      <c r="B25" s="97"/>
      <c r="C25" s="109" t="s">
        <v>192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99" t="s">
        <v>191</v>
      </c>
      <c r="AD25" s="99"/>
      <c r="AE25" s="99"/>
      <c r="AF25" s="99"/>
      <c r="AG25" s="76">
        <f>SUM(AG22:AG24)</f>
        <v>4371600</v>
      </c>
    </row>
    <row r="26" spans="1:33" ht="12.95" customHeight="1">
      <c r="A26" s="101" t="s">
        <v>190</v>
      </c>
      <c r="B26" s="101"/>
      <c r="C26" s="112" t="s">
        <v>189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03" t="s">
        <v>188</v>
      </c>
      <c r="AD26" s="103"/>
      <c r="AE26" s="103"/>
      <c r="AF26" s="103"/>
      <c r="AG26" s="83">
        <f>SUM(AG25,AG21)</f>
        <v>23699277</v>
      </c>
    </row>
    <row r="27" spans="1:33" s="4" customFormat="1" ht="12.95" customHeight="1">
      <c r="A27" s="101" t="s">
        <v>187</v>
      </c>
      <c r="B27" s="101"/>
      <c r="C27" s="110" t="s">
        <v>186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03" t="s">
        <v>185</v>
      </c>
      <c r="AD27" s="103"/>
      <c r="AE27" s="103"/>
      <c r="AF27" s="103"/>
      <c r="AG27" s="51">
        <v>3774800</v>
      </c>
    </row>
    <row r="28" spans="1:33" ht="12.95" customHeight="1">
      <c r="A28" s="97" t="s">
        <v>184</v>
      </c>
      <c r="B28" s="97"/>
      <c r="C28" s="109" t="s">
        <v>183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99" t="s">
        <v>182</v>
      </c>
      <c r="AD28" s="99"/>
      <c r="AE28" s="99"/>
      <c r="AF28" s="99"/>
      <c r="AG28" s="50">
        <v>0</v>
      </c>
    </row>
    <row r="29" spans="1:33" ht="12.95" customHeight="1">
      <c r="A29" s="97" t="s">
        <v>181</v>
      </c>
      <c r="B29" s="97"/>
      <c r="C29" s="109" t="s">
        <v>180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99" t="s">
        <v>179</v>
      </c>
      <c r="AD29" s="99"/>
      <c r="AE29" s="99"/>
      <c r="AF29" s="99"/>
      <c r="AG29" s="50">
        <v>2886210</v>
      </c>
    </row>
    <row r="30" spans="1:33" ht="12.95" customHeight="1">
      <c r="A30" s="97" t="s">
        <v>178</v>
      </c>
      <c r="B30" s="97"/>
      <c r="C30" s="109" t="s">
        <v>177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99" t="s">
        <v>176</v>
      </c>
      <c r="AD30" s="99"/>
      <c r="AE30" s="99"/>
      <c r="AF30" s="99"/>
      <c r="AG30" s="50">
        <v>0</v>
      </c>
    </row>
    <row r="31" spans="1:33" ht="12.95" customHeight="1">
      <c r="A31" s="97" t="s">
        <v>175</v>
      </c>
      <c r="B31" s="97"/>
      <c r="C31" s="109" t="s">
        <v>174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99" t="s">
        <v>173</v>
      </c>
      <c r="AD31" s="99"/>
      <c r="AE31" s="99"/>
      <c r="AF31" s="99"/>
      <c r="AG31" s="76">
        <f>SUM(AG28:AG30)</f>
        <v>2886210</v>
      </c>
    </row>
    <row r="32" spans="1:33" ht="12.95" customHeight="1">
      <c r="A32" s="97" t="s">
        <v>172</v>
      </c>
      <c r="B32" s="97"/>
      <c r="C32" s="109" t="s">
        <v>171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99" t="s">
        <v>170</v>
      </c>
      <c r="AD32" s="99"/>
      <c r="AE32" s="99"/>
      <c r="AF32" s="99"/>
      <c r="AG32" s="50">
        <v>300000</v>
      </c>
    </row>
    <row r="33" spans="1:33" ht="12.95" customHeight="1">
      <c r="A33" s="97" t="s">
        <v>169</v>
      </c>
      <c r="B33" s="97"/>
      <c r="C33" s="109" t="s">
        <v>168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99" t="s">
        <v>167</v>
      </c>
      <c r="AD33" s="99"/>
      <c r="AE33" s="99"/>
      <c r="AF33" s="99"/>
      <c r="AG33" s="50">
        <v>200000</v>
      </c>
    </row>
    <row r="34" spans="1:33" ht="12.95" customHeight="1">
      <c r="A34" s="97" t="s">
        <v>166</v>
      </c>
      <c r="B34" s="97"/>
      <c r="C34" s="109" t="s">
        <v>165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99" t="s">
        <v>164</v>
      </c>
      <c r="AD34" s="99"/>
      <c r="AE34" s="99"/>
      <c r="AF34" s="99"/>
      <c r="AG34" s="76">
        <f>SUM(AG32:AG33)</f>
        <v>500000</v>
      </c>
    </row>
    <row r="35" spans="1:33" ht="12.95" customHeight="1">
      <c r="A35" s="97" t="s">
        <v>163</v>
      </c>
      <c r="B35" s="97"/>
      <c r="C35" s="109" t="s">
        <v>162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99" t="s">
        <v>161</v>
      </c>
      <c r="AD35" s="99"/>
      <c r="AE35" s="99"/>
      <c r="AF35" s="99"/>
      <c r="AG35" s="50">
        <v>2846160</v>
      </c>
    </row>
    <row r="36" spans="1:33" ht="12.95" customHeight="1">
      <c r="A36" s="97" t="s">
        <v>160</v>
      </c>
      <c r="B36" s="97"/>
      <c r="C36" s="109" t="s">
        <v>159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99" t="s">
        <v>158</v>
      </c>
      <c r="AD36" s="99"/>
      <c r="AE36" s="99"/>
      <c r="AF36" s="99"/>
      <c r="AG36" s="50">
        <v>44433</v>
      </c>
    </row>
    <row r="37" spans="1:33" ht="12.95" customHeight="1">
      <c r="A37" s="97" t="s">
        <v>157</v>
      </c>
      <c r="B37" s="97"/>
      <c r="C37" s="109" t="s">
        <v>156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99" t="s">
        <v>155</v>
      </c>
      <c r="AD37" s="99"/>
      <c r="AE37" s="99"/>
      <c r="AF37" s="99"/>
      <c r="AG37" s="50">
        <v>0</v>
      </c>
    </row>
    <row r="38" spans="1:33" ht="12.95" customHeight="1">
      <c r="A38" s="97" t="s">
        <v>154</v>
      </c>
      <c r="B38" s="97"/>
      <c r="C38" s="109" t="s">
        <v>153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99" t="s">
        <v>152</v>
      </c>
      <c r="AD38" s="99"/>
      <c r="AE38" s="99"/>
      <c r="AF38" s="99"/>
      <c r="AG38" s="50">
        <v>2150000</v>
      </c>
    </row>
    <row r="39" spans="1:33" ht="12.95" customHeight="1">
      <c r="A39" s="97" t="s">
        <v>151</v>
      </c>
      <c r="B39" s="97"/>
      <c r="C39" s="111" t="s">
        <v>150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99" t="s">
        <v>149</v>
      </c>
      <c r="AD39" s="99"/>
      <c r="AE39" s="99"/>
      <c r="AF39" s="99"/>
      <c r="AG39" s="50">
        <v>578000</v>
      </c>
    </row>
    <row r="40" spans="1:33" ht="12.95" customHeight="1">
      <c r="A40" s="97" t="s">
        <v>148</v>
      </c>
      <c r="B40" s="97"/>
      <c r="C40" s="105" t="s">
        <v>147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99" t="s">
        <v>146</v>
      </c>
      <c r="AD40" s="99"/>
      <c r="AE40" s="99"/>
      <c r="AF40" s="99"/>
      <c r="AG40" s="50">
        <v>430000</v>
      </c>
    </row>
    <row r="41" spans="1:33" ht="12.95" customHeight="1">
      <c r="A41" s="97" t="s">
        <v>145</v>
      </c>
      <c r="B41" s="97"/>
      <c r="C41" s="109" t="s">
        <v>144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99" t="s">
        <v>143</v>
      </c>
      <c r="AD41" s="99"/>
      <c r="AE41" s="99"/>
      <c r="AF41" s="99"/>
      <c r="AG41" s="50">
        <v>580000</v>
      </c>
    </row>
    <row r="42" spans="1:33" ht="12.95" customHeight="1">
      <c r="A42" s="97" t="s">
        <v>142</v>
      </c>
      <c r="B42" s="97"/>
      <c r="C42" s="109" t="s">
        <v>141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99" t="s">
        <v>140</v>
      </c>
      <c r="AD42" s="99"/>
      <c r="AE42" s="99"/>
      <c r="AF42" s="99"/>
      <c r="AG42" s="76">
        <f>SUM(AG35:AG41)</f>
        <v>6628593</v>
      </c>
    </row>
    <row r="43" spans="1:33" ht="12.95" customHeight="1">
      <c r="A43" s="97" t="s">
        <v>139</v>
      </c>
      <c r="B43" s="97"/>
      <c r="C43" s="109" t="s">
        <v>138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99" t="s">
        <v>137</v>
      </c>
      <c r="AD43" s="99"/>
      <c r="AE43" s="99"/>
      <c r="AF43" s="99"/>
      <c r="AG43" s="50">
        <v>0</v>
      </c>
    </row>
    <row r="44" spans="1:33" ht="12.95" customHeight="1">
      <c r="A44" s="97" t="s">
        <v>136</v>
      </c>
      <c r="B44" s="97"/>
      <c r="C44" s="109" t="s">
        <v>135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99" t="s">
        <v>134</v>
      </c>
      <c r="AD44" s="99"/>
      <c r="AE44" s="99"/>
      <c r="AF44" s="99"/>
      <c r="AG44" s="50">
        <v>0</v>
      </c>
    </row>
    <row r="45" spans="1:33" ht="12.95" customHeight="1">
      <c r="A45" s="97" t="s">
        <v>133</v>
      </c>
      <c r="B45" s="97"/>
      <c r="C45" s="109" t="s">
        <v>132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99" t="s">
        <v>131</v>
      </c>
      <c r="AD45" s="99"/>
      <c r="AE45" s="99"/>
      <c r="AF45" s="99"/>
      <c r="AG45" s="76">
        <f>SUM(AG43:AG44)</f>
        <v>0</v>
      </c>
    </row>
    <row r="46" spans="1:33" ht="12.95" customHeight="1">
      <c r="A46" s="97" t="s">
        <v>130</v>
      </c>
      <c r="B46" s="97"/>
      <c r="C46" s="109" t="s">
        <v>129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99" t="s">
        <v>128</v>
      </c>
      <c r="AD46" s="99"/>
      <c r="AE46" s="99"/>
      <c r="AF46" s="99"/>
      <c r="AG46" s="50">
        <v>3043000</v>
      </c>
    </row>
    <row r="47" spans="1:33" ht="12.95" customHeight="1">
      <c r="A47" s="97" t="s">
        <v>127</v>
      </c>
      <c r="B47" s="97"/>
      <c r="C47" s="109" t="s">
        <v>126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99" t="s">
        <v>125</v>
      </c>
      <c r="AD47" s="99"/>
      <c r="AE47" s="99"/>
      <c r="AF47" s="99"/>
      <c r="AG47" s="50">
        <v>0</v>
      </c>
    </row>
    <row r="48" spans="1:33" ht="12.95" customHeight="1">
      <c r="A48" s="97" t="s">
        <v>124</v>
      </c>
      <c r="B48" s="97"/>
      <c r="C48" s="109" t="s">
        <v>123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99" t="s">
        <v>122</v>
      </c>
      <c r="AD48" s="99"/>
      <c r="AE48" s="99"/>
      <c r="AF48" s="99"/>
      <c r="AG48" s="50">
        <v>300000</v>
      </c>
    </row>
    <row r="49" spans="1:33" ht="12.95" customHeight="1">
      <c r="A49" s="97" t="s">
        <v>121</v>
      </c>
      <c r="B49" s="97"/>
      <c r="C49" s="109" t="s">
        <v>120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99" t="s">
        <v>119</v>
      </c>
      <c r="AD49" s="99"/>
      <c r="AE49" s="99"/>
      <c r="AF49" s="99"/>
      <c r="AG49" s="50">
        <v>0</v>
      </c>
    </row>
    <row r="50" spans="1:33" ht="12.95" customHeight="1">
      <c r="A50" s="97" t="s">
        <v>118</v>
      </c>
      <c r="B50" s="97"/>
      <c r="C50" s="109" t="s">
        <v>117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99" t="s">
        <v>116</v>
      </c>
      <c r="AD50" s="99"/>
      <c r="AE50" s="99"/>
      <c r="AF50" s="99"/>
      <c r="AG50" s="50">
        <v>1130000</v>
      </c>
    </row>
    <row r="51" spans="1:33" ht="12.95" customHeight="1">
      <c r="A51" s="97" t="s">
        <v>115</v>
      </c>
      <c r="B51" s="97"/>
      <c r="C51" s="109" t="s">
        <v>114</v>
      </c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99" t="s">
        <v>113</v>
      </c>
      <c r="AD51" s="99"/>
      <c r="AE51" s="99"/>
      <c r="AF51" s="99"/>
      <c r="AG51" s="76">
        <f>SUM(AG46:AG50)</f>
        <v>4473000</v>
      </c>
    </row>
    <row r="52" spans="1:33" ht="12.95" customHeight="1">
      <c r="A52" s="101" t="s">
        <v>112</v>
      </c>
      <c r="B52" s="101"/>
      <c r="C52" s="110" t="s">
        <v>111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03" t="s">
        <v>110</v>
      </c>
      <c r="AD52" s="103"/>
      <c r="AE52" s="103"/>
      <c r="AF52" s="103"/>
      <c r="AG52" s="82">
        <f>SUM(AG51,AG45,AG42,AG34,AG31)</f>
        <v>14487803</v>
      </c>
    </row>
    <row r="53" spans="1:33" ht="12.95" customHeight="1">
      <c r="A53" s="97" t="s">
        <v>109</v>
      </c>
      <c r="B53" s="97"/>
      <c r="C53" s="98" t="s">
        <v>108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9" t="s">
        <v>107</v>
      </c>
      <c r="AD53" s="99"/>
      <c r="AE53" s="99"/>
      <c r="AF53" s="99"/>
      <c r="AG53" s="50">
        <v>0</v>
      </c>
    </row>
    <row r="54" spans="1:33" ht="12.95" customHeight="1">
      <c r="A54" s="97" t="s">
        <v>106</v>
      </c>
      <c r="B54" s="97"/>
      <c r="C54" s="98" t="s">
        <v>105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9" t="s">
        <v>104</v>
      </c>
      <c r="AD54" s="99"/>
      <c r="AE54" s="99"/>
      <c r="AF54" s="99"/>
      <c r="AG54" s="50">
        <v>0</v>
      </c>
    </row>
    <row r="55" spans="1:33" ht="12.95" customHeight="1">
      <c r="A55" s="97" t="s">
        <v>103</v>
      </c>
      <c r="B55" s="97"/>
      <c r="C55" s="108" t="s">
        <v>102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99" t="s">
        <v>101</v>
      </c>
      <c r="AD55" s="99"/>
      <c r="AE55" s="99"/>
      <c r="AF55" s="99"/>
      <c r="AG55" s="50">
        <v>0</v>
      </c>
    </row>
    <row r="56" spans="1:33" ht="12.95" customHeight="1">
      <c r="A56" s="97" t="s">
        <v>100</v>
      </c>
      <c r="B56" s="97"/>
      <c r="C56" s="108" t="s">
        <v>99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99" t="s">
        <v>98</v>
      </c>
      <c r="AD56" s="99"/>
      <c r="AE56" s="99"/>
      <c r="AF56" s="99"/>
      <c r="AG56" s="50">
        <v>0</v>
      </c>
    </row>
    <row r="57" spans="1:33" ht="12.95" customHeight="1">
      <c r="A57" s="97" t="s">
        <v>97</v>
      </c>
      <c r="B57" s="97"/>
      <c r="C57" s="108" t="s">
        <v>96</v>
      </c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99" t="s">
        <v>95</v>
      </c>
      <c r="AD57" s="99"/>
      <c r="AE57" s="99"/>
      <c r="AF57" s="99"/>
      <c r="AG57" s="50">
        <v>0</v>
      </c>
    </row>
    <row r="58" spans="1:33" ht="12.95" customHeight="1">
      <c r="A58" s="97" t="s">
        <v>94</v>
      </c>
      <c r="B58" s="97"/>
      <c r="C58" s="98" t="s">
        <v>93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9" t="s">
        <v>92</v>
      </c>
      <c r="AD58" s="99"/>
      <c r="AE58" s="99"/>
      <c r="AF58" s="99"/>
      <c r="AG58" s="50">
        <v>1200000</v>
      </c>
    </row>
    <row r="59" spans="1:33" ht="12.95" customHeight="1">
      <c r="A59" s="97" t="s">
        <v>91</v>
      </c>
      <c r="B59" s="97"/>
      <c r="C59" s="98" t="s">
        <v>90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9" t="s">
        <v>89</v>
      </c>
      <c r="AD59" s="99"/>
      <c r="AE59" s="99"/>
      <c r="AF59" s="99"/>
      <c r="AG59" s="50"/>
    </row>
    <row r="60" spans="1:33" ht="12.95" customHeight="1">
      <c r="A60" s="97" t="s">
        <v>88</v>
      </c>
      <c r="B60" s="97"/>
      <c r="C60" s="98" t="s">
        <v>87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9" t="s">
        <v>86</v>
      </c>
      <c r="AD60" s="99"/>
      <c r="AE60" s="99"/>
      <c r="AF60" s="99"/>
      <c r="AG60" s="50">
        <v>1820000</v>
      </c>
    </row>
    <row r="61" spans="1:33" ht="12.95" customHeight="1">
      <c r="A61" s="101" t="s">
        <v>85</v>
      </c>
      <c r="B61" s="101"/>
      <c r="C61" s="104" t="s">
        <v>84</v>
      </c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3" t="s">
        <v>83</v>
      </c>
      <c r="AD61" s="103"/>
      <c r="AE61" s="103"/>
      <c r="AF61" s="103"/>
      <c r="AG61" s="82">
        <f>SUM(AG53:AG60)</f>
        <v>3020000</v>
      </c>
    </row>
    <row r="62" spans="1:33" ht="12.95" customHeight="1">
      <c r="A62" s="97" t="s">
        <v>82</v>
      </c>
      <c r="B62" s="97"/>
      <c r="C62" s="100" t="s">
        <v>81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99" t="s">
        <v>80</v>
      </c>
      <c r="AD62" s="99"/>
      <c r="AE62" s="99"/>
      <c r="AF62" s="99"/>
      <c r="AG62" s="50">
        <v>0</v>
      </c>
    </row>
    <row r="63" spans="1:33" ht="12.95" customHeight="1">
      <c r="A63" s="97">
        <v>56</v>
      </c>
      <c r="B63" s="97"/>
      <c r="C63" s="100" t="s">
        <v>79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99" t="s">
        <v>78</v>
      </c>
      <c r="AD63" s="99"/>
      <c r="AE63" s="99"/>
      <c r="AF63" s="99"/>
      <c r="AG63" s="50">
        <v>0</v>
      </c>
    </row>
    <row r="64" spans="1:33" ht="12.95" customHeight="1">
      <c r="A64" s="97">
        <v>57</v>
      </c>
      <c r="B64" s="97"/>
      <c r="C64" s="100" t="s">
        <v>77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99" t="s">
        <v>76</v>
      </c>
      <c r="AD64" s="99"/>
      <c r="AE64" s="99"/>
      <c r="AF64" s="99"/>
      <c r="AG64" s="50">
        <v>0</v>
      </c>
    </row>
    <row r="65" spans="1:33" ht="12.95" customHeight="1">
      <c r="A65" s="97">
        <v>58</v>
      </c>
      <c r="B65" s="97"/>
      <c r="C65" s="100" t="s">
        <v>75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99" t="s">
        <v>74</v>
      </c>
      <c r="AD65" s="99"/>
      <c r="AE65" s="99"/>
      <c r="AF65" s="99"/>
      <c r="AG65" s="50">
        <v>0</v>
      </c>
    </row>
    <row r="66" spans="1:33" ht="12.95" customHeight="1">
      <c r="A66" s="97">
        <v>59</v>
      </c>
      <c r="B66" s="97"/>
      <c r="C66" s="100" t="s">
        <v>73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99" t="s">
        <v>72</v>
      </c>
      <c r="AD66" s="99"/>
      <c r="AE66" s="99"/>
      <c r="AF66" s="99"/>
      <c r="AG66" s="76">
        <f>SUM(AG62:AG65)</f>
        <v>0</v>
      </c>
    </row>
    <row r="67" spans="1:33" ht="26.1" customHeight="1">
      <c r="A67" s="97">
        <v>60</v>
      </c>
      <c r="B67" s="97"/>
      <c r="C67" s="100" t="s">
        <v>71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99" t="s">
        <v>70</v>
      </c>
      <c r="AD67" s="99"/>
      <c r="AE67" s="99"/>
      <c r="AF67" s="99"/>
      <c r="AG67" s="50">
        <v>0</v>
      </c>
    </row>
    <row r="68" spans="1:33" ht="26.1" customHeight="1">
      <c r="A68" s="97">
        <v>61</v>
      </c>
      <c r="B68" s="97"/>
      <c r="C68" s="100" t="s">
        <v>69</v>
      </c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99" t="s">
        <v>68</v>
      </c>
      <c r="AD68" s="99"/>
      <c r="AE68" s="99"/>
      <c r="AF68" s="99"/>
      <c r="AG68" s="50">
        <v>0</v>
      </c>
    </row>
    <row r="69" spans="1:33" ht="26.1" customHeight="1">
      <c r="A69" s="97">
        <v>62</v>
      </c>
      <c r="B69" s="97"/>
      <c r="C69" s="100" t="s">
        <v>67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99" t="s">
        <v>66</v>
      </c>
      <c r="AD69" s="99"/>
      <c r="AE69" s="99"/>
      <c r="AF69" s="99"/>
      <c r="AG69" s="50">
        <v>0</v>
      </c>
    </row>
    <row r="70" spans="1:33" ht="12.95" customHeight="1">
      <c r="A70" s="97">
        <v>63</v>
      </c>
      <c r="B70" s="97"/>
      <c r="C70" s="100" t="s">
        <v>65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99" t="s">
        <v>64</v>
      </c>
      <c r="AD70" s="99"/>
      <c r="AE70" s="99"/>
      <c r="AF70" s="99"/>
      <c r="AG70" s="55">
        <v>6021587</v>
      </c>
    </row>
    <row r="71" spans="1:33" ht="26.1" customHeight="1">
      <c r="A71" s="97">
        <v>64</v>
      </c>
      <c r="B71" s="97"/>
      <c r="C71" s="100" t="s">
        <v>63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99" t="s">
        <v>62</v>
      </c>
      <c r="AD71" s="99"/>
      <c r="AE71" s="99"/>
      <c r="AF71" s="99"/>
      <c r="AG71" s="50">
        <v>0</v>
      </c>
    </row>
    <row r="72" spans="1:33" ht="26.1" customHeight="1">
      <c r="A72" s="97">
        <v>65</v>
      </c>
      <c r="B72" s="97"/>
      <c r="C72" s="100" t="s">
        <v>61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99" t="s">
        <v>60</v>
      </c>
      <c r="AD72" s="99"/>
      <c r="AE72" s="99"/>
      <c r="AF72" s="99"/>
      <c r="AG72" s="50">
        <v>0</v>
      </c>
    </row>
    <row r="73" spans="1:33" ht="12.95" customHeight="1">
      <c r="A73" s="97">
        <v>66</v>
      </c>
      <c r="B73" s="97"/>
      <c r="C73" s="100" t="s">
        <v>59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99" t="s">
        <v>58</v>
      </c>
      <c r="AD73" s="99"/>
      <c r="AE73" s="99"/>
      <c r="AF73" s="99"/>
      <c r="AG73" s="50">
        <v>0</v>
      </c>
    </row>
    <row r="74" spans="1:33" ht="12.95" customHeight="1">
      <c r="A74" s="97">
        <v>67</v>
      </c>
      <c r="B74" s="97"/>
      <c r="C74" s="107" t="s">
        <v>57</v>
      </c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99" t="s">
        <v>56</v>
      </c>
      <c r="AD74" s="99"/>
      <c r="AE74" s="99"/>
      <c r="AF74" s="99"/>
      <c r="AG74" s="50">
        <v>0</v>
      </c>
    </row>
    <row r="75" spans="1:33" ht="12.95" customHeight="1">
      <c r="A75" s="97">
        <v>68</v>
      </c>
      <c r="B75" s="97"/>
      <c r="C75" s="100" t="s">
        <v>55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99" t="s">
        <v>54</v>
      </c>
      <c r="AD75" s="99"/>
      <c r="AE75" s="99"/>
      <c r="AF75" s="99"/>
      <c r="AG75" s="50">
        <v>0</v>
      </c>
    </row>
    <row r="76" spans="1:33" ht="12.95" customHeight="1">
      <c r="A76" s="97">
        <v>69</v>
      </c>
      <c r="B76" s="97"/>
      <c r="C76" s="100" t="s">
        <v>53</v>
      </c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99" t="s">
        <v>52</v>
      </c>
      <c r="AD76" s="99"/>
      <c r="AE76" s="99"/>
      <c r="AF76" s="99"/>
      <c r="AG76" s="50">
        <v>160000</v>
      </c>
    </row>
    <row r="77" spans="1:33" ht="12.95" customHeight="1">
      <c r="A77" s="97">
        <v>70</v>
      </c>
      <c r="B77" s="97"/>
      <c r="C77" s="107" t="s">
        <v>51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99" t="s">
        <v>50</v>
      </c>
      <c r="AD77" s="99"/>
      <c r="AE77" s="99"/>
      <c r="AF77" s="99"/>
      <c r="AG77" s="50">
        <v>1108413</v>
      </c>
    </row>
    <row r="78" spans="1:33" ht="12.95" customHeight="1">
      <c r="A78" s="101">
        <v>71</v>
      </c>
      <c r="B78" s="101"/>
      <c r="C78" s="104" t="s">
        <v>49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3" t="s">
        <v>48</v>
      </c>
      <c r="AD78" s="103"/>
      <c r="AE78" s="103"/>
      <c r="AF78" s="103"/>
      <c r="AG78" s="82">
        <f>SUM(AG67:AG77)</f>
        <v>7290000</v>
      </c>
    </row>
    <row r="79" spans="1:33" ht="12.95" customHeight="1">
      <c r="A79" s="97">
        <v>72</v>
      </c>
      <c r="B79" s="97"/>
      <c r="C79" s="106" t="s">
        <v>47</v>
      </c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99" t="s">
        <v>46</v>
      </c>
      <c r="AD79" s="99"/>
      <c r="AE79" s="99"/>
      <c r="AF79" s="99"/>
      <c r="AG79" s="50">
        <v>0</v>
      </c>
    </row>
    <row r="80" spans="1:33" ht="12.95" customHeight="1">
      <c r="A80" s="97">
        <v>73</v>
      </c>
      <c r="B80" s="97"/>
      <c r="C80" s="106" t="s">
        <v>45</v>
      </c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99" t="s">
        <v>44</v>
      </c>
      <c r="AD80" s="99"/>
      <c r="AE80" s="99"/>
      <c r="AF80" s="99"/>
      <c r="AG80" s="50">
        <v>0</v>
      </c>
    </row>
    <row r="81" spans="1:33" ht="12.95" customHeight="1">
      <c r="A81" s="97">
        <v>74</v>
      </c>
      <c r="B81" s="97"/>
      <c r="C81" s="106" t="s">
        <v>43</v>
      </c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99" t="s">
        <v>42</v>
      </c>
      <c r="AD81" s="99"/>
      <c r="AE81" s="99"/>
      <c r="AF81" s="99"/>
      <c r="AG81" s="50">
        <v>0</v>
      </c>
    </row>
    <row r="82" spans="1:33" ht="12.95" customHeight="1">
      <c r="A82" s="97">
        <v>75</v>
      </c>
      <c r="B82" s="97"/>
      <c r="C82" s="106" t="s">
        <v>41</v>
      </c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99" t="s">
        <v>40</v>
      </c>
      <c r="AD82" s="99"/>
      <c r="AE82" s="99"/>
      <c r="AF82" s="99"/>
      <c r="AG82" s="50">
        <v>5972825</v>
      </c>
    </row>
    <row r="83" spans="1:33" ht="12.95" customHeight="1">
      <c r="A83" s="97">
        <v>76</v>
      </c>
      <c r="B83" s="97"/>
      <c r="C83" s="105" t="s">
        <v>39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99" t="s">
        <v>38</v>
      </c>
      <c r="AD83" s="99"/>
      <c r="AE83" s="99"/>
      <c r="AF83" s="99"/>
      <c r="AG83" s="50">
        <v>0</v>
      </c>
    </row>
    <row r="84" spans="1:33" ht="12.95" customHeight="1">
      <c r="A84" s="97">
        <v>77</v>
      </c>
      <c r="B84" s="97"/>
      <c r="C84" s="105" t="s">
        <v>37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99" t="s">
        <v>36</v>
      </c>
      <c r="AD84" s="99"/>
      <c r="AE84" s="99"/>
      <c r="AF84" s="99"/>
      <c r="AG84" s="50">
        <v>0</v>
      </c>
    </row>
    <row r="85" spans="1:33" ht="12.95" customHeight="1">
      <c r="A85" s="97">
        <v>78</v>
      </c>
      <c r="B85" s="97"/>
      <c r="C85" s="105" t="s">
        <v>35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99" t="s">
        <v>34</v>
      </c>
      <c r="AD85" s="99"/>
      <c r="AE85" s="99"/>
      <c r="AF85" s="99"/>
      <c r="AG85" s="50">
        <v>1612513</v>
      </c>
    </row>
    <row r="86" spans="1:33" s="4" customFormat="1" ht="12.95" customHeight="1">
      <c r="A86" s="101">
        <v>79</v>
      </c>
      <c r="B86" s="101"/>
      <c r="C86" s="102" t="s">
        <v>33</v>
      </c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3" t="s">
        <v>32</v>
      </c>
      <c r="AD86" s="103"/>
      <c r="AE86" s="103"/>
      <c r="AF86" s="103"/>
      <c r="AG86" s="82">
        <f>SUM(AG79:AG85)</f>
        <v>7585338</v>
      </c>
    </row>
    <row r="87" spans="1:33" ht="12.95" customHeight="1">
      <c r="A87" s="97">
        <v>80</v>
      </c>
      <c r="B87" s="97"/>
      <c r="C87" s="98" t="s">
        <v>31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9" t="s">
        <v>30</v>
      </c>
      <c r="AD87" s="99"/>
      <c r="AE87" s="99"/>
      <c r="AF87" s="99"/>
      <c r="AG87" s="50">
        <v>43773490</v>
      </c>
    </row>
    <row r="88" spans="1:33" ht="12.95" customHeight="1">
      <c r="A88" s="97">
        <v>81</v>
      </c>
      <c r="B88" s="97"/>
      <c r="C88" s="98" t="s">
        <v>29</v>
      </c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9" t="s">
        <v>28</v>
      </c>
      <c r="AD88" s="99"/>
      <c r="AE88" s="99"/>
      <c r="AF88" s="99"/>
      <c r="AG88" s="50">
        <v>0</v>
      </c>
    </row>
    <row r="89" spans="1:33" ht="12.95" customHeight="1">
      <c r="A89" s="97">
        <v>82</v>
      </c>
      <c r="B89" s="97"/>
      <c r="C89" s="98" t="s">
        <v>27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9" t="s">
        <v>26</v>
      </c>
      <c r="AD89" s="99"/>
      <c r="AE89" s="99"/>
      <c r="AF89" s="99"/>
      <c r="AG89" s="50">
        <v>0</v>
      </c>
    </row>
    <row r="90" spans="1:33" ht="12.95" customHeight="1">
      <c r="A90" s="97">
        <v>83</v>
      </c>
      <c r="B90" s="97"/>
      <c r="C90" s="98" t="s">
        <v>25</v>
      </c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9" t="s">
        <v>24</v>
      </c>
      <c r="AD90" s="99"/>
      <c r="AE90" s="99"/>
      <c r="AF90" s="99"/>
      <c r="AG90" s="50">
        <v>11818845</v>
      </c>
    </row>
    <row r="91" spans="1:33" s="4" customFormat="1" ht="12.95" customHeight="1">
      <c r="A91" s="101">
        <v>84</v>
      </c>
      <c r="B91" s="101"/>
      <c r="C91" s="104" t="s">
        <v>23</v>
      </c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3" t="s">
        <v>22</v>
      </c>
      <c r="AD91" s="103"/>
      <c r="AE91" s="103"/>
      <c r="AF91" s="103"/>
      <c r="AG91" s="82">
        <f>SUM(AG87:AG90)</f>
        <v>55592335</v>
      </c>
    </row>
    <row r="92" spans="1:33" ht="26.1" customHeight="1">
      <c r="A92" s="97">
        <v>85</v>
      </c>
      <c r="B92" s="97"/>
      <c r="C92" s="98" t="s">
        <v>21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9" t="s">
        <v>20</v>
      </c>
      <c r="AD92" s="99"/>
      <c r="AE92" s="99"/>
      <c r="AF92" s="99"/>
      <c r="AG92" s="50">
        <v>0</v>
      </c>
    </row>
    <row r="93" spans="1:33" ht="26.1" customHeight="1">
      <c r="A93" s="97">
        <v>86</v>
      </c>
      <c r="B93" s="97"/>
      <c r="C93" s="98" t="s">
        <v>19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9" t="s">
        <v>18</v>
      </c>
      <c r="AD93" s="99"/>
      <c r="AE93" s="99"/>
      <c r="AF93" s="99"/>
      <c r="AG93" s="50">
        <v>0</v>
      </c>
    </row>
    <row r="94" spans="1:33" ht="26.1" customHeight="1">
      <c r="A94" s="97">
        <v>87</v>
      </c>
      <c r="B94" s="97"/>
      <c r="C94" s="98" t="s">
        <v>17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9" t="s">
        <v>16</v>
      </c>
      <c r="AD94" s="99"/>
      <c r="AE94" s="99"/>
      <c r="AF94" s="99"/>
      <c r="AG94" s="50">
        <v>0</v>
      </c>
    </row>
    <row r="95" spans="1:33" ht="12.95" customHeight="1">
      <c r="A95" s="97">
        <v>88</v>
      </c>
      <c r="B95" s="97"/>
      <c r="C95" s="98" t="s">
        <v>15</v>
      </c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9" t="s">
        <v>14</v>
      </c>
      <c r="AD95" s="99"/>
      <c r="AE95" s="99"/>
      <c r="AF95" s="99"/>
      <c r="AG95" s="50">
        <v>0</v>
      </c>
    </row>
    <row r="96" spans="1:33" ht="26.1" customHeight="1">
      <c r="A96" s="97">
        <v>89</v>
      </c>
      <c r="B96" s="97"/>
      <c r="C96" s="98" t="s">
        <v>13</v>
      </c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9" t="s">
        <v>12</v>
      </c>
      <c r="AD96" s="99"/>
      <c r="AE96" s="99"/>
      <c r="AF96" s="99"/>
      <c r="AG96" s="50">
        <v>0</v>
      </c>
    </row>
    <row r="97" spans="1:33" ht="26.1" customHeight="1">
      <c r="A97" s="97">
        <v>90</v>
      </c>
      <c r="B97" s="97"/>
      <c r="C97" s="98" t="s">
        <v>11</v>
      </c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9" t="s">
        <v>10</v>
      </c>
      <c r="AD97" s="99"/>
      <c r="AE97" s="99"/>
      <c r="AF97" s="99"/>
      <c r="AG97" s="50">
        <v>0</v>
      </c>
    </row>
    <row r="98" spans="1:33" ht="12.95" customHeight="1">
      <c r="A98" s="97">
        <v>91</v>
      </c>
      <c r="B98" s="97"/>
      <c r="C98" s="98" t="s">
        <v>9</v>
      </c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9" t="s">
        <v>8</v>
      </c>
      <c r="AD98" s="99"/>
      <c r="AE98" s="99"/>
      <c r="AF98" s="99"/>
      <c r="AG98" s="50">
        <v>0</v>
      </c>
    </row>
    <row r="99" spans="1:33" ht="12.95" customHeight="1">
      <c r="A99" s="97">
        <v>92</v>
      </c>
      <c r="B99" s="97"/>
      <c r="C99" s="98" t="s">
        <v>7</v>
      </c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9" t="s">
        <v>6</v>
      </c>
      <c r="AD99" s="99"/>
      <c r="AE99" s="99"/>
      <c r="AF99" s="99"/>
      <c r="AG99" s="50">
        <v>0</v>
      </c>
    </row>
    <row r="100" spans="1:33" ht="12.95" customHeight="1">
      <c r="A100" s="97">
        <v>93</v>
      </c>
      <c r="B100" s="97"/>
      <c r="C100" s="98" t="s">
        <v>5</v>
      </c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9" t="s">
        <v>4</v>
      </c>
      <c r="AD100" s="99"/>
      <c r="AE100" s="99"/>
      <c r="AF100" s="99"/>
      <c r="AG100" s="50">
        <v>0</v>
      </c>
    </row>
    <row r="101" spans="1:33" ht="12.95" customHeight="1">
      <c r="A101" s="101">
        <v>94</v>
      </c>
      <c r="B101" s="101"/>
      <c r="C101" s="104" t="s">
        <v>3</v>
      </c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3" t="s">
        <v>2</v>
      </c>
      <c r="AD101" s="103"/>
      <c r="AE101" s="103"/>
      <c r="AF101" s="103"/>
      <c r="AG101" s="76">
        <f>SUM(AG92:AG100)</f>
        <v>0</v>
      </c>
    </row>
    <row r="102" spans="1:33" s="4" customFormat="1" ht="12.95" customHeight="1">
      <c r="A102" s="101">
        <v>95</v>
      </c>
      <c r="B102" s="101"/>
      <c r="C102" s="102" t="s">
        <v>1</v>
      </c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3" t="s">
        <v>0</v>
      </c>
      <c r="AD102" s="103"/>
      <c r="AE102" s="103"/>
      <c r="AF102" s="103"/>
      <c r="AG102" s="82">
        <f>SUM(AG26,AG27,AG52,AG61,AG78,AG86,AG91,AG101)</f>
        <v>115449553</v>
      </c>
    </row>
    <row r="103" spans="1:33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3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3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3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3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3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3">
      <c r="AC109" s="3"/>
      <c r="AD109" s="3"/>
      <c r="AE109" s="3"/>
      <c r="AF109" s="3"/>
    </row>
    <row r="110" spans="1:33">
      <c r="AC110" s="3"/>
      <c r="AD110" s="3"/>
      <c r="AE110" s="3"/>
      <c r="AF110" s="3"/>
    </row>
  </sheetData>
  <mergeCells count="296">
    <mergeCell ref="A1:AG1"/>
    <mergeCell ref="A2:AG2"/>
    <mergeCell ref="A3:AG3"/>
    <mergeCell ref="A4:AG4"/>
    <mergeCell ref="A5:AG5"/>
    <mergeCell ref="A6:B6"/>
    <mergeCell ref="C6:AB6"/>
    <mergeCell ref="AC6:AF6"/>
    <mergeCell ref="A9:B9"/>
    <mergeCell ref="C9:AB9"/>
    <mergeCell ref="AC9:AF9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cellComments="asDisplayed" r:id="rId1"/>
  <headerFooter alignWithMargins="0"/>
  <rowBreaks count="1" manualBreakCount="1">
    <brk id="48" max="48" man="1"/>
  </rowBreaks>
  <ignoredErrors>
    <ignoredError sqref="A8:B10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U30"/>
  <sheetViews>
    <sheetView tabSelected="1" view="pageBreakPreview" zoomScale="140" zoomScaleNormal="100" zoomScaleSheetLayoutView="140" workbookViewId="0">
      <selection sqref="A1:S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>
      <c r="A1" s="196" t="s">
        <v>683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pans="1:21" customFormat="1" ht="25.5" customHeight="1">
      <c r="B2" s="198" t="s">
        <v>663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21" customFormat="1" ht="25.5" customHeigh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98" t="s">
        <v>623</v>
      </c>
      <c r="S3" s="299"/>
    </row>
    <row r="4" spans="1:21" customFormat="1" ht="25.5" customHeight="1">
      <c r="A4" s="13"/>
      <c r="B4" s="199" t="s">
        <v>578</v>
      </c>
      <c r="C4" s="199"/>
      <c r="D4" s="199"/>
      <c r="E4" s="199"/>
      <c r="F4" s="199"/>
      <c r="G4" s="199"/>
      <c r="H4" s="199"/>
      <c r="I4" s="199"/>
      <c r="J4" s="199"/>
      <c r="K4" s="199"/>
      <c r="L4" s="14"/>
      <c r="M4" s="14"/>
      <c r="N4" s="199" t="s">
        <v>579</v>
      </c>
      <c r="O4" s="199"/>
      <c r="P4" s="14" t="s">
        <v>580</v>
      </c>
      <c r="Q4" s="14" t="s">
        <v>581</v>
      </c>
      <c r="R4" s="14" t="s">
        <v>616</v>
      </c>
      <c r="S4" s="14" t="s">
        <v>617</v>
      </c>
    </row>
    <row r="5" spans="1:21" ht="21" customHeight="1">
      <c r="A5" s="257" t="s">
        <v>248</v>
      </c>
      <c r="B5" s="258" t="s">
        <v>583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259" t="s">
        <v>584</v>
      </c>
      <c r="O5" s="260"/>
      <c r="P5" s="193" t="s">
        <v>648</v>
      </c>
      <c r="Q5" s="193"/>
      <c r="R5" s="193"/>
      <c r="S5" s="193"/>
    </row>
    <row r="6" spans="1:21" ht="21" customHeight="1">
      <c r="A6" s="301"/>
      <c r="B6" s="302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4"/>
      <c r="O6" s="305"/>
      <c r="P6" s="42">
        <v>2015</v>
      </c>
      <c r="Q6" s="42">
        <v>2016</v>
      </c>
      <c r="R6" s="42">
        <v>2017</v>
      </c>
      <c r="S6" s="42">
        <v>2018</v>
      </c>
    </row>
    <row r="7" spans="1:21" ht="15" customHeight="1">
      <c r="A7" s="16" t="s">
        <v>248</v>
      </c>
      <c r="B7" s="269" t="s">
        <v>585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1" t="s">
        <v>244</v>
      </c>
      <c r="O7" s="201"/>
      <c r="P7" s="43">
        <f>'Kiadások költségvetési 1.'!AG26</f>
        <v>23699277</v>
      </c>
      <c r="Q7" s="43">
        <f>P7*1.05</f>
        <v>24884240.850000001</v>
      </c>
      <c r="R7" s="43">
        <f t="shared" ref="R7:S7" si="0">Q7*1.05</f>
        <v>26128452.892500002</v>
      </c>
      <c r="S7" s="43">
        <f t="shared" si="0"/>
        <v>27434875.537125003</v>
      </c>
    </row>
    <row r="8" spans="1:21" ht="26.25" customHeight="1">
      <c r="A8" s="16" t="s">
        <v>247</v>
      </c>
      <c r="B8" s="300" t="s">
        <v>586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1" t="s">
        <v>241</v>
      </c>
      <c r="O8" s="201"/>
      <c r="P8" s="43">
        <f>'Kiadások költségvetési 1.'!AG27</f>
        <v>3774800</v>
      </c>
      <c r="Q8" s="43">
        <f t="shared" ref="Q8:S27" si="1">P8*1.05</f>
        <v>3963540</v>
      </c>
      <c r="R8" s="43">
        <f t="shared" si="1"/>
        <v>4161717</v>
      </c>
      <c r="S8" s="43">
        <f t="shared" si="1"/>
        <v>4369802.8500000006</v>
      </c>
    </row>
    <row r="9" spans="1:21" ht="15" customHeight="1">
      <c r="A9" s="16" t="s">
        <v>246</v>
      </c>
      <c r="B9" s="269" t="s">
        <v>587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1" t="s">
        <v>238</v>
      </c>
      <c r="O9" s="201"/>
      <c r="P9" s="43">
        <f>'Kiadások költségvetési 1.'!AG52</f>
        <v>14487803</v>
      </c>
      <c r="Q9" s="43">
        <f t="shared" si="1"/>
        <v>15212193.15</v>
      </c>
      <c r="R9" s="43">
        <f t="shared" si="1"/>
        <v>15972802.807500001</v>
      </c>
      <c r="S9" s="43">
        <f t="shared" si="1"/>
        <v>16771442.947875002</v>
      </c>
    </row>
    <row r="10" spans="1:21" ht="15" customHeight="1">
      <c r="A10" s="16" t="s">
        <v>245</v>
      </c>
      <c r="B10" s="269" t="s">
        <v>588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1" t="s">
        <v>235</v>
      </c>
      <c r="O10" s="201"/>
      <c r="P10" s="43">
        <f>'Kiadások költségvetési 1.'!AG61</f>
        <v>3020000</v>
      </c>
      <c r="Q10" s="43">
        <f t="shared" si="1"/>
        <v>3171000</v>
      </c>
      <c r="R10" s="43">
        <f t="shared" si="1"/>
        <v>3329550</v>
      </c>
      <c r="S10" s="43">
        <f t="shared" si="1"/>
        <v>3496027.5</v>
      </c>
    </row>
    <row r="11" spans="1:21" ht="15" customHeight="1">
      <c r="A11" s="16" t="s">
        <v>557</v>
      </c>
      <c r="B11" s="269" t="s">
        <v>589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1" t="s">
        <v>232</v>
      </c>
      <c r="O11" s="201"/>
      <c r="P11" s="43">
        <f>'Kiadások költségvetési 1.'!AG78</f>
        <v>7290000</v>
      </c>
      <c r="Q11" s="43">
        <f t="shared" si="1"/>
        <v>7654500</v>
      </c>
      <c r="R11" s="43">
        <f t="shared" si="1"/>
        <v>8037225</v>
      </c>
      <c r="S11" s="43">
        <f t="shared" si="1"/>
        <v>8439086.25</v>
      </c>
    </row>
    <row r="12" spans="1:21" ht="15" customHeight="1">
      <c r="A12" s="16" t="s">
        <v>556</v>
      </c>
      <c r="B12" s="269" t="s">
        <v>590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1" t="s">
        <v>229</v>
      </c>
      <c r="O12" s="201"/>
      <c r="P12" s="43">
        <f>'Kiadások költségvetési 1.'!AG86</f>
        <v>7585338</v>
      </c>
      <c r="Q12" s="43">
        <f t="shared" si="1"/>
        <v>7964604.9000000004</v>
      </c>
      <c r="R12" s="43">
        <f t="shared" si="1"/>
        <v>8362835.1450000005</v>
      </c>
      <c r="S12" s="43">
        <f t="shared" si="1"/>
        <v>8780976.9022500012</v>
      </c>
    </row>
    <row r="13" spans="1:21" ht="15" customHeight="1">
      <c r="A13" s="16" t="s">
        <v>555</v>
      </c>
      <c r="B13" s="269" t="s">
        <v>591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1" t="s">
        <v>226</v>
      </c>
      <c r="O13" s="201"/>
      <c r="P13" s="43">
        <f>'Kiadások költségvetési 1.'!AG91</f>
        <v>55592335</v>
      </c>
      <c r="Q13" s="43">
        <f t="shared" si="1"/>
        <v>58371951.75</v>
      </c>
      <c r="R13" s="43">
        <f t="shared" si="1"/>
        <v>61290549.337500006</v>
      </c>
      <c r="S13" s="43">
        <f t="shared" si="1"/>
        <v>64355076.804375008</v>
      </c>
    </row>
    <row r="14" spans="1:21" ht="15" customHeight="1" thickBot="1">
      <c r="A14" s="16" t="s">
        <v>554</v>
      </c>
      <c r="B14" s="271" t="s">
        <v>592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5" t="s">
        <v>223</v>
      </c>
      <c r="O14" s="205"/>
      <c r="P14" s="44">
        <f>'Kiadások költségvetési 1.'!AG101</f>
        <v>0</v>
      </c>
      <c r="Q14" s="44">
        <f t="shared" si="1"/>
        <v>0</v>
      </c>
      <c r="R14" s="44">
        <f t="shared" si="1"/>
        <v>0</v>
      </c>
      <c r="S14" s="44">
        <f t="shared" si="1"/>
        <v>0</v>
      </c>
      <c r="U14" s="41"/>
    </row>
    <row r="15" spans="1:21" ht="15" customHeight="1" thickBot="1">
      <c r="A15" s="16" t="s">
        <v>553</v>
      </c>
      <c r="B15" s="274" t="s">
        <v>593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8" t="s">
        <v>220</v>
      </c>
      <c r="O15" s="306"/>
      <c r="P15" s="67">
        <f>SUM(P7:P14)</f>
        <v>115449553</v>
      </c>
      <c r="Q15" s="68">
        <f t="shared" si="1"/>
        <v>121222030.65000001</v>
      </c>
      <c r="R15" s="68">
        <f t="shared" si="1"/>
        <v>127283132.1825</v>
      </c>
      <c r="S15" s="69">
        <f t="shared" si="1"/>
        <v>133647288.79162501</v>
      </c>
    </row>
    <row r="16" spans="1:21" ht="15" customHeight="1">
      <c r="A16" s="16" t="s">
        <v>552</v>
      </c>
      <c r="B16" s="277" t="s">
        <v>594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2" t="s">
        <v>217</v>
      </c>
      <c r="O16" s="212"/>
      <c r="P16" s="45">
        <f>'Bevételek (költségvetési) 2.'!AG19</f>
        <v>36170971</v>
      </c>
      <c r="Q16" s="70">
        <f t="shared" si="1"/>
        <v>37979519.550000004</v>
      </c>
      <c r="R16" s="70">
        <f t="shared" si="1"/>
        <v>39878495.527500004</v>
      </c>
      <c r="S16" s="70">
        <f t="shared" si="1"/>
        <v>41872420.303875007</v>
      </c>
    </row>
    <row r="17" spans="1:19" ht="15" customHeight="1">
      <c r="A17" s="16" t="s">
        <v>551</v>
      </c>
      <c r="B17" s="280" t="s">
        <v>595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01" t="s">
        <v>214</v>
      </c>
      <c r="O17" s="201"/>
      <c r="P17" s="46">
        <f>'Bevételek (költségvetési) 2.'!AG25</f>
        <v>58979948</v>
      </c>
      <c r="Q17" s="43">
        <f t="shared" si="1"/>
        <v>61928945.400000006</v>
      </c>
      <c r="R17" s="43">
        <f t="shared" si="1"/>
        <v>65025392.670000009</v>
      </c>
      <c r="S17" s="43">
        <f t="shared" si="1"/>
        <v>68276662.303500012</v>
      </c>
    </row>
    <row r="18" spans="1:19" ht="15" customHeight="1">
      <c r="A18" s="16" t="s">
        <v>550</v>
      </c>
      <c r="B18" s="280" t="s">
        <v>597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01" t="s">
        <v>211</v>
      </c>
      <c r="O18" s="201"/>
      <c r="P18" s="46">
        <f>'Bevételek (költségvetési) 2.'!AG39</f>
        <v>6440000</v>
      </c>
      <c r="Q18" s="43">
        <f t="shared" si="1"/>
        <v>6762000</v>
      </c>
      <c r="R18" s="43">
        <f t="shared" si="1"/>
        <v>7100100</v>
      </c>
      <c r="S18" s="43">
        <f t="shared" si="1"/>
        <v>7455105</v>
      </c>
    </row>
    <row r="19" spans="1:19" ht="15" customHeight="1">
      <c r="A19" s="16" t="s">
        <v>596</v>
      </c>
      <c r="B19" s="280" t="s">
        <v>599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01" t="s">
        <v>208</v>
      </c>
      <c r="O19" s="201"/>
      <c r="P19" s="46">
        <f>'Bevételek (költségvetési) 2.'!AG55</f>
        <v>4246000</v>
      </c>
      <c r="Q19" s="43">
        <f t="shared" si="1"/>
        <v>4458300</v>
      </c>
      <c r="R19" s="43">
        <f t="shared" si="1"/>
        <v>4681215</v>
      </c>
      <c r="S19" s="43">
        <f t="shared" si="1"/>
        <v>4915275.75</v>
      </c>
    </row>
    <row r="20" spans="1:19" ht="15" customHeight="1">
      <c r="A20" s="16" t="s">
        <v>598</v>
      </c>
      <c r="B20" s="280" t="s">
        <v>601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01" t="s">
        <v>205</v>
      </c>
      <c r="O20" s="201"/>
      <c r="P20" s="46">
        <f>'Bevételek (költségvetési) 2.'!AG61</f>
        <v>0</v>
      </c>
      <c r="Q20" s="43">
        <f t="shared" si="1"/>
        <v>0</v>
      </c>
      <c r="R20" s="43">
        <f t="shared" si="1"/>
        <v>0</v>
      </c>
      <c r="S20" s="43">
        <f t="shared" si="1"/>
        <v>0</v>
      </c>
    </row>
    <row r="21" spans="1:19" ht="15" customHeight="1">
      <c r="A21" s="16" t="s">
        <v>600</v>
      </c>
      <c r="B21" s="280" t="s">
        <v>603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01" t="s">
        <v>202</v>
      </c>
      <c r="O21" s="201"/>
      <c r="P21" s="46">
        <f>'Bevételek (költségvetési) 2.'!AG67</f>
        <v>100000</v>
      </c>
      <c r="Q21" s="43">
        <f t="shared" si="1"/>
        <v>105000</v>
      </c>
      <c r="R21" s="43">
        <f t="shared" si="1"/>
        <v>110250</v>
      </c>
      <c r="S21" s="43">
        <f t="shared" si="1"/>
        <v>115762.5</v>
      </c>
    </row>
    <row r="22" spans="1:19" ht="15" customHeight="1" thickBot="1">
      <c r="A22" s="16" t="s">
        <v>602</v>
      </c>
      <c r="B22" s="283" t="s">
        <v>605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05" t="s">
        <v>199</v>
      </c>
      <c r="O22" s="205"/>
      <c r="P22" s="47">
        <f>'Bevételek (költségvetési) 2.'!AG73</f>
        <v>0</v>
      </c>
      <c r="Q22" s="44">
        <f t="shared" si="1"/>
        <v>0</v>
      </c>
      <c r="R22" s="44">
        <f t="shared" si="1"/>
        <v>0</v>
      </c>
      <c r="S22" s="44">
        <f t="shared" si="1"/>
        <v>0</v>
      </c>
    </row>
    <row r="23" spans="1:19" ht="15" customHeight="1" thickBot="1">
      <c r="A23" s="16" t="s">
        <v>604</v>
      </c>
      <c r="B23" s="291" t="s">
        <v>607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307"/>
      <c r="N23" s="308">
        <v>17</v>
      </c>
      <c r="O23" s="306"/>
      <c r="P23" s="48">
        <f>SUM(P16:P22)</f>
        <v>105936919</v>
      </c>
      <c r="Q23" s="68">
        <f t="shared" si="1"/>
        <v>111233764.95</v>
      </c>
      <c r="R23" s="68">
        <f t="shared" si="1"/>
        <v>116795453.19750001</v>
      </c>
      <c r="S23" s="69">
        <f t="shared" si="1"/>
        <v>122635225.85737501</v>
      </c>
    </row>
    <row r="24" spans="1:19" ht="15" customHeight="1">
      <c r="A24" s="16" t="s">
        <v>606</v>
      </c>
      <c r="B24" s="294" t="s">
        <v>660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309" t="s">
        <v>193</v>
      </c>
      <c r="O24" s="309"/>
      <c r="P24" s="71">
        <f>'Finanszírozási kiadások 3.'!AG36</f>
        <v>819259</v>
      </c>
      <c r="Q24" s="72">
        <f t="shared" si="1"/>
        <v>860221.95000000007</v>
      </c>
      <c r="R24" s="72">
        <f t="shared" si="1"/>
        <v>903233.0475000001</v>
      </c>
      <c r="S24" s="72">
        <f t="shared" si="1"/>
        <v>948394.69987500017</v>
      </c>
    </row>
    <row r="25" spans="1:19" ht="15" customHeight="1">
      <c r="A25" s="16" t="s">
        <v>608</v>
      </c>
      <c r="B25" s="313" t="s">
        <v>611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01" t="s">
        <v>190</v>
      </c>
      <c r="O25" s="201"/>
      <c r="P25" s="73">
        <f>'Finanszírozási bevételek 4.'!AG24</f>
        <v>0</v>
      </c>
      <c r="Q25" s="43">
        <f t="shared" si="1"/>
        <v>0</v>
      </c>
      <c r="R25" s="43">
        <f t="shared" si="1"/>
        <v>0</v>
      </c>
      <c r="S25" s="43">
        <f t="shared" si="1"/>
        <v>0</v>
      </c>
    </row>
    <row r="26" spans="1:19" ht="12.75" customHeight="1" thickBot="1">
      <c r="A26" s="16" t="s">
        <v>610</v>
      </c>
      <c r="B26" s="288" t="s">
        <v>613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 t="s">
        <v>187</v>
      </c>
      <c r="O26" s="227"/>
      <c r="P26" s="74">
        <f>'Finanszírozási bevételek 4.'!AG39-P25</f>
        <v>10331893</v>
      </c>
      <c r="Q26" s="44">
        <f t="shared" si="1"/>
        <v>10848487.65</v>
      </c>
      <c r="R26" s="44">
        <f t="shared" si="1"/>
        <v>11390912.032500001</v>
      </c>
      <c r="S26" s="44">
        <f t="shared" si="1"/>
        <v>11960457.634125002</v>
      </c>
    </row>
    <row r="27" spans="1:19" ht="15" customHeight="1" thickBot="1">
      <c r="A27" s="16" t="s">
        <v>612</v>
      </c>
      <c r="B27" s="284" t="s">
        <v>615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310"/>
      <c r="N27" s="311" t="s">
        <v>184</v>
      </c>
      <c r="O27" s="312"/>
      <c r="P27" s="75">
        <f>SUM(P25:P26)</f>
        <v>10331893</v>
      </c>
      <c r="Q27" s="68">
        <f t="shared" si="1"/>
        <v>10848487.65</v>
      </c>
      <c r="R27" s="68">
        <f t="shared" ref="R27:S27" si="2">Q27*1.05</f>
        <v>11390912.032500001</v>
      </c>
      <c r="S27" s="69">
        <f t="shared" si="2"/>
        <v>11960457.634125002</v>
      </c>
    </row>
    <row r="28" spans="1:19" ht="13.5" customHeight="1"/>
    <row r="29" spans="1:19" ht="13.5" customHeight="1"/>
    <row r="30" spans="1:19" ht="13.5" customHeight="1"/>
  </sheetData>
  <mergeCells count="51">
    <mergeCell ref="B27:M27"/>
    <mergeCell ref="N27:O27"/>
    <mergeCell ref="B25:M25"/>
    <mergeCell ref="N25:O25"/>
    <mergeCell ref="B26:M26"/>
    <mergeCell ref="N26:O26"/>
    <mergeCell ref="B23:M23"/>
    <mergeCell ref="N23:O23"/>
    <mergeCell ref="B24:M24"/>
    <mergeCell ref="N24:O24"/>
    <mergeCell ref="B21:M21"/>
    <mergeCell ref="N21:O21"/>
    <mergeCell ref="B22:M22"/>
    <mergeCell ref="N22:O22"/>
    <mergeCell ref="B19:M19"/>
    <mergeCell ref="N19:O19"/>
    <mergeCell ref="B20:M20"/>
    <mergeCell ref="N20:O20"/>
    <mergeCell ref="B17:M17"/>
    <mergeCell ref="N17:O17"/>
    <mergeCell ref="B18:M18"/>
    <mergeCell ref="N18:O18"/>
    <mergeCell ref="B15:M15"/>
    <mergeCell ref="N15:O15"/>
    <mergeCell ref="B16:M16"/>
    <mergeCell ref="N16:O16"/>
    <mergeCell ref="B13:M13"/>
    <mergeCell ref="N13:O13"/>
    <mergeCell ref="B14:M14"/>
    <mergeCell ref="N14:O14"/>
    <mergeCell ref="B11:M11"/>
    <mergeCell ref="N11:O11"/>
    <mergeCell ref="B12:M12"/>
    <mergeCell ref="N12:O12"/>
    <mergeCell ref="B9:M9"/>
    <mergeCell ref="N9:O9"/>
    <mergeCell ref="B10:M10"/>
    <mergeCell ref="N10:O10"/>
    <mergeCell ref="B7:M7"/>
    <mergeCell ref="N7:O7"/>
    <mergeCell ref="B8:M8"/>
    <mergeCell ref="N8:O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74"/>
  <sheetViews>
    <sheetView view="pageBreakPreview" zoomScaleNormal="100" zoomScaleSheetLayoutView="100" workbookViewId="0">
      <selection sqref="A1:AG1"/>
    </sheetView>
  </sheetViews>
  <sheetFormatPr defaultRowHeight="12.75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16384" width="9.140625" style="1"/>
  </cols>
  <sheetData>
    <row r="1" spans="1:33" ht="39" customHeight="1">
      <c r="A1" s="118" t="s">
        <v>675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</row>
    <row r="2" spans="1:33" ht="15.95" customHeight="1">
      <c r="A2" s="119" t="s">
        <v>401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</row>
    <row r="3" spans="1:33" ht="35.1" customHeight="1">
      <c r="A3" s="119" t="s">
        <v>665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</row>
    <row r="4" spans="1:33" ht="15.75" customHeight="1">
      <c r="A4" s="165" t="s">
        <v>623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</row>
    <row r="5" spans="1:33" ht="35.1" customHeight="1">
      <c r="A5" s="124" t="s">
        <v>251</v>
      </c>
      <c r="B5" s="125"/>
      <c r="C5" s="126" t="s">
        <v>250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8" t="s">
        <v>249</v>
      </c>
      <c r="AD5" s="127"/>
      <c r="AE5" s="127"/>
      <c r="AF5" s="127"/>
      <c r="AG5" s="61" t="s">
        <v>657</v>
      </c>
    </row>
    <row r="6" spans="1:33">
      <c r="A6" s="155" t="s">
        <v>248</v>
      </c>
      <c r="B6" s="156"/>
      <c r="C6" s="157" t="s">
        <v>247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9"/>
      <c r="AC6" s="157" t="s">
        <v>246</v>
      </c>
      <c r="AD6" s="160"/>
      <c r="AE6" s="160"/>
      <c r="AF6" s="154"/>
      <c r="AG6" s="60" t="s">
        <v>245</v>
      </c>
    </row>
    <row r="7" spans="1:33" s="4" customFormat="1" ht="12.95" customHeight="1">
      <c r="A7" s="140" t="s">
        <v>244</v>
      </c>
      <c r="B7" s="154"/>
      <c r="C7" s="161" t="s">
        <v>400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3"/>
      <c r="AC7" s="145" t="s">
        <v>399</v>
      </c>
      <c r="AD7" s="146"/>
      <c r="AE7" s="146"/>
      <c r="AF7" s="147"/>
      <c r="AG7" s="50">
        <v>12956054</v>
      </c>
    </row>
    <row r="8" spans="1:33" s="4" customFormat="1" ht="12.95" customHeight="1">
      <c r="A8" s="140" t="s">
        <v>241</v>
      </c>
      <c r="B8" s="154"/>
      <c r="C8" s="142" t="s">
        <v>398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4"/>
      <c r="AC8" s="145" t="s">
        <v>397</v>
      </c>
      <c r="AD8" s="146"/>
      <c r="AE8" s="146"/>
      <c r="AF8" s="147"/>
      <c r="AG8" s="50"/>
    </row>
    <row r="9" spans="1:33" s="4" customFormat="1" ht="26.1" customHeight="1">
      <c r="A9" s="140" t="s">
        <v>238</v>
      </c>
      <c r="B9" s="154"/>
      <c r="C9" s="142" t="s">
        <v>396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4"/>
      <c r="AC9" s="145" t="s">
        <v>395</v>
      </c>
      <c r="AD9" s="146"/>
      <c r="AE9" s="146"/>
      <c r="AF9" s="147"/>
      <c r="AG9" s="50">
        <v>6325430</v>
      </c>
    </row>
    <row r="10" spans="1:33" ht="12.95" customHeight="1">
      <c r="A10" s="140" t="s">
        <v>235</v>
      </c>
      <c r="B10" s="154"/>
      <c r="C10" s="142" t="s">
        <v>394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4"/>
      <c r="AC10" s="145" t="s">
        <v>393</v>
      </c>
      <c r="AD10" s="146"/>
      <c r="AE10" s="146"/>
      <c r="AF10" s="147"/>
      <c r="AG10" s="50">
        <v>1200000</v>
      </c>
    </row>
    <row r="11" spans="1:33" s="5" customFormat="1" ht="12.95" customHeight="1">
      <c r="A11" s="140" t="s">
        <v>232</v>
      </c>
      <c r="B11" s="154"/>
      <c r="C11" s="142" t="s">
        <v>392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4"/>
      <c r="AC11" s="145" t="s">
        <v>391</v>
      </c>
      <c r="AD11" s="146"/>
      <c r="AE11" s="146"/>
      <c r="AF11" s="147"/>
      <c r="AG11" s="77">
        <v>0</v>
      </c>
    </row>
    <row r="12" spans="1:33" s="5" customFormat="1" ht="12.95" customHeight="1">
      <c r="A12" s="140" t="s">
        <v>229</v>
      </c>
      <c r="B12" s="154"/>
      <c r="C12" s="142" t="s">
        <v>390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4"/>
      <c r="AC12" s="145" t="s">
        <v>389</v>
      </c>
      <c r="AD12" s="146"/>
      <c r="AE12" s="146"/>
      <c r="AF12" s="147"/>
      <c r="AG12" s="77">
        <v>0</v>
      </c>
    </row>
    <row r="13" spans="1:33" ht="12.95" customHeight="1">
      <c r="A13" s="140" t="s">
        <v>226</v>
      </c>
      <c r="B13" s="154"/>
      <c r="C13" s="131" t="s">
        <v>388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3"/>
      <c r="AC13" s="134" t="s">
        <v>387</v>
      </c>
      <c r="AD13" s="135"/>
      <c r="AE13" s="135"/>
      <c r="AF13" s="136"/>
      <c r="AG13" s="82">
        <f>SUM(AG7:AG12)</f>
        <v>20481484</v>
      </c>
    </row>
    <row r="14" spans="1:33" ht="12.95" customHeight="1">
      <c r="A14" s="140" t="s">
        <v>223</v>
      </c>
      <c r="B14" s="154"/>
      <c r="C14" s="142" t="s">
        <v>386</v>
      </c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4"/>
      <c r="AC14" s="145" t="s">
        <v>385</v>
      </c>
      <c r="AD14" s="146"/>
      <c r="AE14" s="146"/>
      <c r="AF14" s="147"/>
      <c r="AG14" s="50">
        <v>0</v>
      </c>
    </row>
    <row r="15" spans="1:33" ht="26.1" customHeight="1">
      <c r="A15" s="140" t="s">
        <v>220</v>
      </c>
      <c r="B15" s="154"/>
      <c r="C15" s="142" t="s">
        <v>384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4"/>
      <c r="AC15" s="145" t="s">
        <v>383</v>
      </c>
      <c r="AD15" s="146"/>
      <c r="AE15" s="146"/>
      <c r="AF15" s="147"/>
      <c r="AG15" s="50">
        <v>0</v>
      </c>
    </row>
    <row r="16" spans="1:33" ht="26.1" customHeight="1">
      <c r="A16" s="140" t="s">
        <v>217</v>
      </c>
      <c r="B16" s="154"/>
      <c r="C16" s="142" t="s">
        <v>382</v>
      </c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4"/>
      <c r="AC16" s="145" t="s">
        <v>381</v>
      </c>
      <c r="AD16" s="146"/>
      <c r="AE16" s="146"/>
      <c r="AF16" s="147"/>
      <c r="AG16" s="50">
        <v>0</v>
      </c>
    </row>
    <row r="17" spans="1:33" ht="26.1" customHeight="1">
      <c r="A17" s="140" t="s">
        <v>214</v>
      </c>
      <c r="B17" s="154"/>
      <c r="C17" s="142" t="s">
        <v>380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4"/>
      <c r="AC17" s="145" t="s">
        <v>379</v>
      </c>
      <c r="AD17" s="146"/>
      <c r="AE17" s="146"/>
      <c r="AF17" s="147"/>
      <c r="AG17" s="50">
        <v>0</v>
      </c>
    </row>
    <row r="18" spans="1:33" ht="12.95" customHeight="1">
      <c r="A18" s="140" t="s">
        <v>211</v>
      </c>
      <c r="B18" s="154"/>
      <c r="C18" s="142" t="s">
        <v>378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4"/>
      <c r="AC18" s="145" t="s">
        <v>377</v>
      </c>
      <c r="AD18" s="146"/>
      <c r="AE18" s="146"/>
      <c r="AF18" s="147"/>
      <c r="AG18" s="50">
        <v>15689487</v>
      </c>
    </row>
    <row r="19" spans="1:33" ht="12.95" customHeight="1">
      <c r="A19" s="129" t="s">
        <v>208</v>
      </c>
      <c r="B19" s="154"/>
      <c r="C19" s="131" t="s">
        <v>376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3"/>
      <c r="AC19" s="134" t="s">
        <v>375</v>
      </c>
      <c r="AD19" s="135"/>
      <c r="AE19" s="135"/>
      <c r="AF19" s="136"/>
      <c r="AG19" s="82">
        <f>SUM(AG13:AG18)</f>
        <v>36170971</v>
      </c>
    </row>
    <row r="20" spans="1:33" ht="12.95" customHeight="1">
      <c r="A20" s="140" t="s">
        <v>205</v>
      </c>
      <c r="B20" s="154"/>
      <c r="C20" s="142" t="s">
        <v>374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4"/>
      <c r="AC20" s="145" t="s">
        <v>373</v>
      </c>
      <c r="AD20" s="146"/>
      <c r="AE20" s="146"/>
      <c r="AF20" s="147"/>
      <c r="AG20" s="50">
        <v>50332191</v>
      </c>
    </row>
    <row r="21" spans="1:33" ht="26.1" customHeight="1">
      <c r="A21" s="140" t="s">
        <v>202</v>
      </c>
      <c r="B21" s="154"/>
      <c r="C21" s="142" t="s">
        <v>372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4"/>
      <c r="AC21" s="145" t="s">
        <v>371</v>
      </c>
      <c r="AD21" s="146"/>
      <c r="AE21" s="146"/>
      <c r="AF21" s="147"/>
      <c r="AG21" s="50">
        <v>0</v>
      </c>
    </row>
    <row r="22" spans="1:33" ht="26.1" customHeight="1">
      <c r="A22" s="140" t="s">
        <v>199</v>
      </c>
      <c r="B22" s="154"/>
      <c r="C22" s="142" t="s">
        <v>370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4"/>
      <c r="AC22" s="145" t="s">
        <v>369</v>
      </c>
      <c r="AD22" s="146"/>
      <c r="AE22" s="146"/>
      <c r="AF22" s="147"/>
      <c r="AG22" s="50">
        <v>0</v>
      </c>
    </row>
    <row r="23" spans="1:33" ht="26.1" customHeight="1">
      <c r="A23" s="140" t="s">
        <v>196</v>
      </c>
      <c r="B23" s="154"/>
      <c r="C23" s="142" t="s">
        <v>368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4"/>
      <c r="AC23" s="145" t="s">
        <v>367</v>
      </c>
      <c r="AD23" s="146"/>
      <c r="AE23" s="146"/>
      <c r="AF23" s="147"/>
      <c r="AG23" s="50">
        <v>0</v>
      </c>
    </row>
    <row r="24" spans="1:33" ht="12.95" customHeight="1">
      <c r="A24" s="140" t="s">
        <v>193</v>
      </c>
      <c r="B24" s="154"/>
      <c r="C24" s="142" t="s">
        <v>366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4"/>
      <c r="AC24" s="145" t="s">
        <v>365</v>
      </c>
      <c r="AD24" s="146"/>
      <c r="AE24" s="146"/>
      <c r="AF24" s="147"/>
      <c r="AG24" s="50">
        <v>8647757</v>
      </c>
    </row>
    <row r="25" spans="1:33" ht="12.95" customHeight="1">
      <c r="A25" s="129" t="s">
        <v>190</v>
      </c>
      <c r="B25" s="154"/>
      <c r="C25" s="131" t="s">
        <v>364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3"/>
      <c r="AC25" s="134" t="s">
        <v>363</v>
      </c>
      <c r="AD25" s="135"/>
      <c r="AE25" s="135"/>
      <c r="AF25" s="136"/>
      <c r="AG25" s="82">
        <f>SUM(AG20:AG24)</f>
        <v>58979948</v>
      </c>
    </row>
    <row r="26" spans="1:33" ht="12.95" customHeight="1">
      <c r="A26" s="140" t="s">
        <v>187</v>
      </c>
      <c r="B26" s="154"/>
      <c r="C26" s="142" t="s">
        <v>362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4"/>
      <c r="AC26" s="145" t="s">
        <v>361</v>
      </c>
      <c r="AD26" s="146"/>
      <c r="AE26" s="146"/>
      <c r="AF26" s="147"/>
      <c r="AG26" s="50">
        <v>0</v>
      </c>
    </row>
    <row r="27" spans="1:33" ht="12.95" customHeight="1">
      <c r="A27" s="140" t="s">
        <v>184</v>
      </c>
      <c r="B27" s="154"/>
      <c r="C27" s="142" t="s">
        <v>360</v>
      </c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4"/>
      <c r="AC27" s="145" t="s">
        <v>359</v>
      </c>
      <c r="AD27" s="146"/>
      <c r="AE27" s="146"/>
      <c r="AF27" s="147"/>
      <c r="AG27" s="50">
        <v>0</v>
      </c>
    </row>
    <row r="28" spans="1:33" s="6" customFormat="1" ht="12.95" customHeight="1">
      <c r="A28" s="140" t="s">
        <v>181</v>
      </c>
      <c r="B28" s="154"/>
      <c r="C28" s="142" t="s">
        <v>358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4"/>
      <c r="AC28" s="145" t="s">
        <v>357</v>
      </c>
      <c r="AD28" s="146"/>
      <c r="AE28" s="146"/>
      <c r="AF28" s="147"/>
      <c r="AG28" s="76">
        <f>SUM(AG26:AG27)</f>
        <v>0</v>
      </c>
    </row>
    <row r="29" spans="1:33" ht="12.95" customHeight="1">
      <c r="A29" s="140" t="s">
        <v>178</v>
      </c>
      <c r="B29" s="154"/>
      <c r="C29" s="142" t="s">
        <v>356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4"/>
      <c r="AC29" s="145" t="s">
        <v>355</v>
      </c>
      <c r="AD29" s="146"/>
      <c r="AE29" s="146"/>
      <c r="AF29" s="147"/>
      <c r="AG29" s="50">
        <v>0</v>
      </c>
    </row>
    <row r="30" spans="1:33" ht="12.95" customHeight="1">
      <c r="A30" s="140" t="s">
        <v>175</v>
      </c>
      <c r="B30" s="154"/>
      <c r="C30" s="142" t="s">
        <v>354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4"/>
      <c r="AC30" s="145" t="s">
        <v>353</v>
      </c>
      <c r="AD30" s="146"/>
      <c r="AE30" s="146"/>
      <c r="AF30" s="147"/>
      <c r="AG30" s="50">
        <v>0</v>
      </c>
    </row>
    <row r="31" spans="1:33" ht="12.95" customHeight="1">
      <c r="A31" s="140" t="s">
        <v>172</v>
      </c>
      <c r="B31" s="154"/>
      <c r="C31" s="142" t="s">
        <v>352</v>
      </c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4"/>
      <c r="AC31" s="145" t="s">
        <v>351</v>
      </c>
      <c r="AD31" s="146"/>
      <c r="AE31" s="146"/>
      <c r="AF31" s="147"/>
      <c r="AG31" s="50">
        <v>3600000</v>
      </c>
    </row>
    <row r="32" spans="1:33" ht="12.95" customHeight="1">
      <c r="A32" s="140" t="s">
        <v>169</v>
      </c>
      <c r="B32" s="154"/>
      <c r="C32" s="142" t="s">
        <v>350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4"/>
      <c r="AC32" s="145" t="s">
        <v>349</v>
      </c>
      <c r="AD32" s="146"/>
      <c r="AE32" s="146"/>
      <c r="AF32" s="147"/>
      <c r="AG32" s="50">
        <v>2300000</v>
      </c>
    </row>
    <row r="33" spans="1:33" ht="12.95" customHeight="1">
      <c r="A33" s="140" t="s">
        <v>166</v>
      </c>
      <c r="B33" s="154"/>
      <c r="C33" s="142" t="s">
        <v>348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4"/>
      <c r="AC33" s="145" t="s">
        <v>347</v>
      </c>
      <c r="AD33" s="146"/>
      <c r="AE33" s="146"/>
      <c r="AF33" s="147"/>
      <c r="AG33" s="50">
        <v>0</v>
      </c>
    </row>
    <row r="34" spans="1:33" ht="12.95" customHeight="1">
      <c r="A34" s="140" t="s">
        <v>163</v>
      </c>
      <c r="B34" s="154"/>
      <c r="C34" s="142" t="s">
        <v>346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4"/>
      <c r="AC34" s="145" t="s">
        <v>345</v>
      </c>
      <c r="AD34" s="146"/>
      <c r="AE34" s="146"/>
      <c r="AF34" s="147"/>
      <c r="AG34" s="50">
        <v>0</v>
      </c>
    </row>
    <row r="35" spans="1:33" ht="12.95" customHeight="1">
      <c r="A35" s="140" t="s">
        <v>160</v>
      </c>
      <c r="B35" s="154"/>
      <c r="C35" s="142" t="s">
        <v>344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4"/>
      <c r="AC35" s="145" t="s">
        <v>343</v>
      </c>
      <c r="AD35" s="146"/>
      <c r="AE35" s="146"/>
      <c r="AF35" s="147"/>
      <c r="AG35" s="50">
        <v>500000</v>
      </c>
    </row>
    <row r="36" spans="1:33" ht="12.95" customHeight="1">
      <c r="A36" s="140" t="s">
        <v>157</v>
      </c>
      <c r="B36" s="154"/>
      <c r="C36" s="142" t="s">
        <v>342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4"/>
      <c r="AC36" s="145" t="s">
        <v>341</v>
      </c>
      <c r="AD36" s="146"/>
      <c r="AE36" s="146"/>
      <c r="AF36" s="147"/>
      <c r="AG36" s="50">
        <v>0</v>
      </c>
    </row>
    <row r="37" spans="1:33" ht="12.95" customHeight="1">
      <c r="A37" s="140" t="s">
        <v>154</v>
      </c>
      <c r="B37" s="154"/>
      <c r="C37" s="142" t="s">
        <v>340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4"/>
      <c r="AC37" s="145" t="s">
        <v>339</v>
      </c>
      <c r="AD37" s="146"/>
      <c r="AE37" s="146"/>
      <c r="AF37" s="147"/>
      <c r="AG37" s="76">
        <f>SUM(AG32:AG36)</f>
        <v>2800000</v>
      </c>
    </row>
    <row r="38" spans="1:33" ht="12.95" customHeight="1">
      <c r="A38" s="140" t="s">
        <v>151</v>
      </c>
      <c r="B38" s="154"/>
      <c r="C38" s="142" t="s">
        <v>338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4"/>
      <c r="AC38" s="145" t="s">
        <v>337</v>
      </c>
      <c r="AD38" s="146"/>
      <c r="AE38" s="146"/>
      <c r="AF38" s="147"/>
      <c r="AG38" s="50">
        <v>40000</v>
      </c>
    </row>
    <row r="39" spans="1:33" ht="12.95" customHeight="1">
      <c r="A39" s="129" t="s">
        <v>148</v>
      </c>
      <c r="B39" s="154"/>
      <c r="C39" s="131" t="s">
        <v>336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3"/>
      <c r="AC39" s="134" t="s">
        <v>335</v>
      </c>
      <c r="AD39" s="135"/>
      <c r="AE39" s="135"/>
      <c r="AF39" s="136"/>
      <c r="AG39" s="82">
        <f>SUM(AG28,AG29:AG31,AG37,AG38)</f>
        <v>6440000</v>
      </c>
    </row>
    <row r="40" spans="1:33" ht="12.95" customHeight="1">
      <c r="A40" s="140" t="s">
        <v>145</v>
      </c>
      <c r="B40" s="154"/>
      <c r="C40" s="148" t="s">
        <v>334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50"/>
      <c r="AC40" s="145" t="s">
        <v>333</v>
      </c>
      <c r="AD40" s="146"/>
      <c r="AE40" s="146"/>
      <c r="AF40" s="147"/>
      <c r="AG40" s="50">
        <v>0</v>
      </c>
    </row>
    <row r="41" spans="1:33" ht="12.95" customHeight="1">
      <c r="A41" s="140" t="s">
        <v>142</v>
      </c>
      <c r="B41" s="154"/>
      <c r="C41" s="148" t="s">
        <v>332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50"/>
      <c r="AC41" s="145" t="s">
        <v>331</v>
      </c>
      <c r="AD41" s="146"/>
      <c r="AE41" s="146"/>
      <c r="AF41" s="147"/>
      <c r="AG41" s="50">
        <v>0</v>
      </c>
    </row>
    <row r="42" spans="1:33" ht="12.95" customHeight="1">
      <c r="A42" s="140" t="s">
        <v>139</v>
      </c>
      <c r="B42" s="154"/>
      <c r="C42" s="148" t="s">
        <v>330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50"/>
      <c r="AC42" s="145" t="s">
        <v>329</v>
      </c>
      <c r="AD42" s="146"/>
      <c r="AE42" s="146"/>
      <c r="AF42" s="147"/>
      <c r="AG42" s="50">
        <v>578000</v>
      </c>
    </row>
    <row r="43" spans="1:33" ht="12.95" customHeight="1">
      <c r="A43" s="140" t="s">
        <v>136</v>
      </c>
      <c r="B43" s="154"/>
      <c r="C43" s="148" t="s">
        <v>328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50"/>
      <c r="AC43" s="145" t="s">
        <v>327</v>
      </c>
      <c r="AD43" s="146"/>
      <c r="AE43" s="146"/>
      <c r="AF43" s="147"/>
      <c r="AG43" s="50">
        <v>3528000</v>
      </c>
    </row>
    <row r="44" spans="1:33" ht="12.95" customHeight="1">
      <c r="A44" s="140" t="s">
        <v>133</v>
      </c>
      <c r="B44" s="154"/>
      <c r="C44" s="148" t="s">
        <v>326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45" t="s">
        <v>325</v>
      </c>
      <c r="AD44" s="146"/>
      <c r="AE44" s="146"/>
      <c r="AF44" s="147"/>
      <c r="AG44" s="50">
        <v>0</v>
      </c>
    </row>
    <row r="45" spans="1:33" ht="12.95" customHeight="1">
      <c r="A45" s="140" t="s">
        <v>130</v>
      </c>
      <c r="B45" s="154"/>
      <c r="C45" s="148" t="s">
        <v>324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45" t="s">
        <v>323</v>
      </c>
      <c r="AD45" s="146"/>
      <c r="AE45" s="146"/>
      <c r="AF45" s="147"/>
      <c r="AG45" s="50">
        <v>0</v>
      </c>
    </row>
    <row r="46" spans="1:33" ht="12.95" customHeight="1">
      <c r="A46" s="140" t="s">
        <v>127</v>
      </c>
      <c r="B46" s="154"/>
      <c r="C46" s="148" t="s">
        <v>322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45" t="s">
        <v>321</v>
      </c>
      <c r="AD46" s="146"/>
      <c r="AE46" s="146"/>
      <c r="AF46" s="147"/>
      <c r="AG46" s="50">
        <v>0</v>
      </c>
    </row>
    <row r="47" spans="1:33" ht="12.95" customHeight="1">
      <c r="A47" s="140" t="s">
        <v>124</v>
      </c>
      <c r="B47" s="141"/>
      <c r="C47" s="148" t="s">
        <v>320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45" t="s">
        <v>319</v>
      </c>
      <c r="AD47" s="146"/>
      <c r="AE47" s="146"/>
      <c r="AF47" s="147"/>
      <c r="AG47" s="50">
        <v>0</v>
      </c>
    </row>
    <row r="48" spans="1:33" ht="12.95" customHeight="1">
      <c r="A48" s="140">
        <v>42</v>
      </c>
      <c r="B48" s="141"/>
      <c r="C48" s="148" t="s">
        <v>318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45" t="s">
        <v>317</v>
      </c>
      <c r="AD48" s="146"/>
      <c r="AE48" s="146"/>
      <c r="AF48" s="147"/>
      <c r="AG48" s="50">
        <v>40000</v>
      </c>
    </row>
    <row r="49" spans="1:33" ht="12.95" customHeight="1">
      <c r="A49" s="140">
        <v>43</v>
      </c>
      <c r="B49" s="141"/>
      <c r="C49" s="148" t="s">
        <v>316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45" t="s">
        <v>315</v>
      </c>
      <c r="AD49" s="146"/>
      <c r="AE49" s="146"/>
      <c r="AF49" s="147"/>
      <c r="AG49" s="76">
        <f>SUM(AG47:AG48)</f>
        <v>40000</v>
      </c>
    </row>
    <row r="50" spans="1:33" ht="12.95" customHeight="1">
      <c r="A50" s="140">
        <v>44</v>
      </c>
      <c r="B50" s="141"/>
      <c r="C50" s="148" t="s">
        <v>314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45" t="s">
        <v>313</v>
      </c>
      <c r="AD50" s="146"/>
      <c r="AE50" s="146"/>
      <c r="AF50" s="147"/>
      <c r="AG50" s="50">
        <v>0</v>
      </c>
    </row>
    <row r="51" spans="1:33" ht="12.95" customHeight="1">
      <c r="A51" s="140">
        <v>45</v>
      </c>
      <c r="B51" s="141"/>
      <c r="C51" s="148" t="s">
        <v>312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  <c r="AC51" s="145" t="s">
        <v>311</v>
      </c>
      <c r="AD51" s="146"/>
      <c r="AE51" s="146"/>
      <c r="AF51" s="147"/>
      <c r="AG51" s="50">
        <v>0</v>
      </c>
    </row>
    <row r="52" spans="1:33" ht="12.95" customHeight="1">
      <c r="A52" s="140" t="s">
        <v>109</v>
      </c>
      <c r="B52" s="154"/>
      <c r="C52" s="148" t="s">
        <v>310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50"/>
      <c r="AC52" s="145" t="s">
        <v>309</v>
      </c>
      <c r="AD52" s="146"/>
      <c r="AE52" s="146"/>
      <c r="AF52" s="147"/>
      <c r="AG52" s="76">
        <f>SUM(AG50:AG51)</f>
        <v>0</v>
      </c>
    </row>
    <row r="53" spans="1:33" ht="12.95" customHeight="1">
      <c r="A53" s="140" t="s">
        <v>106</v>
      </c>
      <c r="B53" s="141"/>
      <c r="C53" s="148" t="s">
        <v>308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50"/>
      <c r="AC53" s="145" t="s">
        <v>307</v>
      </c>
      <c r="AD53" s="146"/>
      <c r="AE53" s="146"/>
      <c r="AF53" s="147"/>
      <c r="AG53" s="50">
        <v>0</v>
      </c>
    </row>
    <row r="54" spans="1:33" ht="12.95" customHeight="1">
      <c r="A54" s="140" t="s">
        <v>103</v>
      </c>
      <c r="B54" s="141"/>
      <c r="C54" s="148" t="s">
        <v>306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50"/>
      <c r="AC54" s="145" t="s">
        <v>305</v>
      </c>
      <c r="AD54" s="146"/>
      <c r="AE54" s="146"/>
      <c r="AF54" s="147"/>
      <c r="AG54" s="50">
        <v>100000</v>
      </c>
    </row>
    <row r="55" spans="1:33" ht="12.95" customHeight="1">
      <c r="A55" s="129" t="s">
        <v>100</v>
      </c>
      <c r="B55" s="130"/>
      <c r="C55" s="151" t="s">
        <v>573</v>
      </c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3"/>
      <c r="AC55" s="134" t="s">
        <v>304</v>
      </c>
      <c r="AD55" s="135"/>
      <c r="AE55" s="135"/>
      <c r="AF55" s="136"/>
      <c r="AG55" s="82">
        <f>SUM(AG40:AG46,AG49,AG52,AG50:AG54)</f>
        <v>4246000</v>
      </c>
    </row>
    <row r="56" spans="1:33" ht="12.95" customHeight="1">
      <c r="A56" s="140" t="s">
        <v>97</v>
      </c>
      <c r="B56" s="141"/>
      <c r="C56" s="148" t="s">
        <v>303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45" t="s">
        <v>302</v>
      </c>
      <c r="AD56" s="146"/>
      <c r="AE56" s="146"/>
      <c r="AF56" s="147"/>
      <c r="AG56" s="50">
        <v>0</v>
      </c>
    </row>
    <row r="57" spans="1:33" ht="12.95" customHeight="1">
      <c r="A57" s="140" t="s">
        <v>94</v>
      </c>
      <c r="B57" s="141"/>
      <c r="C57" s="148" t="s">
        <v>301</v>
      </c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50"/>
      <c r="AC57" s="145" t="s">
        <v>300</v>
      </c>
      <c r="AD57" s="146"/>
      <c r="AE57" s="146"/>
      <c r="AF57" s="147"/>
      <c r="AG57" s="50">
        <v>0</v>
      </c>
    </row>
    <row r="58" spans="1:33" ht="12.95" customHeight="1">
      <c r="A58" s="140" t="s">
        <v>91</v>
      </c>
      <c r="B58" s="141"/>
      <c r="C58" s="148" t="s">
        <v>299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50"/>
      <c r="AC58" s="145" t="s">
        <v>298</v>
      </c>
      <c r="AD58" s="146"/>
      <c r="AE58" s="146"/>
      <c r="AF58" s="147"/>
      <c r="AG58" s="50">
        <v>0</v>
      </c>
    </row>
    <row r="59" spans="1:33" ht="12.95" customHeight="1">
      <c r="A59" s="140" t="s">
        <v>88</v>
      </c>
      <c r="B59" s="141"/>
      <c r="C59" s="148" t="s">
        <v>297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50"/>
      <c r="AC59" s="145" t="s">
        <v>296</v>
      </c>
      <c r="AD59" s="146"/>
      <c r="AE59" s="146"/>
      <c r="AF59" s="147"/>
      <c r="AG59" s="50">
        <v>0</v>
      </c>
    </row>
    <row r="60" spans="1:33" ht="12.95" customHeight="1">
      <c r="A60" s="140" t="s">
        <v>85</v>
      </c>
      <c r="B60" s="141"/>
      <c r="C60" s="148" t="s">
        <v>295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50"/>
      <c r="AC60" s="145" t="s">
        <v>294</v>
      </c>
      <c r="AD60" s="146"/>
      <c r="AE60" s="146"/>
      <c r="AF60" s="147"/>
      <c r="AG60" s="50">
        <v>0</v>
      </c>
    </row>
    <row r="61" spans="1:33" ht="12.95" customHeight="1">
      <c r="A61" s="129" t="s">
        <v>82</v>
      </c>
      <c r="B61" s="130"/>
      <c r="C61" s="131" t="s">
        <v>574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3"/>
      <c r="AC61" s="134" t="s">
        <v>293</v>
      </c>
      <c r="AD61" s="135"/>
      <c r="AE61" s="135"/>
      <c r="AF61" s="136"/>
      <c r="AG61" s="76">
        <f>SUM(AG56:AG60)</f>
        <v>0</v>
      </c>
    </row>
    <row r="62" spans="1:33" ht="26.1" customHeight="1">
      <c r="A62" s="140" t="s">
        <v>292</v>
      </c>
      <c r="B62" s="141"/>
      <c r="C62" s="148" t="s">
        <v>291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50"/>
      <c r="AC62" s="145" t="s">
        <v>290</v>
      </c>
      <c r="AD62" s="146"/>
      <c r="AE62" s="146"/>
      <c r="AF62" s="147"/>
      <c r="AG62" s="50">
        <v>0</v>
      </c>
    </row>
    <row r="63" spans="1:33" ht="26.1" customHeight="1">
      <c r="A63" s="140" t="s">
        <v>289</v>
      </c>
      <c r="B63" s="141"/>
      <c r="C63" s="148" t="s">
        <v>288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50"/>
      <c r="AC63" s="145" t="s">
        <v>287</v>
      </c>
      <c r="AD63" s="146"/>
      <c r="AE63" s="146"/>
      <c r="AF63" s="147"/>
      <c r="AG63" s="50">
        <v>0</v>
      </c>
    </row>
    <row r="64" spans="1:33" ht="26.1" customHeight="1">
      <c r="A64" s="140" t="s">
        <v>286</v>
      </c>
      <c r="B64" s="141"/>
      <c r="C64" s="148" t="s">
        <v>285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50"/>
      <c r="AC64" s="145" t="s">
        <v>284</v>
      </c>
      <c r="AD64" s="146"/>
      <c r="AE64" s="146"/>
      <c r="AF64" s="147"/>
      <c r="AG64" s="50">
        <v>0</v>
      </c>
    </row>
    <row r="65" spans="1:33" ht="26.1" customHeight="1">
      <c r="A65" s="140" t="s">
        <v>283</v>
      </c>
      <c r="B65" s="141"/>
      <c r="C65" s="142" t="s">
        <v>282</v>
      </c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4"/>
      <c r="AC65" s="145" t="s">
        <v>281</v>
      </c>
      <c r="AD65" s="146"/>
      <c r="AE65" s="146"/>
      <c r="AF65" s="147"/>
      <c r="AG65" s="50">
        <v>0</v>
      </c>
    </row>
    <row r="66" spans="1:33" ht="12.95" customHeight="1">
      <c r="A66" s="140" t="s">
        <v>280</v>
      </c>
      <c r="B66" s="141"/>
      <c r="C66" s="148" t="s">
        <v>279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50"/>
      <c r="AC66" s="145" t="s">
        <v>278</v>
      </c>
      <c r="AD66" s="146"/>
      <c r="AE66" s="146"/>
      <c r="AF66" s="147"/>
      <c r="AG66" s="50">
        <v>100000</v>
      </c>
    </row>
    <row r="67" spans="1:33" ht="12.95" customHeight="1">
      <c r="A67" s="129" t="s">
        <v>277</v>
      </c>
      <c r="B67" s="130"/>
      <c r="C67" s="131" t="s">
        <v>276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3"/>
      <c r="AC67" s="134" t="s">
        <v>275</v>
      </c>
      <c r="AD67" s="135"/>
      <c r="AE67" s="135"/>
      <c r="AF67" s="136"/>
      <c r="AG67" s="82">
        <f>SUM(AG62:AG66)</f>
        <v>100000</v>
      </c>
    </row>
    <row r="68" spans="1:33" ht="26.1" customHeight="1">
      <c r="A68" s="140" t="s">
        <v>274</v>
      </c>
      <c r="B68" s="141"/>
      <c r="C68" s="148" t="s">
        <v>273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50"/>
      <c r="AC68" s="145" t="s">
        <v>272</v>
      </c>
      <c r="AD68" s="146"/>
      <c r="AE68" s="146"/>
      <c r="AF68" s="147"/>
      <c r="AG68" s="50">
        <v>0</v>
      </c>
    </row>
    <row r="69" spans="1:33" ht="26.1" customHeight="1">
      <c r="A69" s="140" t="s">
        <v>271</v>
      </c>
      <c r="B69" s="141"/>
      <c r="C69" s="142" t="s">
        <v>270</v>
      </c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4"/>
      <c r="AC69" s="145" t="s">
        <v>269</v>
      </c>
      <c r="AD69" s="146"/>
      <c r="AE69" s="146"/>
      <c r="AF69" s="147"/>
      <c r="AG69" s="50">
        <v>0</v>
      </c>
    </row>
    <row r="70" spans="1:33" ht="26.1" customHeight="1">
      <c r="A70" s="140" t="s">
        <v>268</v>
      </c>
      <c r="B70" s="141"/>
      <c r="C70" s="142" t="s">
        <v>267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4"/>
      <c r="AC70" s="145" t="s">
        <v>266</v>
      </c>
      <c r="AD70" s="146"/>
      <c r="AE70" s="146"/>
      <c r="AF70" s="147"/>
      <c r="AG70" s="50">
        <v>0</v>
      </c>
    </row>
    <row r="71" spans="1:33" ht="26.1" customHeight="1">
      <c r="A71" s="140" t="s">
        <v>265</v>
      </c>
      <c r="B71" s="141"/>
      <c r="C71" s="142" t="s">
        <v>264</v>
      </c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4"/>
      <c r="AC71" s="145" t="s">
        <v>263</v>
      </c>
      <c r="AD71" s="146"/>
      <c r="AE71" s="146"/>
      <c r="AF71" s="147"/>
      <c r="AG71" s="50">
        <v>0</v>
      </c>
    </row>
    <row r="72" spans="1:33" ht="12.95" customHeight="1">
      <c r="A72" s="140" t="s">
        <v>262</v>
      </c>
      <c r="B72" s="141"/>
      <c r="C72" s="148" t="s">
        <v>261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50"/>
      <c r="AC72" s="145" t="s">
        <v>260</v>
      </c>
      <c r="AD72" s="146"/>
      <c r="AE72" s="146"/>
      <c r="AF72" s="147"/>
      <c r="AG72" s="50">
        <v>0</v>
      </c>
    </row>
    <row r="73" spans="1:33" ht="12.95" customHeight="1">
      <c r="A73" s="129" t="s">
        <v>259</v>
      </c>
      <c r="B73" s="130"/>
      <c r="C73" s="131" t="s">
        <v>575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3"/>
      <c r="AC73" s="134" t="s">
        <v>258</v>
      </c>
      <c r="AD73" s="135"/>
      <c r="AE73" s="135"/>
      <c r="AF73" s="136"/>
      <c r="AG73" s="76">
        <f>SUM(AG68:AG72)</f>
        <v>0</v>
      </c>
    </row>
    <row r="74" spans="1:33" ht="12.95" customHeight="1">
      <c r="A74" s="129" t="s">
        <v>257</v>
      </c>
      <c r="B74" s="130"/>
      <c r="C74" s="137" t="s">
        <v>256</v>
      </c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9"/>
      <c r="AC74" s="134" t="s">
        <v>255</v>
      </c>
      <c r="AD74" s="135"/>
      <c r="AE74" s="135"/>
      <c r="AF74" s="136"/>
      <c r="AG74" s="82">
        <f>SUM(AG19,AG25,AG39,AG55,AG61,AG67,AG73)</f>
        <v>105936919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1:AG1"/>
    <mergeCell ref="A2:AG2"/>
    <mergeCell ref="A3:AG3"/>
    <mergeCell ref="A5:B5"/>
    <mergeCell ref="C5:AB5"/>
    <mergeCell ref="AC5:AF5"/>
    <mergeCell ref="A4:AG4"/>
    <mergeCell ref="A8:B8"/>
    <mergeCell ref="C8:AB8"/>
    <mergeCell ref="AC8:AF8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7" fitToHeight="0" orientation="portrait" cellComments="asDisplayed" r:id="rId1"/>
  <headerFooter alignWithMargins="0"/>
  <ignoredErrors>
    <ignoredError sqref="A7:B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G37"/>
  <sheetViews>
    <sheetView view="pageBreakPreview" zoomScaleNormal="100" zoomScaleSheetLayoutView="100" workbookViewId="0">
      <selection sqref="A1:AG1"/>
    </sheetView>
  </sheetViews>
  <sheetFormatPr defaultRowHeight="12.75"/>
  <cols>
    <col min="1" max="32" width="2.7109375" style="1" customWidth="1"/>
    <col min="33" max="33" width="15.140625" style="1" customWidth="1"/>
    <col min="34" max="16384" width="9.140625" style="1"/>
  </cols>
  <sheetData>
    <row r="1" spans="1:33" ht="23.25" customHeight="1">
      <c r="A1" s="118" t="s">
        <v>676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</row>
    <row r="2" spans="1:33" ht="19.5" customHeight="1">
      <c r="A2" s="119" t="s">
        <v>462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ht="15.95" customHeight="1">
      <c r="A3" s="119" t="s">
        <v>666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</row>
    <row r="4" spans="1:33" ht="15.95" customHeight="1">
      <c r="A4" s="165" t="s">
        <v>623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</row>
    <row r="5" spans="1:33" ht="35.1" customHeight="1">
      <c r="A5" s="124" t="s">
        <v>251</v>
      </c>
      <c r="B5" s="125"/>
      <c r="C5" s="126" t="s">
        <v>250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8" t="s">
        <v>249</v>
      </c>
      <c r="AD5" s="127"/>
      <c r="AE5" s="127"/>
      <c r="AF5" s="127"/>
      <c r="AG5" s="57" t="s">
        <v>657</v>
      </c>
    </row>
    <row r="6" spans="1:33">
      <c r="A6" s="115" t="s">
        <v>248</v>
      </c>
      <c r="B6" s="115"/>
      <c r="C6" s="116" t="s">
        <v>247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 t="s">
        <v>246</v>
      </c>
      <c r="AD6" s="116"/>
      <c r="AE6" s="116"/>
      <c r="AF6" s="116"/>
      <c r="AG6" s="56" t="s">
        <v>245</v>
      </c>
    </row>
    <row r="7" spans="1:33" ht="12.95" customHeight="1">
      <c r="A7" s="166" t="s">
        <v>244</v>
      </c>
      <c r="B7" s="166"/>
      <c r="C7" s="98" t="s">
        <v>461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109" t="s">
        <v>460</v>
      </c>
      <c r="AD7" s="109"/>
      <c r="AE7" s="109"/>
      <c r="AF7" s="109"/>
      <c r="AG7" s="52">
        <v>0</v>
      </c>
    </row>
    <row r="8" spans="1:33" ht="12.95" customHeight="1">
      <c r="A8" s="166" t="s">
        <v>241</v>
      </c>
      <c r="B8" s="166"/>
      <c r="C8" s="98" t="s">
        <v>459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109" t="s">
        <v>458</v>
      </c>
      <c r="AD8" s="109"/>
      <c r="AE8" s="109"/>
      <c r="AF8" s="109"/>
      <c r="AG8" s="52">
        <v>0</v>
      </c>
    </row>
    <row r="9" spans="1:33" ht="12.95" customHeight="1">
      <c r="A9" s="166" t="s">
        <v>238</v>
      </c>
      <c r="B9" s="166"/>
      <c r="C9" s="98" t="s">
        <v>457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109" t="s">
        <v>456</v>
      </c>
      <c r="AD9" s="109"/>
      <c r="AE9" s="109"/>
      <c r="AF9" s="109"/>
      <c r="AG9" s="52">
        <v>0</v>
      </c>
    </row>
    <row r="10" spans="1:33" ht="12.95" customHeight="1">
      <c r="A10" s="166" t="s">
        <v>235</v>
      </c>
      <c r="B10" s="166"/>
      <c r="C10" s="98" t="s">
        <v>455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109" t="s">
        <v>454</v>
      </c>
      <c r="AD10" s="109"/>
      <c r="AE10" s="109"/>
      <c r="AF10" s="109"/>
      <c r="AG10" s="76">
        <f>SUM(AG7:AG9)</f>
        <v>0</v>
      </c>
    </row>
    <row r="11" spans="1:33" s="4" customFormat="1" ht="12.95" customHeight="1">
      <c r="A11" s="166" t="s">
        <v>232</v>
      </c>
      <c r="B11" s="166"/>
      <c r="C11" s="169" t="s">
        <v>453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09" t="s">
        <v>452</v>
      </c>
      <c r="AD11" s="109"/>
      <c r="AE11" s="109"/>
      <c r="AF11" s="109"/>
      <c r="AG11" s="52">
        <v>0</v>
      </c>
    </row>
    <row r="12" spans="1:33" ht="12.95" customHeight="1">
      <c r="A12" s="166" t="s">
        <v>229</v>
      </c>
      <c r="B12" s="166"/>
      <c r="C12" s="98" t="s">
        <v>451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109" t="s">
        <v>450</v>
      </c>
      <c r="AD12" s="109"/>
      <c r="AE12" s="109"/>
      <c r="AF12" s="109"/>
      <c r="AG12" s="52">
        <v>0</v>
      </c>
    </row>
    <row r="13" spans="1:33" ht="12.95" customHeight="1">
      <c r="A13" s="166" t="s">
        <v>226</v>
      </c>
      <c r="B13" s="166"/>
      <c r="C13" s="98" t="s">
        <v>449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109" t="s">
        <v>448</v>
      </c>
      <c r="AD13" s="109"/>
      <c r="AE13" s="109"/>
      <c r="AF13" s="109"/>
      <c r="AG13" s="52">
        <v>0</v>
      </c>
    </row>
    <row r="14" spans="1:33" ht="12.95" customHeight="1">
      <c r="A14" s="166" t="s">
        <v>223</v>
      </c>
      <c r="B14" s="166"/>
      <c r="C14" s="98" t="s">
        <v>447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109" t="s">
        <v>446</v>
      </c>
      <c r="AD14" s="109"/>
      <c r="AE14" s="109"/>
      <c r="AF14" s="109"/>
      <c r="AG14" s="52">
        <v>0</v>
      </c>
    </row>
    <row r="15" spans="1:33" ht="12.95" customHeight="1">
      <c r="A15" s="166" t="s">
        <v>220</v>
      </c>
      <c r="B15" s="166"/>
      <c r="C15" s="98" t="s">
        <v>445</v>
      </c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109" t="s">
        <v>444</v>
      </c>
      <c r="AD15" s="109"/>
      <c r="AE15" s="109"/>
      <c r="AF15" s="109"/>
      <c r="AG15" s="52">
        <v>0</v>
      </c>
    </row>
    <row r="16" spans="1:33" ht="12.95" customHeight="1">
      <c r="A16" s="166">
        <v>10</v>
      </c>
      <c r="B16" s="166"/>
      <c r="C16" s="98" t="s">
        <v>443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109" t="s">
        <v>442</v>
      </c>
      <c r="AD16" s="109"/>
      <c r="AE16" s="109"/>
      <c r="AF16" s="109"/>
      <c r="AG16" s="52">
        <v>0</v>
      </c>
    </row>
    <row r="17" spans="1:33" ht="12.95" customHeight="1">
      <c r="A17" s="166">
        <v>11</v>
      </c>
      <c r="B17" s="166"/>
      <c r="C17" s="169" t="s">
        <v>441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09" t="s">
        <v>440</v>
      </c>
      <c r="AD17" s="109"/>
      <c r="AE17" s="109"/>
      <c r="AF17" s="109"/>
      <c r="AG17" s="76">
        <f>SUM(AG11:AG16)</f>
        <v>0</v>
      </c>
    </row>
    <row r="18" spans="1:33" ht="12.95" customHeight="1">
      <c r="A18" s="166">
        <v>12</v>
      </c>
      <c r="B18" s="166"/>
      <c r="C18" s="169" t="s">
        <v>439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09" t="s">
        <v>438</v>
      </c>
      <c r="AD18" s="109"/>
      <c r="AE18" s="109"/>
      <c r="AF18" s="109"/>
      <c r="AG18" s="52">
        <v>0</v>
      </c>
    </row>
    <row r="19" spans="1:33" ht="12.95" customHeight="1">
      <c r="A19" s="166">
        <v>13</v>
      </c>
      <c r="B19" s="166"/>
      <c r="C19" s="169" t="s">
        <v>437</v>
      </c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09" t="s">
        <v>436</v>
      </c>
      <c r="AD19" s="109"/>
      <c r="AE19" s="109"/>
      <c r="AF19" s="109"/>
      <c r="AG19" s="50">
        <v>819259</v>
      </c>
    </row>
    <row r="20" spans="1:33" ht="12.95" customHeight="1">
      <c r="A20" s="166">
        <v>14</v>
      </c>
      <c r="B20" s="166"/>
      <c r="C20" s="169" t="s">
        <v>435</v>
      </c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09" t="s">
        <v>434</v>
      </c>
      <c r="AD20" s="109"/>
      <c r="AE20" s="109"/>
      <c r="AF20" s="109"/>
      <c r="AG20" s="52">
        <v>0</v>
      </c>
    </row>
    <row r="21" spans="1:33" ht="12.95" customHeight="1">
      <c r="A21" s="166">
        <v>15</v>
      </c>
      <c r="B21" s="166"/>
      <c r="C21" s="169" t="s">
        <v>433</v>
      </c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09" t="s">
        <v>432</v>
      </c>
      <c r="AD21" s="109"/>
      <c r="AE21" s="109"/>
      <c r="AF21" s="109"/>
      <c r="AG21" s="52">
        <v>0</v>
      </c>
    </row>
    <row r="22" spans="1:33" ht="12.95" customHeight="1">
      <c r="A22" s="166">
        <v>16</v>
      </c>
      <c r="B22" s="166"/>
      <c r="C22" s="169" t="s">
        <v>431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09" t="s">
        <v>430</v>
      </c>
      <c r="AD22" s="109"/>
      <c r="AE22" s="109"/>
      <c r="AF22" s="109"/>
      <c r="AG22" s="52">
        <v>0</v>
      </c>
    </row>
    <row r="23" spans="1:33" ht="12.95" customHeight="1">
      <c r="A23" s="166">
        <v>17</v>
      </c>
      <c r="B23" s="166"/>
      <c r="C23" s="169" t="s">
        <v>429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09" t="s">
        <v>428</v>
      </c>
      <c r="AD23" s="109"/>
      <c r="AE23" s="109"/>
      <c r="AF23" s="109"/>
      <c r="AG23" s="52">
        <v>0</v>
      </c>
    </row>
    <row r="24" spans="1:33" ht="12.95" customHeight="1">
      <c r="A24" s="166">
        <v>18</v>
      </c>
      <c r="B24" s="166"/>
      <c r="C24" s="169" t="s">
        <v>427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09" t="s">
        <v>426</v>
      </c>
      <c r="AD24" s="109"/>
      <c r="AE24" s="109"/>
      <c r="AF24" s="109"/>
      <c r="AG24" s="52">
        <v>0</v>
      </c>
    </row>
    <row r="25" spans="1:33" ht="12.95" customHeight="1">
      <c r="A25" s="166">
        <v>19</v>
      </c>
      <c r="B25" s="166"/>
      <c r="C25" s="169" t="s">
        <v>425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09" t="s">
        <v>424</v>
      </c>
      <c r="AD25" s="109"/>
      <c r="AE25" s="109"/>
      <c r="AF25" s="109"/>
      <c r="AG25" s="52">
        <v>0</v>
      </c>
    </row>
    <row r="26" spans="1:33" ht="12.95" customHeight="1">
      <c r="A26" s="166">
        <v>20</v>
      </c>
      <c r="B26" s="166"/>
      <c r="C26" s="169" t="s">
        <v>423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09" t="s">
        <v>422</v>
      </c>
      <c r="AD26" s="109"/>
      <c r="AE26" s="109"/>
      <c r="AF26" s="109"/>
      <c r="AG26" s="76">
        <f>SUM(AG24:AG25)</f>
        <v>0</v>
      </c>
    </row>
    <row r="27" spans="1:33" ht="12.95" customHeight="1">
      <c r="A27" s="166">
        <v>21</v>
      </c>
      <c r="B27" s="166"/>
      <c r="C27" s="169" t="s">
        <v>421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09" t="s">
        <v>420</v>
      </c>
      <c r="AD27" s="109"/>
      <c r="AE27" s="109"/>
      <c r="AF27" s="109"/>
      <c r="AG27" s="76">
        <f>SUM(AG10,AG17,AG18:AG23,AG26)</f>
        <v>819259</v>
      </c>
    </row>
    <row r="28" spans="1:33" ht="12.95" customHeight="1">
      <c r="A28" s="166">
        <v>22</v>
      </c>
      <c r="B28" s="166"/>
      <c r="C28" s="169" t="s">
        <v>419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09" t="s">
        <v>418</v>
      </c>
      <c r="AD28" s="109"/>
      <c r="AE28" s="109"/>
      <c r="AF28" s="109"/>
      <c r="AG28" s="52">
        <v>0</v>
      </c>
    </row>
    <row r="29" spans="1:33" ht="12.95" customHeight="1">
      <c r="A29" s="166">
        <v>23</v>
      </c>
      <c r="B29" s="166"/>
      <c r="C29" s="98" t="s">
        <v>417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109" t="s">
        <v>416</v>
      </c>
      <c r="AD29" s="109"/>
      <c r="AE29" s="109"/>
      <c r="AF29" s="109"/>
      <c r="AG29" s="52">
        <v>0</v>
      </c>
    </row>
    <row r="30" spans="1:33" ht="12.95" customHeight="1">
      <c r="A30" s="166">
        <v>24</v>
      </c>
      <c r="B30" s="166"/>
      <c r="C30" s="169" t="s">
        <v>415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09" t="s">
        <v>414</v>
      </c>
      <c r="AD30" s="109"/>
      <c r="AE30" s="109"/>
      <c r="AF30" s="109"/>
      <c r="AG30" s="52">
        <v>0</v>
      </c>
    </row>
    <row r="31" spans="1:33" ht="12.95" customHeight="1">
      <c r="A31" s="166">
        <v>25</v>
      </c>
      <c r="B31" s="166"/>
      <c r="C31" s="169" t="s">
        <v>413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09" t="s">
        <v>412</v>
      </c>
      <c r="AD31" s="109"/>
      <c r="AE31" s="109"/>
      <c r="AF31" s="109"/>
      <c r="AG31" s="52">
        <v>0</v>
      </c>
    </row>
    <row r="32" spans="1:33" ht="12.95" customHeight="1">
      <c r="A32" s="166">
        <v>26</v>
      </c>
      <c r="B32" s="166"/>
      <c r="C32" s="169" t="s">
        <v>411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09" t="s">
        <v>410</v>
      </c>
      <c r="AD32" s="109"/>
      <c r="AE32" s="109"/>
      <c r="AF32" s="109"/>
      <c r="AG32" s="52">
        <v>0</v>
      </c>
    </row>
    <row r="33" spans="1:33" ht="12.95" customHeight="1">
      <c r="A33" s="166">
        <v>27</v>
      </c>
      <c r="B33" s="166"/>
      <c r="C33" s="169" t="s">
        <v>409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09" t="s">
        <v>408</v>
      </c>
      <c r="AD33" s="109"/>
      <c r="AE33" s="109"/>
      <c r="AF33" s="109"/>
      <c r="AG33" s="76">
        <f>SUM(AG28:AG32)</f>
        <v>0</v>
      </c>
    </row>
    <row r="34" spans="1:33" ht="12.95" customHeight="1">
      <c r="A34" s="166">
        <v>28</v>
      </c>
      <c r="B34" s="166"/>
      <c r="C34" s="98" t="s">
        <v>407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109" t="s">
        <v>406</v>
      </c>
      <c r="AD34" s="109"/>
      <c r="AE34" s="109"/>
      <c r="AF34" s="109"/>
      <c r="AG34" s="52">
        <v>0</v>
      </c>
    </row>
    <row r="35" spans="1:33" ht="12.95" customHeight="1">
      <c r="A35" s="166">
        <v>29</v>
      </c>
      <c r="B35" s="166"/>
      <c r="C35" s="98" t="s">
        <v>405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109" t="s">
        <v>404</v>
      </c>
      <c r="AD35" s="109"/>
      <c r="AE35" s="109"/>
      <c r="AF35" s="109"/>
      <c r="AG35" s="52">
        <v>0</v>
      </c>
    </row>
    <row r="36" spans="1:33" ht="12.95" customHeight="1">
      <c r="A36" s="167">
        <v>30</v>
      </c>
      <c r="B36" s="167"/>
      <c r="C36" s="168" t="s">
        <v>403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10" t="s">
        <v>402</v>
      </c>
      <c r="AD36" s="110"/>
      <c r="AE36" s="110"/>
      <c r="AF36" s="110"/>
      <c r="AG36" s="82">
        <f>SUM(AG27,AG33,AG34,AG35)</f>
        <v>819259</v>
      </c>
    </row>
    <row r="37" spans="1:33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1:AG1"/>
    <mergeCell ref="A4:AG4"/>
    <mergeCell ref="A6:B6"/>
    <mergeCell ref="C6:AB6"/>
    <mergeCell ref="AC6:AF6"/>
    <mergeCell ref="A7:B7"/>
    <mergeCell ref="C7:AB7"/>
    <mergeCell ref="AC7:AF7"/>
    <mergeCell ref="A2:AG2"/>
    <mergeCell ref="A3:AG3"/>
    <mergeCell ref="A5:B5"/>
    <mergeCell ref="C5:AB5"/>
    <mergeCell ref="AC5:AF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9" fitToHeight="0" orientation="portrait" cellComments="asDisplayed" r:id="rId1"/>
  <headerFooter alignWithMargins="0"/>
  <ignoredErrors>
    <ignoredError sqref="A7:B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G39"/>
  <sheetViews>
    <sheetView view="pageBreakPreview" zoomScaleNormal="100" zoomScaleSheetLayoutView="100" workbookViewId="0">
      <selection sqref="A1:AG1"/>
    </sheetView>
  </sheetViews>
  <sheetFormatPr defaultRowHeight="12.75"/>
  <cols>
    <col min="1" max="32" width="2.7109375" style="1" customWidth="1"/>
    <col min="33" max="33" width="12.85546875" style="1" customWidth="1"/>
    <col min="34" max="16384" width="9.140625" style="1"/>
  </cols>
  <sheetData>
    <row r="1" spans="1:33" ht="24" customHeight="1">
      <c r="A1" s="118" t="s">
        <v>677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</row>
    <row r="2" spans="1:33" ht="17.25" customHeight="1">
      <c r="A2" s="119" t="s">
        <v>577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</row>
    <row r="3" spans="1:33" ht="19.5" hidden="1" customHeight="1">
      <c r="A3" s="119" t="s">
        <v>667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</row>
    <row r="4" spans="1:33" ht="19.5" hidden="1" customHeight="1">
      <c r="A4" s="118" t="s">
        <v>576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3" ht="19.5" hidden="1" customHeight="1">
      <c r="A5" s="119" t="s">
        <v>462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</row>
    <row r="6" spans="1:33" ht="19.5" customHeight="1">
      <c r="A6" s="119" t="s">
        <v>668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</row>
    <row r="7" spans="1:33" ht="15.95" customHeight="1">
      <c r="A7" s="122" t="s">
        <v>623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</row>
    <row r="8" spans="1:33" ht="35.1" customHeight="1">
      <c r="A8" s="124" t="s">
        <v>251</v>
      </c>
      <c r="B8" s="125"/>
      <c r="C8" s="126" t="s">
        <v>250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8" t="s">
        <v>249</v>
      </c>
      <c r="AD8" s="127"/>
      <c r="AE8" s="127"/>
      <c r="AF8" s="127"/>
      <c r="AG8" s="57" t="s">
        <v>657</v>
      </c>
    </row>
    <row r="9" spans="1:33">
      <c r="A9" s="115" t="s">
        <v>248</v>
      </c>
      <c r="B9" s="115"/>
      <c r="C9" s="116" t="s">
        <v>247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 t="s">
        <v>246</v>
      </c>
      <c r="AD9" s="116"/>
      <c r="AE9" s="116"/>
      <c r="AF9" s="116"/>
      <c r="AG9" s="56" t="s">
        <v>245</v>
      </c>
    </row>
    <row r="10" spans="1:33" ht="12.95" customHeight="1">
      <c r="A10" s="166" t="s">
        <v>244</v>
      </c>
      <c r="B10" s="166"/>
      <c r="C10" s="169" t="s">
        <v>522</v>
      </c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09" t="s">
        <v>521</v>
      </c>
      <c r="AD10" s="109"/>
      <c r="AE10" s="109"/>
      <c r="AF10" s="109"/>
      <c r="AG10" s="52">
        <v>0</v>
      </c>
    </row>
    <row r="11" spans="1:33" ht="12.95" customHeight="1">
      <c r="A11" s="166" t="s">
        <v>241</v>
      </c>
      <c r="B11" s="166"/>
      <c r="C11" s="98" t="s">
        <v>520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109" t="s">
        <v>519</v>
      </c>
      <c r="AD11" s="109"/>
      <c r="AE11" s="109"/>
      <c r="AF11" s="109"/>
      <c r="AG11" s="52">
        <v>0</v>
      </c>
    </row>
    <row r="12" spans="1:33" ht="12.95" customHeight="1">
      <c r="A12" s="166" t="s">
        <v>238</v>
      </c>
      <c r="B12" s="166"/>
      <c r="C12" s="169" t="s">
        <v>518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09" t="s">
        <v>517</v>
      </c>
      <c r="AD12" s="109"/>
      <c r="AE12" s="109"/>
      <c r="AF12" s="109"/>
      <c r="AG12" s="52">
        <v>0</v>
      </c>
    </row>
    <row r="13" spans="1:33" ht="12.95" customHeight="1">
      <c r="A13" s="166" t="s">
        <v>235</v>
      </c>
      <c r="B13" s="166"/>
      <c r="C13" s="98" t="s">
        <v>516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109" t="s">
        <v>515</v>
      </c>
      <c r="AD13" s="109"/>
      <c r="AE13" s="109"/>
      <c r="AF13" s="109"/>
      <c r="AG13" s="76">
        <f>SUM(AG10:AG12)</f>
        <v>0</v>
      </c>
    </row>
    <row r="14" spans="1:33" ht="12.95" customHeight="1">
      <c r="A14" s="166" t="s">
        <v>232</v>
      </c>
      <c r="B14" s="166"/>
      <c r="C14" s="98" t="s">
        <v>514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109" t="s">
        <v>513</v>
      </c>
      <c r="AD14" s="109"/>
      <c r="AE14" s="109"/>
      <c r="AF14" s="109"/>
      <c r="AG14" s="52">
        <v>0</v>
      </c>
    </row>
    <row r="15" spans="1:33" ht="12.95" customHeight="1">
      <c r="A15" s="166" t="s">
        <v>229</v>
      </c>
      <c r="B15" s="166"/>
      <c r="C15" s="169" t="s">
        <v>512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09" t="s">
        <v>511</v>
      </c>
      <c r="AD15" s="109"/>
      <c r="AE15" s="109"/>
      <c r="AF15" s="109"/>
      <c r="AG15" s="52">
        <v>0</v>
      </c>
    </row>
    <row r="16" spans="1:33" ht="12.95" customHeight="1">
      <c r="A16" s="166" t="s">
        <v>226</v>
      </c>
      <c r="B16" s="166"/>
      <c r="C16" s="98" t="s">
        <v>510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109" t="s">
        <v>509</v>
      </c>
      <c r="AD16" s="109"/>
      <c r="AE16" s="109"/>
      <c r="AF16" s="109"/>
      <c r="AG16" s="52">
        <v>0</v>
      </c>
    </row>
    <row r="17" spans="1:33" ht="12.95" customHeight="1">
      <c r="A17" s="166" t="s">
        <v>223</v>
      </c>
      <c r="B17" s="166"/>
      <c r="C17" s="169" t="s">
        <v>508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09" t="s">
        <v>507</v>
      </c>
      <c r="AD17" s="109"/>
      <c r="AE17" s="109"/>
      <c r="AF17" s="109"/>
      <c r="AG17" s="52">
        <v>0</v>
      </c>
    </row>
    <row r="18" spans="1:33" s="4" customFormat="1" ht="12.95" customHeight="1">
      <c r="A18" s="166" t="s">
        <v>220</v>
      </c>
      <c r="B18" s="166"/>
      <c r="C18" s="169" t="s">
        <v>506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09" t="s">
        <v>505</v>
      </c>
      <c r="AD18" s="109"/>
      <c r="AE18" s="109"/>
      <c r="AF18" s="109"/>
      <c r="AG18" s="76">
        <f>SUM(AG14:AG17)</f>
        <v>0</v>
      </c>
    </row>
    <row r="19" spans="1:33" s="4" customFormat="1" ht="12.95" customHeight="1">
      <c r="A19" s="166" t="s">
        <v>217</v>
      </c>
      <c r="B19" s="166"/>
      <c r="C19" s="109" t="s">
        <v>504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 t="s">
        <v>503</v>
      </c>
      <c r="AD19" s="109"/>
      <c r="AE19" s="109"/>
      <c r="AF19" s="109"/>
      <c r="AG19" s="50">
        <v>10331893</v>
      </c>
    </row>
    <row r="20" spans="1:33" s="4" customFormat="1" ht="12.95" customHeight="1">
      <c r="A20" s="166" t="s">
        <v>214</v>
      </c>
      <c r="B20" s="166"/>
      <c r="C20" s="109" t="s">
        <v>502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 t="s">
        <v>501</v>
      </c>
      <c r="AD20" s="109"/>
      <c r="AE20" s="109"/>
      <c r="AF20" s="109"/>
      <c r="AG20" s="52">
        <v>0</v>
      </c>
    </row>
    <row r="21" spans="1:33" s="4" customFormat="1" ht="12.95" customHeight="1">
      <c r="A21" s="166" t="s">
        <v>211</v>
      </c>
      <c r="B21" s="166"/>
      <c r="C21" s="109" t="s">
        <v>500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 t="s">
        <v>499</v>
      </c>
      <c r="AD21" s="109"/>
      <c r="AE21" s="109"/>
      <c r="AF21" s="109"/>
      <c r="AG21" s="76">
        <f>SUM(AG19:AG20)</f>
        <v>10331893</v>
      </c>
    </row>
    <row r="22" spans="1:33" s="4" customFormat="1" ht="12.95" customHeight="1">
      <c r="A22" s="166" t="s">
        <v>208</v>
      </c>
      <c r="B22" s="166"/>
      <c r="C22" s="169" t="s">
        <v>498</v>
      </c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09" t="s">
        <v>497</v>
      </c>
      <c r="AD22" s="109"/>
      <c r="AE22" s="109"/>
      <c r="AF22" s="109"/>
      <c r="AG22" s="52">
        <v>0</v>
      </c>
    </row>
    <row r="23" spans="1:33" ht="12.95" customHeight="1">
      <c r="A23" s="166" t="s">
        <v>205</v>
      </c>
      <c r="B23" s="166"/>
      <c r="C23" s="169" t="s">
        <v>496</v>
      </c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09" t="s">
        <v>495</v>
      </c>
      <c r="AD23" s="109"/>
      <c r="AE23" s="109"/>
      <c r="AF23" s="109"/>
      <c r="AG23" s="52">
        <v>0</v>
      </c>
    </row>
    <row r="24" spans="1:33" s="5" customFormat="1" ht="12.95" customHeight="1">
      <c r="A24" s="166" t="s">
        <v>202</v>
      </c>
      <c r="B24" s="166"/>
      <c r="C24" s="169" t="s">
        <v>494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09" t="s">
        <v>493</v>
      </c>
      <c r="AD24" s="109"/>
      <c r="AE24" s="109"/>
      <c r="AF24" s="109"/>
      <c r="AG24" s="52">
        <v>0</v>
      </c>
    </row>
    <row r="25" spans="1:33" s="5" customFormat="1" ht="12.95" customHeight="1">
      <c r="A25" s="166" t="s">
        <v>199</v>
      </c>
      <c r="B25" s="166"/>
      <c r="C25" s="169" t="s">
        <v>492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09" t="s">
        <v>491</v>
      </c>
      <c r="AD25" s="109"/>
      <c r="AE25" s="109"/>
      <c r="AF25" s="109"/>
      <c r="AG25" s="52">
        <v>0</v>
      </c>
    </row>
    <row r="26" spans="1:33" ht="12.95" customHeight="1">
      <c r="A26" s="166" t="s">
        <v>196</v>
      </c>
      <c r="B26" s="166"/>
      <c r="C26" s="98" t="s">
        <v>490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109" t="s">
        <v>489</v>
      </c>
      <c r="AD26" s="109"/>
      <c r="AE26" s="109"/>
      <c r="AF26" s="109"/>
      <c r="AG26" s="52">
        <v>0</v>
      </c>
    </row>
    <row r="27" spans="1:33" ht="12.95" customHeight="1">
      <c r="A27" s="166">
        <v>18</v>
      </c>
      <c r="B27" s="166"/>
      <c r="C27" s="98" t="s">
        <v>488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109" t="s">
        <v>487</v>
      </c>
      <c r="AD27" s="109"/>
      <c r="AE27" s="109"/>
      <c r="AF27" s="109"/>
      <c r="AG27" s="52">
        <v>0</v>
      </c>
    </row>
    <row r="28" spans="1:33" ht="12.95" customHeight="1">
      <c r="A28" s="166">
        <v>19</v>
      </c>
      <c r="B28" s="166"/>
      <c r="C28" s="98" t="s">
        <v>486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109" t="s">
        <v>485</v>
      </c>
      <c r="AD28" s="109"/>
      <c r="AE28" s="109"/>
      <c r="AF28" s="109"/>
      <c r="AG28" s="52">
        <v>0</v>
      </c>
    </row>
    <row r="29" spans="1:33" ht="12.95" customHeight="1">
      <c r="A29" s="166">
        <v>20</v>
      </c>
      <c r="B29" s="166"/>
      <c r="C29" s="98" t="s">
        <v>484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109" t="s">
        <v>483</v>
      </c>
      <c r="AD29" s="109"/>
      <c r="AE29" s="109"/>
      <c r="AF29" s="109"/>
      <c r="AG29" s="76">
        <f>SUM(AG27:AG28)</f>
        <v>0</v>
      </c>
    </row>
    <row r="30" spans="1:33" ht="12.95" customHeight="1">
      <c r="A30" s="166">
        <v>21</v>
      </c>
      <c r="B30" s="166"/>
      <c r="C30" s="98" t="s">
        <v>482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109" t="s">
        <v>481</v>
      </c>
      <c r="AD30" s="109"/>
      <c r="AE30" s="109"/>
      <c r="AF30" s="109"/>
      <c r="AG30" s="76">
        <f>SUM(AG13,AG18,AG21,AG22:AG26,AG28)</f>
        <v>10331893</v>
      </c>
    </row>
    <row r="31" spans="1:33" ht="12.95" customHeight="1">
      <c r="A31" s="166">
        <v>22</v>
      </c>
      <c r="B31" s="166"/>
      <c r="C31" s="98" t="s">
        <v>480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109" t="s">
        <v>479</v>
      </c>
      <c r="AD31" s="109"/>
      <c r="AE31" s="109"/>
      <c r="AF31" s="109"/>
      <c r="AG31" s="52">
        <v>0</v>
      </c>
    </row>
    <row r="32" spans="1:33" ht="12.95" customHeight="1">
      <c r="A32" s="166">
        <v>23</v>
      </c>
      <c r="B32" s="166"/>
      <c r="C32" s="98" t="s">
        <v>478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109" t="s">
        <v>477</v>
      </c>
      <c r="AD32" s="109"/>
      <c r="AE32" s="109"/>
      <c r="AF32" s="109"/>
      <c r="AG32" s="52">
        <v>0</v>
      </c>
    </row>
    <row r="33" spans="1:33" ht="12.95" customHeight="1">
      <c r="A33" s="166">
        <v>24</v>
      </c>
      <c r="B33" s="166"/>
      <c r="C33" s="169" t="s">
        <v>476</v>
      </c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09" t="s">
        <v>475</v>
      </c>
      <c r="AD33" s="109"/>
      <c r="AE33" s="109"/>
      <c r="AF33" s="109"/>
      <c r="AG33" s="52">
        <v>0</v>
      </c>
    </row>
    <row r="34" spans="1:33" s="4" customFormat="1" ht="12.95" customHeight="1">
      <c r="A34" s="166">
        <v>25</v>
      </c>
      <c r="B34" s="166"/>
      <c r="C34" s="169" t="s">
        <v>474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09" t="s">
        <v>473</v>
      </c>
      <c r="AD34" s="109"/>
      <c r="AE34" s="109"/>
      <c r="AF34" s="109"/>
      <c r="AG34" s="52">
        <v>0</v>
      </c>
    </row>
    <row r="35" spans="1:33" s="4" customFormat="1" ht="12.95" customHeight="1">
      <c r="A35" s="166">
        <v>26</v>
      </c>
      <c r="B35" s="166"/>
      <c r="C35" s="169" t="s">
        <v>472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09" t="s">
        <v>471</v>
      </c>
      <c r="AD35" s="109"/>
      <c r="AE35" s="109"/>
      <c r="AF35" s="109"/>
      <c r="AG35" s="52">
        <v>0</v>
      </c>
    </row>
    <row r="36" spans="1:33" ht="12.95" customHeight="1">
      <c r="A36" s="166">
        <v>27</v>
      </c>
      <c r="B36" s="166"/>
      <c r="C36" s="169" t="s">
        <v>470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09" t="s">
        <v>469</v>
      </c>
      <c r="AD36" s="109"/>
      <c r="AE36" s="109"/>
      <c r="AF36" s="109"/>
      <c r="AG36" s="76">
        <f>SUM(AG31:AG35)</f>
        <v>0</v>
      </c>
    </row>
    <row r="37" spans="1:33" ht="12.95" customHeight="1">
      <c r="A37" s="166">
        <v>28</v>
      </c>
      <c r="B37" s="166"/>
      <c r="C37" s="98" t="s">
        <v>468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109" t="s">
        <v>467</v>
      </c>
      <c r="AD37" s="109"/>
      <c r="AE37" s="109"/>
      <c r="AF37" s="109"/>
      <c r="AG37" s="52">
        <v>0</v>
      </c>
    </row>
    <row r="38" spans="1:33" ht="12.95" customHeight="1">
      <c r="A38" s="166">
        <v>29</v>
      </c>
      <c r="B38" s="166"/>
      <c r="C38" s="98" t="s">
        <v>466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109" t="s">
        <v>465</v>
      </c>
      <c r="AD38" s="109"/>
      <c r="AE38" s="109"/>
      <c r="AF38" s="109"/>
      <c r="AG38" s="52">
        <v>0</v>
      </c>
    </row>
    <row r="39" spans="1:33" s="4" customFormat="1" ht="12.95" customHeight="1">
      <c r="A39" s="167">
        <v>30</v>
      </c>
      <c r="B39" s="167"/>
      <c r="C39" s="168" t="s">
        <v>464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10" t="s">
        <v>463</v>
      </c>
      <c r="AD39" s="110"/>
      <c r="AE39" s="110"/>
      <c r="AF39" s="110"/>
      <c r="AG39" s="76">
        <f>SUM(AG30,AG36,AG37:AG38)</f>
        <v>10331893</v>
      </c>
    </row>
  </sheetData>
  <mergeCells count="103">
    <mergeCell ref="A1:AG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C13:AB13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6:AG6"/>
    <mergeCell ref="A7:AG7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cellComments="asDisplayed" r:id="rId1"/>
  <headerFooter alignWithMargins="0"/>
  <ignoredErrors>
    <ignoredError sqref="A10:B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BS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65" width="2.7109375" style="7" customWidth="1"/>
    <col min="66" max="66" width="2.7109375" style="11" customWidth="1"/>
    <col min="67" max="70" width="2.7109375" style="58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>
      <c r="A1" s="184" t="s">
        <v>678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2"/>
    </row>
    <row r="2" spans="1:71" s="11" customFormat="1">
      <c r="A2" s="185" t="s">
        <v>669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2"/>
    </row>
    <row r="3" spans="1:71" s="12" customFormat="1" ht="12.95" customHeight="1">
      <c r="A3" s="186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</row>
    <row r="4" spans="1:71" ht="12.95" customHeight="1">
      <c r="A4" s="188" t="s">
        <v>623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90"/>
    </row>
    <row r="5" spans="1:71" ht="120.75" customHeight="1">
      <c r="A5" s="177" t="s">
        <v>567</v>
      </c>
      <c r="B5" s="177"/>
      <c r="C5" s="182" t="s">
        <v>566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77" t="s">
        <v>569</v>
      </c>
      <c r="AF5" s="177"/>
      <c r="AG5" s="177"/>
      <c r="AH5" s="177"/>
      <c r="AI5" s="177" t="s">
        <v>565</v>
      </c>
      <c r="AJ5" s="177"/>
      <c r="AK5" s="177"/>
      <c r="AL5" s="177"/>
      <c r="AM5" s="177" t="s">
        <v>564</v>
      </c>
      <c r="AN5" s="177"/>
      <c r="AO5" s="177"/>
      <c r="AP5" s="177"/>
      <c r="AQ5" s="177" t="s">
        <v>563</v>
      </c>
      <c r="AR5" s="177"/>
      <c r="AS5" s="177"/>
      <c r="AT5" s="177"/>
      <c r="AU5" s="177" t="s">
        <v>562</v>
      </c>
      <c r="AV5" s="177"/>
      <c r="AW5" s="177"/>
      <c r="AX5" s="177"/>
      <c r="AY5" s="177" t="s">
        <v>225</v>
      </c>
      <c r="AZ5" s="177"/>
      <c r="BA5" s="177"/>
      <c r="BB5" s="177"/>
      <c r="BC5" s="177" t="s">
        <v>561</v>
      </c>
      <c r="BD5" s="177"/>
      <c r="BE5" s="177"/>
      <c r="BF5" s="177"/>
      <c r="BG5" s="177" t="s">
        <v>560</v>
      </c>
      <c r="BH5" s="177"/>
      <c r="BI5" s="177"/>
      <c r="BJ5" s="177"/>
      <c r="BK5" s="177" t="s">
        <v>559</v>
      </c>
      <c r="BL5" s="177"/>
      <c r="BM5" s="177"/>
      <c r="BN5" s="177"/>
      <c r="BO5" s="177" t="s">
        <v>558</v>
      </c>
      <c r="BP5" s="177"/>
      <c r="BQ5" s="177"/>
      <c r="BR5" s="177"/>
    </row>
    <row r="6" spans="1:71" ht="12.95" customHeight="1">
      <c r="A6" s="170" t="s">
        <v>248</v>
      </c>
      <c r="B6" s="170"/>
      <c r="C6" s="180" t="s">
        <v>247</v>
      </c>
      <c r="D6" s="180"/>
      <c r="E6" s="180"/>
      <c r="F6" s="180"/>
      <c r="G6" s="180"/>
      <c r="H6" s="180"/>
      <c r="I6" s="180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70" t="s">
        <v>246</v>
      </c>
      <c r="AF6" s="170"/>
      <c r="AG6" s="170"/>
      <c r="AH6" s="170"/>
      <c r="AI6" s="170" t="s">
        <v>245</v>
      </c>
      <c r="AJ6" s="170"/>
      <c r="AK6" s="170"/>
      <c r="AL6" s="170"/>
      <c r="AM6" s="170" t="s">
        <v>557</v>
      </c>
      <c r="AN6" s="181"/>
      <c r="AO6" s="181"/>
      <c r="AP6" s="181"/>
      <c r="AQ6" s="170" t="s">
        <v>556</v>
      </c>
      <c r="AR6" s="181"/>
      <c r="AS6" s="181"/>
      <c r="AT6" s="181"/>
      <c r="AU6" s="170" t="s">
        <v>555</v>
      </c>
      <c r="AV6" s="181"/>
      <c r="AW6" s="181"/>
      <c r="AX6" s="181"/>
      <c r="AY6" s="170" t="s">
        <v>554</v>
      </c>
      <c r="AZ6" s="181"/>
      <c r="BA6" s="181"/>
      <c r="BB6" s="181"/>
      <c r="BC6" s="170" t="s">
        <v>553</v>
      </c>
      <c r="BD6" s="170"/>
      <c r="BE6" s="170"/>
      <c r="BF6" s="170"/>
      <c r="BG6" s="170" t="s">
        <v>552</v>
      </c>
      <c r="BH6" s="170"/>
      <c r="BI6" s="170"/>
      <c r="BJ6" s="170"/>
      <c r="BK6" s="170" t="s">
        <v>551</v>
      </c>
      <c r="BL6" s="170"/>
      <c r="BM6" s="170"/>
      <c r="BN6" s="170"/>
      <c r="BO6" s="170" t="s">
        <v>550</v>
      </c>
      <c r="BP6" s="170"/>
      <c r="BQ6" s="170"/>
      <c r="BR6" s="170"/>
    </row>
    <row r="7" spans="1:71" ht="12.95" customHeight="1">
      <c r="A7" s="170" t="s">
        <v>248</v>
      </c>
      <c r="B7" s="170"/>
      <c r="C7" s="176" t="s">
        <v>549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9"/>
      <c r="BP7" s="179"/>
      <c r="BQ7" s="179"/>
      <c r="BR7" s="179"/>
    </row>
    <row r="8" spans="1:71" ht="26.1" customHeight="1">
      <c r="A8" s="170" t="s">
        <v>247</v>
      </c>
      <c r="B8" s="170"/>
      <c r="C8" s="176" t="s">
        <v>548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9"/>
      <c r="BP8" s="179"/>
      <c r="BQ8" s="179"/>
      <c r="BR8" s="179"/>
    </row>
    <row r="9" spans="1:71" ht="12.95" customHeight="1">
      <c r="A9" s="170" t="s">
        <v>246</v>
      </c>
      <c r="B9" s="170"/>
      <c r="C9" s="176" t="s">
        <v>547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9"/>
      <c r="BP9" s="179"/>
      <c r="BQ9" s="179"/>
      <c r="BR9" s="179"/>
    </row>
    <row r="10" spans="1:71" ht="12.95" customHeight="1">
      <c r="A10" s="170" t="s">
        <v>245</v>
      </c>
      <c r="B10" s="170"/>
      <c r="C10" s="176" t="s">
        <v>546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9"/>
      <c r="BP10" s="179"/>
      <c r="BQ10" s="179"/>
      <c r="BR10" s="179"/>
    </row>
    <row r="11" spans="1:71" ht="12.95" customHeight="1">
      <c r="A11" s="170" t="s">
        <v>557</v>
      </c>
      <c r="B11" s="170"/>
      <c r="C11" s="176" t="s">
        <v>545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9"/>
      <c r="BP11" s="179"/>
      <c r="BQ11" s="179"/>
      <c r="BR11" s="179"/>
    </row>
    <row r="12" spans="1:71" ht="12.95" customHeight="1">
      <c r="A12" s="170" t="s">
        <v>556</v>
      </c>
      <c r="B12" s="170"/>
      <c r="C12" s="176" t="s">
        <v>544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9"/>
      <c r="BP12" s="179"/>
      <c r="BQ12" s="179"/>
      <c r="BR12" s="179"/>
    </row>
    <row r="13" spans="1:71" ht="12.95" customHeight="1">
      <c r="A13" s="170" t="s">
        <v>555</v>
      </c>
      <c r="B13" s="170"/>
      <c r="C13" s="176" t="s">
        <v>543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9"/>
      <c r="BP13" s="179"/>
      <c r="BQ13" s="179"/>
      <c r="BR13" s="179"/>
    </row>
    <row r="14" spans="1:71" ht="12.95" customHeight="1">
      <c r="A14" s="170" t="s">
        <v>554</v>
      </c>
      <c r="B14" s="170"/>
      <c r="C14" s="176" t="s">
        <v>542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 t="s">
        <v>121</v>
      </c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9"/>
      <c r="BP14" s="179"/>
      <c r="BQ14" s="179"/>
      <c r="BR14" s="179"/>
    </row>
    <row r="15" spans="1:71" ht="12.95" customHeight="1">
      <c r="A15" s="170" t="s">
        <v>553</v>
      </c>
      <c r="B15" s="170"/>
      <c r="C15" s="176" t="s">
        <v>541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 t="s">
        <v>118</v>
      </c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9"/>
      <c r="BP15" s="179"/>
      <c r="BQ15" s="179"/>
      <c r="BR15" s="179"/>
    </row>
    <row r="16" spans="1:71" ht="12.95" customHeight="1">
      <c r="A16" s="170" t="s">
        <v>552</v>
      </c>
      <c r="B16" s="170"/>
      <c r="C16" s="176" t="s">
        <v>540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 t="s">
        <v>115</v>
      </c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9"/>
      <c r="BP16" s="179"/>
      <c r="BQ16" s="179"/>
      <c r="BR16" s="179"/>
    </row>
    <row r="17" spans="1:71" ht="12.95" customHeight="1">
      <c r="A17" s="170" t="s">
        <v>551</v>
      </c>
      <c r="B17" s="170"/>
      <c r="C17" s="176" t="s">
        <v>539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 t="s">
        <v>112</v>
      </c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9"/>
      <c r="BP17" s="179"/>
      <c r="BQ17" s="179"/>
      <c r="BR17" s="179"/>
    </row>
    <row r="18" spans="1:71" ht="12.95" customHeight="1">
      <c r="A18" s="170" t="s">
        <v>550</v>
      </c>
      <c r="B18" s="170"/>
      <c r="C18" s="176" t="s">
        <v>538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 t="s">
        <v>109</v>
      </c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9"/>
      <c r="BP18" s="179"/>
      <c r="BQ18" s="179"/>
      <c r="BR18" s="179"/>
    </row>
    <row r="19" spans="1:71" ht="12.95" customHeight="1">
      <c r="A19" s="170" t="s">
        <v>596</v>
      </c>
      <c r="B19" s="170"/>
      <c r="C19" s="176" t="s">
        <v>537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 t="s">
        <v>106</v>
      </c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9"/>
      <c r="BP19" s="179"/>
      <c r="BQ19" s="179"/>
      <c r="BR19" s="179"/>
    </row>
    <row r="20" spans="1:71" s="11" customFormat="1" ht="12.95" customHeight="1">
      <c r="A20" s="178">
        <v>14</v>
      </c>
      <c r="B20" s="177"/>
      <c r="C20" s="183" t="s">
        <v>649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71">
        <f>SUM(AE7:AH19)</f>
        <v>0</v>
      </c>
      <c r="AF20" s="172"/>
      <c r="AG20" s="172"/>
      <c r="AH20" s="172"/>
      <c r="AI20" s="171">
        <f t="shared" ref="AI20" si="0">SUM(AI7:AL19)</f>
        <v>0</v>
      </c>
      <c r="AJ20" s="172"/>
      <c r="AK20" s="172"/>
      <c r="AL20" s="172"/>
      <c r="AM20" s="171">
        <f t="shared" ref="AM20" si="1">SUM(AM7:AP19)</f>
        <v>0</v>
      </c>
      <c r="AN20" s="172"/>
      <c r="AO20" s="172"/>
      <c r="AP20" s="172"/>
      <c r="AQ20" s="171">
        <f t="shared" ref="AQ20" si="2">SUM(AQ7:AT19)</f>
        <v>0</v>
      </c>
      <c r="AR20" s="172"/>
      <c r="AS20" s="172"/>
      <c r="AT20" s="172"/>
      <c r="AU20" s="171">
        <f t="shared" ref="AU20" si="3">SUM(AU7:AX19)</f>
        <v>0</v>
      </c>
      <c r="AV20" s="172"/>
      <c r="AW20" s="172"/>
      <c r="AX20" s="172"/>
      <c r="AY20" s="171">
        <f t="shared" ref="AY20" si="4">SUM(AY7:BB19)</f>
        <v>0</v>
      </c>
      <c r="AZ20" s="172"/>
      <c r="BA20" s="172"/>
      <c r="BB20" s="172"/>
      <c r="BC20" s="171">
        <f t="shared" ref="BC20" si="5">SUM(BC7:BF19)</f>
        <v>0</v>
      </c>
      <c r="BD20" s="172"/>
      <c r="BE20" s="172"/>
      <c r="BF20" s="172"/>
      <c r="BG20" s="171">
        <f t="shared" ref="BG20" si="6">SUM(BG7:BJ19)</f>
        <v>0</v>
      </c>
      <c r="BH20" s="172"/>
      <c r="BI20" s="172"/>
      <c r="BJ20" s="172"/>
      <c r="BK20" s="170">
        <f t="shared" ref="BK20" si="7">SUM(AI20:BJ20)</f>
        <v>0</v>
      </c>
      <c r="BL20" s="170"/>
      <c r="BM20" s="170"/>
      <c r="BN20" s="170"/>
      <c r="BO20" s="171">
        <f t="shared" ref="BO20" si="8">SUM(BO7:BR19)</f>
        <v>0</v>
      </c>
      <c r="BP20" s="172"/>
      <c r="BQ20" s="172"/>
      <c r="BR20" s="172"/>
      <c r="BS20" s="58"/>
    </row>
    <row r="21" spans="1:71" s="11" customFormat="1" ht="26.1" customHeight="1">
      <c r="A21" s="170" t="s">
        <v>600</v>
      </c>
      <c r="B21" s="170"/>
      <c r="C21" s="176" t="s">
        <v>536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9"/>
      <c r="BP21" s="179"/>
      <c r="BQ21" s="179"/>
      <c r="BR21" s="179"/>
      <c r="BS21" s="58"/>
    </row>
    <row r="22" spans="1:71" s="11" customFormat="1" ht="26.1" customHeight="1">
      <c r="A22" s="170" t="s">
        <v>602</v>
      </c>
      <c r="B22" s="170"/>
      <c r="C22" s="176" t="s">
        <v>570</v>
      </c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9"/>
      <c r="BP22" s="179"/>
      <c r="BQ22" s="179"/>
      <c r="BR22" s="179"/>
      <c r="BS22" s="58"/>
    </row>
    <row r="23" spans="1:71" s="11" customFormat="1" ht="26.1" customHeight="1">
      <c r="A23" s="170" t="s">
        <v>604</v>
      </c>
      <c r="B23" s="170"/>
      <c r="C23" s="176" t="s">
        <v>571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9"/>
      <c r="BP23" s="179"/>
      <c r="BQ23" s="179"/>
      <c r="BR23" s="179"/>
      <c r="BS23" s="58"/>
    </row>
    <row r="24" spans="1:71" s="11" customFormat="1" ht="26.1" customHeight="1">
      <c r="A24" s="170" t="s">
        <v>606</v>
      </c>
      <c r="B24" s="170"/>
      <c r="C24" s="176" t="s">
        <v>572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9"/>
      <c r="BP24" s="179"/>
      <c r="BQ24" s="179"/>
      <c r="BR24" s="179"/>
      <c r="BS24" s="58"/>
    </row>
    <row r="25" spans="1:71" s="11" customFormat="1" ht="12.95" customHeight="1">
      <c r="A25" s="170" t="s">
        <v>608</v>
      </c>
      <c r="B25" s="170"/>
      <c r="C25" s="176" t="s">
        <v>535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9"/>
      <c r="BP25" s="179"/>
      <c r="BQ25" s="179"/>
      <c r="BR25" s="179"/>
      <c r="BS25" s="58"/>
    </row>
    <row r="26" spans="1:71" s="11" customFormat="1" ht="12.95" customHeight="1">
      <c r="A26" s="170" t="s">
        <v>610</v>
      </c>
      <c r="B26" s="170"/>
      <c r="C26" s="176" t="s">
        <v>534</v>
      </c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0">
        <v>14</v>
      </c>
      <c r="AF26" s="170"/>
      <c r="AG26" s="170"/>
      <c r="AH26" s="170"/>
      <c r="AI26" s="174">
        <v>14134677</v>
      </c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>
        <v>0</v>
      </c>
      <c r="BD26" s="174"/>
      <c r="BE26" s="174"/>
      <c r="BF26" s="174"/>
      <c r="BG26" s="174"/>
      <c r="BH26" s="174"/>
      <c r="BI26" s="174"/>
      <c r="BJ26" s="174"/>
      <c r="BK26" s="174">
        <v>150000</v>
      </c>
      <c r="BL26" s="174"/>
      <c r="BM26" s="174"/>
      <c r="BN26" s="174"/>
      <c r="BO26" s="173"/>
      <c r="BP26" s="173"/>
      <c r="BQ26" s="173"/>
      <c r="BR26" s="173"/>
      <c r="BS26" s="58"/>
    </row>
    <row r="27" spans="1:71" s="11" customFormat="1" ht="12.95" customHeight="1">
      <c r="A27" s="170" t="s">
        <v>612</v>
      </c>
      <c r="B27" s="170"/>
      <c r="C27" s="176" t="s">
        <v>533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0">
        <v>2</v>
      </c>
      <c r="AF27" s="170"/>
      <c r="AG27" s="170"/>
      <c r="AH27" s="170"/>
      <c r="AI27" s="174">
        <v>4314000</v>
      </c>
      <c r="AJ27" s="174"/>
      <c r="AK27" s="174"/>
      <c r="AL27" s="174"/>
      <c r="AM27" s="174">
        <v>200000</v>
      </c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>
        <v>279000</v>
      </c>
      <c r="AZ27" s="174"/>
      <c r="BA27" s="174"/>
      <c r="BB27" s="174"/>
      <c r="BC27" s="174">
        <v>50000</v>
      </c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3"/>
      <c r="BP27" s="173"/>
      <c r="BQ27" s="173"/>
      <c r="BR27" s="173"/>
      <c r="BS27" s="58"/>
    </row>
    <row r="28" spans="1:71" s="11" customFormat="1" ht="12.95" customHeight="1">
      <c r="A28" s="170" t="s">
        <v>614</v>
      </c>
      <c r="B28" s="170"/>
      <c r="C28" s="183" t="s">
        <v>650</v>
      </c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71">
        <f>SUM(AE21:AH27)</f>
        <v>16</v>
      </c>
      <c r="AF28" s="172"/>
      <c r="AG28" s="172"/>
      <c r="AH28" s="172"/>
      <c r="AI28" s="171">
        <f t="shared" ref="AI28" si="9">SUM(AI21:AL27)</f>
        <v>18448677</v>
      </c>
      <c r="AJ28" s="175"/>
      <c r="AK28" s="175"/>
      <c r="AL28" s="175"/>
      <c r="AM28" s="171">
        <f t="shared" ref="AM28" si="10">SUM(AM21:AP27)</f>
        <v>200000</v>
      </c>
      <c r="AN28" s="175"/>
      <c r="AO28" s="175"/>
      <c r="AP28" s="175"/>
      <c r="AQ28" s="171">
        <f t="shared" ref="AQ28" si="11">SUM(AQ21:AT27)</f>
        <v>0</v>
      </c>
      <c r="AR28" s="175"/>
      <c r="AS28" s="175"/>
      <c r="AT28" s="175"/>
      <c r="AU28" s="171">
        <f t="shared" ref="AU28" si="12">SUM(AU21:AX27)</f>
        <v>0</v>
      </c>
      <c r="AV28" s="175"/>
      <c r="AW28" s="175"/>
      <c r="AX28" s="175"/>
      <c r="AY28" s="171">
        <f t="shared" ref="AY28" si="13">SUM(AY21:BB27)</f>
        <v>279000</v>
      </c>
      <c r="AZ28" s="175"/>
      <c r="BA28" s="175"/>
      <c r="BB28" s="175"/>
      <c r="BC28" s="171">
        <f t="shared" ref="BC28" si="14">SUM(BC21:BF27)</f>
        <v>50000</v>
      </c>
      <c r="BD28" s="175"/>
      <c r="BE28" s="175"/>
      <c r="BF28" s="175"/>
      <c r="BG28" s="171">
        <f t="shared" ref="BG28" si="15">SUM(BG21:BJ27)</f>
        <v>0</v>
      </c>
      <c r="BH28" s="175"/>
      <c r="BI28" s="175"/>
      <c r="BJ28" s="175"/>
      <c r="BK28" s="171">
        <f t="shared" ref="BK28" si="16">SUM(BK21:BN27)</f>
        <v>150000</v>
      </c>
      <c r="BL28" s="175"/>
      <c r="BM28" s="175"/>
      <c r="BN28" s="175"/>
      <c r="BO28" s="171">
        <f t="shared" ref="BO28" si="17">SUM(BO21:BR27)</f>
        <v>0</v>
      </c>
      <c r="BP28" s="175"/>
      <c r="BQ28" s="175"/>
      <c r="BR28" s="175"/>
      <c r="BS28" s="58"/>
    </row>
    <row r="29" spans="1:71" s="11" customFormat="1" ht="12.95" customHeight="1">
      <c r="A29" s="170" t="s">
        <v>651</v>
      </c>
      <c r="B29" s="170"/>
      <c r="C29" s="176" t="s">
        <v>532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0">
        <v>1</v>
      </c>
      <c r="AF29" s="170"/>
      <c r="AG29" s="170"/>
      <c r="AH29" s="170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4"/>
      <c r="BL29" s="174"/>
      <c r="BM29" s="174"/>
      <c r="BN29" s="174"/>
      <c r="BO29" s="174">
        <v>2064000</v>
      </c>
      <c r="BP29" s="174"/>
      <c r="BQ29" s="174"/>
      <c r="BR29" s="174"/>
      <c r="BS29" s="58"/>
    </row>
    <row r="30" spans="1:71" s="11" customFormat="1" ht="12.95" customHeight="1">
      <c r="A30" s="170" t="s">
        <v>652</v>
      </c>
      <c r="B30" s="170"/>
      <c r="C30" s="176" t="s">
        <v>531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0">
        <v>3</v>
      </c>
      <c r="AF30" s="170"/>
      <c r="AG30" s="170"/>
      <c r="AH30" s="170"/>
      <c r="AI30" s="173"/>
      <c r="AJ30" s="173"/>
      <c r="AK30" s="173"/>
      <c r="AL30" s="173"/>
      <c r="AM30" s="173">
        <v>200000</v>
      </c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4"/>
      <c r="BL30" s="174"/>
      <c r="BM30" s="174"/>
      <c r="BN30" s="174"/>
      <c r="BO30" s="174">
        <v>1284000</v>
      </c>
      <c r="BP30" s="174"/>
      <c r="BQ30" s="174"/>
      <c r="BR30" s="174"/>
      <c r="BS30" s="58"/>
    </row>
    <row r="31" spans="1:71" s="11" customFormat="1" ht="26.1" customHeight="1">
      <c r="A31" s="170" t="s">
        <v>653</v>
      </c>
      <c r="B31" s="170"/>
      <c r="C31" s="176" t="s">
        <v>530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0">
        <v>1</v>
      </c>
      <c r="AF31" s="170"/>
      <c r="AG31" s="170"/>
      <c r="AH31" s="170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4"/>
      <c r="BL31" s="174"/>
      <c r="BM31" s="174"/>
      <c r="BN31" s="174"/>
      <c r="BO31" s="174">
        <v>723600</v>
      </c>
      <c r="BP31" s="174"/>
      <c r="BQ31" s="174"/>
      <c r="BR31" s="174"/>
      <c r="BS31" s="58"/>
    </row>
    <row r="32" spans="1:71" s="11" customFormat="1" ht="12.95" customHeight="1">
      <c r="A32" s="170" t="s">
        <v>654</v>
      </c>
      <c r="B32" s="170"/>
      <c r="C32" s="183" t="s">
        <v>656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71">
        <f>SUM(AE29:AH31)</f>
        <v>5</v>
      </c>
      <c r="AF32" s="172"/>
      <c r="AG32" s="172"/>
      <c r="AH32" s="172"/>
      <c r="AI32" s="171">
        <f t="shared" ref="AI32" si="18">SUM(AI29:AL31)</f>
        <v>0</v>
      </c>
      <c r="AJ32" s="175"/>
      <c r="AK32" s="175"/>
      <c r="AL32" s="175"/>
      <c r="AM32" s="171">
        <f t="shared" ref="AM32" si="19">SUM(AM29:AP31)</f>
        <v>200000</v>
      </c>
      <c r="AN32" s="175"/>
      <c r="AO32" s="175"/>
      <c r="AP32" s="175"/>
      <c r="AQ32" s="171">
        <f t="shared" ref="AQ32" si="20">SUM(AQ29:AT31)</f>
        <v>0</v>
      </c>
      <c r="AR32" s="175"/>
      <c r="AS32" s="175"/>
      <c r="AT32" s="175"/>
      <c r="AU32" s="171">
        <f t="shared" ref="AU32" si="21">SUM(AU29:AX31)</f>
        <v>0</v>
      </c>
      <c r="AV32" s="175"/>
      <c r="AW32" s="175"/>
      <c r="AX32" s="175"/>
      <c r="AY32" s="171">
        <f t="shared" ref="AY32" si="22">SUM(AY29:BB31)</f>
        <v>0</v>
      </c>
      <c r="AZ32" s="175"/>
      <c r="BA32" s="175"/>
      <c r="BB32" s="175"/>
      <c r="BC32" s="171">
        <f t="shared" ref="BC32" si="23">SUM(BC29:BF31)</f>
        <v>0</v>
      </c>
      <c r="BD32" s="175"/>
      <c r="BE32" s="175"/>
      <c r="BF32" s="175"/>
      <c r="BG32" s="171">
        <f t="shared" ref="BG32" si="24">SUM(BG29:BJ31)</f>
        <v>0</v>
      </c>
      <c r="BH32" s="175"/>
      <c r="BI32" s="175"/>
      <c r="BJ32" s="175"/>
      <c r="BK32" s="171">
        <f t="shared" ref="BK32" si="25">SUM(BK29:BN31)</f>
        <v>0</v>
      </c>
      <c r="BL32" s="175"/>
      <c r="BM32" s="175"/>
      <c r="BN32" s="175"/>
      <c r="BO32" s="171">
        <f t="shared" ref="BO32" si="26">SUM(BO29:BR31)</f>
        <v>4071600</v>
      </c>
      <c r="BP32" s="175"/>
      <c r="BQ32" s="175"/>
      <c r="BR32" s="175"/>
      <c r="BS32" s="58"/>
    </row>
    <row r="33" spans="1:71" s="11" customFormat="1" ht="12.95" customHeight="1">
      <c r="A33" s="170" t="s">
        <v>655</v>
      </c>
      <c r="B33" s="170"/>
      <c r="C33" s="183" t="s">
        <v>529</v>
      </c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71">
        <f>SUM(AE32,AE28,AE20)</f>
        <v>21</v>
      </c>
      <c r="AF33" s="172"/>
      <c r="AG33" s="172"/>
      <c r="AH33" s="172"/>
      <c r="AI33" s="171">
        <f t="shared" ref="AI33" si="27">SUM(AI32,AI28,AI20)</f>
        <v>18448677</v>
      </c>
      <c r="AJ33" s="175"/>
      <c r="AK33" s="175"/>
      <c r="AL33" s="175"/>
      <c r="AM33" s="171">
        <f t="shared" ref="AM33" si="28">SUM(AM32,AM28,AM20)</f>
        <v>400000</v>
      </c>
      <c r="AN33" s="175"/>
      <c r="AO33" s="175"/>
      <c r="AP33" s="175"/>
      <c r="AQ33" s="171">
        <f t="shared" ref="AQ33" si="29">SUM(AQ32,AQ28,AQ20)</f>
        <v>0</v>
      </c>
      <c r="AR33" s="175"/>
      <c r="AS33" s="175"/>
      <c r="AT33" s="175"/>
      <c r="AU33" s="171">
        <f t="shared" ref="AU33" si="30">SUM(AU32,AU28,AU20)</f>
        <v>0</v>
      </c>
      <c r="AV33" s="175"/>
      <c r="AW33" s="175"/>
      <c r="AX33" s="175"/>
      <c r="AY33" s="171">
        <f t="shared" ref="AY33" si="31">SUM(AY32,AY28,AY20)</f>
        <v>279000</v>
      </c>
      <c r="AZ33" s="175"/>
      <c r="BA33" s="175"/>
      <c r="BB33" s="175"/>
      <c r="BC33" s="171">
        <f t="shared" ref="BC33" si="32">SUM(BC32,BC28,BC20)</f>
        <v>50000</v>
      </c>
      <c r="BD33" s="175"/>
      <c r="BE33" s="175"/>
      <c r="BF33" s="175"/>
      <c r="BG33" s="171">
        <f t="shared" ref="BG33" si="33">SUM(BG32,BG28,BG20)</f>
        <v>0</v>
      </c>
      <c r="BH33" s="175"/>
      <c r="BI33" s="175"/>
      <c r="BJ33" s="175"/>
      <c r="BK33" s="174">
        <f>SUM(BK32,BK28)</f>
        <v>150000</v>
      </c>
      <c r="BL33" s="174"/>
      <c r="BM33" s="174"/>
      <c r="BN33" s="174"/>
      <c r="BO33" s="171">
        <f t="shared" ref="BO33" si="34">SUM(BO32,BO28,BO20)</f>
        <v>4071600</v>
      </c>
      <c r="BP33" s="175"/>
      <c r="BQ33" s="175"/>
      <c r="BR33" s="175"/>
      <c r="BS33" s="58"/>
    </row>
    <row r="34" spans="1:71" s="11" customFormat="1" ht="26.1" customHeight="1">
      <c r="A34" s="170">
        <v>79</v>
      </c>
      <c r="B34" s="170"/>
      <c r="C34" s="176" t="s">
        <v>528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0">
        <v>12</v>
      </c>
      <c r="AF34" s="170"/>
      <c r="AG34" s="170"/>
      <c r="AH34" s="170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0"/>
      <c r="BL34" s="170"/>
      <c r="BM34" s="170"/>
      <c r="BN34" s="170"/>
      <c r="BO34" s="179"/>
      <c r="BP34" s="179"/>
      <c r="BQ34" s="179"/>
      <c r="BR34" s="179"/>
      <c r="BS34" s="58"/>
    </row>
    <row r="35" spans="1:71" s="11" customFormat="1" ht="12.95" customHeight="1">
      <c r="A35" s="170">
        <v>80</v>
      </c>
      <c r="B35" s="170"/>
      <c r="C35" s="176" t="s">
        <v>527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0">
        <v>12</v>
      </c>
      <c r="AF35" s="170"/>
      <c r="AG35" s="170"/>
      <c r="AH35" s="170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0"/>
      <c r="BL35" s="170"/>
      <c r="BM35" s="170"/>
      <c r="BN35" s="170"/>
      <c r="BO35" s="179"/>
      <c r="BP35" s="179"/>
      <c r="BQ35" s="179"/>
      <c r="BR35" s="179"/>
      <c r="BS35" s="58"/>
    </row>
    <row r="36" spans="1:71" s="11" customFormat="1" ht="12.95" customHeight="1">
      <c r="A36" s="170">
        <v>81</v>
      </c>
      <c r="B36" s="170"/>
      <c r="C36" s="176" t="s">
        <v>526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0">
        <v>0</v>
      </c>
      <c r="AF36" s="170"/>
      <c r="AG36" s="170"/>
      <c r="AH36" s="170"/>
      <c r="AI36" s="179"/>
      <c r="AJ36" s="179"/>
      <c r="AK36" s="179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0"/>
      <c r="BL36" s="170"/>
      <c r="BM36" s="170"/>
      <c r="BN36" s="170"/>
      <c r="BO36" s="179"/>
      <c r="BP36" s="179"/>
      <c r="BQ36" s="179"/>
      <c r="BR36" s="179"/>
      <c r="BS36" s="58"/>
    </row>
    <row r="37" spans="1:71" s="11" customFormat="1" ht="12.95" customHeight="1">
      <c r="A37" s="170">
        <v>82</v>
      </c>
      <c r="B37" s="170"/>
      <c r="C37" s="176" t="s">
        <v>525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0">
        <v>0</v>
      </c>
      <c r="AF37" s="170"/>
      <c r="AG37" s="170"/>
      <c r="AH37" s="170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0"/>
      <c r="BL37" s="170"/>
      <c r="BM37" s="170"/>
      <c r="BN37" s="170"/>
      <c r="BO37" s="179"/>
      <c r="BP37" s="179"/>
      <c r="BQ37" s="179"/>
      <c r="BR37" s="179"/>
      <c r="BS37" s="58"/>
    </row>
    <row r="38" spans="1:71" s="11" customFormat="1" ht="26.1" customHeight="1">
      <c r="A38" s="170">
        <v>83</v>
      </c>
      <c r="B38" s="170"/>
      <c r="C38" s="176" t="s">
        <v>524</v>
      </c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0">
        <v>10</v>
      </c>
      <c r="AF38" s="170"/>
      <c r="AG38" s="170"/>
      <c r="AH38" s="170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0"/>
      <c r="BL38" s="170"/>
      <c r="BM38" s="170"/>
      <c r="BN38" s="170"/>
      <c r="BO38" s="179"/>
      <c r="BP38" s="179"/>
      <c r="BQ38" s="179"/>
      <c r="BR38" s="179"/>
      <c r="BS38" s="58"/>
    </row>
    <row r="40" spans="1:71">
      <c r="A40" s="9"/>
      <c r="B40" s="9"/>
      <c r="C40" s="9"/>
      <c r="D40" s="9"/>
      <c r="E40" s="9"/>
      <c r="F40" s="9"/>
      <c r="G40" s="9"/>
    </row>
    <row r="42" spans="1:71">
      <c r="A42" s="7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S30"/>
  <sheetViews>
    <sheetView view="pageBreakPreview" zoomScaleNormal="100" zoomScaleSheetLayoutView="100" workbookViewId="0">
      <selection sqref="A1:S1"/>
    </sheetView>
  </sheetViews>
  <sheetFormatPr defaultRowHeight="12.75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12.42578125" style="15" customWidth="1"/>
    <col min="19" max="19" width="3.140625" style="15" customWidth="1"/>
    <col min="20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19" customFormat="1" ht="24.75" customHeight="1">
      <c r="A1" s="196" t="s">
        <v>679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</row>
    <row r="2" spans="1:19" customFormat="1" ht="25.5" customHeight="1">
      <c r="A2" s="198" t="s">
        <v>670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19" customFormat="1" ht="25.5" customHeight="1">
      <c r="A3" s="222" t="s">
        <v>623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4" spans="1:19" customFormat="1" ht="25.5" customHeight="1">
      <c r="A4" s="13"/>
      <c r="B4" s="199" t="s">
        <v>578</v>
      </c>
      <c r="C4" s="199"/>
      <c r="D4" s="199"/>
      <c r="E4" s="199"/>
      <c r="F4" s="199"/>
      <c r="G4" s="199"/>
      <c r="H4" s="199"/>
      <c r="I4" s="199"/>
      <c r="J4" s="199"/>
      <c r="K4" s="199"/>
      <c r="L4" s="14"/>
      <c r="M4" s="14"/>
      <c r="N4" s="199" t="s">
        <v>579</v>
      </c>
      <c r="O4" s="199"/>
      <c r="P4" s="199" t="s">
        <v>580</v>
      </c>
      <c r="Q4" s="199"/>
      <c r="R4" s="199"/>
      <c r="S4" s="199"/>
    </row>
    <row r="5" spans="1:19" ht="21" customHeight="1">
      <c r="A5" s="191" t="s">
        <v>582</v>
      </c>
      <c r="B5" s="192" t="s">
        <v>583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3" t="s">
        <v>584</v>
      </c>
      <c r="O5" s="193"/>
      <c r="P5" s="193" t="s">
        <v>658</v>
      </c>
      <c r="Q5" s="195"/>
      <c r="R5" s="195"/>
      <c r="S5" s="195"/>
    </row>
    <row r="6" spans="1:19" ht="21" customHeight="1">
      <c r="A6" s="191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4"/>
      <c r="O6" s="194"/>
      <c r="P6" s="195"/>
      <c r="Q6" s="195"/>
      <c r="R6" s="195"/>
      <c r="S6" s="195"/>
    </row>
    <row r="7" spans="1:19" ht="30" customHeight="1">
      <c r="A7" s="16" t="s">
        <v>248</v>
      </c>
      <c r="B7" s="200" t="s">
        <v>585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1" t="s">
        <v>244</v>
      </c>
      <c r="O7" s="201"/>
      <c r="P7" s="202">
        <f>'Kiadások költségvetési 1.'!AG26</f>
        <v>23699277</v>
      </c>
      <c r="Q7" s="202"/>
      <c r="R7" s="202"/>
      <c r="S7" s="202"/>
    </row>
    <row r="8" spans="1:19" ht="30" customHeight="1">
      <c r="A8" s="16" t="s">
        <v>247</v>
      </c>
      <c r="B8" s="203" t="s">
        <v>586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1" t="s">
        <v>241</v>
      </c>
      <c r="O8" s="201"/>
      <c r="P8" s="202">
        <f>'Kiadások költségvetési 1.'!AG27</f>
        <v>3774800</v>
      </c>
      <c r="Q8" s="202"/>
      <c r="R8" s="202"/>
      <c r="S8" s="202"/>
    </row>
    <row r="9" spans="1:19" ht="30" customHeight="1">
      <c r="A9" s="16" t="s">
        <v>246</v>
      </c>
      <c r="B9" s="200" t="s">
        <v>587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1" t="s">
        <v>238</v>
      </c>
      <c r="O9" s="201"/>
      <c r="P9" s="202">
        <f>'Kiadások költségvetési 1.'!AG52</f>
        <v>14487803</v>
      </c>
      <c r="Q9" s="202"/>
      <c r="R9" s="202"/>
      <c r="S9" s="202"/>
    </row>
    <row r="10" spans="1:19" ht="30" customHeight="1">
      <c r="A10" s="16" t="s">
        <v>245</v>
      </c>
      <c r="B10" s="200" t="s">
        <v>588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1" t="s">
        <v>235</v>
      </c>
      <c r="O10" s="201"/>
      <c r="P10" s="202">
        <f>'Kiadások költségvetési 1.'!AG61</f>
        <v>3020000</v>
      </c>
      <c r="Q10" s="202"/>
      <c r="R10" s="202"/>
      <c r="S10" s="202"/>
    </row>
    <row r="11" spans="1:19" ht="30" customHeight="1">
      <c r="A11" s="16" t="s">
        <v>557</v>
      </c>
      <c r="B11" s="200" t="s">
        <v>589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1" t="s">
        <v>232</v>
      </c>
      <c r="O11" s="201"/>
      <c r="P11" s="202">
        <f>'Kiadások költségvetési 1.'!AG78</f>
        <v>7290000</v>
      </c>
      <c r="Q11" s="202"/>
      <c r="R11" s="202"/>
      <c r="S11" s="202"/>
    </row>
    <row r="12" spans="1:19" ht="30" customHeight="1">
      <c r="A12" s="16" t="s">
        <v>556</v>
      </c>
      <c r="B12" s="200" t="s">
        <v>590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1" t="s">
        <v>229</v>
      </c>
      <c r="O12" s="201"/>
      <c r="P12" s="202">
        <f>'Kiadások költségvetési 1.'!AG86</f>
        <v>7585338</v>
      </c>
      <c r="Q12" s="202"/>
      <c r="R12" s="202"/>
      <c r="S12" s="202"/>
    </row>
    <row r="13" spans="1:19" ht="30" customHeight="1">
      <c r="A13" s="16" t="s">
        <v>555</v>
      </c>
      <c r="B13" s="200" t="s">
        <v>591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1" t="s">
        <v>226</v>
      </c>
      <c r="O13" s="201"/>
      <c r="P13" s="202">
        <f>'Kiadások költségvetési 1.'!AG91</f>
        <v>55592335</v>
      </c>
      <c r="Q13" s="202"/>
      <c r="R13" s="202"/>
      <c r="S13" s="202"/>
    </row>
    <row r="14" spans="1:19" ht="30" customHeight="1" thickBot="1">
      <c r="A14" s="16" t="s">
        <v>554</v>
      </c>
      <c r="B14" s="204" t="s">
        <v>592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5" t="s">
        <v>223</v>
      </c>
      <c r="O14" s="205"/>
      <c r="P14" s="202">
        <f>'Kiadások költségvetési 1.'!AG101</f>
        <v>0</v>
      </c>
      <c r="Q14" s="202"/>
      <c r="R14" s="202"/>
      <c r="S14" s="202"/>
    </row>
    <row r="15" spans="1:19" ht="29.25" customHeight="1" thickBot="1">
      <c r="A15" s="53" t="s">
        <v>553</v>
      </c>
      <c r="B15" s="206" t="s">
        <v>593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8"/>
      <c r="O15" s="208"/>
      <c r="P15" s="209">
        <f>SUM(P7:S14)</f>
        <v>115449553</v>
      </c>
      <c r="Q15" s="209"/>
      <c r="R15" s="209"/>
      <c r="S15" s="209"/>
    </row>
    <row r="16" spans="1:19" ht="30" customHeight="1">
      <c r="A16" s="16" t="s">
        <v>552</v>
      </c>
      <c r="B16" s="210" t="s">
        <v>594</v>
      </c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2" t="s">
        <v>217</v>
      </c>
      <c r="O16" s="212"/>
      <c r="P16" s="213">
        <f>'Bevételek (költségvetési) 2.'!AG19</f>
        <v>36170971</v>
      </c>
      <c r="Q16" s="213"/>
      <c r="R16" s="213"/>
      <c r="S16" s="213"/>
    </row>
    <row r="17" spans="1:19" ht="30" customHeight="1">
      <c r="A17" s="16" t="s">
        <v>551</v>
      </c>
      <c r="B17" s="214" t="s">
        <v>595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01" t="s">
        <v>214</v>
      </c>
      <c r="O17" s="201"/>
      <c r="P17" s="213">
        <f>'Bevételek (költségvetési) 2.'!AG25</f>
        <v>58979948</v>
      </c>
      <c r="Q17" s="213"/>
      <c r="R17" s="213"/>
      <c r="S17" s="213"/>
    </row>
    <row r="18" spans="1:19" ht="30" customHeight="1">
      <c r="A18" s="16" t="s">
        <v>550</v>
      </c>
      <c r="B18" s="214" t="s">
        <v>597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01" t="s">
        <v>211</v>
      </c>
      <c r="O18" s="201"/>
      <c r="P18" s="213">
        <f>'Bevételek (költségvetési) 2.'!AG39</f>
        <v>6440000</v>
      </c>
      <c r="Q18" s="213"/>
      <c r="R18" s="213"/>
      <c r="S18" s="213"/>
    </row>
    <row r="19" spans="1:19" ht="30" customHeight="1">
      <c r="A19" s="16" t="s">
        <v>596</v>
      </c>
      <c r="B19" s="214" t="s">
        <v>599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01" t="s">
        <v>208</v>
      </c>
      <c r="O19" s="201"/>
      <c r="P19" s="213">
        <f>'Bevételek (költségvetési) 2.'!AG55</f>
        <v>4246000</v>
      </c>
      <c r="Q19" s="213"/>
      <c r="R19" s="213"/>
      <c r="S19" s="213"/>
    </row>
    <row r="20" spans="1:19" ht="30" customHeight="1">
      <c r="A20" s="16" t="s">
        <v>598</v>
      </c>
      <c r="B20" s="214" t="s">
        <v>601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01" t="s">
        <v>205</v>
      </c>
      <c r="O20" s="201"/>
      <c r="P20" s="213">
        <f>'Bevételek (költségvetési) 2.'!AG61</f>
        <v>0</v>
      </c>
      <c r="Q20" s="213"/>
      <c r="R20" s="213"/>
      <c r="S20" s="213"/>
    </row>
    <row r="21" spans="1:19" ht="30" customHeight="1">
      <c r="A21" s="16" t="s">
        <v>600</v>
      </c>
      <c r="B21" s="214" t="s">
        <v>603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01" t="s">
        <v>202</v>
      </c>
      <c r="O21" s="201"/>
      <c r="P21" s="213">
        <f>'Bevételek (költségvetési) 2.'!AG67</f>
        <v>100000</v>
      </c>
      <c r="Q21" s="213"/>
      <c r="R21" s="213"/>
      <c r="S21" s="213"/>
    </row>
    <row r="22" spans="1:19" ht="30" customHeight="1" thickBot="1">
      <c r="A22" s="16" t="s">
        <v>602</v>
      </c>
      <c r="B22" s="216" t="s">
        <v>605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05" t="s">
        <v>199</v>
      </c>
      <c r="O22" s="205"/>
      <c r="P22" s="213">
        <f>'Bevételek (költségvetési) 2.'!AG73</f>
        <v>0</v>
      </c>
      <c r="Q22" s="213"/>
      <c r="R22" s="213"/>
      <c r="S22" s="213"/>
    </row>
    <row r="23" spans="1:19" ht="30" customHeight="1" thickBot="1">
      <c r="A23" s="53" t="s">
        <v>604</v>
      </c>
      <c r="B23" s="228" t="s">
        <v>607</v>
      </c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08" t="s">
        <v>196</v>
      </c>
      <c r="O23" s="208"/>
      <c r="P23" s="230">
        <f>SUM(P16:S22)</f>
        <v>105936919</v>
      </c>
      <c r="Q23" s="230"/>
      <c r="R23" s="230"/>
      <c r="S23" s="230"/>
    </row>
    <row r="24" spans="1:19" ht="30" customHeight="1" thickBot="1">
      <c r="A24" s="53" t="s">
        <v>606</v>
      </c>
      <c r="B24" s="218" t="s">
        <v>609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20" t="s">
        <v>193</v>
      </c>
      <c r="O24" s="220"/>
      <c r="P24" s="224">
        <f>'Finanszírozási kiadások 3.'!AG36</f>
        <v>819259</v>
      </c>
      <c r="Q24" s="224"/>
      <c r="R24" s="224"/>
      <c r="S24" s="224"/>
    </row>
    <row r="25" spans="1:19" ht="30" customHeight="1">
      <c r="A25" s="16" t="s">
        <v>608</v>
      </c>
      <c r="B25" s="223" t="s">
        <v>611</v>
      </c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2" t="s">
        <v>190</v>
      </c>
      <c r="O25" s="212"/>
      <c r="P25" s="224">
        <f>'Finanszírozási bevételek 4.'!AG24</f>
        <v>0</v>
      </c>
      <c r="Q25" s="224"/>
      <c r="R25" s="224"/>
      <c r="S25" s="224"/>
    </row>
    <row r="26" spans="1:19" ht="30" customHeight="1" thickBot="1">
      <c r="A26" s="16" t="s">
        <v>610</v>
      </c>
      <c r="B26" s="225" t="s">
        <v>613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 t="s">
        <v>187</v>
      </c>
      <c r="O26" s="227"/>
      <c r="P26" s="224">
        <f>'Finanszírozási bevételek 4.'!AG39-'Finanszírozási bevételek 4.'!AG24</f>
        <v>10331893</v>
      </c>
      <c r="Q26" s="224"/>
      <c r="R26" s="224"/>
      <c r="S26" s="224"/>
    </row>
    <row r="27" spans="1:19" ht="30" customHeight="1" thickBot="1">
      <c r="A27" s="53" t="s">
        <v>612</v>
      </c>
      <c r="B27" s="218" t="s">
        <v>615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20" t="s">
        <v>184</v>
      </c>
      <c r="O27" s="220"/>
      <c r="P27" s="221">
        <f>SUM(P25:S26)</f>
        <v>10331893</v>
      </c>
      <c r="Q27" s="221"/>
      <c r="R27" s="221"/>
      <c r="S27" s="221"/>
    </row>
    <row r="28" spans="1:19" ht="13.5" customHeight="1"/>
    <row r="29" spans="1:19" ht="13.5" customHeight="1"/>
    <row r="30" spans="1:19" ht="13.5" customHeight="1"/>
  </sheetData>
  <mergeCells count="73"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A5:A6"/>
    <mergeCell ref="B5:M6"/>
    <mergeCell ref="N5:O6"/>
    <mergeCell ref="P5:S6"/>
    <mergeCell ref="A1:S1"/>
    <mergeCell ref="A2:S2"/>
    <mergeCell ref="B4:K4"/>
    <mergeCell ref="N4:O4"/>
    <mergeCell ref="P4:S4"/>
  </mergeCells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196" t="s">
        <v>680</v>
      </c>
      <c r="B1" s="196"/>
      <c r="C1" s="196"/>
      <c r="D1" s="196"/>
      <c r="E1" s="196"/>
      <c r="F1" s="196"/>
      <c r="G1" s="196"/>
      <c r="H1" s="17"/>
      <c r="I1" s="17"/>
      <c r="J1" s="17"/>
      <c r="K1" s="17"/>
      <c r="L1" s="17"/>
    </row>
    <row r="2" spans="1:12">
      <c r="A2" s="19"/>
      <c r="B2" s="19"/>
      <c r="C2" s="19"/>
      <c r="D2" s="19"/>
      <c r="E2" s="19"/>
      <c r="F2" s="19"/>
      <c r="G2" s="19"/>
      <c r="H2" s="19"/>
      <c r="I2" s="19"/>
      <c r="J2" s="17"/>
      <c r="K2" s="17"/>
      <c r="L2" s="17"/>
    </row>
    <row r="3" spans="1:12" ht="15">
      <c r="A3" s="239" t="s">
        <v>671</v>
      </c>
      <c r="B3" s="239"/>
      <c r="C3" s="239"/>
      <c r="D3" s="239"/>
      <c r="E3" s="239"/>
      <c r="F3" s="239"/>
      <c r="G3" s="239"/>
      <c r="H3" s="18"/>
      <c r="I3" s="18"/>
      <c r="J3" s="18"/>
      <c r="K3" s="18"/>
      <c r="L3" s="18"/>
    </row>
    <row r="4" spans="1:12">
      <c r="G4" s="19" t="s">
        <v>623</v>
      </c>
    </row>
    <row r="5" spans="1:12">
      <c r="A5" s="20" t="s">
        <v>578</v>
      </c>
      <c r="B5" s="20" t="s">
        <v>579</v>
      </c>
      <c r="C5" s="20" t="s">
        <v>580</v>
      </c>
      <c r="D5" s="20" t="s">
        <v>581</v>
      </c>
      <c r="E5" s="20" t="s">
        <v>616</v>
      </c>
      <c r="F5" s="20" t="s">
        <v>617</v>
      </c>
      <c r="G5" s="20" t="s">
        <v>618</v>
      </c>
    </row>
    <row r="6" spans="1:12">
      <c r="A6" s="237" t="s">
        <v>619</v>
      </c>
      <c r="B6" s="241"/>
      <c r="C6" s="233" t="s">
        <v>253</v>
      </c>
      <c r="D6" s="233">
        <v>2017</v>
      </c>
      <c r="E6" s="233">
        <v>2018</v>
      </c>
      <c r="F6" s="235">
        <v>2019</v>
      </c>
      <c r="G6" s="237">
        <v>2020</v>
      </c>
    </row>
    <row r="7" spans="1:12">
      <c r="A7" s="240"/>
      <c r="B7" s="242"/>
      <c r="C7" s="243"/>
      <c r="D7" s="234"/>
      <c r="E7" s="234"/>
      <c r="F7" s="236"/>
      <c r="G7" s="238"/>
    </row>
    <row r="8" spans="1:12" ht="72.75" customHeight="1">
      <c r="A8" s="199" t="s">
        <v>248</v>
      </c>
      <c r="B8" s="21" t="s">
        <v>620</v>
      </c>
      <c r="C8" s="22"/>
      <c r="D8" s="231"/>
      <c r="E8" s="231"/>
      <c r="F8" s="231"/>
      <c r="G8" s="231"/>
    </row>
    <row r="9" spans="1:12" ht="38.25">
      <c r="A9" s="199"/>
      <c r="B9" s="21" t="s">
        <v>621</v>
      </c>
      <c r="C9" s="23"/>
      <c r="D9" s="231"/>
      <c r="E9" s="231"/>
      <c r="F9" s="231"/>
      <c r="G9" s="231"/>
    </row>
    <row r="10" spans="1:12">
      <c r="A10" s="199"/>
      <c r="B10" s="30" t="s">
        <v>622</v>
      </c>
      <c r="C10" s="31"/>
      <c r="D10" s="32">
        <v>0</v>
      </c>
      <c r="E10" s="25">
        <v>0</v>
      </c>
      <c r="F10" s="25">
        <v>0</v>
      </c>
      <c r="G10" s="25">
        <v>0</v>
      </c>
    </row>
    <row r="11" spans="1:12" ht="95.25" customHeight="1">
      <c r="A11" s="199" t="s">
        <v>247</v>
      </c>
      <c r="B11" s="33" t="s">
        <v>620</v>
      </c>
      <c r="C11" s="34"/>
      <c r="D11" s="232"/>
      <c r="E11" s="231"/>
      <c r="F11" s="231"/>
      <c r="G11" s="231"/>
    </row>
    <row r="12" spans="1:12" ht="38.25">
      <c r="A12" s="199"/>
      <c r="B12" s="33" t="s">
        <v>621</v>
      </c>
      <c r="C12" s="35"/>
      <c r="D12" s="232"/>
      <c r="E12" s="231"/>
      <c r="F12" s="231"/>
      <c r="G12" s="231"/>
    </row>
    <row r="13" spans="1:12">
      <c r="A13" s="199"/>
      <c r="B13" s="36" t="s">
        <v>622</v>
      </c>
      <c r="C13" s="37"/>
      <c r="D13" s="38">
        <v>0</v>
      </c>
      <c r="E13" s="24">
        <v>0</v>
      </c>
      <c r="F13" s="24">
        <v>0</v>
      </c>
      <c r="G13" s="24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topLeftCell="A7" zoomScale="130" zoomScaleNormal="100" zoomScaleSheetLayoutView="130" workbookViewId="0">
      <selection sqref="A1:I1"/>
    </sheetView>
  </sheetViews>
  <sheetFormatPr defaultRowHeight="12.75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24.140625" customWidth="1"/>
  </cols>
  <sheetData>
    <row r="1" spans="1:9">
      <c r="A1" s="196" t="s">
        <v>681</v>
      </c>
      <c r="B1" s="197"/>
      <c r="C1" s="197"/>
      <c r="D1" s="197"/>
      <c r="E1" s="197"/>
      <c r="F1" s="197"/>
      <c r="G1" s="197"/>
      <c r="H1" s="197"/>
      <c r="I1" s="197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 ht="15">
      <c r="B3" s="244" t="s">
        <v>672</v>
      </c>
      <c r="C3" s="244"/>
      <c r="D3" s="244"/>
      <c r="E3" s="244"/>
      <c r="F3" s="244"/>
      <c r="G3" s="244"/>
      <c r="H3" s="244"/>
      <c r="I3" s="244"/>
    </row>
    <row r="4" spans="1:9">
      <c r="I4" s="49" t="s">
        <v>623</v>
      </c>
    </row>
    <row r="5" spans="1:9">
      <c r="A5" s="13"/>
      <c r="B5" s="20" t="s">
        <v>578</v>
      </c>
      <c r="C5" s="231" t="s">
        <v>579</v>
      </c>
      <c r="D5" s="231"/>
      <c r="E5" s="231"/>
      <c r="F5" s="231"/>
      <c r="G5" s="20"/>
      <c r="H5" s="20"/>
      <c r="I5" s="20" t="s">
        <v>581</v>
      </c>
    </row>
    <row r="6" spans="1:9" ht="83.25" customHeight="1">
      <c r="A6" s="13" t="s">
        <v>248</v>
      </c>
      <c r="B6" s="26" t="s">
        <v>624</v>
      </c>
      <c r="C6" s="245" t="s">
        <v>625</v>
      </c>
      <c r="D6" s="245"/>
      <c r="E6" s="245"/>
      <c r="F6" s="245"/>
      <c r="G6" s="245"/>
      <c r="H6" s="245"/>
      <c r="I6" s="26" t="s">
        <v>659</v>
      </c>
    </row>
    <row r="7" spans="1:9" ht="26.25" customHeight="1">
      <c r="A7" s="13" t="s">
        <v>247</v>
      </c>
      <c r="B7" s="29" t="s">
        <v>248</v>
      </c>
      <c r="C7" s="246" t="s">
        <v>626</v>
      </c>
      <c r="D7" s="247"/>
      <c r="E7" s="247"/>
      <c r="F7" s="247"/>
      <c r="G7" s="247"/>
      <c r="H7" s="248"/>
      <c r="I7" s="27">
        <f>'Kiadások költségvetési 1.'!AG79</f>
        <v>0</v>
      </c>
    </row>
    <row r="8" spans="1:9" ht="26.25" customHeight="1">
      <c r="A8" s="13" t="s">
        <v>246</v>
      </c>
      <c r="B8" s="29" t="s">
        <v>247</v>
      </c>
      <c r="C8" s="246" t="s">
        <v>627</v>
      </c>
      <c r="D8" s="247"/>
      <c r="E8" s="247"/>
      <c r="F8" s="247"/>
      <c r="G8" s="247"/>
      <c r="H8" s="248"/>
      <c r="I8" s="27">
        <f>'Kiadások költségvetési 1.'!AG80</f>
        <v>0</v>
      </c>
    </row>
    <row r="9" spans="1:9" ht="26.25" customHeight="1">
      <c r="A9" s="13" t="s">
        <v>245</v>
      </c>
      <c r="B9" s="29" t="s">
        <v>246</v>
      </c>
      <c r="C9" s="246" t="s">
        <v>628</v>
      </c>
      <c r="D9" s="250"/>
      <c r="E9" s="250"/>
      <c r="F9" s="250"/>
      <c r="G9" s="250"/>
      <c r="H9" s="251"/>
      <c r="I9" s="27">
        <f>'Kiadások költségvetési 1.'!AG81</f>
        <v>0</v>
      </c>
    </row>
    <row r="10" spans="1:9" ht="26.25" customHeight="1">
      <c r="A10" s="13" t="s">
        <v>557</v>
      </c>
      <c r="B10" s="29" t="s">
        <v>245</v>
      </c>
      <c r="C10" s="246" t="s">
        <v>629</v>
      </c>
      <c r="D10" s="247"/>
      <c r="E10" s="247"/>
      <c r="F10" s="247"/>
      <c r="G10" s="247"/>
      <c r="H10" s="248"/>
      <c r="I10" s="27">
        <v>5972825</v>
      </c>
    </row>
    <row r="11" spans="1:9" ht="26.25" customHeight="1">
      <c r="A11" s="13" t="s">
        <v>556</v>
      </c>
      <c r="B11" s="29" t="s">
        <v>557</v>
      </c>
      <c r="C11" s="252" t="s">
        <v>630</v>
      </c>
      <c r="D11" s="247"/>
      <c r="E11" s="247"/>
      <c r="F11" s="247"/>
      <c r="G11" s="247"/>
      <c r="H11" s="248"/>
      <c r="I11" s="27">
        <f>'Kiadások költségvetési 1.'!AG83</f>
        <v>0</v>
      </c>
    </row>
    <row r="12" spans="1:9" ht="26.25" customHeight="1">
      <c r="A12" s="13" t="s">
        <v>555</v>
      </c>
      <c r="B12" s="29" t="s">
        <v>556</v>
      </c>
      <c r="C12" s="252" t="s">
        <v>631</v>
      </c>
      <c r="D12" s="247"/>
      <c r="E12" s="247"/>
      <c r="F12" s="247"/>
      <c r="G12" s="247"/>
      <c r="H12" s="248"/>
      <c r="I12" s="27">
        <v>0</v>
      </c>
    </row>
    <row r="13" spans="1:9" ht="26.25" customHeight="1">
      <c r="A13" s="13" t="s">
        <v>554</v>
      </c>
      <c r="B13" s="29" t="s">
        <v>555</v>
      </c>
      <c r="C13" s="252" t="s">
        <v>632</v>
      </c>
      <c r="D13" s="247"/>
      <c r="E13" s="247"/>
      <c r="F13" s="247"/>
      <c r="G13" s="247"/>
      <c r="H13" s="248"/>
      <c r="I13" s="27">
        <v>1612513</v>
      </c>
    </row>
    <row r="14" spans="1:9" ht="26.25" customHeight="1">
      <c r="A14" s="13" t="s">
        <v>553</v>
      </c>
      <c r="B14" s="29" t="s">
        <v>554</v>
      </c>
      <c r="C14" s="253" t="s">
        <v>638</v>
      </c>
      <c r="D14" s="247"/>
      <c r="E14" s="247"/>
      <c r="F14" s="247"/>
      <c r="G14" s="247"/>
      <c r="H14" s="248"/>
      <c r="I14" s="28">
        <f>SUM(I7:I13)</f>
        <v>7585338</v>
      </c>
    </row>
    <row r="15" spans="1:9" ht="26.25" customHeight="1">
      <c r="A15" s="13" t="s">
        <v>552</v>
      </c>
      <c r="B15" s="29" t="s">
        <v>553</v>
      </c>
      <c r="C15" s="254" t="s">
        <v>633</v>
      </c>
      <c r="D15" s="247"/>
      <c r="E15" s="247"/>
      <c r="F15" s="247"/>
      <c r="G15" s="247"/>
      <c r="H15" s="248"/>
      <c r="I15" s="27">
        <v>43773490</v>
      </c>
    </row>
    <row r="16" spans="1:9" ht="26.25" customHeight="1">
      <c r="A16" s="13" t="s">
        <v>551</v>
      </c>
      <c r="B16" s="29" t="s">
        <v>552</v>
      </c>
      <c r="C16" s="254" t="s">
        <v>634</v>
      </c>
      <c r="D16" s="247"/>
      <c r="E16" s="247"/>
      <c r="F16" s="247"/>
      <c r="G16" s="247"/>
      <c r="H16" s="248"/>
      <c r="I16" s="27">
        <f>'Kiadások költségvetési 1.'!AG88</f>
        <v>0</v>
      </c>
    </row>
    <row r="17" spans="1:9" ht="26.25" customHeight="1">
      <c r="A17" s="13" t="s">
        <v>550</v>
      </c>
      <c r="B17" s="29" t="s">
        <v>551</v>
      </c>
      <c r="C17" s="254" t="s">
        <v>635</v>
      </c>
      <c r="D17" s="247"/>
      <c r="E17" s="247"/>
      <c r="F17" s="247"/>
      <c r="G17" s="247"/>
      <c r="H17" s="248"/>
      <c r="I17" s="27">
        <v>0</v>
      </c>
    </row>
    <row r="18" spans="1:9" ht="45.75" customHeight="1">
      <c r="A18" s="13" t="s">
        <v>596</v>
      </c>
      <c r="B18" s="29" t="s">
        <v>550</v>
      </c>
      <c r="C18" s="254" t="s">
        <v>636</v>
      </c>
      <c r="D18" s="247"/>
      <c r="E18" s="247"/>
      <c r="F18" s="247"/>
      <c r="G18" s="247"/>
      <c r="H18" s="248"/>
      <c r="I18" s="27">
        <v>11818845</v>
      </c>
    </row>
    <row r="19" spans="1:9" ht="26.25" customHeight="1">
      <c r="A19" s="13" t="s">
        <v>598</v>
      </c>
      <c r="B19" s="29" t="s">
        <v>596</v>
      </c>
      <c r="C19" s="249" t="s">
        <v>637</v>
      </c>
      <c r="D19" s="247"/>
      <c r="E19" s="247"/>
      <c r="F19" s="247"/>
      <c r="G19" s="247"/>
      <c r="H19" s="248"/>
      <c r="I19" s="28">
        <f>SUM(I15:I18)</f>
        <v>55592335</v>
      </c>
    </row>
  </sheetData>
  <mergeCells count="17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3:I3"/>
    <mergeCell ref="C5:F5"/>
    <mergeCell ref="C6:H6"/>
    <mergeCell ref="C7:H7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30"/>
  <sheetViews>
    <sheetView view="pageBreakPreview" topLeftCell="A13" zoomScaleNormal="100" zoomScaleSheetLayoutView="100" workbookViewId="0">
      <pane xSplit="1" topLeftCell="B1" activePane="topRight" state="frozen"/>
      <selection pane="topRight" activeCell="B1" sqref="B1:Y1"/>
    </sheetView>
  </sheetViews>
  <sheetFormatPr defaultRowHeight="12.75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4.7109375" style="15" customWidth="1"/>
    <col min="12" max="12" width="3.42578125" style="15" customWidth="1"/>
    <col min="13" max="13" width="9.85546875" style="15" bestFit="1" customWidth="1"/>
    <col min="14" max="24" width="8.85546875" style="15" bestFit="1" customWidth="1"/>
    <col min="25" max="25" width="10.7109375" style="15" customWidth="1"/>
    <col min="26" max="26" width="9.85546875" style="15" bestFit="1" customWidth="1"/>
    <col min="27" max="27" width="0.140625" style="15" customWidth="1"/>
    <col min="28" max="31" width="9.140625" style="15" customWidth="1"/>
    <col min="32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33" customFormat="1" ht="24.75" customHeight="1">
      <c r="B1" s="196" t="s">
        <v>682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1:33" customFormat="1" ht="25.5" customHeight="1">
      <c r="B2" s="198" t="s">
        <v>673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3" customFormat="1" ht="12.75" customHeight="1">
      <c r="A3" s="287" t="s">
        <v>623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59"/>
    </row>
    <row r="4" spans="1:33" customFormat="1" ht="19.5" customHeight="1">
      <c r="A4" s="20"/>
      <c r="B4" s="199" t="s">
        <v>578</v>
      </c>
      <c r="C4" s="199"/>
      <c r="D4" s="199"/>
      <c r="E4" s="199"/>
      <c r="F4" s="199"/>
      <c r="G4" s="199"/>
      <c r="H4" s="199"/>
      <c r="I4" s="199"/>
      <c r="J4" s="199"/>
      <c r="K4" s="255" t="s">
        <v>579</v>
      </c>
      <c r="L4" s="256"/>
      <c r="M4" s="14" t="s">
        <v>580</v>
      </c>
      <c r="N4" s="14" t="s">
        <v>581</v>
      </c>
      <c r="O4" s="14" t="s">
        <v>616</v>
      </c>
      <c r="P4" s="14" t="s">
        <v>617</v>
      </c>
      <c r="Q4" s="14" t="s">
        <v>618</v>
      </c>
      <c r="R4" s="14" t="s">
        <v>639</v>
      </c>
      <c r="S4" s="14" t="s">
        <v>568</v>
      </c>
      <c r="T4" s="14" t="s">
        <v>640</v>
      </c>
      <c r="U4" s="14" t="s">
        <v>641</v>
      </c>
      <c r="V4" s="39" t="s">
        <v>642</v>
      </c>
      <c r="W4" s="39" t="s">
        <v>643</v>
      </c>
      <c r="X4" s="39" t="s">
        <v>644</v>
      </c>
      <c r="Y4" s="39" t="s">
        <v>645</v>
      </c>
    </row>
    <row r="5" spans="1:33" ht="21" customHeight="1">
      <c r="A5" s="257" t="s">
        <v>248</v>
      </c>
      <c r="B5" s="258" t="s">
        <v>583</v>
      </c>
      <c r="C5" s="192"/>
      <c r="D5" s="192"/>
      <c r="E5" s="192"/>
      <c r="F5" s="192"/>
      <c r="G5" s="192"/>
      <c r="H5" s="192"/>
      <c r="I5" s="192"/>
      <c r="J5" s="192"/>
      <c r="K5" s="259" t="s">
        <v>584</v>
      </c>
      <c r="L5" s="260"/>
      <c r="M5" s="259" t="s">
        <v>646</v>
      </c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195" t="s">
        <v>662</v>
      </c>
    </row>
    <row r="6" spans="1:33" ht="21" customHeight="1">
      <c r="A6" s="257"/>
      <c r="B6" s="258"/>
      <c r="C6" s="192"/>
      <c r="D6" s="192"/>
      <c r="E6" s="192"/>
      <c r="F6" s="192"/>
      <c r="G6" s="192"/>
      <c r="H6" s="192"/>
      <c r="I6" s="192"/>
      <c r="J6" s="192"/>
      <c r="K6" s="261"/>
      <c r="L6" s="262"/>
      <c r="M6" s="40" t="s">
        <v>647</v>
      </c>
      <c r="N6" s="40" t="s">
        <v>247</v>
      </c>
      <c r="O6" s="40" t="s">
        <v>246</v>
      </c>
      <c r="P6" s="40" t="s">
        <v>245</v>
      </c>
      <c r="Q6" s="40" t="s">
        <v>557</v>
      </c>
      <c r="R6" s="40" t="s">
        <v>556</v>
      </c>
      <c r="S6" s="40" t="s">
        <v>555</v>
      </c>
      <c r="T6" s="40" t="s">
        <v>554</v>
      </c>
      <c r="U6" s="40" t="s">
        <v>553</v>
      </c>
      <c r="V6" s="40" t="s">
        <v>552</v>
      </c>
      <c r="W6" s="40" t="s">
        <v>551</v>
      </c>
      <c r="X6" s="40" t="s">
        <v>550</v>
      </c>
      <c r="Y6" s="195"/>
    </row>
    <row r="7" spans="1:33" ht="15" customHeight="1">
      <c r="A7" s="16" t="s">
        <v>248</v>
      </c>
      <c r="B7" s="269" t="s">
        <v>585</v>
      </c>
      <c r="C7" s="270"/>
      <c r="D7" s="270"/>
      <c r="E7" s="270"/>
      <c r="F7" s="270"/>
      <c r="G7" s="270"/>
      <c r="H7" s="270"/>
      <c r="I7" s="270"/>
      <c r="J7" s="270"/>
      <c r="K7" s="265" t="s">
        <v>244</v>
      </c>
      <c r="L7" s="266"/>
      <c r="M7" s="78">
        <v>1974939.75</v>
      </c>
      <c r="N7" s="95">
        <v>1974939.75</v>
      </c>
      <c r="O7" s="95">
        <v>1974939.75</v>
      </c>
      <c r="P7" s="95">
        <v>1974939.75</v>
      </c>
      <c r="Q7" s="95">
        <v>1974939.75</v>
      </c>
      <c r="R7" s="95">
        <v>1974939.75</v>
      </c>
      <c r="S7" s="95">
        <v>1974939.75</v>
      </c>
      <c r="T7" s="95">
        <v>1974939.75</v>
      </c>
      <c r="U7" s="95">
        <v>1974939.75</v>
      </c>
      <c r="V7" s="95">
        <v>1974939.75</v>
      </c>
      <c r="W7" s="95">
        <v>1974939.75</v>
      </c>
      <c r="X7" s="95">
        <v>1974939.75</v>
      </c>
      <c r="Y7" s="78">
        <f>SUM(M7:X7)</f>
        <v>23699277</v>
      </c>
      <c r="Z7" s="84"/>
      <c r="AA7" s="267"/>
      <c r="AB7" s="267"/>
      <c r="AC7" s="267"/>
      <c r="AD7" s="267"/>
      <c r="AE7" s="267"/>
      <c r="AF7" s="54"/>
    </row>
    <row r="8" spans="1:33" ht="28.5" customHeight="1">
      <c r="A8" s="16" t="s">
        <v>247</v>
      </c>
      <c r="B8" s="264" t="s">
        <v>586</v>
      </c>
      <c r="C8" s="264"/>
      <c r="D8" s="264"/>
      <c r="E8" s="264"/>
      <c r="F8" s="264"/>
      <c r="G8" s="264"/>
      <c r="H8" s="264"/>
      <c r="I8" s="264"/>
      <c r="J8" s="264"/>
      <c r="K8" s="265" t="s">
        <v>241</v>
      </c>
      <c r="L8" s="266"/>
      <c r="M8" s="95">
        <v>314566.66666666669</v>
      </c>
      <c r="N8" s="78">
        <v>314566.66666666669</v>
      </c>
      <c r="O8" s="78">
        <v>314566.66666666669</v>
      </c>
      <c r="P8" s="78">
        <v>314566.66666666669</v>
      </c>
      <c r="Q8" s="78">
        <v>314566.66666666669</v>
      </c>
      <c r="R8" s="78">
        <v>314566.66666666669</v>
      </c>
      <c r="S8" s="78">
        <v>314566.66666666669</v>
      </c>
      <c r="T8" s="78">
        <v>314566.66666666669</v>
      </c>
      <c r="U8" s="78">
        <v>314566.66666666669</v>
      </c>
      <c r="V8" s="78">
        <v>314566.66666666669</v>
      </c>
      <c r="W8" s="78">
        <v>314566.66666666669</v>
      </c>
      <c r="X8" s="78">
        <v>314566.66666666669</v>
      </c>
      <c r="Y8" s="96">
        <f t="shared" ref="Y8:Y23" si="0">SUM(M8:X8)</f>
        <v>3774799.9999999995</v>
      </c>
      <c r="Z8" s="84"/>
      <c r="AA8" s="267"/>
      <c r="AB8" s="267"/>
      <c r="AC8" s="267"/>
      <c r="AD8" s="268"/>
      <c r="AE8" s="268"/>
      <c r="AF8" s="54"/>
    </row>
    <row r="9" spans="1:33" ht="15" customHeight="1">
      <c r="A9" s="16" t="s">
        <v>246</v>
      </c>
      <c r="B9" s="269" t="s">
        <v>587</v>
      </c>
      <c r="C9" s="200"/>
      <c r="D9" s="200"/>
      <c r="E9" s="200"/>
      <c r="F9" s="200"/>
      <c r="G9" s="200"/>
      <c r="H9" s="200"/>
      <c r="I9" s="200"/>
      <c r="J9" s="200"/>
      <c r="K9" s="265" t="s">
        <v>238</v>
      </c>
      <c r="L9" s="266"/>
      <c r="M9" s="95">
        <v>1207316.9166666667</v>
      </c>
      <c r="N9" s="78">
        <v>1207316.9166666667</v>
      </c>
      <c r="O9" s="78">
        <v>1207316.9166666667</v>
      </c>
      <c r="P9" s="78">
        <v>1207316.9166666667</v>
      </c>
      <c r="Q9" s="78">
        <v>1207316.9166666667</v>
      </c>
      <c r="R9" s="78">
        <v>1207316.9166666667</v>
      </c>
      <c r="S9" s="78">
        <v>1207316.9166666667</v>
      </c>
      <c r="T9" s="78">
        <v>1207316.9166666667</v>
      </c>
      <c r="U9" s="78">
        <v>1207316.9166666667</v>
      </c>
      <c r="V9" s="78">
        <v>1207316.9166666667</v>
      </c>
      <c r="W9" s="78">
        <v>1207316.9166666667</v>
      </c>
      <c r="X9" s="78">
        <v>1207316.9166666667</v>
      </c>
      <c r="Y9" s="96">
        <f t="shared" si="0"/>
        <v>14487802.999999998</v>
      </c>
      <c r="Z9" s="84"/>
      <c r="AA9" s="267"/>
      <c r="AB9" s="267"/>
      <c r="AC9" s="267"/>
      <c r="AD9" s="268"/>
      <c r="AE9" s="268"/>
      <c r="AF9" s="54"/>
    </row>
    <row r="10" spans="1:33" ht="15" customHeight="1">
      <c r="A10" s="16" t="s">
        <v>245</v>
      </c>
      <c r="B10" s="269" t="s">
        <v>588</v>
      </c>
      <c r="C10" s="200"/>
      <c r="D10" s="200"/>
      <c r="E10" s="200"/>
      <c r="F10" s="200"/>
      <c r="G10" s="200"/>
      <c r="H10" s="200"/>
      <c r="I10" s="200"/>
      <c r="J10" s="200"/>
      <c r="K10" s="265" t="s">
        <v>235</v>
      </c>
      <c r="L10" s="266"/>
      <c r="M10" s="95">
        <v>251666.66666666666</v>
      </c>
      <c r="N10" s="78">
        <v>251666.66666666666</v>
      </c>
      <c r="O10" s="78">
        <v>251666.66666666666</v>
      </c>
      <c r="P10" s="78">
        <v>251666.66666666666</v>
      </c>
      <c r="Q10" s="78">
        <v>251666.66666666666</v>
      </c>
      <c r="R10" s="78">
        <v>251666.66666666666</v>
      </c>
      <c r="S10" s="78">
        <v>251666.66666666666</v>
      </c>
      <c r="T10" s="78">
        <v>251666.66666666666</v>
      </c>
      <c r="U10" s="78">
        <v>251666.66666666666</v>
      </c>
      <c r="V10" s="78">
        <v>251666.66666666666</v>
      </c>
      <c r="W10" s="78">
        <v>251666.66666666666</v>
      </c>
      <c r="X10" s="78">
        <v>251666.66666666666</v>
      </c>
      <c r="Y10" s="96">
        <f t="shared" si="0"/>
        <v>3019999.9999999995</v>
      </c>
      <c r="Z10" s="84"/>
      <c r="AA10" s="267"/>
      <c r="AB10" s="267"/>
      <c r="AC10" s="267"/>
      <c r="AD10" s="268"/>
      <c r="AE10" s="268"/>
      <c r="AF10" s="54"/>
    </row>
    <row r="11" spans="1:33" ht="15" customHeight="1">
      <c r="A11" s="16" t="s">
        <v>557</v>
      </c>
      <c r="B11" s="269" t="s">
        <v>589</v>
      </c>
      <c r="C11" s="200"/>
      <c r="D11" s="200"/>
      <c r="E11" s="200"/>
      <c r="F11" s="200"/>
      <c r="G11" s="200"/>
      <c r="H11" s="200"/>
      <c r="I11" s="200"/>
      <c r="J11" s="200"/>
      <c r="K11" s="265" t="s">
        <v>232</v>
      </c>
      <c r="L11" s="266"/>
      <c r="M11" s="95">
        <v>607500</v>
      </c>
      <c r="N11" s="78">
        <v>607500</v>
      </c>
      <c r="O11" s="78">
        <v>607500</v>
      </c>
      <c r="P11" s="78">
        <v>607500</v>
      </c>
      <c r="Q11" s="78">
        <v>607500</v>
      </c>
      <c r="R11" s="78">
        <v>607500</v>
      </c>
      <c r="S11" s="78">
        <v>607500</v>
      </c>
      <c r="T11" s="78">
        <v>607500</v>
      </c>
      <c r="U11" s="78">
        <v>607500</v>
      </c>
      <c r="V11" s="78">
        <v>607500</v>
      </c>
      <c r="W11" s="78">
        <v>607500</v>
      </c>
      <c r="X11" s="78">
        <v>607500</v>
      </c>
      <c r="Y11" s="96">
        <f t="shared" si="0"/>
        <v>7290000</v>
      </c>
      <c r="Z11" s="84"/>
      <c r="AA11" s="267"/>
      <c r="AB11" s="267"/>
      <c r="AC11" s="267"/>
      <c r="AD11" s="268"/>
      <c r="AE11" s="268"/>
      <c r="AF11" s="54"/>
      <c r="AG11" s="54"/>
    </row>
    <row r="12" spans="1:33" ht="15" customHeight="1">
      <c r="A12" s="16" t="s">
        <v>556</v>
      </c>
      <c r="B12" s="269" t="s">
        <v>590</v>
      </c>
      <c r="C12" s="200"/>
      <c r="D12" s="200"/>
      <c r="E12" s="200"/>
      <c r="F12" s="200"/>
      <c r="G12" s="200"/>
      <c r="H12" s="200"/>
      <c r="I12" s="200"/>
      <c r="J12" s="200"/>
      <c r="K12" s="265" t="s">
        <v>229</v>
      </c>
      <c r="L12" s="266"/>
      <c r="M12" s="95">
        <v>632111.5</v>
      </c>
      <c r="N12" s="78">
        <v>632111.5</v>
      </c>
      <c r="O12" s="78">
        <v>632111.5</v>
      </c>
      <c r="P12" s="78">
        <v>632111.5</v>
      </c>
      <c r="Q12" s="78">
        <v>632111.5</v>
      </c>
      <c r="R12" s="78">
        <v>632111.5</v>
      </c>
      <c r="S12" s="78">
        <v>632111.5</v>
      </c>
      <c r="T12" s="78">
        <v>632111.5</v>
      </c>
      <c r="U12" s="78">
        <v>632111.5</v>
      </c>
      <c r="V12" s="78">
        <v>632111.5</v>
      </c>
      <c r="W12" s="78">
        <v>632111.5</v>
      </c>
      <c r="X12" s="78">
        <v>632111.5</v>
      </c>
      <c r="Y12" s="96">
        <f t="shared" si="0"/>
        <v>7585338</v>
      </c>
      <c r="Z12" s="84"/>
      <c r="AA12" s="267"/>
      <c r="AB12" s="267"/>
      <c r="AC12" s="267"/>
      <c r="AD12" s="268"/>
      <c r="AE12" s="268"/>
      <c r="AF12" s="54"/>
      <c r="AG12" s="54"/>
    </row>
    <row r="13" spans="1:33" ht="15" customHeight="1">
      <c r="A13" s="16" t="s">
        <v>555</v>
      </c>
      <c r="B13" s="269" t="s">
        <v>591</v>
      </c>
      <c r="C13" s="200"/>
      <c r="D13" s="200"/>
      <c r="E13" s="200"/>
      <c r="F13" s="200"/>
      <c r="G13" s="200"/>
      <c r="H13" s="200"/>
      <c r="I13" s="200"/>
      <c r="J13" s="200"/>
      <c r="K13" s="265" t="s">
        <v>226</v>
      </c>
      <c r="L13" s="266"/>
      <c r="M13" s="95">
        <v>4632694.583333333</v>
      </c>
      <c r="N13" s="78">
        <v>4632694.583333333</v>
      </c>
      <c r="O13" s="78">
        <v>4632694.583333333</v>
      </c>
      <c r="P13" s="78">
        <v>4632694.583333333</v>
      </c>
      <c r="Q13" s="78">
        <v>4632694.583333333</v>
      </c>
      <c r="R13" s="78">
        <v>4632694.583333333</v>
      </c>
      <c r="S13" s="78">
        <v>4632694.583333333</v>
      </c>
      <c r="T13" s="78">
        <v>4632694.583333333</v>
      </c>
      <c r="U13" s="78">
        <v>4632694.583333333</v>
      </c>
      <c r="V13" s="78">
        <v>4632694.583333333</v>
      </c>
      <c r="W13" s="78">
        <v>4632694.583333333</v>
      </c>
      <c r="X13" s="78">
        <v>4632694.583333333</v>
      </c>
      <c r="Y13" s="96">
        <f t="shared" si="0"/>
        <v>55592335.000000007</v>
      </c>
      <c r="Z13" s="84"/>
      <c r="AA13" s="267"/>
      <c r="AB13" s="267"/>
      <c r="AC13" s="267"/>
      <c r="AD13" s="268"/>
      <c r="AE13" s="268"/>
      <c r="AF13" s="54"/>
      <c r="AG13" s="54"/>
    </row>
    <row r="14" spans="1:33" ht="15" customHeight="1" thickBot="1">
      <c r="A14" s="16" t="s">
        <v>554</v>
      </c>
      <c r="B14" s="271" t="s">
        <v>592</v>
      </c>
      <c r="C14" s="204"/>
      <c r="D14" s="204"/>
      <c r="E14" s="204"/>
      <c r="F14" s="204"/>
      <c r="G14" s="204"/>
      <c r="H14" s="204"/>
      <c r="I14" s="204"/>
      <c r="J14" s="204"/>
      <c r="K14" s="272" t="s">
        <v>223</v>
      </c>
      <c r="L14" s="273"/>
      <c r="M14" s="95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f t="shared" si="0"/>
        <v>0</v>
      </c>
      <c r="Z14" s="90"/>
      <c r="AA14" s="267"/>
      <c r="AB14" s="267"/>
      <c r="AC14" s="267"/>
      <c r="AD14" s="268"/>
      <c r="AE14" s="268"/>
      <c r="AF14" s="54"/>
    </row>
    <row r="15" spans="1:33" ht="15" customHeight="1" thickBot="1">
      <c r="A15" s="16" t="s">
        <v>553</v>
      </c>
      <c r="B15" s="274" t="s">
        <v>593</v>
      </c>
      <c r="C15" s="207"/>
      <c r="D15" s="207"/>
      <c r="E15" s="207"/>
      <c r="F15" s="207"/>
      <c r="G15" s="207"/>
      <c r="H15" s="207"/>
      <c r="I15" s="207"/>
      <c r="J15" s="207"/>
      <c r="K15" s="275" t="s">
        <v>220</v>
      </c>
      <c r="L15" s="276"/>
      <c r="M15" s="95">
        <v>9620796.083333334</v>
      </c>
      <c r="N15" s="91">
        <v>9620796.083333334</v>
      </c>
      <c r="O15" s="91">
        <v>9620796.083333334</v>
      </c>
      <c r="P15" s="91">
        <v>9620796.083333334</v>
      </c>
      <c r="Q15" s="91">
        <v>9620796.083333334</v>
      </c>
      <c r="R15" s="91">
        <v>9620796.083333334</v>
      </c>
      <c r="S15" s="91">
        <v>9620796.083333334</v>
      </c>
      <c r="T15" s="91">
        <v>9620796.083333334</v>
      </c>
      <c r="U15" s="91">
        <v>9620796.083333334</v>
      </c>
      <c r="V15" s="91">
        <v>9620796.083333334</v>
      </c>
      <c r="W15" s="91">
        <v>9620796.083333334</v>
      </c>
      <c r="X15" s="92">
        <v>9620796.083333334</v>
      </c>
      <c r="Y15" s="93">
        <f t="shared" si="0"/>
        <v>115449552.99999999</v>
      </c>
      <c r="Z15" s="85"/>
      <c r="AA15" s="267"/>
      <c r="AB15" s="267"/>
      <c r="AC15" s="267"/>
      <c r="AD15" s="66"/>
      <c r="AE15" s="66"/>
      <c r="AF15" s="54"/>
    </row>
    <row r="16" spans="1:33" ht="15" customHeight="1">
      <c r="A16" s="16" t="s">
        <v>552</v>
      </c>
      <c r="B16" s="277" t="s">
        <v>594</v>
      </c>
      <c r="C16" s="211"/>
      <c r="D16" s="211"/>
      <c r="E16" s="211"/>
      <c r="F16" s="211"/>
      <c r="G16" s="211"/>
      <c r="H16" s="211"/>
      <c r="I16" s="211"/>
      <c r="J16" s="211"/>
      <c r="K16" s="278" t="s">
        <v>217</v>
      </c>
      <c r="L16" s="279"/>
      <c r="M16" s="95">
        <v>3014247.5833333335</v>
      </c>
      <c r="N16" s="81">
        <v>3014247.5833333335</v>
      </c>
      <c r="O16" s="81">
        <v>3014247.5833333335</v>
      </c>
      <c r="P16" s="81">
        <v>3014247.5833333335</v>
      </c>
      <c r="Q16" s="81">
        <v>3014247.5833333335</v>
      </c>
      <c r="R16" s="81">
        <v>3014247.5833333335</v>
      </c>
      <c r="S16" s="81">
        <v>3014247.5833333335</v>
      </c>
      <c r="T16" s="81">
        <v>3014247.5833333335</v>
      </c>
      <c r="U16" s="81">
        <v>3014247.5833333335</v>
      </c>
      <c r="V16" s="81">
        <v>3014247.5833333335</v>
      </c>
      <c r="W16" s="81">
        <v>3014247.5833333335</v>
      </c>
      <c r="X16" s="81">
        <v>3014247.5833333335</v>
      </c>
      <c r="Y16" s="81">
        <f t="shared" si="0"/>
        <v>36170970.999999993</v>
      </c>
      <c r="Z16" s="86"/>
      <c r="AA16" s="267"/>
      <c r="AB16" s="267"/>
      <c r="AC16" s="267"/>
      <c r="AD16" s="281"/>
      <c r="AE16" s="281"/>
      <c r="AF16" s="54"/>
    </row>
    <row r="17" spans="1:33" ht="15" customHeight="1">
      <c r="A17" s="16" t="s">
        <v>551</v>
      </c>
      <c r="B17" s="282" t="s">
        <v>595</v>
      </c>
      <c r="C17" s="282"/>
      <c r="D17" s="282"/>
      <c r="E17" s="282"/>
      <c r="F17" s="282"/>
      <c r="G17" s="282"/>
      <c r="H17" s="282"/>
      <c r="I17" s="282"/>
      <c r="J17" s="282"/>
      <c r="K17" s="265" t="s">
        <v>214</v>
      </c>
      <c r="L17" s="266"/>
      <c r="M17" s="95">
        <v>4914995.666666667</v>
      </c>
      <c r="N17" s="62">
        <v>4914995.666666667</v>
      </c>
      <c r="O17" s="62">
        <v>4914995.666666667</v>
      </c>
      <c r="P17" s="62">
        <v>4914995.666666667</v>
      </c>
      <c r="Q17" s="62">
        <v>4914995.666666667</v>
      </c>
      <c r="R17" s="62">
        <v>4914995.666666667</v>
      </c>
      <c r="S17" s="62">
        <v>4914995.666666667</v>
      </c>
      <c r="T17" s="62">
        <v>4914995.666666667</v>
      </c>
      <c r="U17" s="62">
        <v>4914995.666666667</v>
      </c>
      <c r="V17" s="62">
        <v>4914995.666666667</v>
      </c>
      <c r="W17" s="62">
        <v>4914995.666666667</v>
      </c>
      <c r="X17" s="62">
        <v>4914995.666666667</v>
      </c>
      <c r="Y17" s="96">
        <f t="shared" si="0"/>
        <v>58979947.999999993</v>
      </c>
      <c r="Z17" s="86"/>
      <c r="AA17" s="267"/>
      <c r="AB17" s="267"/>
      <c r="AC17" s="267"/>
      <c r="AD17" s="281"/>
      <c r="AE17" s="281"/>
      <c r="AF17" s="54"/>
      <c r="AG17" s="54"/>
    </row>
    <row r="18" spans="1:33" ht="15" customHeight="1">
      <c r="A18" s="16" t="s">
        <v>550</v>
      </c>
      <c r="B18" s="280" t="s">
        <v>597</v>
      </c>
      <c r="C18" s="215"/>
      <c r="D18" s="215"/>
      <c r="E18" s="215"/>
      <c r="F18" s="215"/>
      <c r="G18" s="215"/>
      <c r="H18" s="215"/>
      <c r="I18" s="215"/>
      <c r="J18" s="215"/>
      <c r="K18" s="265" t="s">
        <v>211</v>
      </c>
      <c r="L18" s="266"/>
      <c r="M18" s="95">
        <v>536666.66666666663</v>
      </c>
      <c r="N18" s="78">
        <v>536666.66666666663</v>
      </c>
      <c r="O18" s="78">
        <v>536666.66666666663</v>
      </c>
      <c r="P18" s="78">
        <v>536666.66666666663</v>
      </c>
      <c r="Q18" s="78">
        <v>536666.66666666663</v>
      </c>
      <c r="R18" s="78">
        <v>536666.66666666663</v>
      </c>
      <c r="S18" s="78">
        <v>536666.66666666663</v>
      </c>
      <c r="T18" s="78">
        <v>536666.66666666663</v>
      </c>
      <c r="U18" s="78">
        <v>536666.66666666663</v>
      </c>
      <c r="V18" s="78">
        <v>536666.66666666663</v>
      </c>
      <c r="W18" s="78">
        <v>536666.66666666663</v>
      </c>
      <c r="X18" s="78">
        <v>536666.66666666663</v>
      </c>
      <c r="Y18" s="96">
        <f t="shared" si="0"/>
        <v>6440000.0000000009</v>
      </c>
      <c r="Z18" s="86"/>
      <c r="AA18" s="267"/>
      <c r="AB18" s="267"/>
      <c r="AC18" s="267"/>
      <c r="AD18" s="281"/>
      <c r="AE18" s="281"/>
      <c r="AF18" s="54"/>
      <c r="AG18" s="54"/>
    </row>
    <row r="19" spans="1:33" ht="15" customHeight="1">
      <c r="A19" s="16" t="s">
        <v>596</v>
      </c>
      <c r="B19" s="280" t="s">
        <v>599</v>
      </c>
      <c r="C19" s="215"/>
      <c r="D19" s="215"/>
      <c r="E19" s="215"/>
      <c r="F19" s="215"/>
      <c r="G19" s="215"/>
      <c r="H19" s="215"/>
      <c r="I19" s="215"/>
      <c r="J19" s="215"/>
      <c r="K19" s="265" t="s">
        <v>208</v>
      </c>
      <c r="L19" s="266"/>
      <c r="M19" s="95">
        <v>353833.33333333331</v>
      </c>
      <c r="N19" s="78">
        <v>353833.33333333331</v>
      </c>
      <c r="O19" s="78">
        <v>353833.33333333331</v>
      </c>
      <c r="P19" s="78">
        <v>353833.33333333331</v>
      </c>
      <c r="Q19" s="78">
        <v>353833.33333333331</v>
      </c>
      <c r="R19" s="78">
        <v>353833.33333333331</v>
      </c>
      <c r="S19" s="78">
        <v>353833.33333333331</v>
      </c>
      <c r="T19" s="78">
        <v>353833.33333333331</v>
      </c>
      <c r="U19" s="78">
        <v>353833.33333333331</v>
      </c>
      <c r="V19" s="78">
        <v>353833.33333333331</v>
      </c>
      <c r="W19" s="78">
        <v>353833.33333333331</v>
      </c>
      <c r="X19" s="78">
        <v>353833.33333333331</v>
      </c>
      <c r="Y19" s="96">
        <f t="shared" si="0"/>
        <v>4246000.0000000009</v>
      </c>
      <c r="Z19" s="86"/>
      <c r="AA19" s="267"/>
      <c r="AB19" s="267"/>
      <c r="AC19" s="267"/>
      <c r="AD19" s="281"/>
      <c r="AE19" s="281"/>
      <c r="AF19" s="54"/>
    </row>
    <row r="20" spans="1:33" ht="15" customHeight="1">
      <c r="A20" s="16" t="s">
        <v>598</v>
      </c>
      <c r="B20" s="282" t="s">
        <v>601</v>
      </c>
      <c r="C20" s="282"/>
      <c r="D20" s="282"/>
      <c r="E20" s="282"/>
      <c r="F20" s="282"/>
      <c r="G20" s="282"/>
      <c r="H20" s="282"/>
      <c r="I20" s="282"/>
      <c r="J20" s="282"/>
      <c r="K20" s="265" t="s">
        <v>205</v>
      </c>
      <c r="L20" s="266"/>
      <c r="M20" s="95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96">
        <f t="shared" si="0"/>
        <v>0</v>
      </c>
      <c r="Z20" s="86"/>
      <c r="AA20" s="267"/>
      <c r="AB20" s="267"/>
      <c r="AC20" s="267"/>
      <c r="AD20" s="281"/>
      <c r="AE20" s="281"/>
      <c r="AF20" s="54"/>
    </row>
    <row r="21" spans="1:33" ht="15" customHeight="1">
      <c r="A21" s="16" t="s">
        <v>600</v>
      </c>
      <c r="B21" s="280" t="s">
        <v>603</v>
      </c>
      <c r="C21" s="215"/>
      <c r="D21" s="215"/>
      <c r="E21" s="215"/>
      <c r="F21" s="215"/>
      <c r="G21" s="215"/>
      <c r="H21" s="215"/>
      <c r="I21" s="215"/>
      <c r="J21" s="215"/>
      <c r="K21" s="265" t="s">
        <v>202</v>
      </c>
      <c r="L21" s="266"/>
      <c r="M21" s="95">
        <v>8333.3333333333339</v>
      </c>
      <c r="N21" s="78">
        <v>8333.3333333333339</v>
      </c>
      <c r="O21" s="78">
        <v>8333.3333333333339</v>
      </c>
      <c r="P21" s="78">
        <v>8333.3333333333339</v>
      </c>
      <c r="Q21" s="78">
        <v>8333.3333333333339</v>
      </c>
      <c r="R21" s="78">
        <v>8333.3333333333339</v>
      </c>
      <c r="S21" s="78">
        <v>8333.3333333333339</v>
      </c>
      <c r="T21" s="78">
        <v>8333.3333333333339</v>
      </c>
      <c r="U21" s="78">
        <v>8333.3333333333339</v>
      </c>
      <c r="V21" s="78">
        <v>8333.3333333333339</v>
      </c>
      <c r="W21" s="78">
        <v>8333.3333333333339</v>
      </c>
      <c r="X21" s="78">
        <v>8333.3333333333339</v>
      </c>
      <c r="Y21" s="96">
        <f t="shared" si="0"/>
        <v>99999.999999999985</v>
      </c>
      <c r="Z21" s="86"/>
      <c r="AA21" s="267"/>
      <c r="AB21" s="267"/>
      <c r="AC21" s="267"/>
      <c r="AD21" s="281"/>
      <c r="AE21" s="281"/>
      <c r="AF21" s="54"/>
    </row>
    <row r="22" spans="1:33" ht="15" customHeight="1" thickBot="1">
      <c r="A22" s="16" t="s">
        <v>602</v>
      </c>
      <c r="B22" s="283" t="s">
        <v>605</v>
      </c>
      <c r="C22" s="217"/>
      <c r="D22" s="217"/>
      <c r="E22" s="217"/>
      <c r="F22" s="217"/>
      <c r="G22" s="217"/>
      <c r="H22" s="217"/>
      <c r="I22" s="217"/>
      <c r="J22" s="217"/>
      <c r="K22" s="272" t="s">
        <v>199</v>
      </c>
      <c r="L22" s="273"/>
      <c r="M22" s="95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96">
        <f t="shared" si="0"/>
        <v>0</v>
      </c>
      <c r="Z22" s="86"/>
      <c r="AA22" s="267"/>
      <c r="AB22" s="267"/>
      <c r="AC22" s="267"/>
      <c r="AD22" s="281"/>
      <c r="AE22" s="281"/>
      <c r="AF22" s="54"/>
    </row>
    <row r="23" spans="1:33" ht="15" customHeight="1" thickBot="1">
      <c r="A23" s="16" t="s">
        <v>604</v>
      </c>
      <c r="B23" s="291" t="s">
        <v>607</v>
      </c>
      <c r="C23" s="229"/>
      <c r="D23" s="229"/>
      <c r="E23" s="229"/>
      <c r="F23" s="229"/>
      <c r="G23" s="229"/>
      <c r="H23" s="229"/>
      <c r="I23" s="229"/>
      <c r="J23" s="229"/>
      <c r="K23" s="292">
        <v>17</v>
      </c>
      <c r="L23" s="293"/>
      <c r="M23" s="95">
        <v>8828076.583333334</v>
      </c>
      <c r="N23" s="95">
        <f t="shared" ref="N23:X23" si="1">SUM(N16:N22)</f>
        <v>8828076.583333334</v>
      </c>
      <c r="O23" s="95">
        <f t="shared" si="1"/>
        <v>8828076.583333334</v>
      </c>
      <c r="P23" s="95">
        <f t="shared" si="1"/>
        <v>8828076.583333334</v>
      </c>
      <c r="Q23" s="95">
        <f t="shared" si="1"/>
        <v>8828076.583333334</v>
      </c>
      <c r="R23" s="95">
        <f t="shared" si="1"/>
        <v>8828076.583333334</v>
      </c>
      <c r="S23" s="95">
        <f t="shared" si="1"/>
        <v>8828076.583333334</v>
      </c>
      <c r="T23" s="95">
        <f t="shared" si="1"/>
        <v>8828076.583333334</v>
      </c>
      <c r="U23" s="95">
        <f t="shared" si="1"/>
        <v>8828076.583333334</v>
      </c>
      <c r="V23" s="95">
        <f t="shared" si="1"/>
        <v>8828076.583333334</v>
      </c>
      <c r="W23" s="95">
        <f t="shared" si="1"/>
        <v>8828076.583333334</v>
      </c>
      <c r="X23" s="95">
        <f t="shared" si="1"/>
        <v>8828076.583333334</v>
      </c>
      <c r="Y23" s="96">
        <f t="shared" si="0"/>
        <v>105936918.99999999</v>
      </c>
      <c r="Z23" s="87"/>
      <c r="AA23" s="267"/>
      <c r="AB23" s="267"/>
      <c r="AC23" s="267"/>
      <c r="AD23" s="66"/>
      <c r="AE23" s="66"/>
      <c r="AF23" s="54"/>
    </row>
    <row r="24" spans="1:33" ht="15" customHeight="1">
      <c r="A24" s="16" t="s">
        <v>606</v>
      </c>
      <c r="B24" s="294" t="s">
        <v>661</v>
      </c>
      <c r="C24" s="295"/>
      <c r="D24" s="295"/>
      <c r="E24" s="295"/>
      <c r="F24" s="295"/>
      <c r="G24" s="295"/>
      <c r="H24" s="295"/>
      <c r="I24" s="295"/>
      <c r="J24" s="295"/>
      <c r="K24" s="296" t="s">
        <v>193</v>
      </c>
      <c r="L24" s="297"/>
      <c r="M24" s="95">
        <v>819259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81">
        <f t="shared" ref="Y24:Y27" si="2">SUM(M24:X24)</f>
        <v>819259</v>
      </c>
      <c r="Z24" s="88"/>
      <c r="AA24" s="267"/>
      <c r="AB24" s="267"/>
      <c r="AC24" s="267"/>
      <c r="AD24" s="66"/>
      <c r="AE24" s="66"/>
      <c r="AF24" s="54"/>
    </row>
    <row r="25" spans="1:33" ht="15" customHeight="1">
      <c r="A25" s="16" t="s">
        <v>608</v>
      </c>
      <c r="B25" s="280" t="s">
        <v>611</v>
      </c>
      <c r="C25" s="215"/>
      <c r="D25" s="215"/>
      <c r="E25" s="215"/>
      <c r="F25" s="215"/>
      <c r="G25" s="215"/>
      <c r="H25" s="215"/>
      <c r="I25" s="215"/>
      <c r="J25" s="215"/>
      <c r="K25" s="265" t="s">
        <v>190</v>
      </c>
      <c r="L25" s="266"/>
      <c r="M25" s="95">
        <f t="shared" ref="M25" si="3">Z25/12</f>
        <v>0</v>
      </c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78">
        <f t="shared" si="2"/>
        <v>0</v>
      </c>
      <c r="Z25" s="88"/>
      <c r="AA25" s="267"/>
      <c r="AB25" s="267"/>
      <c r="AC25" s="267"/>
      <c r="AD25" s="66"/>
      <c r="AE25" s="66"/>
      <c r="AF25" s="54"/>
    </row>
    <row r="26" spans="1:33" ht="12.75" customHeight="1" thickBot="1">
      <c r="A26" s="16" t="s">
        <v>610</v>
      </c>
      <c r="B26" s="288" t="s">
        <v>613</v>
      </c>
      <c r="C26" s="226"/>
      <c r="D26" s="226"/>
      <c r="E26" s="226"/>
      <c r="F26" s="226"/>
      <c r="G26" s="226"/>
      <c r="H26" s="226"/>
      <c r="I26" s="226"/>
      <c r="J26" s="226"/>
      <c r="K26" s="289" t="s">
        <v>187</v>
      </c>
      <c r="L26" s="290"/>
      <c r="M26" s="95">
        <v>10331893</v>
      </c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80">
        <f t="shared" si="2"/>
        <v>10331893</v>
      </c>
      <c r="Z26" s="88"/>
      <c r="AA26" s="267"/>
      <c r="AB26" s="267"/>
      <c r="AC26" s="267"/>
      <c r="AD26" s="66"/>
      <c r="AE26" s="66"/>
      <c r="AF26" s="54"/>
    </row>
    <row r="27" spans="1:33" ht="15" customHeight="1" thickBot="1">
      <c r="A27" s="16" t="s">
        <v>612</v>
      </c>
      <c r="B27" s="284" t="s">
        <v>615</v>
      </c>
      <c r="C27" s="219"/>
      <c r="D27" s="219"/>
      <c r="E27" s="219"/>
      <c r="F27" s="219"/>
      <c r="G27" s="219"/>
      <c r="H27" s="219"/>
      <c r="I27" s="219"/>
      <c r="J27" s="219"/>
      <c r="K27" s="285" t="s">
        <v>184</v>
      </c>
      <c r="L27" s="286"/>
      <c r="M27" s="95">
        <v>10331893</v>
      </c>
      <c r="N27" s="79">
        <f t="shared" ref="N27:X27" si="4">SUM(N25:N26)</f>
        <v>0</v>
      </c>
      <c r="O27" s="65">
        <f t="shared" si="4"/>
        <v>0</v>
      </c>
      <c r="P27" s="65">
        <f t="shared" si="4"/>
        <v>0</v>
      </c>
      <c r="Q27" s="65">
        <f t="shared" si="4"/>
        <v>0</v>
      </c>
      <c r="R27" s="65">
        <f t="shared" si="4"/>
        <v>0</v>
      </c>
      <c r="S27" s="65">
        <f t="shared" si="4"/>
        <v>0</v>
      </c>
      <c r="T27" s="65">
        <f t="shared" si="4"/>
        <v>0</v>
      </c>
      <c r="U27" s="65">
        <f t="shared" si="4"/>
        <v>0</v>
      </c>
      <c r="V27" s="65">
        <f t="shared" si="4"/>
        <v>0</v>
      </c>
      <c r="W27" s="65">
        <f t="shared" si="4"/>
        <v>0</v>
      </c>
      <c r="X27" s="94">
        <f t="shared" si="4"/>
        <v>0</v>
      </c>
      <c r="Y27" s="93">
        <f t="shared" si="2"/>
        <v>10331893</v>
      </c>
      <c r="Z27" s="89"/>
      <c r="AA27" s="267"/>
      <c r="AB27" s="267"/>
      <c r="AC27" s="267"/>
      <c r="AD27" s="66"/>
      <c r="AE27" s="66"/>
      <c r="AF27" s="54"/>
    </row>
    <row r="28" spans="1:33" ht="13.5" customHeight="1"/>
    <row r="29" spans="1:33" ht="13.5" customHeight="1"/>
    <row r="30" spans="1:33" ht="13.5" customHeight="1"/>
  </sheetData>
  <mergeCells count="88">
    <mergeCell ref="B27:J27"/>
    <mergeCell ref="K27:L27"/>
    <mergeCell ref="AA27:AC27"/>
    <mergeCell ref="A3:X3"/>
    <mergeCell ref="B25:J25"/>
    <mergeCell ref="K25:L25"/>
    <mergeCell ref="AA25:AC25"/>
    <mergeCell ref="B26:J26"/>
    <mergeCell ref="K26:L26"/>
    <mergeCell ref="AA26:AC26"/>
    <mergeCell ref="B23:J23"/>
    <mergeCell ref="K23:L23"/>
    <mergeCell ref="AA23:AC23"/>
    <mergeCell ref="B24:J24"/>
    <mergeCell ref="K24:L24"/>
    <mergeCell ref="AA24:AC24"/>
    <mergeCell ref="B22:J22"/>
    <mergeCell ref="K22:L22"/>
    <mergeCell ref="AA22:AC22"/>
    <mergeCell ref="AD22:AE22"/>
    <mergeCell ref="B21:J21"/>
    <mergeCell ref="K21:L21"/>
    <mergeCell ref="AA21:AC21"/>
    <mergeCell ref="AD21:AE21"/>
    <mergeCell ref="B20:J20"/>
    <mergeCell ref="K20:L20"/>
    <mergeCell ref="AA20:AC20"/>
    <mergeCell ref="AD20:AE20"/>
    <mergeCell ref="B19:J19"/>
    <mergeCell ref="K19:L19"/>
    <mergeCell ref="AA19:AC19"/>
    <mergeCell ref="AD19:AE19"/>
    <mergeCell ref="B18:J18"/>
    <mergeCell ref="K18:L18"/>
    <mergeCell ref="AA18:AC18"/>
    <mergeCell ref="AD18:AE18"/>
    <mergeCell ref="AD16:AE16"/>
    <mergeCell ref="B17:J17"/>
    <mergeCell ref="K17:L17"/>
    <mergeCell ref="AA17:AC17"/>
    <mergeCell ref="AD17:AE17"/>
    <mergeCell ref="B15:J15"/>
    <mergeCell ref="K15:L15"/>
    <mergeCell ref="AA15:AC15"/>
    <mergeCell ref="B16:J16"/>
    <mergeCell ref="K16:L16"/>
    <mergeCell ref="AA16:AC16"/>
    <mergeCell ref="B14:J14"/>
    <mergeCell ref="K14:L14"/>
    <mergeCell ref="AA14:AC14"/>
    <mergeCell ref="AD14:AE14"/>
    <mergeCell ref="B13:J13"/>
    <mergeCell ref="K13:L13"/>
    <mergeCell ref="AA13:AC13"/>
    <mergeCell ref="AD13:AE13"/>
    <mergeCell ref="B12:J12"/>
    <mergeCell ref="K12:L12"/>
    <mergeCell ref="AA12:AC12"/>
    <mergeCell ref="AD12:AE12"/>
    <mergeCell ref="B11:J11"/>
    <mergeCell ref="K11:L11"/>
    <mergeCell ref="AA11:AC11"/>
    <mergeCell ref="AD11:AE11"/>
    <mergeCell ref="B10:J10"/>
    <mergeCell ref="K10:L10"/>
    <mergeCell ref="AA10:AC10"/>
    <mergeCell ref="AD10:AE10"/>
    <mergeCell ref="B9:J9"/>
    <mergeCell ref="K9:L9"/>
    <mergeCell ref="AA9:AC9"/>
    <mergeCell ref="AD9:AE9"/>
    <mergeCell ref="B8:J8"/>
    <mergeCell ref="K8:L8"/>
    <mergeCell ref="AA8:AC8"/>
    <mergeCell ref="AD8:AE8"/>
    <mergeCell ref="B7:J7"/>
    <mergeCell ref="K7:L7"/>
    <mergeCell ref="AA7:AC7"/>
    <mergeCell ref="AD7:AE7"/>
    <mergeCell ref="B1:Y1"/>
    <mergeCell ref="B2:Y2"/>
    <mergeCell ref="B4:J4"/>
    <mergeCell ref="K4:L4"/>
    <mergeCell ref="A5:A6"/>
    <mergeCell ref="B5:J6"/>
    <mergeCell ref="K5:L6"/>
    <mergeCell ref="M5:X5"/>
    <mergeCell ref="Y5:Y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11</vt:i4>
      </vt:variant>
    </vt:vector>
  </HeadingPairs>
  <TitlesOfParts>
    <vt:vector size="21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'Létszám előirányzat 5.'!Nyomtatási_terület</vt:lpstr>
      <vt:lpstr>'Stabilitási melléklet 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2017-02-15T10:12:13Z</cp:lastPrinted>
  <dcterms:created xsi:type="dcterms:W3CDTF">1998-12-22T17:08:32Z</dcterms:created>
  <dcterms:modified xsi:type="dcterms:W3CDTF">2017-03-02T12:09:14Z</dcterms:modified>
</cp:coreProperties>
</file>