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904" firstSheet="12" activeTab="19"/>
  </bookViews>
  <sheets>
    <sheet name="1.Mérleg" sheetId="1" r:id="rId1"/>
    <sheet name=" 2a.önk bevétel" sheetId="2" r:id="rId2"/>
    <sheet name="2.b melléklet" sheetId="3" r:id="rId3"/>
    <sheet name="3a. önk" sheetId="4" r:id="rId4"/>
    <sheet name="3. melléklet" sheetId="5" r:id="rId5"/>
    <sheet name="3b. Közös Hiv " sheetId="6" r:id="rId6"/>
    <sheet name="3.c Műv Ház" sheetId="7" r:id="rId7"/>
    <sheet name="4. Feladatok" sheetId="8" r:id="rId8"/>
    <sheet name="5. Támogatások" sheetId="9" r:id="rId9"/>
    <sheet name="6. beruh. kiadás " sheetId="10" r:id="rId10"/>
    <sheet name="7. Felújítás" sheetId="11" r:id="rId11"/>
    <sheet name="8. Eu projekt" sheetId="12" r:id="rId12"/>
    <sheet name="9. közvetett tám." sheetId="13" r:id="rId13"/>
    <sheet name="10. Műk.célra átv." sheetId="14" r:id="rId14"/>
    <sheet name="11. Felhalm.c.átv." sheetId="15" r:id="rId15"/>
    <sheet name="12 .egyéb műk támogatás" sheetId="16" r:id="rId16"/>
    <sheet name="13.Ellátott jutt. " sheetId="17" r:id="rId17"/>
    <sheet name="14. stabilitás" sheetId="18" r:id="rId18"/>
    <sheet name="15.előirfelhasz" sheetId="19" r:id="rId19"/>
    <sheet name="16. 3 éves terv" sheetId="20" r:id="rId20"/>
    <sheet name="Munka1" sheetId="21" r:id="rId21"/>
  </sheets>
  <definedNames>
    <definedName name="Excel_BuiltIn__FilterDatabase_2">' 2a.önk bevétel'!$B$3:$B$52</definedName>
    <definedName name="Excel_BuiltIn_Print_Area_11">#REF!</definedName>
    <definedName name="Excel_BuiltIn_Print_Area_11_1">"$'5. beruh. kiadás '.$#hiv" "$#HIV!:$#HIV!$#HIV!"</definedName>
    <definedName name="Excel_BuiltIn_Print_Area_14">#REF!</definedName>
    <definedName name="Excel_BuiltIn_Print_Area_15">'10. Műk.célra átv.'!$A$1:$C$14</definedName>
    <definedName name="Excel_BuiltIn_Print_Area_17">'12 .egyéb műk támogatás'!$A$4:$C$23</definedName>
    <definedName name="Excel_BuiltIn_Print_Area_18">"$#HIV!.$#HIV!$#HIV!:$#HIV!$#HIV!"</definedName>
    <definedName name="Excel_BuiltIn_Print_Area_20">#REF!</definedName>
    <definedName name="Excel_BuiltIn_Print_Area_4">'2.b melléklet'!$B$2:$B$37</definedName>
    <definedName name="Excel_BuiltIn_Print_Area_8">"$'3b. iskola '.$#hiv" "$#HIV!:$#HIV!$#HIV!"</definedName>
    <definedName name="Excel_BuiltIn_Print_Titles_10_1">#REF!</definedName>
    <definedName name="Excel_BuiltIn_Print_Titles_11_1">"$'5. beruh. kiadás '.$#hiv" "$#HIV!:$#HIV!$#HIV!"</definedName>
    <definedName name="Excel_BuiltIn_Print_Titles_2_1">' 2a.önk bevétel'!$A$7:$IR$7</definedName>
    <definedName name="Excel_BuiltIn_Print_Titles_23_1">#REF!</definedName>
    <definedName name="Excel_BuiltIn_Print_Titles_25">#REF!</definedName>
    <definedName name="Excel_BuiltIn_Print_Titles_3_1">' 2a.önk bevétel'!$A$7:$IL$7</definedName>
    <definedName name="Excel_BuiltIn_Print_Titles_5">'3a. önk'!$1:$7</definedName>
    <definedName name="Excel_BuiltIn_Print_Titles_5_1">'3a. önk'!$A$1:$IR$7</definedName>
    <definedName name="Excel_BuiltIn_Print_Titles_7_1">'3b. Közös Hiv '!$B$6:$IJ$6</definedName>
    <definedName name="Excel_BuiltIn_Print_Titles_9">'3b. Közös Hiv '!$A$6:$IS$6</definedName>
    <definedName name="_xlnm.Print_Titles" localSheetId="1">' 2a.önk bevétel'!$4:$7</definedName>
    <definedName name="_xlnm.Print_Titles" localSheetId="5">'3b. Közös Hiv '!$6:$6</definedName>
  </definedNames>
  <calcPr fullCalcOnLoad="1"/>
</workbook>
</file>

<file path=xl/sharedStrings.xml><?xml version="1.0" encoding="utf-8"?>
<sst xmlns="http://schemas.openxmlformats.org/spreadsheetml/2006/main" count="1216" uniqueCount="506">
  <si>
    <t>1. melléklet</t>
  </si>
  <si>
    <t>1. oldal</t>
  </si>
  <si>
    <t>ezer Ft-ban</t>
  </si>
  <si>
    <t>Ssz.</t>
  </si>
  <si>
    <t>Megnevezés</t>
  </si>
  <si>
    <t>BEVÉTELEK</t>
  </si>
  <si>
    <t>I.</t>
  </si>
  <si>
    <t xml:space="preserve"> Költségvetési bevételek</t>
  </si>
  <si>
    <t>1.</t>
  </si>
  <si>
    <t>Működési támogatások</t>
  </si>
  <si>
    <t>2.</t>
  </si>
  <si>
    <t>Felhalmozási célú támogatások</t>
  </si>
  <si>
    <t>3.</t>
  </si>
  <si>
    <t>Közhatalmi bevételek</t>
  </si>
  <si>
    <t>4.</t>
  </si>
  <si>
    <t>Működési bevételek</t>
  </si>
  <si>
    <t>5.</t>
  </si>
  <si>
    <t>Felhalmozási bevételek</t>
  </si>
  <si>
    <t>6.</t>
  </si>
  <si>
    <t>Működési célra átvett pénzeszközök</t>
  </si>
  <si>
    <t>7.</t>
  </si>
  <si>
    <t>Felhalmozási célra átvett pénzeszközök</t>
  </si>
  <si>
    <t>Költségvetési bevételek összesen</t>
  </si>
  <si>
    <t>II.</t>
  </si>
  <si>
    <t xml:space="preserve">Finanszírozási bevételek </t>
  </si>
  <si>
    <t>Bevételek összesen</t>
  </si>
  <si>
    <t>KIADÁSOK</t>
  </si>
  <si>
    <t>Költségvetési kiadások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</si>
  <si>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</si>
  <si>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</si>
  <si>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</si>
  <si>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</si>
  <si>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</si>
  <si>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6. </t>
  </si>
  <si>
    <t>Beruházások</t>
  </si>
  <si>
    <t>Felújítások</t>
  </si>
  <si>
    <t>8.</t>
  </si>
  <si>
    <t>Egyéb felhalmozási célú kiadások</t>
  </si>
  <si>
    <t>Költségvetési kiadások összesen</t>
  </si>
  <si>
    <t>Finanszírozási kiadások</t>
  </si>
  <si>
    <t>Kiadások összesen</t>
  </si>
  <si>
    <t>1.oldal</t>
  </si>
  <si>
    <t>Önkormányzat működési támogatásai</t>
  </si>
  <si>
    <t>1.1. Helyi önk működésének általános támogatása</t>
  </si>
  <si>
    <t xml:space="preserve">1.2. Települési önk egyes köznevelési feladatainak tám. </t>
  </si>
  <si>
    <t>1.3. Szociális és gyermekjóléti feladatok támogatása</t>
  </si>
  <si>
    <t>1.4. Kulturális feladatok támogatása</t>
  </si>
  <si>
    <t>Egyéb működési célú támogatások bevételei ÁH bel.</t>
  </si>
  <si>
    <t>Működési támogatások összesen</t>
  </si>
  <si>
    <t>Felhalmozási célú támogatások ÁH belülről</t>
  </si>
  <si>
    <t>Felhalmozási célú önkormányzati támogatások</t>
  </si>
  <si>
    <t xml:space="preserve"> Egyéb felhalmozási célú támogatások</t>
  </si>
  <si>
    <t>Felhalmozási célú támogatások összesen</t>
  </si>
  <si>
    <t>III.</t>
  </si>
  <si>
    <t>Jövedelemadók</t>
  </si>
  <si>
    <t xml:space="preserve"> Szociális hozzájárulási adó és járulék</t>
  </si>
  <si>
    <t>Bérhez és foglalkoztatáshoz kapcsolódó adó</t>
  </si>
  <si>
    <t>Vagyoni típusú adó</t>
  </si>
  <si>
    <t>4.1. Építményadó</t>
  </si>
  <si>
    <t>4.2. Magánszemélyek kommunális adója</t>
  </si>
  <si>
    <t>Termékek és szolgáltatások adói</t>
  </si>
  <si>
    <t>5.1. Iparűzési adó</t>
  </si>
  <si>
    <t>5.2. Gépjárműadó</t>
  </si>
  <si>
    <t>Egyéb közhatalmi bevételek</t>
  </si>
  <si>
    <t>Közhatalmi bevételek összesen</t>
  </si>
  <si>
    <t xml:space="preserve">IV. </t>
  </si>
  <si>
    <t>Árú- és készletértékesítés ellenértéke</t>
  </si>
  <si>
    <t xml:space="preserve">2. 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</si>
  <si>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</si>
  <si>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</si>
  <si>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</si>
  <si>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</si>
  <si>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</si>
  <si>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</si>
  <si>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</si>
  <si>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Működési bevételek összesen</t>
  </si>
  <si>
    <t>V.</t>
  </si>
  <si>
    <t>Immateriális javak értékesítése</t>
  </si>
  <si>
    <t>Ingatlanok értékesítése</t>
  </si>
  <si>
    <t>Egyéb tárgyi eszközök értékesítése</t>
  </si>
  <si>
    <t>Felhalmozási bevételek összesen</t>
  </si>
  <si>
    <t>VI.</t>
  </si>
  <si>
    <t>Működési célú átvett pénzeszközök</t>
  </si>
  <si>
    <t>Működési célú támogatások, kölcsönök visszatérülése</t>
  </si>
  <si>
    <t>Egyéb működési célú átvett pénzeszközök</t>
  </si>
  <si>
    <t>Működési célú átvett pénzeszközök összesen</t>
  </si>
  <si>
    <t>VII.</t>
  </si>
  <si>
    <t>Felhalmozási célú átvett pénzeszközök</t>
  </si>
  <si>
    <t>Felhalmozási célú támogatások, kölcsönök visszatérülése</t>
  </si>
  <si>
    <t>Egyéb felhalmozási célú átvett pénzeszközök</t>
  </si>
  <si>
    <t>Felhalmozási célú átvett pénzeszközök összesen</t>
  </si>
  <si>
    <t>VIII.</t>
  </si>
  <si>
    <t>Finanszírozási bevételek</t>
  </si>
  <si>
    <t xml:space="preserve">1. </t>
  </si>
  <si>
    <t>Belföldi finanszírozás bevételei</t>
  </si>
  <si>
    <t>1.2. Maradvány igénybevétele</t>
  </si>
  <si>
    <t>Finanszírozási bevételek összesen</t>
  </si>
  <si>
    <t>BEVÉTELEK ÖSSZESEN</t>
  </si>
  <si>
    <t>2b. melléklet</t>
  </si>
  <si>
    <t>Foglalkoztatottak személyi juttatásai</t>
  </si>
  <si>
    <t>Külső személyi juttatások</t>
  </si>
  <si>
    <t>Személyi juttatások összesen</t>
  </si>
  <si>
    <t>Készletbeszerzés</t>
  </si>
  <si>
    <t>Kommunikációs szolgáltatások</t>
  </si>
  <si>
    <t>Szolgáltatási kiadások</t>
  </si>
  <si>
    <t>Kiküldetések, reklám és propagandakiadások</t>
  </si>
  <si>
    <t xml:space="preserve">5. </t>
  </si>
  <si>
    <t>Különféle befizetések és egyéb dologi kiadások</t>
  </si>
  <si>
    <t>Dologi kiadások összesen</t>
  </si>
  <si>
    <t>IV.</t>
  </si>
  <si>
    <t>Elvonások és befizetések</t>
  </si>
  <si>
    <t>Működési célú támogatások, kölcsönök nyújtása ÁH belül</t>
  </si>
  <si>
    <t>Egyéb működési célú támogatások ÁH belülre</t>
  </si>
  <si>
    <t>Működési célú támogatások, kölcsönök nyújtása ÁH kívül</t>
  </si>
  <si>
    <t>Egyéb működési célú támogatások ÁH kívülre</t>
  </si>
  <si>
    <t>Egyéb működési célú kiadások összesen</t>
  </si>
  <si>
    <t>Felhalmozási célú támogatások, kölcsönök nyújtása ÁH belül</t>
  </si>
  <si>
    <t>Egyéb felhalmozási célú támogatások ÁH belülre</t>
  </si>
  <si>
    <t>3..</t>
  </si>
  <si>
    <t>Felhalmozási célú támogatások, kölcsönök nyújtása ÁH kívül</t>
  </si>
  <si>
    <t>Egyéb felhalmozási célú támogatások ÁH kívülre</t>
  </si>
  <si>
    <t>Egyéb felhalmozási célú kiadások összesen</t>
  </si>
  <si>
    <t>IX.</t>
  </si>
  <si>
    <t>KIADÁSOK ÖSSZESEN</t>
  </si>
  <si>
    <t>3. melléklet</t>
  </si>
  <si>
    <t>Zalakomár Nagyközség Önkormányzata és intézményei</t>
  </si>
  <si>
    <t>MŰKÖDÉSI CÉLÚ BEVÉTELEK</t>
  </si>
  <si>
    <t>MŰKÖDÉSI CÉLÚ KIADÁSOK</t>
  </si>
  <si>
    <t xml:space="preserve">Működési célú támogatások </t>
  </si>
  <si>
    <t>Zalakomár Község Önkormányzata</t>
  </si>
  <si>
    <t>1.1. Önkormányzatok működési támogatásai</t>
  </si>
  <si>
    <t>1.1  Személyi juttatások</t>
  </si>
  <si>
    <t>1.2. Elvonások és befizetések bevételei</t>
  </si>
  <si>
    <t>1.2  Munkaadókat terhelő járulékok</t>
  </si>
  <si>
    <t>1.3. Működési célú támog, kölcsön visszatérül</t>
  </si>
  <si>
    <t>1.3 Dologi kiadások</t>
  </si>
  <si>
    <t>1.4. Egyéb működési célú támog bevételei</t>
  </si>
  <si>
    <t>Zalakomári Közös Önk. Hivatal kiadásai</t>
  </si>
  <si>
    <t>2.1 Személyi juttatásai</t>
  </si>
  <si>
    <t>2.2  Munkaadókat terhelő járulékok</t>
  </si>
  <si>
    <t>2.1.Jövedelemadók</t>
  </si>
  <si>
    <t>2.3 Dologi kiadások</t>
  </si>
  <si>
    <t xml:space="preserve"> 2.2.Szociális hozzájárulási adó és járulék</t>
  </si>
  <si>
    <t xml:space="preserve">3. </t>
  </si>
  <si>
    <t>2.3.Bérhez és foglalkoztatáshoz kapcs adó</t>
  </si>
  <si>
    <t>3.1  Személyi juttatások</t>
  </si>
  <si>
    <t>2.4.Vagyoni típusú adó</t>
  </si>
  <si>
    <t>2.5.Termékek és szolgáltatások adói</t>
  </si>
  <si>
    <t>3.3 Dologi kiadások</t>
  </si>
  <si>
    <t>2.6.Egyéb közhatalmi bevételek</t>
  </si>
  <si>
    <t xml:space="preserve">4. </t>
  </si>
  <si>
    <t>Zalakomári Művelődési Ház kiadásai</t>
  </si>
  <si>
    <t>Működési célú kiadások összesen</t>
  </si>
  <si>
    <t>FELHALMOZÁSI BEVÉTELEK</t>
  </si>
  <si>
    <t>FELHALMOZÁSI KIADÁSOK</t>
  </si>
  <si>
    <t>Felhalmozási támogatások</t>
  </si>
  <si>
    <t>Felhalmozási célú bevétel összesen</t>
  </si>
  <si>
    <t>Felhalmozási célú kiadás összesen</t>
  </si>
  <si>
    <t>FINANSZÍROZÁSI BEVÉTELEK</t>
  </si>
  <si>
    <t>FINANSZÍROZÁSI KIADÁSOK</t>
  </si>
  <si>
    <t>3a. melléklet</t>
  </si>
  <si>
    <t>Zalakomár Nagyközség Önkormányzata</t>
  </si>
  <si>
    <t>Önkormányzat  működési támogatásai</t>
  </si>
  <si>
    <t>Egyéb működési célú támogatások</t>
  </si>
  <si>
    <t>Működési célú támogatások ÁH belülről</t>
  </si>
  <si>
    <t xml:space="preserve">Felhalmozási célú támogatások </t>
  </si>
  <si>
    <t>Önkormányzat felhalmozási támogatása</t>
  </si>
  <si>
    <t>Egyéb felhalmozási célú támogatás</t>
  </si>
  <si>
    <t>Árú és készletértékesítés</t>
  </si>
  <si>
    <t>Költségvetési bevételek</t>
  </si>
  <si>
    <t>BEVÉTELEK MINDÖSSZESEN</t>
  </si>
  <si>
    <t>Működési kiadások</t>
  </si>
  <si>
    <t>Munkaadókat terhelő járulékok és szha</t>
  </si>
  <si>
    <t>Egyéb működési célú kiadás</t>
  </si>
  <si>
    <t>Működési kiadás összesen</t>
  </si>
  <si>
    <t>Felhalmozási kiadások</t>
  </si>
  <si>
    <t xml:space="preserve">Beruházások </t>
  </si>
  <si>
    <t xml:space="preserve">VIII. </t>
  </si>
  <si>
    <t>Felhalmozási kiadás összesen</t>
  </si>
  <si>
    <t>Központi, irányító szervi támogatás</t>
  </si>
  <si>
    <t>Ebből  - kötelező feladatellátáshoz kapcsolódó</t>
  </si>
  <si>
    <t xml:space="preserve">            - önként vállalt feladatellátáshoz kapcs. </t>
  </si>
  <si>
    <t>Költségvetési létszámkeret (fő)</t>
  </si>
  <si>
    <t>3b. melléklet</t>
  </si>
  <si>
    <t>Zalakomári Közös Önkormányzati Hivatal</t>
  </si>
  <si>
    <t>2. oldal</t>
  </si>
  <si>
    <t>Függő, átfutó kiadások</t>
  </si>
  <si>
    <t>Ebből: - kötelező feladatellátáshoz kapcsolódó</t>
  </si>
  <si>
    <t xml:space="preserve">             - önként vállalt feladatellátáshoz kapcs. </t>
  </si>
  <si>
    <t>Zalakomári Művelődési Ház</t>
  </si>
  <si>
    <t>4. melléklet</t>
  </si>
  <si>
    <t xml:space="preserve"> Kötelező feladatok</t>
  </si>
  <si>
    <t>1. Közös Hivatal</t>
  </si>
  <si>
    <t xml:space="preserve">  - személyi, járulék, dologi kiadás</t>
  </si>
  <si>
    <t xml:space="preserve"> - továbbszámlázott szolg.</t>
  </si>
  <si>
    <t>2. Település-üzemeltetés</t>
  </si>
  <si>
    <t xml:space="preserve"> -  közvilágítás</t>
  </si>
  <si>
    <t xml:space="preserve"> - köztemető fenntartása </t>
  </si>
  <si>
    <t xml:space="preserve"> - köztemető fenntartása</t>
  </si>
  <si>
    <t xml:space="preserve"> - közutak fenntartása</t>
  </si>
  <si>
    <t>3. Egyéb kötelező önk feladatok</t>
  </si>
  <si>
    <t xml:space="preserve">  - költségvetési támogatás</t>
  </si>
  <si>
    <t xml:space="preserve">   - étkeztetés</t>
  </si>
  <si>
    <t xml:space="preserve">  - védőnő</t>
  </si>
  <si>
    <t xml:space="preserve">  - fogorvos</t>
  </si>
  <si>
    <t xml:space="preserve">  - háziorvos</t>
  </si>
  <si>
    <t xml:space="preserve">  - háziorvosi ügyelet hozzájárulás</t>
  </si>
  <si>
    <t xml:space="preserve"> - mezőőri szolgálat</t>
  </si>
  <si>
    <t xml:space="preserve"> - Körzeti megbízottak</t>
  </si>
  <si>
    <t xml:space="preserve"> - körzeti megbízottak támogatása</t>
  </si>
  <si>
    <t>Összesen</t>
  </si>
  <si>
    <t>Önként vállalt feladatok</t>
  </si>
  <si>
    <t xml:space="preserve">Önként vállalt feladatellátáshoz kapcsolódó létszám (fő) </t>
  </si>
  <si>
    <t>Állami (államigazgatási) feladatok</t>
  </si>
  <si>
    <t xml:space="preserve"> -</t>
  </si>
  <si>
    <t xml:space="preserve"> - </t>
  </si>
  <si>
    <t xml:space="preserve">Állami (államigazgatási) feladatellátáshoz kapcsolódó létszám (fő) </t>
  </si>
  <si>
    <t>5. melléklet</t>
  </si>
  <si>
    <t>Jogcím</t>
  </si>
  <si>
    <t xml:space="preserve">Mutató </t>
  </si>
  <si>
    <t>Támogatás</t>
  </si>
  <si>
    <t>I. A helyi önkormányzatok működésének általános támogatása</t>
  </si>
  <si>
    <t>I.1.a) Önkormányzati hivatal működésének támogatása</t>
  </si>
  <si>
    <t>I.1.b) Település-üzemeltetéshez kapcsolódó feladatellátás támogatása összesen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</si>
  <si>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</si>
  <si>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</si>
  <si>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</si>
  <si>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 bd) Közutak fenntartásának támogatása</t>
  </si>
  <si>
    <t>I.1.a)-c) az I.1.a)-c) jogcímen nyújtott éves támogatás összesen</t>
  </si>
  <si>
    <t>I.1.d) Egyéb kötelező önkormányzati feladatok támogatása</t>
  </si>
  <si>
    <t>II. A települési önkormányzatok egyes köznevelési és gyermekétkeztetési feladatainak támogatása</t>
  </si>
  <si>
    <t>II. 1. Óvodapedagógusok és az óvodapedagógusok nevelő munkáját közvetlenül segítők bértámogatása</t>
  </si>
  <si>
    <t>II. 1. (1) 1 óvodapedagógusok elismert létszáma</t>
  </si>
  <si>
    <t>II.1. (1) 2 óvodapedagógusok elismert létszáma</t>
  </si>
  <si>
    <t>II. 2. Óvodaműködtetési támogatás</t>
  </si>
  <si>
    <t>IV. Kulturális feladatok támogatása</t>
  </si>
  <si>
    <t xml:space="preserve">Támogatások </t>
  </si>
  <si>
    <t>6. melléklet</t>
  </si>
  <si>
    <t>7. melléklet</t>
  </si>
  <si>
    <t>8. melléklet</t>
  </si>
  <si>
    <t>ezer  Ft-ban</t>
  </si>
  <si>
    <t>Projekt neve</t>
  </si>
  <si>
    <t>Bevétel</t>
  </si>
  <si>
    <t>Kiadás</t>
  </si>
  <si>
    <t>-</t>
  </si>
  <si>
    <t>10. melléklet</t>
  </si>
  <si>
    <t>Zalakomár Nagyközség Önkormányzata és intézményei egyéb működési célú támogatásai államháztartáson belülről</t>
  </si>
  <si>
    <t xml:space="preserve">Ssz. </t>
  </si>
  <si>
    <t>OEP finanszírozás</t>
  </si>
  <si>
    <t xml:space="preserve">Mezőőrök támogatása  </t>
  </si>
  <si>
    <t>Közcélú foglalkoztatás támogatása</t>
  </si>
  <si>
    <t>11. melléklet</t>
  </si>
  <si>
    <t>Zalakomár Nagyközség Önkormányzata és intézményei egyéb felhalmozási célú támogatásai államháztartáson belülről</t>
  </si>
  <si>
    <t>12. melléklet</t>
  </si>
  <si>
    <t xml:space="preserve">Zalakomár Nagyközség Önkormányzata és intézményei egyéb
működési célú támogatásai </t>
  </si>
  <si>
    <t>Egyéb működési célú támogatások államháztartáson belülre</t>
  </si>
  <si>
    <t xml:space="preserve">Zalakarosi Hétközi és Hétvégi Orvosi Ügyelet </t>
  </si>
  <si>
    <t>Iskola hozzájárulás</t>
  </si>
  <si>
    <t>Fogorvosi ügyelet</t>
  </si>
  <si>
    <t>Egyéb működési célú támogatások államháztartáson kívülre</t>
  </si>
  <si>
    <t>Bursa Ösztöndíj</t>
  </si>
  <si>
    <t>Fogorvosi szolgálat</t>
  </si>
  <si>
    <t>Egyetértés Sportegyesület</t>
  </si>
  <si>
    <t>13. melléklet</t>
  </si>
  <si>
    <t xml:space="preserve">     Zalakomár Nagyközség Önkormányzata és intézményei ellátottak pénzbeli juttatásai</t>
  </si>
  <si>
    <t>Családi támogatások</t>
  </si>
  <si>
    <t>1.1. Gyermekvédelmi támogatás</t>
  </si>
  <si>
    <t>1.2. Óvodáztatási támogatás</t>
  </si>
  <si>
    <t>Családi támogatások összesen</t>
  </si>
  <si>
    <t>Betegséggel kapcsolatos ellátások</t>
  </si>
  <si>
    <t>2.1. Helyi megállapítású ápolási díj</t>
  </si>
  <si>
    <t>Betegséggel kapcsolatos ellátások összesen</t>
  </si>
  <si>
    <t>Foglalkoztatással, munkanélküliséggel kapcsolatos ellátások</t>
  </si>
  <si>
    <t>3.1. Foglalkoztatást helyettesítő támogatás</t>
  </si>
  <si>
    <t>Lakhatással kapcsolatos ellátások</t>
  </si>
  <si>
    <t>4.1. Lakásfenntartási támogatás</t>
  </si>
  <si>
    <t>Intézményi ellátottak pénzbeli juttatásai</t>
  </si>
  <si>
    <t>Egyéb nem intézményi ellátások</t>
  </si>
  <si>
    <t>Egyéb nem intézményi ellátások összesen</t>
  </si>
  <si>
    <t>Összesen:</t>
  </si>
  <si>
    <t>14. melléklet</t>
  </si>
  <si>
    <t>Tárgyév</t>
  </si>
  <si>
    <t xml:space="preserve">Saját bevétel és adósságot keletkeztető ügyletből eredő fizetési kötelezettség a tárgyévet követő </t>
  </si>
  <si>
    <t>1. évben</t>
  </si>
  <si>
    <t>2.évben</t>
  </si>
  <si>
    <t>3.évben</t>
  </si>
  <si>
    <t>1. Helyi adók</t>
  </si>
  <si>
    <t>2. Díjak, pótlékok, bírságok</t>
  </si>
  <si>
    <t>3. Vagyonhasznosítás bevétele</t>
  </si>
  <si>
    <t>4. Részvények, részesedések értékesítése</t>
  </si>
  <si>
    <t>5. Egyéb értékesítés, megtérülés</t>
  </si>
  <si>
    <t>Saját bevételek</t>
  </si>
  <si>
    <t>Saját bevételek 50 %-a</t>
  </si>
  <si>
    <t>1. Felvett hitel, kölcsön</t>
  </si>
  <si>
    <t>2. Hitelviszonyt megtestesítő értékpapír</t>
  </si>
  <si>
    <t>3. Kezességvállalásból eredő kötelezettség</t>
  </si>
  <si>
    <t>Előző években keletkezett, tárgyévet terhelő fizetési kötelezettség</t>
  </si>
  <si>
    <t>Tárgyében keletkezett, tárgyévet terhelő fizetési kötelezettség</t>
  </si>
  <si>
    <t>Fizetési kötelezettség összesen</t>
  </si>
  <si>
    <t>Fizetési kötelezettséggel csökkentett saját bevétel</t>
  </si>
  <si>
    <t>Egyéb áruhasználati és szolgáltatási adók</t>
  </si>
  <si>
    <t>Előző évi maradvány felhasználása</t>
  </si>
  <si>
    <t>II. 1. (2) 1 óvodapedagógusok nevelő munkáját közvetlenül segítők száma a Köznevelési törvény 2. számú melléklet szerint</t>
  </si>
  <si>
    <t>II. 2. (8) 1 gyermekek nevelési a napi 8 órát eléri vagy meghaladja</t>
  </si>
  <si>
    <t>II.2. (8) 2 gyermekek nevelése a napi 8 órát eléri vagy meghaladja</t>
  </si>
  <si>
    <t>III.5. Gyermekétkeztetés támogatása</t>
  </si>
  <si>
    <t>II. 1. (2) 2 óvodapedagógusok nevelő munkáját közvetlenül segítők száma Köznev tv. 2. melléklet szerint</t>
  </si>
  <si>
    <t>II.1. (3) 2 óvodapedagógusok elismert létszáma -pótlólagos összeg</t>
  </si>
  <si>
    <t>9. melléklet</t>
  </si>
  <si>
    <t>Kedvezményezett</t>
  </si>
  <si>
    <t>Kedvezmény</t>
  </si>
  <si>
    <t>Mentesség</t>
  </si>
  <si>
    <t>Mérték  ( %)</t>
  </si>
  <si>
    <t>Összeg       (e Ft)</t>
  </si>
  <si>
    <t>Mérték     (% )</t>
  </si>
  <si>
    <t>Összeg</t>
  </si>
  <si>
    <t>e Ft</t>
  </si>
  <si>
    <t>Helyi adók, gépjárműadó</t>
  </si>
  <si>
    <t>Építményadó</t>
  </si>
  <si>
    <t xml:space="preserve">  -  </t>
  </si>
  <si>
    <t xml:space="preserve">- </t>
  </si>
  <si>
    <t>Magánszemélyek kommunális adója</t>
  </si>
  <si>
    <t xml:space="preserve">  - </t>
  </si>
  <si>
    <t>Helyi iparűzési adó</t>
  </si>
  <si>
    <t>Gépjárműadó</t>
  </si>
  <si>
    <t>Katalizátoros kedvezmény</t>
  </si>
  <si>
    <t>Környezetvédelmi besorolás</t>
  </si>
  <si>
    <t>Ellátottak térítési díjának méltányossági alapon történő elengedése</t>
  </si>
  <si>
    <t>lakosság részére nyújtott kölcsönök elengedése</t>
  </si>
  <si>
    <t>helyiségek, eszközök hasznosításából származó bevételből nyújtott kedvezmény</t>
  </si>
  <si>
    <t>Egyéb nyújtott kedvezmény, kölcsön elengedése</t>
  </si>
  <si>
    <t xml:space="preserve"> - községgazdálkodás</t>
  </si>
  <si>
    <t>költségvetési intézmény</t>
  </si>
  <si>
    <t>1.5. Működési célú költségvetési és kiegészítő támog.</t>
  </si>
  <si>
    <t>3.2 Munkaadókat terhelő járulékok</t>
  </si>
  <si>
    <t>I. 1.e) Lakott külterülettel kapcsolatos feladatok támogatása</t>
  </si>
  <si>
    <t>II. 5. Kiegészítő támogatás az óvodapedagógusok minősítéséből adódó többletkiadásokhoz</t>
  </si>
  <si>
    <t>II.5. (1) Pedagógus II. kategóriába sorolt óvodapedagógusok kiegészítő támogatása</t>
  </si>
  <si>
    <t>III.2. A települési önkormányzatok szociális feladatainak egyéb támogatása</t>
  </si>
  <si>
    <t>III. 5. a) A finanszírozás szempontjából elismert dolgozók bértámog</t>
  </si>
  <si>
    <t>III. 5. b) Gyermekétkeztetés üzemeltetési támogatása</t>
  </si>
  <si>
    <t>Rendszeres gyermekvédelmi támogatás (Erzsébet utalvány)</t>
  </si>
  <si>
    <t>Zalakomár Nagyközség Önkormányzata és intézményei adósságot keletkeztető ügyletekből és kezességvállalásokból fennálló fizetési kötelezettségei a Gazdasági Stabilitásról szóló tv. 3. §(1) bekezdése szerint</t>
  </si>
  <si>
    <t>1.3. Egyéb pénzbeli és természetbeli ellátás</t>
  </si>
  <si>
    <t xml:space="preserve"> - térítési díj, telefontsz.</t>
  </si>
  <si>
    <t>1. Ingatlan értékesítés</t>
  </si>
  <si>
    <t>2. Kulcsosház működtetése</t>
  </si>
  <si>
    <t>5. Óvodai ellátás, iskola</t>
  </si>
  <si>
    <t xml:space="preserve">  -  támogatás</t>
  </si>
  <si>
    <t>4. Szociális feladatok támogatása</t>
  </si>
  <si>
    <t xml:space="preserve">4. Szociális feladatok </t>
  </si>
  <si>
    <t xml:space="preserve">3. Egyéb kötelező feldatok </t>
  </si>
  <si>
    <t>5. Óvodai ellátás, iskolai feladatok</t>
  </si>
  <si>
    <t>6. OEP-től átvett pénzeszköz</t>
  </si>
  <si>
    <t>6. Egészségügyi ellátások</t>
  </si>
  <si>
    <t>7. Helyi adók</t>
  </si>
  <si>
    <t>8. Kulturális feladatok</t>
  </si>
  <si>
    <t>9. Hulladékszállítás</t>
  </si>
  <si>
    <t>10. Vagyonhasznosítás</t>
  </si>
  <si>
    <t>11. Kistérség</t>
  </si>
  <si>
    <t>7. Művelődési Ház</t>
  </si>
  <si>
    <t>8. Hulladékszállítás</t>
  </si>
  <si>
    <t>9. Vagyonhasznosítás</t>
  </si>
  <si>
    <t>11. Támogatás: ESZI</t>
  </si>
  <si>
    <t>12. Közbiztonság</t>
  </si>
  <si>
    <t>14. Közfoglalkoztatás</t>
  </si>
  <si>
    <t>15. Önkormányzati jogalkotás</t>
  </si>
  <si>
    <t>15. Lakott külterület kapcs feladatok</t>
  </si>
  <si>
    <t>3c. melléklet</t>
  </si>
  <si>
    <t>2.2. Közgyógyellátás</t>
  </si>
  <si>
    <t>6.1. Rendszeres szociális segély</t>
  </si>
  <si>
    <t>6.2. Átmeneti segély</t>
  </si>
  <si>
    <t>6.3. Kiegészítő gyermekvédelmi támogatás</t>
  </si>
  <si>
    <t>6.5. Települési támogatás</t>
  </si>
  <si>
    <t>ÁH belüli megelőlegezés vissazfizetése</t>
  </si>
  <si>
    <t>ÁH belüli megelőlegezés</t>
  </si>
  <si>
    <t>6.6 Köztemetés</t>
  </si>
  <si>
    <t>6.4. Saját hatáskörben biztosított természetbeni ellátás</t>
  </si>
  <si>
    <t>Zalakomár Község Önkormányzata és intézményei előirányzat-felhasználási ütemterve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</si>
  <si>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</si>
  <si>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</si>
  <si>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</si>
  <si>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</si>
  <si>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</si>
  <si>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</si>
  <si>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</si>
  <si>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</si>
  <si>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</si>
  <si>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</si>
  <si>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</si>
  <si>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</si>
  <si>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Összes</t>
  </si>
  <si>
    <t>Működési célú bevételek</t>
  </si>
  <si>
    <t>Működési célú bevételek összesen</t>
  </si>
  <si>
    <t>Felhalmozási célú bevételek</t>
  </si>
  <si>
    <t>Felhalmozási célú bevételek összesen</t>
  </si>
  <si>
    <t>KÖLTSÉGVETÉSI BEVÉTELEK ÖSSZ</t>
  </si>
  <si>
    <t>Személyi juttatás</t>
  </si>
  <si>
    <t>Munkaadókat terhelő járulékok</t>
  </si>
  <si>
    <t>Felhalmozási kiadások összesen</t>
  </si>
  <si>
    <t>KIADÁSOK MINDÖSSZESEN</t>
  </si>
  <si>
    <t>15. melléklet</t>
  </si>
  <si>
    <t>II.4. A köznevelési intézmények működtetéséhez kapcsolódó támog</t>
  </si>
  <si>
    <t>III. 5.c) A rászoruló gyermekek intézményen kívüli szünidei étkeztetésének támogatása</t>
  </si>
  <si>
    <t>16. Állategészségügy</t>
  </si>
  <si>
    <t>16. Pénzmaradvány</t>
  </si>
  <si>
    <t>3. Művelődési Ház eszközök</t>
  </si>
  <si>
    <t xml:space="preserve">  - fogorvosi ügyelet</t>
  </si>
  <si>
    <t xml:space="preserve">  -</t>
  </si>
  <si>
    <t>5. Könyvtár</t>
  </si>
  <si>
    <t xml:space="preserve"> </t>
  </si>
  <si>
    <t>1.1. ÁH belüli megelőlegezés</t>
  </si>
  <si>
    <t>11.</t>
  </si>
  <si>
    <t>Közös Hivatal támogatása</t>
  </si>
  <si>
    <t>Óvodai Társulás támogatása</t>
  </si>
  <si>
    <t>Polgárőrség támogatása</t>
  </si>
  <si>
    <t>Háztartások támogatása</t>
  </si>
  <si>
    <t xml:space="preserve">  - támogatás</t>
  </si>
  <si>
    <t xml:space="preserve">Kötelező feladatellátáshoz kapcsolódó létszám (fő) </t>
  </si>
  <si>
    <t>10. Idősek klubja</t>
  </si>
  <si>
    <t xml:space="preserve">  - fogl. Eü, ifj, eü. </t>
  </si>
  <si>
    <t>17.ÁH megelőlegezés</t>
  </si>
  <si>
    <t>2018. évi előirányzat</t>
  </si>
  <si>
    <t>16. melléklet</t>
  </si>
  <si>
    <t>Zalakomár Nagyközség Önkormányzata és intézményei kötelező és önként vállalt feladatai 2018. évben</t>
  </si>
  <si>
    <t>2018 évi előirányzat</t>
  </si>
  <si>
    <t>2019. évi előirányzat</t>
  </si>
  <si>
    <t xml:space="preserve">2021. évi előirányzat </t>
  </si>
  <si>
    <t>Mezőőri autó beszerzése</t>
  </si>
  <si>
    <t>Útfelújítás támogatása</t>
  </si>
  <si>
    <t>Művelődési Ház eszközbeszerzés</t>
  </si>
  <si>
    <t>Ebből - kötelező feladatellátáshoz kapcsolódó</t>
  </si>
  <si>
    <t xml:space="preserve">           - önként vállalt feladatellátáshoz kapcs.</t>
  </si>
  <si>
    <t>Térfigyelő kamerarendszer</t>
  </si>
  <si>
    <t xml:space="preserve">Közmunkaprogram eszközei </t>
  </si>
  <si>
    <t>Közmunkaprogram: felújítások térkő</t>
  </si>
  <si>
    <t>609</t>
  </si>
  <si>
    <t>114</t>
  </si>
  <si>
    <t>723</t>
  </si>
  <si>
    <t>Bursa visszautalás</t>
  </si>
  <si>
    <t>MVH Beruházási támogatás</t>
  </si>
  <si>
    <t>Országos Mentőszolgálat Alapítvány</t>
  </si>
  <si>
    <t>Nagykanizsa-Surd-Zalakomár Szociális Társulás</t>
  </si>
  <si>
    <t>I.6. Polgármesteri illetmény támogatása</t>
  </si>
  <si>
    <t xml:space="preserve"> - tsz bevétel</t>
  </si>
  <si>
    <t>18. Sport</t>
  </si>
  <si>
    <t>9.</t>
  </si>
  <si>
    <t>Zalakomárért Polgárőr Egyesület</t>
  </si>
  <si>
    <t>2018. évi I. mód.</t>
  </si>
  <si>
    <t>Népdalkör támogatása: Művelődési Ház</t>
  </si>
  <si>
    <t>Országgyűlési választás</t>
  </si>
  <si>
    <t>Közmunkaprogram</t>
  </si>
  <si>
    <t>1. Eszközbeszerzés</t>
  </si>
  <si>
    <t>Zalakomár Nagyközség Önkormányzata és intézményei 2019. évi mérlege</t>
  </si>
  <si>
    <t>2018. évi módosított előirányzat</t>
  </si>
  <si>
    <t xml:space="preserve">2018. évi teljesítés </t>
  </si>
  <si>
    <t>Zalakomár Nagyközség Önkormányzata és intézményei 2019. évi bevételei</t>
  </si>
  <si>
    <t xml:space="preserve">Zalakomár Nagyközség Önkormányzata és intézményei 2019. évi kiadásai </t>
  </si>
  <si>
    <t>2019. évi bevételei</t>
  </si>
  <si>
    <t>2019. évi kiadásai</t>
  </si>
  <si>
    <t>2018. évi teljesítés</t>
  </si>
  <si>
    <t>2019. évi működési és felhalmozási bevételei és kiadásai</t>
  </si>
  <si>
    <t>Zalakomár Nagyközség Önkormányzata és intézményei kötelező és önként vállalt feladatai 2019. évben</t>
  </si>
  <si>
    <t>Zalakomár Nagyközség Önkormányzata és intézményei költségvetési támogatásai 2019. évben</t>
  </si>
  <si>
    <t>Zalakomár Nagyközség Önkormányzata és intézményei beruházási kiadásai 2019. évben</t>
  </si>
  <si>
    <t>2019 évi előirányzat</t>
  </si>
  <si>
    <t>Zalakomár Nagyközség Önkormányzata és intézményei felújítási kiadásai 2019. évben</t>
  </si>
  <si>
    <t>Zalakomár Nagyközség Önkormányzata és intézményei 2019. évi Európai Uniós projektjeinek bevételei és kiadásai</t>
  </si>
  <si>
    <t>2020. évi előirányzat</t>
  </si>
  <si>
    <t xml:space="preserve">2022. évi előirányzat </t>
  </si>
  <si>
    <t>Zalakomár Nagyközség Önkormányzata és intézményei 2019-2022 évi előirányzatai</t>
  </si>
  <si>
    <t>Útfelújítás, mfüves pálya</t>
  </si>
  <si>
    <t>Zalakomár Nagyközség Önkormányzata és intézményei 2019. évi közvetett támogatásai</t>
  </si>
  <si>
    <t>Laptop</t>
  </si>
  <si>
    <t xml:space="preserve">7. </t>
  </si>
  <si>
    <t>Fogorvosi eszközök</t>
  </si>
  <si>
    <t>Kézilabda kapu</t>
  </si>
  <si>
    <t xml:space="preserve">8. </t>
  </si>
  <si>
    <t>Fúró</t>
  </si>
  <si>
    <t>Temető kerítés</t>
  </si>
  <si>
    <t>Tüzép</t>
  </si>
  <si>
    <t>Természeti károk helyreállítása</t>
  </si>
  <si>
    <t>Óvodai hozzájárulás</t>
  </si>
  <si>
    <t>Művelődési Ház pályázat</t>
  </si>
  <si>
    <t xml:space="preserve">12. </t>
  </si>
  <si>
    <t>Érdekeltségnövelő támogatás</t>
  </si>
  <si>
    <t>Vis maior</t>
  </si>
  <si>
    <t>I. 1.f) kiegészítés</t>
  </si>
  <si>
    <t>2019. évben 8 hónapra</t>
  </si>
  <si>
    <t>2019. évben 4 hónapra</t>
  </si>
  <si>
    <t>4. Útfelújítás, műf pálya</t>
  </si>
  <si>
    <t xml:space="preserve"> - gyermekétkeztetés </t>
  </si>
  <si>
    <t xml:space="preserve">  - Zalakomár </t>
  </si>
  <si>
    <t>3. Kölcsön megtérülés</t>
  </si>
  <si>
    <t>2019. évi I. mód</t>
  </si>
  <si>
    <t>2019. évi I. mód.</t>
  </si>
  <si>
    <t xml:space="preserve">   </t>
  </si>
  <si>
    <t>I. mód</t>
  </si>
  <si>
    <t>Útfelújítás, műfüves pálya</t>
  </si>
  <si>
    <t>4. Útfelújítás</t>
  </si>
  <si>
    <t>17. Vis major támigatás</t>
  </si>
  <si>
    <t>5. Támogatás</t>
  </si>
  <si>
    <t>6. Támogatások, kölcsönök</t>
  </si>
  <si>
    <t>Közös Hivatal bértámogatása</t>
  </si>
  <si>
    <t>Bérkompenzáció</t>
  </si>
  <si>
    <t>Kulturális illetménypótlék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</si>
</sst>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"/>
    <numFmt numFmtId="165" formatCode="#,###"/>
    <numFmt numFmtId="166" formatCode="\ #,##0.00&quot;     &quot;;\-#,##0.00&quot;     &quot;;&quot; -&quot;#&quot;     &quot;;@\ "/>
    <numFmt numFmtId="167" formatCode="#,##0;[Red]#,##0"/>
    <numFmt numFmtId="168" formatCode="#,##0.00&quot; Ft&quot;"/>
    <numFmt numFmtId="169" formatCode="0.0"/>
    <numFmt numFmtId="170" formatCode="\ #,##0&quot;     &quot;;\-#,##0&quot;     &quot;;&quot; -&quot;#&quot;     &quot;;@\ "/>
    <numFmt numFmtId="171" formatCode="[$-40E]yyyy\.\ mmmm\ d\."/>
    <numFmt numFmtId="172" formatCode="0.000"/>
    <numFmt numFmtId="173" formatCode="\ #,##0.000&quot;     &quot;;\-#,##0.000&quot;     &quot;;&quot; -&quot;#.0&quot;     &quot;;@\ "/>
    <numFmt numFmtId="174" formatCode="\ #,##0.0000&quot;     &quot;;\-#,##0.0000&quot;     &quot;;&quot; -&quot;#.00&quot;     &quot;;@\ "/>
    <numFmt numFmtId="175" formatCode="\ #,##0.00000&quot;     &quot;;\-#,##0.00000&quot;     &quot;;&quot; -&quot;#.000&quot;     &quot;;@\ "/>
    <numFmt numFmtId="176" formatCode="\ #,##0.0&quot;     &quot;;\-#,##0.0&quot;     &quot;;&quot; -&quot;#&quot;     &quot;;@\ "/>
    <numFmt numFmtId="177" formatCode="\ #,##0.0&quot;     &quot;;\-#,##0.0&quot;     &quot;;&quot; -&quot;#.0&quot;     &quot;;@\ "/>
    <numFmt numFmtId="178" formatCode="#,##0.0"/>
    <numFmt numFmtId="179" formatCode="_-* #,##0.00\ _F_t_-;\-* #,##0.00\ _F_t_-;_-* \-??\ _F_t_-;_-@_-"/>
  </numFmts>
  <fonts count="6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sz val="9"/>
      <name val="Times New Roman"/>
      <family val="1"/>
    </font>
    <font>
      <sz val="10"/>
      <name val="Bookman Old Style"/>
      <family val="1"/>
    </font>
    <font>
      <b/>
      <sz val="10"/>
      <name val="Times New Roman"/>
      <family val="1"/>
    </font>
    <font>
      <sz val="12"/>
      <name val="Bookman Old Style"/>
      <family val="1"/>
    </font>
    <font>
      <sz val="12"/>
      <name val="Arial CE"/>
      <family val="2"/>
    </font>
    <font>
      <b/>
      <sz val="11"/>
      <name val="Bookman Old Style"/>
      <family val="1"/>
    </font>
    <font>
      <b/>
      <sz val="11"/>
      <name val="Arial CE"/>
      <family val="2"/>
    </font>
    <font>
      <b/>
      <sz val="10"/>
      <name val="Bookman Old Style"/>
      <family val="1"/>
    </font>
    <font>
      <sz val="12"/>
      <color indexed="8"/>
      <name val="Times New Roman"/>
      <family val="1"/>
    </font>
    <font>
      <sz val="10"/>
      <color indexed="10"/>
      <name val="Bookman Old Style"/>
      <family val="1"/>
    </font>
    <font>
      <b/>
      <i/>
      <sz val="12"/>
      <name val="Times New Roman"/>
      <family val="1"/>
    </font>
    <font>
      <b/>
      <i/>
      <sz val="11"/>
      <name val="Bookman Old Style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Arial CE"/>
      <family val="2"/>
    </font>
    <font>
      <sz val="9"/>
      <name val="Arial CE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Bookman Old Style"/>
      <family val="1"/>
    </font>
    <font>
      <i/>
      <sz val="10"/>
      <name val="Bookman Old Style"/>
      <family val="1"/>
    </font>
    <font>
      <sz val="10"/>
      <color indexed="8"/>
      <name val="Arial CE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4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b/>
      <i/>
      <sz val="10"/>
      <name val="Bookman Old Style"/>
      <family val="1"/>
    </font>
    <font>
      <i/>
      <sz val="12"/>
      <name val="Times New Roman"/>
      <family val="1"/>
    </font>
    <font>
      <i/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0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0" fillId="17" borderId="5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6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5" fillId="0" borderId="7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1" fillId="0" borderId="0" applyFill="0" applyBorder="0" applyAlignment="0" applyProtection="0"/>
  </cellStyleXfs>
  <cellXfs count="557">
    <xf numFmtId="0" fontId="0" fillId="0" borderId="0" xfId="0" applyAlignment="1">
      <alignment/>
    </xf>
    <xf numFmtId="164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5" fontId="21" fillId="0" borderId="0" xfId="0" applyNumberFormat="1" applyFont="1" applyAlignment="1">
      <alignment/>
    </xf>
    <xf numFmtId="165" fontId="22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horizontal="right"/>
    </xf>
    <xf numFmtId="165" fontId="22" fillId="0" borderId="0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right" vertical="center"/>
    </xf>
    <xf numFmtId="165" fontId="22" fillId="0" borderId="0" xfId="0" applyNumberFormat="1" applyFont="1" applyAlignment="1">
      <alignment horizontal="right" vertical="center"/>
    </xf>
    <xf numFmtId="2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3" fontId="22" fillId="0" borderId="0" xfId="0" applyNumberFormat="1" applyFont="1" applyAlignment="1">
      <alignment horizontal="right"/>
    </xf>
    <xf numFmtId="164" fontId="19" fillId="22" borderId="8" xfId="0" applyNumberFormat="1" applyFont="1" applyFill="1" applyBorder="1" applyAlignment="1">
      <alignment horizontal="center" vertical="center"/>
    </xf>
    <xf numFmtId="3" fontId="19" fillId="22" borderId="9" xfId="0" applyNumberFormat="1" applyFont="1" applyFill="1" applyBorder="1" applyAlignment="1">
      <alignment horizontal="center" vertical="center"/>
    </xf>
    <xf numFmtId="0" fontId="20" fillId="22" borderId="9" xfId="0" applyFont="1" applyFill="1" applyBorder="1" applyAlignment="1">
      <alignment horizontal="center" vertical="center" wrapText="1"/>
    </xf>
    <xf numFmtId="0" fontId="20" fillId="22" borderId="8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/>
    </xf>
    <xf numFmtId="0" fontId="24" fillId="0" borderId="9" xfId="0" applyFont="1" applyBorder="1" applyAlignment="1">
      <alignment/>
    </xf>
    <xf numFmtId="3" fontId="19" fillId="0" borderId="9" xfId="0" applyNumberFormat="1" applyFont="1" applyBorder="1" applyAlignment="1">
      <alignment horizontal="right"/>
    </xf>
    <xf numFmtId="3" fontId="19" fillId="0" borderId="9" xfId="0" applyNumberFormat="1" applyFont="1" applyBorder="1" applyAlignment="1">
      <alignment/>
    </xf>
    <xf numFmtId="164" fontId="25" fillId="0" borderId="8" xfId="0" applyNumberFormat="1" applyFont="1" applyBorder="1" applyAlignment="1">
      <alignment horizontal="center"/>
    </xf>
    <xf numFmtId="3" fontId="24" fillId="0" borderId="9" xfId="0" applyNumberFormat="1" applyFont="1" applyBorder="1" applyAlignment="1">
      <alignment/>
    </xf>
    <xf numFmtId="49" fontId="19" fillId="0" borderId="8" xfId="0" applyNumberFormat="1" applyFont="1" applyBorder="1" applyAlignment="1">
      <alignment horizontal="center"/>
    </xf>
    <xf numFmtId="3" fontId="20" fillId="0" borderId="9" xfId="0" applyNumberFormat="1" applyFont="1" applyBorder="1" applyAlignment="1">
      <alignment/>
    </xf>
    <xf numFmtId="3" fontId="20" fillId="0" borderId="9" xfId="0" applyNumberFormat="1" applyFont="1" applyBorder="1" applyAlignment="1">
      <alignment wrapText="1"/>
    </xf>
    <xf numFmtId="0" fontId="0" fillId="0" borderId="0" xfId="0" applyFont="1" applyAlignment="1">
      <alignment/>
    </xf>
    <xf numFmtId="3" fontId="25" fillId="0" borderId="9" xfId="0" applyNumberFormat="1" applyFont="1" applyBorder="1" applyAlignment="1">
      <alignment/>
    </xf>
    <xf numFmtId="3" fontId="25" fillId="0" borderId="9" xfId="0" applyNumberFormat="1" applyFont="1" applyBorder="1" applyAlignment="1">
      <alignment/>
    </xf>
    <xf numFmtId="3" fontId="25" fillId="0" borderId="9" xfId="0" applyNumberFormat="1" applyFont="1" applyBorder="1" applyAlignment="1">
      <alignment horizontal="right"/>
    </xf>
    <xf numFmtId="3" fontId="25" fillId="0" borderId="9" xfId="0" applyNumberFormat="1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3" fontId="27" fillId="0" borderId="9" xfId="0" applyNumberFormat="1" applyFont="1" applyBorder="1" applyAlignment="1">
      <alignment wrapText="1"/>
    </xf>
    <xf numFmtId="49" fontId="19" fillId="0" borderId="11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49" fontId="19" fillId="0" borderId="9" xfId="0" applyNumberFormat="1" applyFont="1" applyBorder="1" applyAlignment="1">
      <alignment horizontal="center"/>
    </xf>
    <xf numFmtId="0" fontId="20" fillId="0" borderId="9" xfId="0" applyFont="1" applyBorder="1" applyAlignment="1">
      <alignment/>
    </xf>
    <xf numFmtId="165" fontId="19" fillId="0" borderId="9" xfId="0" applyNumberFormat="1" applyFont="1" applyBorder="1" applyAlignment="1">
      <alignment/>
    </xf>
    <xf numFmtId="0" fontId="21" fillId="0" borderId="9" xfId="0" applyFont="1" applyBorder="1" applyAlignment="1">
      <alignment/>
    </xf>
    <xf numFmtId="49" fontId="25" fillId="0" borderId="9" xfId="0" applyNumberFormat="1" applyFont="1" applyBorder="1" applyAlignment="1">
      <alignment horizontal="center"/>
    </xf>
    <xf numFmtId="0" fontId="25" fillId="0" borderId="9" xfId="0" applyFont="1" applyBorder="1" applyAlignment="1">
      <alignment/>
    </xf>
    <xf numFmtId="164" fontId="25" fillId="0" borderId="9" xfId="0" applyNumberFormat="1" applyFont="1" applyBorder="1" applyAlignment="1">
      <alignment horizontal="center"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3" fontId="21" fillId="0" borderId="0" xfId="0" applyNumberFormat="1" applyFont="1" applyBorder="1" applyAlignment="1">
      <alignment/>
    </xf>
    <xf numFmtId="167" fontId="22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3" fontId="29" fillId="0" borderId="0" xfId="40" applyNumberFormat="1" applyFont="1" applyFill="1" applyBorder="1" applyAlignment="1" applyProtection="1">
      <alignment horizontal="center" vertical="center" wrapText="1"/>
      <protection/>
    </xf>
    <xf numFmtId="3" fontId="21" fillId="0" borderId="0" xfId="40" applyNumberFormat="1" applyFont="1" applyFill="1" applyBorder="1" applyAlignment="1" applyProtection="1">
      <alignment/>
      <protection/>
    </xf>
    <xf numFmtId="3" fontId="21" fillId="22" borderId="9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3" fontId="24" fillId="0" borderId="8" xfId="40" applyNumberFormat="1" applyFont="1" applyFill="1" applyBorder="1" applyAlignment="1" applyProtection="1">
      <alignment/>
      <protection/>
    </xf>
    <xf numFmtId="3" fontId="20" fillId="0" borderId="8" xfId="40" applyNumberFormat="1" applyFont="1" applyFill="1" applyBorder="1" applyAlignment="1" applyProtection="1">
      <alignment/>
      <protection/>
    </xf>
    <xf numFmtId="3" fontId="21" fillId="0" borderId="8" xfId="40" applyNumberFormat="1" applyFont="1" applyFill="1" applyBorder="1" applyAlignment="1" applyProtection="1">
      <alignment/>
      <protection/>
    </xf>
    <xf numFmtId="0" fontId="28" fillId="0" borderId="0" xfId="0" applyFont="1" applyFill="1" applyAlignment="1">
      <alignment/>
    </xf>
    <xf numFmtId="0" fontId="19" fillId="0" borderId="9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1" fillId="0" borderId="8" xfId="0" applyFont="1" applyFill="1" applyBorder="1" applyAlignment="1">
      <alignment/>
    </xf>
    <xf numFmtId="49" fontId="24" fillId="0" borderId="9" xfId="0" applyNumberFormat="1" applyFont="1" applyBorder="1" applyAlignment="1">
      <alignment horizontal="center"/>
    </xf>
    <xf numFmtId="0" fontId="24" fillId="0" borderId="8" xfId="0" applyFont="1" applyFill="1" applyBorder="1" applyAlignment="1">
      <alignment/>
    </xf>
    <xf numFmtId="3" fontId="28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3" fontId="21" fillId="0" borderId="8" xfId="40" applyNumberFormat="1" applyFont="1" applyFill="1" applyBorder="1" applyAlignment="1" applyProtection="1">
      <alignment wrapText="1"/>
      <protection/>
    </xf>
    <xf numFmtId="49" fontId="19" fillId="0" borderId="10" xfId="0" applyNumberFormat="1" applyFont="1" applyBorder="1" applyAlignment="1">
      <alignment horizontal="center"/>
    </xf>
    <xf numFmtId="3" fontId="21" fillId="0" borderId="11" xfId="40" applyNumberFormat="1" applyFont="1" applyFill="1" applyBorder="1" applyAlignment="1" applyProtection="1">
      <alignment/>
      <protection/>
    </xf>
    <xf numFmtId="3" fontId="24" fillId="0" borderId="9" xfId="40" applyNumberFormat="1" applyFont="1" applyFill="1" applyBorder="1" applyAlignment="1" applyProtection="1">
      <alignment/>
      <protection/>
    </xf>
    <xf numFmtId="3" fontId="27" fillId="0" borderId="9" xfId="40" applyNumberFormat="1" applyFont="1" applyFill="1" applyBorder="1" applyAlignment="1" applyProtection="1">
      <alignment/>
      <protection/>
    </xf>
    <xf numFmtId="0" fontId="19" fillId="0" borderId="9" xfId="0" applyFont="1" applyBorder="1" applyAlignment="1">
      <alignment/>
    </xf>
    <xf numFmtId="3" fontId="21" fillId="0" borderId="9" xfId="40" applyNumberFormat="1" applyFont="1" applyFill="1" applyBorder="1" applyAlignment="1" applyProtection="1">
      <alignment/>
      <protection/>
    </xf>
    <xf numFmtId="3" fontId="29" fillId="0" borderId="9" xfId="40" applyNumberFormat="1" applyFont="1" applyFill="1" applyBorder="1" applyAlignment="1" applyProtection="1">
      <alignment/>
      <protection/>
    </xf>
    <xf numFmtId="3" fontId="21" fillId="0" borderId="9" xfId="0" applyNumberFormat="1" applyFont="1" applyBorder="1" applyAlignment="1">
      <alignment/>
    </xf>
    <xf numFmtId="0" fontId="20" fillId="0" borderId="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3" fontId="20" fillId="0" borderId="0" xfId="0" applyNumberFormat="1" applyFont="1" applyBorder="1" applyAlignment="1">
      <alignment/>
    </xf>
    <xf numFmtId="168" fontId="22" fillId="0" borderId="0" xfId="0" applyNumberFormat="1" applyFont="1" applyBorder="1" applyAlignment="1">
      <alignment horizontal="right" vertical="center"/>
    </xf>
    <xf numFmtId="167" fontId="22" fillId="0" borderId="0" xfId="0" applyNumberFormat="1" applyFont="1" applyBorder="1" applyAlignment="1">
      <alignment horizontal="right" vertical="center"/>
    </xf>
    <xf numFmtId="3" fontId="24" fillId="0" borderId="0" xfId="40" applyNumberFormat="1" applyFont="1" applyFill="1" applyBorder="1" applyAlignment="1" applyProtection="1">
      <alignment horizontal="center" vertical="center" wrapText="1"/>
      <protection/>
    </xf>
    <xf numFmtId="3" fontId="23" fillId="0" borderId="0" xfId="40" applyNumberFormat="1" applyFont="1" applyFill="1" applyBorder="1" applyAlignment="1" applyProtection="1">
      <alignment horizontal="center" vertical="center" wrapText="1"/>
      <protection/>
    </xf>
    <xf numFmtId="167" fontId="22" fillId="0" borderId="0" xfId="40" applyNumberFormat="1" applyFont="1" applyFill="1" applyBorder="1" applyAlignment="1" applyProtection="1">
      <alignment horizontal="right"/>
      <protection/>
    </xf>
    <xf numFmtId="164" fontId="20" fillId="22" borderId="8" xfId="0" applyNumberFormat="1" applyFont="1" applyFill="1" applyBorder="1" applyAlignment="1">
      <alignment horizontal="center" vertical="center"/>
    </xf>
    <xf numFmtId="3" fontId="20" fillId="22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49" fontId="24" fillId="0" borderId="9" xfId="0" applyNumberFormat="1" applyFont="1" applyBorder="1" applyAlignment="1">
      <alignment vertical="center"/>
    </xf>
    <xf numFmtId="3" fontId="25" fillId="0" borderId="9" xfId="4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Alignment="1">
      <alignment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vertical="center"/>
    </xf>
    <xf numFmtId="3" fontId="19" fillId="0" borderId="9" xfId="40" applyNumberFormat="1" applyFont="1" applyFill="1" applyBorder="1" applyAlignment="1" applyProtection="1">
      <alignment horizontal="right" vertical="center"/>
      <protection/>
    </xf>
    <xf numFmtId="0" fontId="36" fillId="0" borderId="0" xfId="0" applyFont="1" applyAlignment="1">
      <alignment vertical="center"/>
    </xf>
    <xf numFmtId="49" fontId="24" fillId="0" borderId="9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49" fontId="20" fillId="0" borderId="10" xfId="0" applyNumberFormat="1" applyFont="1" applyBorder="1" applyAlignment="1">
      <alignment vertical="center"/>
    </xf>
    <xf numFmtId="3" fontId="19" fillId="0" borderId="10" xfId="40" applyNumberFormat="1" applyFont="1" applyFill="1" applyBorder="1" applyAlignment="1" applyProtection="1">
      <alignment horizontal="right" vertical="center"/>
      <protection/>
    </xf>
    <xf numFmtId="49" fontId="20" fillId="0" borderId="8" xfId="0" applyNumberFormat="1" applyFont="1" applyBorder="1" applyAlignment="1">
      <alignment horizontal="center" vertical="center"/>
    </xf>
    <xf numFmtId="49" fontId="24" fillId="0" borderId="8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49" fontId="24" fillId="0" borderId="9" xfId="0" applyNumberFormat="1" applyFont="1" applyBorder="1" applyAlignment="1">
      <alignment/>
    </xf>
    <xf numFmtId="0" fontId="38" fillId="0" borderId="0" xfId="0" applyFont="1" applyAlignment="1">
      <alignment vertical="center"/>
    </xf>
    <xf numFmtId="49" fontId="39" fillId="0" borderId="8" xfId="0" applyNumberFormat="1" applyFont="1" applyBorder="1" applyAlignment="1">
      <alignment horizontal="center" vertical="center"/>
    </xf>
    <xf numFmtId="49" fontId="39" fillId="0" borderId="9" xfId="0" applyNumberFormat="1" applyFont="1" applyBorder="1" applyAlignment="1">
      <alignment vertical="center"/>
    </xf>
    <xf numFmtId="3" fontId="35" fillId="0" borderId="9" xfId="40" applyNumberFormat="1" applyFont="1" applyFill="1" applyBorder="1" applyAlignment="1" applyProtection="1">
      <alignment horizontal="right" vertical="center"/>
      <protection/>
    </xf>
    <xf numFmtId="49" fontId="40" fillId="0" borderId="9" xfId="0" applyNumberFormat="1" applyFont="1" applyBorder="1" applyAlignment="1">
      <alignment vertical="center"/>
    </xf>
    <xf numFmtId="49" fontId="20" fillId="0" borderId="8" xfId="0" applyNumberFormat="1" applyFont="1" applyBorder="1" applyAlignment="1">
      <alignment horizontal="center"/>
    </xf>
    <xf numFmtId="167" fontId="19" fillId="0" borderId="9" xfId="40" applyNumberFormat="1" applyFont="1" applyFill="1" applyBorder="1" applyAlignment="1" applyProtection="1">
      <alignment horizontal="right" vertical="center"/>
      <protection/>
    </xf>
    <xf numFmtId="49" fontId="41" fillId="0" borderId="9" xfId="0" applyNumberFormat="1" applyFont="1" applyBorder="1" applyAlignment="1">
      <alignment vertical="center"/>
    </xf>
    <xf numFmtId="49" fontId="20" fillId="0" borderId="11" xfId="0" applyNumberFormat="1" applyFont="1" applyBorder="1" applyAlignment="1">
      <alignment horizontal="center"/>
    </xf>
    <xf numFmtId="3" fontId="25" fillId="0" borderId="10" xfId="40" applyNumberFormat="1" applyFont="1" applyFill="1" applyBorder="1" applyAlignment="1" applyProtection="1">
      <alignment vertical="center"/>
      <protection/>
    </xf>
    <xf numFmtId="49" fontId="20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/>
    </xf>
    <xf numFmtId="3" fontId="19" fillId="0" borderId="9" xfId="40" applyNumberFormat="1" applyFont="1" applyFill="1" applyBorder="1" applyAlignment="1" applyProtection="1">
      <alignment/>
      <protection/>
    </xf>
    <xf numFmtId="0" fontId="24" fillId="0" borderId="9" xfId="0" applyFont="1" applyBorder="1" applyAlignment="1">
      <alignment/>
    </xf>
    <xf numFmtId="0" fontId="19" fillId="0" borderId="0" xfId="0" applyFont="1" applyBorder="1" applyAlignment="1">
      <alignment/>
    </xf>
    <xf numFmtId="0" fontId="28" fillId="0" borderId="0" xfId="0" applyFont="1" applyBorder="1" applyAlignment="1">
      <alignment/>
    </xf>
    <xf numFmtId="49" fontId="19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2" fontId="25" fillId="0" borderId="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49" fontId="24" fillId="0" borderId="0" xfId="0" applyNumberFormat="1" applyFont="1" applyBorder="1" applyAlignment="1">
      <alignment horizontal="center"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1" xfId="0" applyFont="1" applyFill="1" applyBorder="1" applyAlignment="1">
      <alignment horizontal="center" vertical="center"/>
    </xf>
    <xf numFmtId="0" fontId="22" fillId="22" borderId="9" xfId="0" applyFont="1" applyFill="1" applyBorder="1" applyAlignment="1">
      <alignment horizontal="center" vertical="center" wrapText="1"/>
    </xf>
    <xf numFmtId="0" fontId="22" fillId="22" borderId="8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49" fontId="27" fillId="22" borderId="9" xfId="0" applyNumberFormat="1" applyFont="1" applyFill="1" applyBorder="1" applyAlignment="1">
      <alignment horizontal="center" vertical="center"/>
    </xf>
    <xf numFmtId="0" fontId="27" fillId="22" borderId="9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49" fontId="22" fillId="0" borderId="9" xfId="0" applyNumberFormat="1" applyFont="1" applyFill="1" applyBorder="1" applyAlignment="1">
      <alignment horizontal="center"/>
    </xf>
    <xf numFmtId="0" fontId="44" fillId="0" borderId="8" xfId="0" applyFont="1" applyFill="1" applyBorder="1" applyAlignment="1">
      <alignment/>
    </xf>
    <xf numFmtId="165" fontId="22" fillId="0" borderId="9" xfId="0" applyNumberFormat="1" applyFont="1" applyFill="1" applyBorder="1" applyAlignment="1">
      <alignment/>
    </xf>
    <xf numFmtId="49" fontId="22" fillId="0" borderId="9" xfId="0" applyNumberFormat="1" applyFont="1" applyBorder="1" applyAlignment="1">
      <alignment horizontal="center"/>
    </xf>
    <xf numFmtId="49" fontId="44" fillId="0" borderId="9" xfId="0" applyNumberFormat="1" applyFont="1" applyFill="1" applyBorder="1" applyAlignment="1">
      <alignment/>
    </xf>
    <xf numFmtId="0" fontId="22" fillId="0" borderId="8" xfId="0" applyFont="1" applyFill="1" applyBorder="1" applyAlignment="1">
      <alignment/>
    </xf>
    <xf numFmtId="49" fontId="22" fillId="0" borderId="9" xfId="0" applyNumberFormat="1" applyFont="1" applyFill="1" applyBorder="1" applyAlignment="1">
      <alignment/>
    </xf>
    <xf numFmtId="3" fontId="22" fillId="0" borderId="8" xfId="40" applyNumberFormat="1" applyFont="1" applyFill="1" applyBorder="1" applyAlignment="1" applyProtection="1">
      <alignment/>
      <protection/>
    </xf>
    <xf numFmtId="165" fontId="45" fillId="0" borderId="9" xfId="0" applyNumberFormat="1" applyFont="1" applyFill="1" applyBorder="1" applyAlignment="1">
      <alignment/>
    </xf>
    <xf numFmtId="49" fontId="44" fillId="0" borderId="9" xfId="0" applyNumberFormat="1" applyFont="1" applyFill="1" applyBorder="1" applyAlignment="1">
      <alignment horizontal="center"/>
    </xf>
    <xf numFmtId="165" fontId="44" fillId="0" borderId="9" xfId="0" applyNumberFormat="1" applyFont="1" applyFill="1" applyBorder="1" applyAlignment="1">
      <alignment/>
    </xf>
    <xf numFmtId="49" fontId="44" fillId="0" borderId="9" xfId="0" applyNumberFormat="1" applyFont="1" applyBorder="1" applyAlignment="1">
      <alignment horizontal="center"/>
    </xf>
    <xf numFmtId="49" fontId="44" fillId="0" borderId="9" xfId="0" applyNumberFormat="1" applyFont="1" applyBorder="1" applyAlignment="1">
      <alignment/>
    </xf>
    <xf numFmtId="49" fontId="22" fillId="0" borderId="9" xfId="0" applyNumberFormat="1" applyFont="1" applyBorder="1" applyAlignment="1">
      <alignment/>
    </xf>
    <xf numFmtId="0" fontId="44" fillId="0" borderId="8" xfId="0" applyFont="1" applyBorder="1" applyAlignment="1">
      <alignment/>
    </xf>
    <xf numFmtId="165" fontId="44" fillId="0" borderId="9" xfId="0" applyNumberFormat="1" applyFont="1" applyBorder="1" applyAlignment="1">
      <alignment/>
    </xf>
    <xf numFmtId="49" fontId="21" fillId="0" borderId="9" xfId="0" applyNumberFormat="1" applyFont="1" applyBorder="1" applyAlignment="1">
      <alignment horizontal="center"/>
    </xf>
    <xf numFmtId="0" fontId="29" fillId="0" borderId="8" xfId="0" applyFont="1" applyBorder="1" applyAlignment="1">
      <alignment/>
    </xf>
    <xf numFmtId="165" fontId="29" fillId="0" borderId="9" xfId="0" applyNumberFormat="1" applyFont="1" applyBorder="1" applyAlignment="1">
      <alignment/>
    </xf>
    <xf numFmtId="49" fontId="29" fillId="0" borderId="9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49" fontId="27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2" fillId="0" borderId="0" xfId="0" applyFont="1" applyAlignment="1">
      <alignment/>
    </xf>
    <xf numFmtId="49" fontId="20" fillId="24" borderId="9" xfId="0" applyNumberFormat="1" applyFont="1" applyFill="1" applyBorder="1" applyAlignment="1">
      <alignment horizontal="center" vertical="center"/>
    </xf>
    <xf numFmtId="0" fontId="20" fillId="24" borderId="9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3" fontId="29" fillId="0" borderId="9" xfId="40" applyNumberFormat="1" applyFont="1" applyFill="1" applyBorder="1" applyAlignment="1" applyProtection="1">
      <alignment horizontal="left"/>
      <protection/>
    </xf>
    <xf numFmtId="3" fontId="25" fillId="0" borderId="9" xfId="40" applyNumberFormat="1" applyFont="1" applyFill="1" applyBorder="1" applyAlignment="1" applyProtection="1">
      <alignment horizontal="right"/>
      <protection/>
    </xf>
    <xf numFmtId="3" fontId="21" fillId="0" borderId="9" xfId="40" applyNumberFormat="1" applyFont="1" applyFill="1" applyBorder="1" applyAlignment="1" applyProtection="1">
      <alignment horizontal="left"/>
      <protection/>
    </xf>
    <xf numFmtId="3" fontId="19" fillId="0" borderId="9" xfId="40" applyNumberFormat="1" applyFont="1" applyFill="1" applyBorder="1" applyAlignment="1" applyProtection="1">
      <alignment horizontal="right"/>
      <protection/>
    </xf>
    <xf numFmtId="3" fontId="29" fillId="0" borderId="9" xfId="40" applyNumberFormat="1" applyFont="1" applyFill="1" applyBorder="1" applyAlignment="1" applyProtection="1">
      <alignment horizontal="left" wrapText="1"/>
      <protection/>
    </xf>
    <xf numFmtId="3" fontId="25" fillId="0" borderId="9" xfId="40" applyNumberFormat="1" applyFont="1" applyFill="1" applyBorder="1" applyAlignment="1" applyProtection="1">
      <alignment horizontal="right" wrapText="1"/>
      <protection/>
    </xf>
    <xf numFmtId="3" fontId="21" fillId="0" borderId="9" xfId="40" applyNumberFormat="1" applyFont="1" applyFill="1" applyBorder="1" applyAlignment="1" applyProtection="1">
      <alignment horizontal="left" wrapText="1"/>
      <protection/>
    </xf>
    <xf numFmtId="3" fontId="19" fillId="0" borderId="9" xfId="40" applyNumberFormat="1" applyFont="1" applyFill="1" applyBorder="1" applyAlignment="1" applyProtection="1">
      <alignment horizontal="right" wrapText="1"/>
      <protection/>
    </xf>
    <xf numFmtId="3" fontId="25" fillId="0" borderId="9" xfId="0" applyNumberFormat="1" applyFont="1" applyBorder="1" applyAlignment="1">
      <alignment horizontal="left"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0" xfId="0" applyNumberFormat="1" applyFont="1" applyBorder="1" applyAlignment="1">
      <alignment horizontal="left" vertical="center"/>
    </xf>
    <xf numFmtId="165" fontId="25" fillId="0" borderId="0" xfId="0" applyNumberFormat="1" applyFont="1" applyBorder="1" applyAlignment="1">
      <alignment horizontal="right"/>
    </xf>
    <xf numFmtId="3" fontId="19" fillId="0" borderId="0" xfId="40" applyNumberFormat="1" applyFont="1" applyFill="1" applyBorder="1" applyAlignment="1" applyProtection="1">
      <alignment/>
      <protection/>
    </xf>
    <xf numFmtId="3" fontId="19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3" fontId="19" fillId="0" borderId="0" xfId="40" applyNumberFormat="1" applyFont="1" applyFill="1" applyBorder="1" applyAlignment="1" applyProtection="1">
      <alignment horizontal="left"/>
      <protection/>
    </xf>
    <xf numFmtId="0" fontId="20" fillId="24" borderId="11" xfId="0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left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8" xfId="0" applyNumberFormat="1" applyFont="1" applyBorder="1" applyAlignment="1">
      <alignment horizontal="left" vertical="center"/>
    </xf>
    <xf numFmtId="3" fontId="19" fillId="0" borderId="9" xfId="0" applyNumberFormat="1" applyFont="1" applyBorder="1" applyAlignment="1">
      <alignment horizontal="right" vertical="center"/>
    </xf>
    <xf numFmtId="3" fontId="29" fillId="0" borderId="8" xfId="0" applyNumberFormat="1" applyFont="1" applyBorder="1" applyAlignment="1">
      <alignment horizontal="left" vertical="center"/>
    </xf>
    <xf numFmtId="3" fontId="29" fillId="0" borderId="8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center"/>
    </xf>
    <xf numFmtId="3" fontId="21" fillId="0" borderId="11" xfId="0" applyNumberFormat="1" applyFont="1" applyBorder="1" applyAlignment="1">
      <alignment horizontal="left" vertical="center"/>
    </xf>
    <xf numFmtId="3" fontId="19" fillId="0" borderId="10" xfId="0" applyNumberFormat="1" applyFont="1" applyBorder="1" applyAlignment="1">
      <alignment horizontal="right" vertical="center"/>
    </xf>
    <xf numFmtId="0" fontId="46" fillId="0" borderId="9" xfId="0" applyFont="1" applyBorder="1" applyAlignment="1">
      <alignment/>
    </xf>
    <xf numFmtId="0" fontId="46" fillId="0" borderId="9" xfId="0" applyFont="1" applyBorder="1" applyAlignment="1">
      <alignment horizontal="left"/>
    </xf>
    <xf numFmtId="3" fontId="47" fillId="0" borderId="9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3" fontId="19" fillId="0" borderId="0" xfId="40" applyNumberFormat="1" applyFont="1" applyFill="1" applyBorder="1" applyAlignment="1" applyProtection="1">
      <alignment wrapText="1"/>
      <protection/>
    </xf>
    <xf numFmtId="3" fontId="22" fillId="0" borderId="0" xfId="40" applyNumberFormat="1" applyFont="1" applyFill="1" applyBorder="1" applyAlignment="1" applyProtection="1">
      <alignment horizontal="right"/>
      <protection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0" fontId="22" fillId="0" borderId="0" xfId="0" applyFont="1" applyAlignment="1">
      <alignment horizontal="right" wrapText="1"/>
    </xf>
    <xf numFmtId="3" fontId="25" fillId="0" borderId="0" xfId="40" applyNumberFormat="1" applyFont="1" applyFill="1" applyBorder="1" applyAlignment="1" applyProtection="1">
      <alignment wrapText="1"/>
      <protection/>
    </xf>
    <xf numFmtId="3" fontId="25" fillId="0" borderId="0" xfId="40" applyNumberFormat="1" applyFont="1" applyFill="1" applyBorder="1" applyAlignment="1" applyProtection="1">
      <alignment horizontal="center" wrapText="1"/>
      <protection/>
    </xf>
    <xf numFmtId="49" fontId="20" fillId="22" borderId="9" xfId="0" applyNumberFormat="1" applyFont="1" applyFill="1" applyBorder="1" applyAlignment="1">
      <alignment horizontal="center" vertical="center"/>
    </xf>
    <xf numFmtId="0" fontId="20" fillId="22" borderId="9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Fill="1" applyAlignment="1">
      <alignment/>
    </xf>
    <xf numFmtId="0" fontId="29" fillId="0" borderId="0" xfId="0" applyFont="1" applyAlignment="1">
      <alignment/>
    </xf>
    <xf numFmtId="3" fontId="21" fillId="0" borderId="0" xfId="40" applyNumberFormat="1" applyFont="1" applyFill="1" applyBorder="1" applyAlignment="1" applyProtection="1">
      <alignment horizontal="right"/>
      <protection/>
    </xf>
    <xf numFmtId="0" fontId="20" fillId="22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49" fontId="20" fillId="0" borderId="10" xfId="0" applyNumberFormat="1" applyFont="1" applyBorder="1" applyAlignment="1">
      <alignment horizontal="center"/>
    </xf>
    <xf numFmtId="3" fontId="29" fillId="0" borderId="11" xfId="0" applyNumberFormat="1" applyFont="1" applyBorder="1" applyAlignment="1">
      <alignment horizontal="left" vertical="center"/>
    </xf>
    <xf numFmtId="3" fontId="21" fillId="0" borderId="9" xfId="0" applyNumberFormat="1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51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19" fillId="0" borderId="9" xfId="0" applyFont="1" applyBorder="1" applyAlignment="1">
      <alignment wrapText="1"/>
    </xf>
    <xf numFmtId="49" fontId="19" fillId="22" borderId="9" xfId="0" applyNumberFormat="1" applyFont="1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/>
    </xf>
    <xf numFmtId="0" fontId="19" fillId="0" borderId="8" xfId="0" applyFont="1" applyBorder="1" applyAlignment="1">
      <alignment/>
    </xf>
    <xf numFmtId="0" fontId="19" fillId="0" borderId="8" xfId="0" applyFont="1" applyBorder="1" applyAlignment="1">
      <alignment wrapText="1"/>
    </xf>
    <xf numFmtId="0" fontId="2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0" fontId="19" fillId="22" borderId="8" xfId="0" applyFont="1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5" fillId="0" borderId="9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center" wrapText="1"/>
    </xf>
    <xf numFmtId="0" fontId="19" fillId="0" borderId="9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wrapText="1"/>
    </xf>
    <xf numFmtId="3" fontId="19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3" fontId="25" fillId="0" borderId="0" xfId="0" applyNumberFormat="1" applyFont="1" applyAlignment="1">
      <alignment horizontal="center" wrapText="1"/>
    </xf>
    <xf numFmtId="3" fontId="22" fillId="0" borderId="0" xfId="0" applyNumberFormat="1" applyFont="1" applyAlignment="1">
      <alignment horizontal="right"/>
    </xf>
    <xf numFmtId="0" fontId="19" fillId="22" borderId="9" xfId="0" applyFont="1" applyFill="1" applyBorder="1" applyAlignment="1">
      <alignment horizontal="center" vertical="center"/>
    </xf>
    <xf numFmtId="3" fontId="19" fillId="22" borderId="9" xfId="0" applyNumberFormat="1" applyFont="1" applyFill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/>
    </xf>
    <xf numFmtId="165" fontId="19" fillId="0" borderId="9" xfId="0" applyNumberFormat="1" applyFont="1" applyBorder="1" applyAlignment="1">
      <alignment/>
    </xf>
    <xf numFmtId="3" fontId="19" fillId="0" borderId="9" xfId="0" applyNumberFormat="1" applyFont="1" applyBorder="1" applyAlignment="1">
      <alignment wrapText="1"/>
    </xf>
    <xf numFmtId="165" fontId="35" fillId="0" borderId="9" xfId="0" applyNumberFormat="1" applyFont="1" applyBorder="1" applyAlignment="1">
      <alignment/>
    </xf>
    <xf numFmtId="165" fontId="25" fillId="0" borderId="9" xfId="0" applyNumberFormat="1" applyFont="1" applyFill="1" applyBorder="1" applyAlignment="1">
      <alignment/>
    </xf>
    <xf numFmtId="0" fontId="30" fillId="0" borderId="0" xfId="0" applyFont="1" applyAlignment="1">
      <alignment vertical="center"/>
    </xf>
    <xf numFmtId="3" fontId="25" fillId="0" borderId="0" xfId="0" applyNumberFormat="1" applyFont="1" applyBorder="1" applyAlignment="1">
      <alignment/>
    </xf>
    <xf numFmtId="3" fontId="21" fillId="0" borderId="0" xfId="0" applyNumberFormat="1" applyFont="1" applyAlignment="1">
      <alignment horizontal="center"/>
    </xf>
    <xf numFmtId="3" fontId="20" fillId="0" borderId="0" xfId="0" applyNumberFormat="1" applyFont="1" applyAlignment="1">
      <alignment/>
    </xf>
    <xf numFmtId="3" fontId="28" fillId="0" borderId="0" xfId="0" applyNumberFormat="1" applyFont="1" applyAlignment="1">
      <alignment vertical="center"/>
    </xf>
    <xf numFmtId="3" fontId="19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 horizontal="left" wrapText="1"/>
    </xf>
    <xf numFmtId="165" fontId="19" fillId="0" borderId="8" xfId="0" applyNumberFormat="1" applyFont="1" applyBorder="1" applyAlignment="1">
      <alignment/>
    </xf>
    <xf numFmtId="3" fontId="19" fillId="0" borderId="9" xfId="0" applyNumberFormat="1" applyFont="1" applyBorder="1" applyAlignment="1">
      <alignment horizontal="left"/>
    </xf>
    <xf numFmtId="3" fontId="19" fillId="0" borderId="10" xfId="0" applyNumberFormat="1" applyFont="1" applyBorder="1" applyAlignment="1">
      <alignment horizontal="left"/>
    </xf>
    <xf numFmtId="3" fontId="19" fillId="0" borderId="0" xfId="0" applyNumberFormat="1" applyFont="1" applyAlignment="1">
      <alignment horizontal="center"/>
    </xf>
    <xf numFmtId="3" fontId="28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3" fontId="28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center"/>
    </xf>
    <xf numFmtId="3" fontId="21" fillId="0" borderId="0" xfId="0" applyNumberFormat="1" applyFont="1" applyAlignment="1">
      <alignment horizontal="left"/>
    </xf>
    <xf numFmtId="3" fontId="23" fillId="0" borderId="0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left" vertical="center" wrapText="1"/>
    </xf>
    <xf numFmtId="3" fontId="19" fillId="22" borderId="9" xfId="0" applyNumberFormat="1" applyFont="1" applyFill="1" applyBorder="1" applyAlignment="1">
      <alignment horizontal="left" vertical="center"/>
    </xf>
    <xf numFmtId="3" fontId="30" fillId="0" borderId="0" xfId="0" applyNumberFormat="1" applyFont="1" applyAlignment="1">
      <alignment horizontal="left"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19" fillId="22" borderId="9" xfId="0" applyFont="1" applyFill="1" applyBorder="1" applyAlignment="1">
      <alignment horizontal="center"/>
    </xf>
    <xf numFmtId="0" fontId="29" fillId="0" borderId="9" xfId="0" applyFont="1" applyBorder="1" applyAlignment="1">
      <alignment/>
    </xf>
    <xf numFmtId="0" fontId="21" fillId="0" borderId="9" xfId="0" applyFont="1" applyBorder="1" applyAlignment="1">
      <alignment wrapText="1"/>
    </xf>
    <xf numFmtId="0" fontId="29" fillId="0" borderId="9" xfId="0" applyFont="1" applyBorder="1" applyAlignment="1">
      <alignment wrapText="1"/>
    </xf>
    <xf numFmtId="170" fontId="22" fillId="0" borderId="0" xfId="40" applyNumberFormat="1" applyFont="1" applyAlignment="1">
      <alignment horizontal="right"/>
    </xf>
    <xf numFmtId="0" fontId="25" fillId="22" borderId="9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5" fillId="0" borderId="0" xfId="0" applyFont="1" applyAlignment="1">
      <alignment/>
    </xf>
    <xf numFmtId="0" fontId="25" fillId="22" borderId="9" xfId="0" applyFont="1" applyFill="1" applyBorder="1" applyAlignment="1">
      <alignment horizontal="center" vertical="center" wrapText="1"/>
    </xf>
    <xf numFmtId="49" fontId="19" fillId="0" borderId="9" xfId="0" applyNumberFormat="1" applyFont="1" applyBorder="1" applyAlignment="1">
      <alignment/>
    </xf>
    <xf numFmtId="49" fontId="19" fillId="0" borderId="9" xfId="0" applyNumberFormat="1" applyFont="1" applyBorder="1" applyAlignment="1">
      <alignment horizontal="center" wrapText="1"/>
    </xf>
    <xf numFmtId="0" fontId="20" fillId="0" borderId="9" xfId="0" applyFont="1" applyBorder="1" applyAlignment="1">
      <alignment wrapText="1"/>
    </xf>
    <xf numFmtId="49" fontId="19" fillId="0" borderId="9" xfId="0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170" fontId="19" fillId="0" borderId="0" xfId="40" applyNumberFormat="1" applyFont="1" applyAlignment="1">
      <alignment horizontal="right"/>
    </xf>
    <xf numFmtId="0" fontId="25" fillId="0" borderId="12" xfId="0" applyFont="1" applyBorder="1" applyAlignment="1">
      <alignment/>
    </xf>
    <xf numFmtId="3" fontId="21" fillId="0" borderId="10" xfId="0" applyNumberFormat="1" applyFont="1" applyBorder="1" applyAlignment="1">
      <alignment horizontal="left" vertical="center"/>
    </xf>
    <xf numFmtId="0" fontId="47" fillId="0" borderId="12" xfId="0" applyFont="1" applyBorder="1" applyAlignment="1">
      <alignment/>
    </xf>
    <xf numFmtId="0" fontId="46" fillId="0" borderId="12" xfId="0" applyFont="1" applyBorder="1" applyAlignment="1">
      <alignment horizontal="left"/>
    </xf>
    <xf numFmtId="3" fontId="47" fillId="0" borderId="12" xfId="0" applyNumberFormat="1" applyFont="1" applyBorder="1" applyAlignment="1">
      <alignment horizontal="right"/>
    </xf>
    <xf numFmtId="0" fontId="47" fillId="0" borderId="13" xfId="0" applyFont="1" applyBorder="1" applyAlignment="1">
      <alignment/>
    </xf>
    <xf numFmtId="0" fontId="46" fillId="0" borderId="13" xfId="0" applyFont="1" applyBorder="1" applyAlignment="1">
      <alignment horizontal="left"/>
    </xf>
    <xf numFmtId="3" fontId="25" fillId="0" borderId="12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52" fillId="0" borderId="0" xfId="54" applyFont="1" applyAlignment="1">
      <alignment horizontal="center"/>
      <protection/>
    </xf>
    <xf numFmtId="0" fontId="22" fillId="0" borderId="0" xfId="54" applyFont="1" applyBorder="1" applyAlignment="1">
      <alignment horizontal="right"/>
      <protection/>
    </xf>
    <xf numFmtId="170" fontId="19" fillId="0" borderId="0" xfId="40" applyNumberFormat="1" applyFont="1" applyFill="1" applyBorder="1" applyAlignment="1" applyProtection="1">
      <alignment horizontal="right"/>
      <protection/>
    </xf>
    <xf numFmtId="170" fontId="22" fillId="0" borderId="0" xfId="40" applyNumberFormat="1" applyFont="1" applyFill="1" applyBorder="1" applyAlignment="1" applyProtection="1">
      <alignment horizontal="right"/>
      <protection/>
    </xf>
    <xf numFmtId="0" fontId="25" fillId="25" borderId="12" xfId="0" applyFont="1" applyFill="1" applyBorder="1" applyAlignment="1">
      <alignment horizontal="center" vertical="center"/>
    </xf>
    <xf numFmtId="170" fontId="25" fillId="25" borderId="12" xfId="40" applyNumberFormat="1" applyFont="1" applyFill="1" applyBorder="1" applyAlignment="1" applyProtection="1">
      <alignment horizontal="center" vertical="center"/>
      <protection/>
    </xf>
    <xf numFmtId="0" fontId="29" fillId="25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3" fontId="25" fillId="0" borderId="12" xfId="40" applyNumberFormat="1" applyFont="1" applyFill="1" applyBorder="1" applyAlignment="1" applyProtection="1">
      <alignment horizontal="center" vertical="center"/>
      <protection/>
    </xf>
    <xf numFmtId="3" fontId="21" fillId="0" borderId="12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/>
    </xf>
    <xf numFmtId="3" fontId="21" fillId="0" borderId="12" xfId="40" applyNumberFormat="1" applyFont="1" applyFill="1" applyBorder="1" applyAlignment="1" applyProtection="1">
      <alignment horizontal="right"/>
      <protection/>
    </xf>
    <xf numFmtId="3" fontId="21" fillId="0" borderId="12" xfId="0" applyNumberFormat="1" applyFont="1" applyBorder="1" applyAlignment="1">
      <alignment/>
    </xf>
    <xf numFmtId="0" fontId="21" fillId="0" borderId="12" xfId="0" applyFont="1" applyBorder="1" applyAlignment="1">
      <alignment horizontal="center"/>
    </xf>
    <xf numFmtId="3" fontId="21" fillId="0" borderId="12" xfId="54" applyNumberFormat="1" applyFont="1" applyBorder="1" applyAlignment="1">
      <alignment horizontal="right"/>
      <protection/>
    </xf>
    <xf numFmtId="3" fontId="29" fillId="0" borderId="12" xfId="54" applyNumberFormat="1" applyFont="1" applyBorder="1" applyAlignment="1">
      <alignment horizontal="right"/>
      <protection/>
    </xf>
    <xf numFmtId="3" fontId="21" fillId="26" borderId="12" xfId="40" applyNumberFormat="1" applyFont="1" applyFill="1" applyBorder="1" applyAlignment="1" applyProtection="1">
      <alignment horizontal="right"/>
      <protection/>
    </xf>
    <xf numFmtId="3" fontId="21" fillId="0" borderId="12" xfId="0" applyNumberFormat="1" applyFont="1" applyBorder="1" applyAlignment="1">
      <alignment horizontal="right"/>
    </xf>
    <xf numFmtId="3" fontId="29" fillId="0" borderId="12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9" fillId="0" borderId="8" xfId="0" applyNumberFormat="1" applyFont="1" applyBorder="1" applyAlignment="1">
      <alignment/>
    </xf>
    <xf numFmtId="3" fontId="19" fillId="0" borderId="8" xfId="0" applyNumberFormat="1" applyFont="1" applyFill="1" applyBorder="1" applyAlignment="1">
      <alignment horizontal="right" wrapText="1"/>
    </xf>
    <xf numFmtId="3" fontId="19" fillId="0" borderId="8" xfId="0" applyNumberFormat="1" applyFont="1" applyBorder="1" applyAlignment="1">
      <alignment horizontal="right" wrapText="1"/>
    </xf>
    <xf numFmtId="3" fontId="25" fillId="0" borderId="8" xfId="0" applyNumberFormat="1" applyFont="1" applyBorder="1" applyAlignment="1">
      <alignment horizontal="right" wrapText="1"/>
    </xf>
    <xf numFmtId="167" fontId="19" fillId="0" borderId="8" xfId="0" applyNumberFormat="1" applyFont="1" applyBorder="1" applyAlignment="1">
      <alignment/>
    </xf>
    <xf numFmtId="3" fontId="19" fillId="0" borderId="11" xfId="0" applyNumberFormat="1" applyFont="1" applyBorder="1" applyAlignment="1">
      <alignment horizontal="right" wrapText="1"/>
    </xf>
    <xf numFmtId="165" fontId="19" fillId="0" borderId="8" xfId="0" applyNumberFormat="1" applyFont="1" applyBorder="1" applyAlignment="1">
      <alignment horizontal="right"/>
    </xf>
    <xf numFmtId="165" fontId="19" fillId="0" borderId="8" xfId="0" applyNumberFormat="1" applyFont="1" applyBorder="1" applyAlignment="1">
      <alignment/>
    </xf>
    <xf numFmtId="3" fontId="25" fillId="0" borderId="8" xfId="0" applyNumberFormat="1" applyFont="1" applyBorder="1" applyAlignment="1">
      <alignment/>
    </xf>
    <xf numFmtId="0" fontId="20" fillId="22" borderId="12" xfId="0" applyFont="1" applyFill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right"/>
    </xf>
    <xf numFmtId="3" fontId="19" fillId="0" borderId="12" xfId="0" applyNumberFormat="1" applyFont="1" applyBorder="1" applyAlignment="1">
      <alignment horizontal="right" wrapText="1"/>
    </xf>
    <xf numFmtId="3" fontId="19" fillId="0" borderId="12" xfId="0" applyNumberFormat="1" applyFont="1" applyBorder="1" applyAlignment="1">
      <alignment/>
    </xf>
    <xf numFmtId="3" fontId="19" fillId="0" borderId="12" xfId="40" applyNumberFormat="1" applyFont="1" applyBorder="1" applyAlignment="1">
      <alignment horizontal="right"/>
    </xf>
    <xf numFmtId="3" fontId="25" fillId="0" borderId="12" xfId="40" applyNumberFormat="1" applyFont="1" applyBorder="1" applyAlignment="1">
      <alignment horizontal="right"/>
    </xf>
    <xf numFmtId="3" fontId="19" fillId="0" borderId="12" xfId="0" applyNumberFormat="1" applyFont="1" applyBorder="1" applyAlignment="1">
      <alignment/>
    </xf>
    <xf numFmtId="3" fontId="25" fillId="0" borderId="12" xfId="0" applyNumberFormat="1" applyFont="1" applyBorder="1" applyAlignment="1">
      <alignment/>
    </xf>
    <xf numFmtId="3" fontId="20" fillId="22" borderId="12" xfId="0" applyNumberFormat="1" applyFont="1" applyFill="1" applyBorder="1" applyAlignment="1">
      <alignment horizontal="center" vertical="center" wrapText="1"/>
    </xf>
    <xf numFmtId="0" fontId="35" fillId="0" borderId="9" xfId="0" applyFont="1" applyBorder="1" applyAlignment="1">
      <alignment/>
    </xf>
    <xf numFmtId="0" fontId="40" fillId="0" borderId="9" xfId="0" applyFont="1" applyBorder="1" applyAlignment="1">
      <alignment/>
    </xf>
    <xf numFmtId="3" fontId="25" fillId="0" borderId="12" xfId="40" applyNumberFormat="1" applyFont="1" applyFill="1" applyBorder="1" applyAlignment="1" applyProtection="1">
      <alignment horizontal="right"/>
      <protection/>
    </xf>
    <xf numFmtId="3" fontId="25" fillId="0" borderId="14" xfId="40" applyNumberFormat="1" applyFont="1" applyFill="1" applyBorder="1" applyAlignment="1" applyProtection="1">
      <alignment horizontal="right"/>
      <protection/>
    </xf>
    <xf numFmtId="3" fontId="19" fillId="0" borderId="12" xfId="40" applyNumberFormat="1" applyFont="1" applyFill="1" applyBorder="1" applyAlignment="1" applyProtection="1">
      <alignment horizontal="right"/>
      <protection/>
    </xf>
    <xf numFmtId="3" fontId="19" fillId="0" borderId="14" xfId="40" applyNumberFormat="1" applyFont="1" applyFill="1" applyBorder="1" applyAlignment="1" applyProtection="1">
      <alignment horizontal="right"/>
      <protection/>
    </xf>
    <xf numFmtId="3" fontId="19" fillId="0" borderId="12" xfId="40" applyNumberFormat="1" applyFont="1" applyFill="1" applyBorder="1" applyAlignment="1" applyProtection="1">
      <alignment horizontal="right" wrapText="1"/>
      <protection/>
    </xf>
    <xf numFmtId="3" fontId="25" fillId="0" borderId="12" xfId="0" applyNumberFormat="1" applyFont="1" applyBorder="1" applyAlignment="1">
      <alignment horizontal="right" vertical="center"/>
    </xf>
    <xf numFmtId="3" fontId="19" fillId="0" borderId="8" xfId="0" applyNumberFormat="1" applyFont="1" applyBorder="1" applyAlignment="1">
      <alignment horizontal="right" vertical="center"/>
    </xf>
    <xf numFmtId="3" fontId="25" fillId="0" borderId="8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 vertical="center"/>
    </xf>
    <xf numFmtId="3" fontId="19" fillId="0" borderId="12" xfId="0" applyNumberFormat="1" applyFont="1" applyBorder="1" applyAlignment="1">
      <alignment horizontal="right" vertical="center"/>
    </xf>
    <xf numFmtId="3" fontId="47" fillId="0" borderId="8" xfId="0" applyNumberFormat="1" applyFont="1" applyBorder="1" applyAlignment="1">
      <alignment horizontal="right"/>
    </xf>
    <xf numFmtId="3" fontId="35" fillId="0" borderId="12" xfId="0" applyNumberFormat="1" applyFont="1" applyBorder="1" applyAlignment="1">
      <alignment/>
    </xf>
    <xf numFmtId="3" fontId="35" fillId="0" borderId="9" xfId="0" applyNumberFormat="1" applyFont="1" applyBorder="1" applyAlignment="1">
      <alignment/>
    </xf>
    <xf numFmtId="3" fontId="35" fillId="0" borderId="8" xfId="0" applyNumberFormat="1" applyFont="1" applyBorder="1" applyAlignment="1">
      <alignment/>
    </xf>
    <xf numFmtId="3" fontId="29" fillId="0" borderId="12" xfId="0" applyNumberFormat="1" applyFont="1" applyBorder="1" applyAlignment="1">
      <alignment/>
    </xf>
    <xf numFmtId="3" fontId="19" fillId="0" borderId="8" xfId="0" applyNumberFormat="1" applyFont="1" applyBorder="1" applyAlignment="1">
      <alignment/>
    </xf>
    <xf numFmtId="3" fontId="25" fillId="0" borderId="8" xfId="0" applyNumberFormat="1" applyFont="1" applyBorder="1" applyAlignment="1">
      <alignment/>
    </xf>
    <xf numFmtId="3" fontId="25" fillId="0" borderId="8" xfId="0" applyNumberFormat="1" applyFont="1" applyFill="1" applyBorder="1" applyAlignment="1" applyProtection="1">
      <alignment/>
      <protection/>
    </xf>
    <xf numFmtId="3" fontId="19" fillId="0" borderId="11" xfId="0" applyNumberFormat="1" applyFont="1" applyBorder="1" applyAlignment="1">
      <alignment/>
    </xf>
    <xf numFmtId="3" fontId="19" fillId="0" borderId="8" xfId="0" applyNumberFormat="1" applyFont="1" applyBorder="1" applyAlignment="1">
      <alignment horizontal="right"/>
    </xf>
    <xf numFmtId="3" fontId="25" fillId="0" borderId="12" xfId="0" applyNumberFormat="1" applyFont="1" applyBorder="1" applyAlignment="1">
      <alignment/>
    </xf>
    <xf numFmtId="3" fontId="25" fillId="0" borderId="12" xfId="0" applyNumberFormat="1" applyFont="1" applyFill="1" applyBorder="1" applyAlignment="1" applyProtection="1">
      <alignment/>
      <protection/>
    </xf>
    <xf numFmtId="3" fontId="19" fillId="26" borderId="8" xfId="40" applyNumberFormat="1" applyFont="1" applyFill="1" applyBorder="1" applyAlignment="1" applyProtection="1">
      <alignment/>
      <protection/>
    </xf>
    <xf numFmtId="3" fontId="25" fillId="26" borderId="8" xfId="0" applyNumberFormat="1" applyFont="1" applyFill="1" applyBorder="1" applyAlignment="1" applyProtection="1">
      <alignment/>
      <protection/>
    </xf>
    <xf numFmtId="3" fontId="35" fillId="0" borderId="8" xfId="0" applyNumberFormat="1" applyFont="1" applyFill="1" applyBorder="1" applyAlignment="1">
      <alignment/>
    </xf>
    <xf numFmtId="3" fontId="19" fillId="0" borderId="11" xfId="0" applyNumberFormat="1" applyFont="1" applyBorder="1" applyAlignment="1">
      <alignment/>
    </xf>
    <xf numFmtId="0" fontId="25" fillId="0" borderId="8" xfId="0" applyFont="1" applyBorder="1" applyAlignment="1">
      <alignment/>
    </xf>
    <xf numFmtId="165" fontId="25" fillId="0" borderId="8" xfId="0" applyNumberFormat="1" applyFont="1" applyBorder="1" applyAlignment="1">
      <alignment/>
    </xf>
    <xf numFmtId="3" fontId="25" fillId="0" borderId="8" xfId="0" applyNumberFormat="1" applyFont="1" applyBorder="1" applyAlignment="1">
      <alignment vertical="center"/>
    </xf>
    <xf numFmtId="3" fontId="19" fillId="0" borderId="8" xfId="0" applyNumberFormat="1" applyFont="1" applyBorder="1" applyAlignment="1">
      <alignment vertical="center"/>
    </xf>
    <xf numFmtId="3" fontId="37" fillId="0" borderId="8" xfId="0" applyNumberFormat="1" applyFont="1" applyBorder="1" applyAlignment="1">
      <alignment vertical="center"/>
    </xf>
    <xf numFmtId="3" fontId="35" fillId="0" borderId="8" xfId="0" applyNumberFormat="1" applyFont="1" applyBorder="1" applyAlignment="1">
      <alignment vertical="center"/>
    </xf>
    <xf numFmtId="167" fontId="19" fillId="0" borderId="8" xfId="40" applyNumberFormat="1" applyFont="1" applyFill="1" applyBorder="1" applyAlignment="1" applyProtection="1">
      <alignment horizontal="right" vertical="center"/>
      <protection/>
    </xf>
    <xf numFmtId="3" fontId="19" fillId="0" borderId="8" xfId="40" applyNumberFormat="1" applyFont="1" applyFill="1" applyBorder="1" applyAlignment="1" applyProtection="1">
      <alignment horizontal="right" vertical="center"/>
      <protection/>
    </xf>
    <xf numFmtId="3" fontId="25" fillId="0" borderId="11" xfId="40" applyNumberFormat="1" applyFont="1" applyFill="1" applyBorder="1" applyAlignment="1" applyProtection="1">
      <alignment vertical="center"/>
      <protection/>
    </xf>
    <xf numFmtId="0" fontId="19" fillId="0" borderId="8" xfId="0" applyFont="1" applyBorder="1" applyAlignment="1">
      <alignment/>
    </xf>
    <xf numFmtId="3" fontId="19" fillId="0" borderId="11" xfId="0" applyNumberFormat="1" applyFont="1" applyBorder="1" applyAlignment="1">
      <alignment horizontal="right" vertical="center"/>
    </xf>
    <xf numFmtId="3" fontId="25" fillId="0" borderId="12" xfId="0" applyNumberFormat="1" applyFont="1" applyBorder="1" applyAlignment="1">
      <alignment vertical="center"/>
    </xf>
    <xf numFmtId="3" fontId="19" fillId="0" borderId="12" xfId="0" applyNumberFormat="1" applyFont="1" applyBorder="1" applyAlignment="1">
      <alignment vertical="center"/>
    </xf>
    <xf numFmtId="3" fontId="37" fillId="0" borderId="12" xfId="0" applyNumberFormat="1" applyFont="1" applyBorder="1" applyAlignment="1">
      <alignment vertical="center"/>
    </xf>
    <xf numFmtId="165" fontId="25" fillId="0" borderId="12" xfId="0" applyNumberFormat="1" applyFont="1" applyBorder="1" applyAlignment="1">
      <alignment/>
    </xf>
    <xf numFmtId="3" fontId="25" fillId="0" borderId="8" xfId="0" applyNumberFormat="1" applyFont="1" applyFill="1" applyBorder="1" applyAlignment="1" applyProtection="1">
      <alignment horizontal="right"/>
      <protection/>
    </xf>
    <xf numFmtId="3" fontId="25" fillId="0" borderId="8" xfId="40" applyNumberFormat="1" applyFont="1" applyFill="1" applyBorder="1" applyAlignment="1" applyProtection="1">
      <alignment horizontal="right"/>
      <protection/>
    </xf>
    <xf numFmtId="3" fontId="25" fillId="0" borderId="12" xfId="0" applyNumberFormat="1" applyFont="1" applyFill="1" applyBorder="1" applyAlignment="1" applyProtection="1">
      <alignment horizontal="right"/>
      <protection/>
    </xf>
    <xf numFmtId="3" fontId="19" fillId="0" borderId="8" xfId="0" applyNumberFormat="1" applyFont="1" applyFill="1" applyBorder="1" applyAlignment="1">
      <alignment horizontal="right" vertical="center" wrapText="1"/>
    </xf>
    <xf numFmtId="3" fontId="22" fillId="0" borderId="8" xfId="0" applyNumberFormat="1" applyFont="1" applyBorder="1" applyAlignment="1">
      <alignment/>
    </xf>
    <xf numFmtId="3" fontId="22" fillId="0" borderId="8" xfId="0" applyNumberFormat="1" applyFont="1" applyFill="1" applyBorder="1" applyAlignment="1">
      <alignment/>
    </xf>
    <xf numFmtId="165" fontId="44" fillId="0" borderId="8" xfId="0" applyNumberFormat="1" applyFont="1" applyFill="1" applyBorder="1" applyAlignment="1">
      <alignment/>
    </xf>
    <xf numFmtId="165" fontId="44" fillId="0" borderId="8" xfId="0" applyNumberFormat="1" applyFont="1" applyBorder="1" applyAlignment="1">
      <alignment/>
    </xf>
    <xf numFmtId="165" fontId="29" fillId="0" borderId="8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25" fillId="26" borderId="12" xfId="0" applyNumberFormat="1" applyFont="1" applyFill="1" applyBorder="1" applyAlignment="1" applyProtection="1">
      <alignment/>
      <protection/>
    </xf>
    <xf numFmtId="3" fontId="22" fillId="0" borderId="12" xfId="0" applyNumberFormat="1" applyFont="1" applyFill="1" applyBorder="1" applyAlignment="1">
      <alignment/>
    </xf>
    <xf numFmtId="165" fontId="44" fillId="0" borderId="12" xfId="0" applyNumberFormat="1" applyFont="1" applyFill="1" applyBorder="1" applyAlignment="1">
      <alignment/>
    </xf>
    <xf numFmtId="165" fontId="44" fillId="0" borderId="12" xfId="0" applyNumberFormat="1" applyFont="1" applyBorder="1" applyAlignment="1">
      <alignment/>
    </xf>
    <xf numFmtId="165" fontId="29" fillId="0" borderId="12" xfId="0" applyNumberFormat="1" applyFont="1" applyBorder="1" applyAlignment="1">
      <alignment/>
    </xf>
    <xf numFmtId="3" fontId="19" fillId="0" borderId="14" xfId="0" applyNumberFormat="1" applyFont="1" applyBorder="1" applyAlignment="1">
      <alignment horizontal="right"/>
    </xf>
    <xf numFmtId="3" fontId="25" fillId="0" borderId="14" xfId="0" applyNumberFormat="1" applyFont="1" applyBorder="1" applyAlignment="1">
      <alignment horizontal="right"/>
    </xf>
    <xf numFmtId="3" fontId="25" fillId="0" borderId="14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horizontal="right" vertical="center"/>
    </xf>
    <xf numFmtId="3" fontId="47" fillId="0" borderId="14" xfId="0" applyNumberFormat="1" applyFont="1" applyBorder="1" applyAlignment="1">
      <alignment horizontal="right"/>
    </xf>
    <xf numFmtId="0" fontId="20" fillId="0" borderId="11" xfId="0" applyFont="1" applyFill="1" applyBorder="1" applyAlignment="1">
      <alignment horizontal="center" vertical="center" wrapText="1"/>
    </xf>
    <xf numFmtId="165" fontId="19" fillId="0" borderId="11" xfId="0" applyNumberFormat="1" applyFont="1" applyBorder="1" applyAlignment="1">
      <alignment/>
    </xf>
    <xf numFmtId="165" fontId="19" fillId="0" borderId="15" xfId="0" applyNumberFormat="1" applyFont="1" applyBorder="1" applyAlignment="1">
      <alignment/>
    </xf>
    <xf numFmtId="3" fontId="25" fillId="0" borderId="8" xfId="0" applyNumberFormat="1" applyFont="1" applyFill="1" applyBorder="1" applyAlignment="1" applyProtection="1">
      <alignment vertical="center"/>
      <protection/>
    </xf>
    <xf numFmtId="3" fontId="25" fillId="0" borderId="8" xfId="0" applyNumberFormat="1" applyFont="1" applyFill="1" applyBorder="1" applyAlignment="1" applyProtection="1">
      <alignment horizontal="right" vertical="center"/>
      <protection/>
    </xf>
    <xf numFmtId="3" fontId="25" fillId="0" borderId="12" xfId="0" applyNumberFormat="1" applyFont="1" applyFill="1" applyBorder="1" applyAlignment="1" applyProtection="1">
      <alignment vertical="center"/>
      <protection/>
    </xf>
    <xf numFmtId="3" fontId="25" fillId="0" borderId="12" xfId="0" applyNumberFormat="1" applyFont="1" applyFill="1" applyBorder="1" applyAlignment="1" applyProtection="1">
      <alignment horizontal="right" vertical="center"/>
      <protection/>
    </xf>
    <xf numFmtId="3" fontId="19" fillId="0" borderId="12" xfId="0" applyNumberFormat="1" applyFont="1" applyFill="1" applyBorder="1" applyAlignment="1">
      <alignment horizontal="right" wrapText="1"/>
    </xf>
    <xf numFmtId="3" fontId="25" fillId="0" borderId="12" xfId="0" applyNumberFormat="1" applyFont="1" applyBorder="1" applyAlignment="1">
      <alignment horizontal="right" wrapText="1"/>
    </xf>
    <xf numFmtId="167" fontId="19" fillId="0" borderId="12" xfId="0" applyNumberFormat="1" applyFont="1" applyBorder="1" applyAlignment="1">
      <alignment/>
    </xf>
    <xf numFmtId="165" fontId="19" fillId="0" borderId="12" xfId="0" applyNumberFormat="1" applyFont="1" applyBorder="1" applyAlignment="1">
      <alignment horizontal="right"/>
    </xf>
    <xf numFmtId="165" fontId="19" fillId="0" borderId="12" xfId="0" applyNumberFormat="1" applyFont="1" applyBorder="1" applyAlignment="1">
      <alignment/>
    </xf>
    <xf numFmtId="3" fontId="19" fillId="26" borderId="12" xfId="40" applyNumberFormat="1" applyFont="1" applyFill="1" applyBorder="1" applyAlignment="1" applyProtection="1">
      <alignment/>
      <protection/>
    </xf>
    <xf numFmtId="3" fontId="35" fillId="0" borderId="12" xfId="0" applyNumberFormat="1" applyFont="1" applyFill="1" applyBorder="1" applyAlignment="1">
      <alignment/>
    </xf>
    <xf numFmtId="3" fontId="19" fillId="0" borderId="11" xfId="0" applyNumberFormat="1" applyFont="1" applyBorder="1" applyAlignment="1">
      <alignment vertical="center"/>
    </xf>
    <xf numFmtId="3" fontId="35" fillId="0" borderId="12" xfId="0" applyNumberFormat="1" applyFont="1" applyBorder="1" applyAlignment="1">
      <alignment vertical="center"/>
    </xf>
    <xf numFmtId="167" fontId="19" fillId="0" borderId="12" xfId="40" applyNumberFormat="1" applyFont="1" applyFill="1" applyBorder="1" applyAlignment="1" applyProtection="1">
      <alignment horizontal="right" vertical="center"/>
      <protection/>
    </xf>
    <xf numFmtId="3" fontId="19" fillId="0" borderId="12" xfId="40" applyNumberFormat="1" applyFont="1" applyFill="1" applyBorder="1" applyAlignment="1" applyProtection="1">
      <alignment horizontal="right" vertical="center"/>
      <protection/>
    </xf>
    <xf numFmtId="3" fontId="25" fillId="0" borderId="12" xfId="40" applyNumberFormat="1" applyFont="1" applyFill="1" applyBorder="1" applyAlignment="1" applyProtection="1">
      <alignment vertical="center"/>
      <protection/>
    </xf>
    <xf numFmtId="0" fontId="19" fillId="0" borderId="12" xfId="0" applyFont="1" applyBorder="1" applyAlignment="1">
      <alignment/>
    </xf>
    <xf numFmtId="3" fontId="25" fillId="0" borderId="12" xfId="40" applyNumberFormat="1" applyFont="1" applyFill="1" applyBorder="1" applyAlignment="1" applyProtection="1">
      <alignment horizontal="right" wrapText="1"/>
      <protection/>
    </xf>
    <xf numFmtId="0" fontId="20" fillId="24" borderId="12" xfId="0" applyFont="1" applyFill="1" applyBorder="1" applyAlignment="1">
      <alignment horizontal="center" vertical="center" wrapText="1"/>
    </xf>
    <xf numFmtId="3" fontId="25" fillId="0" borderId="12" xfId="0" applyNumberFormat="1" applyFont="1" applyFill="1" applyBorder="1" applyAlignment="1">
      <alignment horizontal="right" vertical="center"/>
    </xf>
    <xf numFmtId="3" fontId="19" fillId="0" borderId="12" xfId="0" applyNumberFormat="1" applyFont="1" applyFill="1" applyBorder="1" applyAlignment="1">
      <alignment horizontal="right" vertical="center" wrapText="1"/>
    </xf>
    <xf numFmtId="0" fontId="22" fillId="22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/>
    </xf>
    <xf numFmtId="165" fontId="22" fillId="0" borderId="12" xfId="0" applyNumberFormat="1" applyFont="1" applyFill="1" applyBorder="1" applyAlignment="1">
      <alignment/>
    </xf>
    <xf numFmtId="3" fontId="22" fillId="0" borderId="12" xfId="0" applyNumberFormat="1" applyFont="1" applyBorder="1" applyAlignment="1">
      <alignment horizontal="right" vertical="center"/>
    </xf>
    <xf numFmtId="165" fontId="45" fillId="0" borderId="12" xfId="0" applyNumberFormat="1" applyFont="1" applyBorder="1" applyAlignment="1">
      <alignment/>
    </xf>
    <xf numFmtId="3" fontId="19" fillId="0" borderId="8" xfId="40" applyNumberFormat="1" applyFont="1" applyFill="1" applyBorder="1" applyAlignment="1" applyProtection="1">
      <alignment horizontal="right" wrapText="1"/>
      <protection/>
    </xf>
    <xf numFmtId="3" fontId="25" fillId="0" borderId="8" xfId="0" applyNumberFormat="1" applyFont="1" applyFill="1" applyBorder="1" applyAlignment="1">
      <alignment horizontal="right" vertical="center"/>
    </xf>
    <xf numFmtId="0" fontId="57" fillId="0" borderId="0" xfId="0" applyFont="1" applyAlignment="1">
      <alignment/>
    </xf>
    <xf numFmtId="3" fontId="19" fillId="0" borderId="14" xfId="40" applyNumberFormat="1" applyFont="1" applyFill="1" applyBorder="1" applyAlignment="1" applyProtection="1">
      <alignment horizontal="right" wrapText="1"/>
      <protection/>
    </xf>
    <xf numFmtId="3" fontId="25" fillId="0" borderId="14" xfId="40" applyNumberFormat="1" applyFont="1" applyFill="1" applyBorder="1" applyAlignment="1" applyProtection="1">
      <alignment horizontal="right" wrapText="1"/>
      <protection/>
    </xf>
    <xf numFmtId="0" fontId="25" fillId="22" borderId="10" xfId="0" applyFont="1" applyFill="1" applyBorder="1" applyAlignment="1">
      <alignment horizontal="center"/>
    </xf>
    <xf numFmtId="3" fontId="25" fillId="0" borderId="15" xfId="0" applyNumberFormat="1" applyFont="1" applyBorder="1" applyAlignment="1">
      <alignment/>
    </xf>
    <xf numFmtId="0" fontId="25" fillId="22" borderId="10" xfId="0" applyFont="1" applyFill="1" applyBorder="1" applyAlignment="1">
      <alignment horizontal="right"/>
    </xf>
    <xf numFmtId="0" fontId="19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wrapText="1"/>
    </xf>
    <xf numFmtId="0" fontId="19" fillId="22" borderId="11" xfId="0" applyFont="1" applyFill="1" applyBorder="1" applyAlignment="1">
      <alignment horizontal="center" vertical="center" wrapText="1"/>
    </xf>
    <xf numFmtId="3" fontId="19" fillId="0" borderId="12" xfId="0" applyNumberFormat="1" applyFont="1" applyBorder="1" applyAlignment="1">
      <alignment/>
    </xf>
    <xf numFmtId="0" fontId="20" fillId="0" borderId="12" xfId="0" applyFont="1" applyFill="1" applyBorder="1" applyAlignment="1">
      <alignment horizontal="center" vertical="center" wrapText="1"/>
    </xf>
    <xf numFmtId="165" fontId="19" fillId="0" borderId="12" xfId="0" applyNumberFormat="1" applyFont="1" applyBorder="1" applyAlignment="1">
      <alignment/>
    </xf>
    <xf numFmtId="165" fontId="35" fillId="0" borderId="8" xfId="0" applyNumberFormat="1" applyFont="1" applyBorder="1" applyAlignment="1">
      <alignment/>
    </xf>
    <xf numFmtId="3" fontId="25" fillId="0" borderId="14" xfId="0" applyNumberFormat="1" applyFont="1" applyFill="1" applyBorder="1" applyAlignment="1" applyProtection="1">
      <alignment/>
      <protection/>
    </xf>
    <xf numFmtId="3" fontId="19" fillId="0" borderId="14" xfId="0" applyNumberFormat="1" applyFont="1" applyBorder="1" applyAlignment="1">
      <alignment/>
    </xf>
    <xf numFmtId="3" fontId="19" fillId="0" borderId="14" xfId="40" applyNumberFormat="1" applyFont="1" applyBorder="1" applyAlignment="1">
      <alignment horizontal="right"/>
    </xf>
    <xf numFmtId="3" fontId="25" fillId="0" borderId="14" xfId="40" applyNumberFormat="1" applyFont="1" applyBorder="1" applyAlignment="1">
      <alignment horizontal="right"/>
    </xf>
    <xf numFmtId="3" fontId="25" fillId="0" borderId="14" xfId="0" applyNumberFormat="1" applyFont="1" applyBorder="1" applyAlignment="1">
      <alignment/>
    </xf>
    <xf numFmtId="3" fontId="22" fillId="0" borderId="14" xfId="0" applyNumberFormat="1" applyFont="1" applyBorder="1" applyAlignment="1">
      <alignment/>
    </xf>
    <xf numFmtId="3" fontId="22" fillId="0" borderId="14" xfId="0" applyNumberFormat="1" applyFont="1" applyBorder="1" applyAlignment="1">
      <alignment horizontal="right" vertical="center"/>
    </xf>
    <xf numFmtId="3" fontId="22" fillId="0" borderId="14" xfId="0" applyNumberFormat="1" applyFont="1" applyFill="1" applyBorder="1" applyAlignment="1">
      <alignment/>
    </xf>
    <xf numFmtId="165" fontId="29" fillId="0" borderId="14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25" fillId="0" borderId="8" xfId="40" applyNumberFormat="1" applyFont="1" applyFill="1" applyBorder="1" applyAlignment="1" applyProtection="1">
      <alignment horizontal="right" wrapText="1"/>
      <protection/>
    </xf>
    <xf numFmtId="3" fontId="19" fillId="0" borderId="16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25" fillId="0" borderId="14" xfId="0" applyFont="1" applyBorder="1" applyAlignment="1">
      <alignment/>
    </xf>
    <xf numFmtId="0" fontId="25" fillId="22" borderId="12" xfId="0" applyFont="1" applyFill="1" applyBorder="1" applyAlignment="1">
      <alignment horizontal="center"/>
    </xf>
    <xf numFmtId="0" fontId="25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31" fillId="0" borderId="12" xfId="0" applyFont="1" applyBorder="1" applyAlignment="1">
      <alignment/>
    </xf>
    <xf numFmtId="3" fontId="20" fillId="24" borderId="12" xfId="0" applyNumberFormat="1" applyFont="1" applyFill="1" applyBorder="1" applyAlignment="1">
      <alignment horizontal="center" vertical="center" wrapText="1"/>
    </xf>
    <xf numFmtId="165" fontId="44" fillId="0" borderId="14" xfId="0" applyNumberFormat="1" applyFont="1" applyFill="1" applyBorder="1" applyAlignment="1">
      <alignment/>
    </xf>
    <xf numFmtId="165" fontId="44" fillId="0" borderId="14" xfId="0" applyNumberFormat="1" applyFont="1" applyBorder="1" applyAlignment="1">
      <alignment/>
    </xf>
    <xf numFmtId="0" fontId="22" fillId="22" borderId="12" xfId="0" applyFont="1" applyFill="1" applyBorder="1" applyAlignment="1">
      <alignment horizontal="center" vertical="center" wrapText="1"/>
    </xf>
    <xf numFmtId="0" fontId="20" fillId="22" borderId="14" xfId="0" applyFont="1" applyFill="1" applyBorder="1" applyAlignment="1">
      <alignment horizontal="center" vertical="center" wrapText="1"/>
    </xf>
    <xf numFmtId="3" fontId="25" fillId="0" borderId="11" xfId="0" applyNumberFormat="1" applyFont="1" applyBorder="1" applyAlignment="1">
      <alignment horizontal="right"/>
    </xf>
    <xf numFmtId="3" fontId="58" fillId="0" borderId="12" xfId="0" applyNumberFormat="1" applyFont="1" applyBorder="1" applyAlignment="1">
      <alignment/>
    </xf>
    <xf numFmtId="3" fontId="19" fillId="0" borderId="14" xfId="0" applyNumberFormat="1" applyFont="1" applyFill="1" applyBorder="1" applyAlignment="1">
      <alignment horizontal="right" vertical="center" wrapText="1"/>
    </xf>
    <xf numFmtId="0" fontId="35" fillId="0" borderId="8" xfId="0" applyFont="1" applyBorder="1" applyAlignment="1">
      <alignment/>
    </xf>
    <xf numFmtId="3" fontId="59" fillId="0" borderId="12" xfId="0" applyNumberFormat="1" applyFont="1" applyBorder="1" applyAlignment="1">
      <alignment/>
    </xf>
    <xf numFmtId="3" fontId="44" fillId="0" borderId="12" xfId="0" applyNumberFormat="1" applyFont="1" applyBorder="1" applyAlignment="1">
      <alignment/>
    </xf>
    <xf numFmtId="0" fontId="25" fillId="27" borderId="12" xfId="0" applyFont="1" applyFill="1" applyBorder="1" applyAlignment="1">
      <alignment horizontal="center"/>
    </xf>
    <xf numFmtId="3" fontId="19" fillId="0" borderId="12" xfId="0" applyNumberFormat="1" applyFont="1" applyBorder="1" applyAlignment="1">
      <alignment horizontal="center"/>
    </xf>
    <xf numFmtId="3" fontId="25" fillId="27" borderId="12" xfId="0" applyNumberFormat="1" applyFont="1" applyFill="1" applyBorder="1" applyAlignment="1">
      <alignment horizontal="center"/>
    </xf>
    <xf numFmtId="170" fontId="25" fillId="22" borderId="11" xfId="40" applyNumberFormat="1" applyFont="1" applyFill="1" applyBorder="1" applyAlignment="1">
      <alignment horizontal="right"/>
    </xf>
    <xf numFmtId="170" fontId="19" fillId="0" borderId="14" xfId="40" applyNumberFormat="1" applyFont="1" applyBorder="1" applyAlignment="1">
      <alignment horizontal="right"/>
    </xf>
    <xf numFmtId="170" fontId="25" fillId="0" borderId="14" xfId="40" applyNumberFormat="1" applyFont="1" applyBorder="1" applyAlignment="1">
      <alignment horizontal="right"/>
    </xf>
    <xf numFmtId="0" fontId="44" fillId="0" borderId="0" xfId="54" applyFont="1" applyBorder="1" applyAlignment="1">
      <alignment horizontal="center"/>
      <protection/>
    </xf>
    <xf numFmtId="0" fontId="22" fillId="0" borderId="0" xfId="54" applyFont="1" applyAlignment="1">
      <alignment/>
      <protection/>
    </xf>
    <xf numFmtId="3" fontId="44" fillId="25" borderId="12" xfId="54" applyNumberFormat="1" applyFont="1" applyFill="1" applyBorder="1" applyAlignment="1">
      <alignment horizontal="center" vertical="center"/>
      <protection/>
    </xf>
    <xf numFmtId="3" fontId="44" fillId="0" borderId="12" xfId="54" applyNumberFormat="1" applyFont="1" applyFill="1" applyBorder="1" applyAlignment="1">
      <alignment horizontal="left" vertical="center"/>
      <protection/>
    </xf>
    <xf numFmtId="3" fontId="44" fillId="0" borderId="12" xfId="54" applyNumberFormat="1" applyFont="1" applyBorder="1" applyAlignment="1">
      <alignment/>
      <protection/>
    </xf>
    <xf numFmtId="3" fontId="22" fillId="0" borderId="12" xfId="54" applyNumberFormat="1" applyFont="1" applyBorder="1" applyAlignment="1">
      <alignment vertical="center"/>
      <protection/>
    </xf>
    <xf numFmtId="3" fontId="44" fillId="0" borderId="12" xfId="54" applyNumberFormat="1" applyFont="1" applyBorder="1" applyAlignment="1">
      <alignment vertical="center"/>
      <protection/>
    </xf>
    <xf numFmtId="3" fontId="22" fillId="26" borderId="12" xfId="54" applyNumberFormat="1" applyFont="1" applyFill="1" applyBorder="1" applyAlignment="1">
      <alignment vertical="center"/>
      <protection/>
    </xf>
    <xf numFmtId="0" fontId="44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54" fillId="0" borderId="0" xfId="0" applyFont="1" applyAlignment="1">
      <alignment/>
    </xf>
    <xf numFmtId="170" fontId="19" fillId="0" borderId="12" xfId="40" applyNumberFormat="1" applyFont="1" applyBorder="1" applyAlignment="1">
      <alignment horizontal="right"/>
    </xf>
    <xf numFmtId="170" fontId="25" fillId="0" borderId="12" xfId="40" applyNumberFormat="1" applyFont="1" applyBorder="1" applyAlignment="1">
      <alignment horizontal="right"/>
    </xf>
    <xf numFmtId="2" fontId="2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3" fillId="0" borderId="0" xfId="0" applyFont="1" applyBorder="1" applyAlignment="1">
      <alignment horizontal="center" wrapText="1"/>
    </xf>
    <xf numFmtId="3" fontId="23" fillId="0" borderId="0" xfId="40" applyNumberFormat="1" applyFont="1" applyFill="1" applyBorder="1" applyAlignment="1" applyProtection="1">
      <alignment horizontal="center" vertical="center" wrapText="1"/>
      <protection/>
    </xf>
    <xf numFmtId="2" fontId="23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5" fillId="22" borderId="9" xfId="0" applyFont="1" applyFill="1" applyBorder="1" applyAlignment="1">
      <alignment horizontal="center"/>
    </xf>
    <xf numFmtId="0" fontId="25" fillId="22" borderId="8" xfId="0" applyFont="1" applyFill="1" applyBorder="1" applyAlignment="1">
      <alignment horizontal="center"/>
    </xf>
    <xf numFmtId="0" fontId="25" fillId="22" borderId="12" xfId="0" applyFont="1" applyFill="1" applyBorder="1" applyAlignment="1">
      <alignment horizontal="center"/>
    </xf>
    <xf numFmtId="0" fontId="25" fillId="0" borderId="9" xfId="0" applyFont="1" applyBorder="1" applyAlignment="1">
      <alignment/>
    </xf>
    <xf numFmtId="0" fontId="25" fillId="0" borderId="8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5" xfId="0" applyFont="1" applyBorder="1" applyAlignment="1">
      <alignment/>
    </xf>
    <xf numFmtId="0" fontId="25" fillId="22" borderId="12" xfId="0" applyFont="1" applyFill="1" applyBorder="1" applyAlignment="1">
      <alignment/>
    </xf>
    <xf numFmtId="0" fontId="25" fillId="0" borderId="14" xfId="0" applyFont="1" applyBorder="1" applyAlignment="1">
      <alignment/>
    </xf>
    <xf numFmtId="0" fontId="25" fillId="0" borderId="12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3" fontId="52" fillId="0" borderId="0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0" fontId="25" fillId="22" borderId="9" xfId="0" applyFont="1" applyFill="1" applyBorder="1" applyAlignment="1">
      <alignment horizontal="center" vertical="center" wrapText="1"/>
    </xf>
    <xf numFmtId="0" fontId="25" fillId="22" borderId="9" xfId="0" applyFont="1" applyFill="1" applyBorder="1" applyAlignment="1">
      <alignment horizontal="center" wrapText="1"/>
    </xf>
    <xf numFmtId="3" fontId="19" fillId="0" borderId="8" xfId="0" applyNumberFormat="1" applyFont="1" applyBorder="1" applyAlignment="1">
      <alignment/>
    </xf>
    <xf numFmtId="3" fontId="19" fillId="22" borderId="9" xfId="0" applyNumberFormat="1" applyFont="1" applyFill="1" applyBorder="1" applyAlignment="1">
      <alignment horizontal="center" vertical="center"/>
    </xf>
    <xf numFmtId="3" fontId="19" fillId="0" borderId="8" xfId="0" applyNumberFormat="1" applyFont="1" applyBorder="1" applyAlignment="1">
      <alignment/>
    </xf>
    <xf numFmtId="3" fontId="19" fillId="0" borderId="9" xfId="0" applyNumberFormat="1" applyFont="1" applyBorder="1" applyAlignment="1">
      <alignment wrapText="1"/>
    </xf>
    <xf numFmtId="3" fontId="52" fillId="0" borderId="0" xfId="0" applyNumberFormat="1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/>
    </xf>
    <xf numFmtId="3" fontId="23" fillId="0" borderId="0" xfId="0" applyNumberFormat="1" applyFont="1" applyBorder="1" applyAlignment="1">
      <alignment horizontal="center" vertical="center" wrapText="1"/>
    </xf>
    <xf numFmtId="3" fontId="25" fillId="0" borderId="9" xfId="0" applyNumberFormat="1" applyFont="1" applyBorder="1" applyAlignment="1">
      <alignment vertical="center"/>
    </xf>
    <xf numFmtId="0" fontId="25" fillId="0" borderId="9" xfId="0" applyFont="1" applyFill="1" applyBorder="1" applyAlignment="1">
      <alignment horizontal="left" wrapText="1"/>
    </xf>
    <xf numFmtId="3" fontId="25" fillId="0" borderId="9" xfId="0" applyNumberFormat="1" applyFont="1" applyBorder="1" applyAlignment="1">
      <alignment horizontal="left" vertical="center"/>
    </xf>
    <xf numFmtId="3" fontId="25" fillId="0" borderId="18" xfId="0" applyNumberFormat="1" applyFont="1" applyBorder="1" applyAlignment="1">
      <alignment horizontal="left" wrapText="1"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3" fontId="23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25" fillId="22" borderId="9" xfId="0" applyFont="1" applyFill="1" applyBorder="1" applyAlignment="1">
      <alignment horizontal="center" vertical="center"/>
    </xf>
    <xf numFmtId="0" fontId="21" fillId="22" borderId="8" xfId="0" applyFont="1" applyFill="1" applyBorder="1" applyAlignment="1">
      <alignment horizontal="center" wrapText="1"/>
    </xf>
    <xf numFmtId="0" fontId="21" fillId="22" borderId="19" xfId="0" applyFont="1" applyFill="1" applyBorder="1" applyAlignment="1">
      <alignment horizontal="center" wrapText="1"/>
    </xf>
    <xf numFmtId="0" fontId="21" fillId="22" borderId="20" xfId="0" applyFont="1" applyFill="1" applyBorder="1" applyAlignment="1">
      <alignment horizontal="center" wrapText="1"/>
    </xf>
    <xf numFmtId="2" fontId="52" fillId="0" borderId="0" xfId="54" applyNumberFormat="1" applyFont="1" applyBorder="1" applyAlignment="1">
      <alignment horizontal="center"/>
      <protection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lőirányzat-felhasználási ütemterv 2010.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9">
      <selection activeCell="G28" sqref="G28"/>
    </sheetView>
  </sheetViews>
  <sheetFormatPr defaultColWidth="9.00390625" defaultRowHeight="12.75"/>
  <cols>
    <col min="1" max="1" width="4.875" style="1" customWidth="1"/>
    <col min="2" max="2" width="33.25390625" style="2" customWidth="1"/>
    <col min="3" max="3" width="10.75390625" style="3" customWidth="1"/>
    <col min="4" max="4" width="10.75390625" style="4" customWidth="1"/>
    <col min="5" max="5" width="11.625" style="3" customWidth="1"/>
    <col min="6" max="6" width="10.75390625" style="3" customWidth="1"/>
    <col min="7" max="7" width="10.75390625" style="0" customWidth="1"/>
  </cols>
  <sheetData>
    <row r="1" ht="15.75">
      <c r="G1" s="3"/>
    </row>
    <row r="2" spans="4:7" ht="15.75">
      <c r="D2" s="5"/>
      <c r="F2" s="5"/>
      <c r="G2" s="5" t="s">
        <v>0</v>
      </c>
    </row>
    <row r="3" spans="3:7" ht="14.25" customHeight="1">
      <c r="C3" s="6"/>
      <c r="D3" s="7"/>
      <c r="F3" s="7"/>
      <c r="G3" s="7" t="s">
        <v>1</v>
      </c>
    </row>
    <row r="4" spans="3:4" ht="15.75">
      <c r="C4" s="8"/>
      <c r="D4" s="9"/>
    </row>
    <row r="5" spans="1:7" ht="34.5" customHeight="1">
      <c r="A5" s="508" t="s">
        <v>453</v>
      </c>
      <c r="B5" s="508"/>
      <c r="C5" s="508"/>
      <c r="D5" s="508"/>
      <c r="E5" s="508"/>
      <c r="F5" s="508"/>
      <c r="G5" s="509"/>
    </row>
    <row r="6" ht="23.25" customHeight="1">
      <c r="B6" s="10"/>
    </row>
    <row r="7" spans="2:7" ht="15.75">
      <c r="B7" s="11"/>
      <c r="C7" s="12"/>
      <c r="D7" s="5"/>
      <c r="F7" s="5"/>
      <c r="G7" s="5" t="s">
        <v>2</v>
      </c>
    </row>
    <row r="8" spans="1:7" ht="48.75" customHeight="1">
      <c r="A8" s="13" t="s">
        <v>3</v>
      </c>
      <c r="B8" s="14" t="s">
        <v>4</v>
      </c>
      <c r="C8" s="217" t="s">
        <v>422</v>
      </c>
      <c r="D8" s="343" t="s">
        <v>454</v>
      </c>
      <c r="E8" s="343" t="s">
        <v>455</v>
      </c>
      <c r="F8" s="343" t="s">
        <v>426</v>
      </c>
      <c r="G8" s="351" t="s">
        <v>494</v>
      </c>
    </row>
    <row r="9" spans="1:7" ht="20.25" customHeight="1">
      <c r="A9" s="18"/>
      <c r="B9" s="19" t="s">
        <v>5</v>
      </c>
      <c r="C9" s="369"/>
      <c r="D9" s="422"/>
      <c r="E9" s="344"/>
      <c r="F9" s="349"/>
      <c r="G9" s="349"/>
    </row>
    <row r="10" spans="1:7" ht="20.25" customHeight="1">
      <c r="A10" s="22" t="s">
        <v>6</v>
      </c>
      <c r="B10" s="23" t="s">
        <v>7</v>
      </c>
      <c r="C10" s="369"/>
      <c r="D10" s="345"/>
      <c r="E10" s="344"/>
      <c r="F10" s="349"/>
      <c r="G10" s="349"/>
    </row>
    <row r="11" spans="1:7" ht="20.25" customHeight="1">
      <c r="A11" s="24" t="s">
        <v>8</v>
      </c>
      <c r="B11" s="25" t="s">
        <v>9</v>
      </c>
      <c r="C11" s="369">
        <v>388104</v>
      </c>
      <c r="D11" s="345">
        <v>408472</v>
      </c>
      <c r="E11" s="344">
        <v>401245</v>
      </c>
      <c r="F11" s="349">
        <v>332219</v>
      </c>
      <c r="G11" s="349">
        <v>401439</v>
      </c>
    </row>
    <row r="12" spans="1:7" ht="20.25" customHeight="1">
      <c r="A12" s="24" t="s">
        <v>10</v>
      </c>
      <c r="B12" s="25" t="s">
        <v>11</v>
      </c>
      <c r="C12" s="369">
        <v>0</v>
      </c>
      <c r="D12" s="345">
        <v>32172</v>
      </c>
      <c r="E12" s="345">
        <v>34485</v>
      </c>
      <c r="F12" s="349">
        <v>0</v>
      </c>
      <c r="G12" s="349">
        <v>12610</v>
      </c>
    </row>
    <row r="13" spans="1:7" ht="20.25" customHeight="1">
      <c r="A13" s="24" t="s">
        <v>12</v>
      </c>
      <c r="B13" s="25" t="s">
        <v>13</v>
      </c>
      <c r="C13" s="369">
        <v>66900</v>
      </c>
      <c r="D13" s="345">
        <v>71900</v>
      </c>
      <c r="E13" s="410">
        <v>83993</v>
      </c>
      <c r="F13" s="349">
        <v>66900</v>
      </c>
      <c r="G13" s="349">
        <v>66900</v>
      </c>
    </row>
    <row r="14" spans="1:7" s="27" customFormat="1" ht="20.25" customHeight="1">
      <c r="A14" s="24" t="s">
        <v>14</v>
      </c>
      <c r="B14" s="26" t="s">
        <v>15</v>
      </c>
      <c r="C14" s="369">
        <v>13954</v>
      </c>
      <c r="D14" s="345">
        <v>13954</v>
      </c>
      <c r="E14" s="410">
        <v>16410</v>
      </c>
      <c r="F14" s="349">
        <v>12906</v>
      </c>
      <c r="G14" s="349">
        <v>13144</v>
      </c>
    </row>
    <row r="15" spans="1:7" ht="20.25" customHeight="1">
      <c r="A15" s="24" t="s">
        <v>16</v>
      </c>
      <c r="B15" s="25" t="s">
        <v>17</v>
      </c>
      <c r="C15" s="369">
        <v>0</v>
      </c>
      <c r="D15" s="345">
        <v>360</v>
      </c>
      <c r="E15" s="410">
        <v>447</v>
      </c>
      <c r="F15" s="349">
        <v>360</v>
      </c>
      <c r="G15" s="349">
        <v>360</v>
      </c>
    </row>
    <row r="16" spans="1:7" ht="20.25" customHeight="1">
      <c r="A16" s="24" t="s">
        <v>18</v>
      </c>
      <c r="B16" s="25" t="s">
        <v>19</v>
      </c>
      <c r="C16" s="369">
        <v>0</v>
      </c>
      <c r="D16" s="345">
        <v>460</v>
      </c>
      <c r="E16" s="410">
        <v>316</v>
      </c>
      <c r="F16" s="349">
        <v>1200</v>
      </c>
      <c r="G16" s="349">
        <v>1400</v>
      </c>
    </row>
    <row r="17" spans="1:7" ht="20.25" customHeight="1">
      <c r="A17" s="24" t="s">
        <v>20</v>
      </c>
      <c r="B17" s="25" t="s">
        <v>21</v>
      </c>
      <c r="C17" s="369">
        <v>0</v>
      </c>
      <c r="D17" s="345">
        <v>0</v>
      </c>
      <c r="E17" s="410">
        <v>0</v>
      </c>
      <c r="F17" s="349">
        <v>0</v>
      </c>
      <c r="G17" s="349">
        <v>500</v>
      </c>
    </row>
    <row r="18" spans="1:7" ht="20.25" customHeight="1">
      <c r="A18" s="18"/>
      <c r="B18" s="23" t="s">
        <v>22</v>
      </c>
      <c r="C18" s="370">
        <f>C11+C12+C13+C14+C15+C16+C17</f>
        <v>468958</v>
      </c>
      <c r="D18" s="370">
        <f>D11+D12+D13+D14+D15+D16+D17</f>
        <v>527318</v>
      </c>
      <c r="E18" s="370">
        <f>E11+E12+E13+E14+E15+E16+E17</f>
        <v>536896</v>
      </c>
      <c r="F18" s="374">
        <f>F11+F12+F13+F14+F15+F16+F17</f>
        <v>413585</v>
      </c>
      <c r="G18" s="374">
        <f>G11+G12+G13+G14+G15+G16+G17</f>
        <v>496353</v>
      </c>
    </row>
    <row r="19" spans="1:7" ht="20.25" customHeight="1">
      <c r="A19" s="22" t="s">
        <v>23</v>
      </c>
      <c r="B19" s="23" t="s">
        <v>24</v>
      </c>
      <c r="C19" s="342">
        <v>36522</v>
      </c>
      <c r="D19" s="423">
        <v>44451</v>
      </c>
      <c r="E19" s="411">
        <v>55299</v>
      </c>
      <c r="F19" s="350">
        <v>74602</v>
      </c>
      <c r="G19" s="350">
        <v>74681</v>
      </c>
    </row>
    <row r="20" spans="1:7" ht="20.25" customHeight="1">
      <c r="A20" s="18"/>
      <c r="B20" s="23" t="s">
        <v>25</v>
      </c>
      <c r="C20" s="371">
        <f>C18+C19</f>
        <v>505480</v>
      </c>
      <c r="D20" s="375">
        <f>D18+D19</f>
        <v>571769</v>
      </c>
      <c r="E20" s="459">
        <f>E18+E19</f>
        <v>592195</v>
      </c>
      <c r="F20" s="375">
        <f>F18+F19</f>
        <v>488187</v>
      </c>
      <c r="G20" s="375">
        <f>G18+G19</f>
        <v>571034</v>
      </c>
    </row>
    <row r="21" spans="1:7" ht="20.25" customHeight="1">
      <c r="A21" s="18"/>
      <c r="B21" s="19" t="s">
        <v>26</v>
      </c>
      <c r="C21" s="369"/>
      <c r="D21" s="345"/>
      <c r="E21" s="410"/>
      <c r="F21" s="349"/>
      <c r="G21" s="349"/>
    </row>
    <row r="22" spans="1:7" s="32" customFormat="1" ht="20.25" customHeight="1">
      <c r="A22" s="22" t="s">
        <v>6</v>
      </c>
      <c r="B22" s="23" t="s">
        <v>27</v>
      </c>
      <c r="C22" s="342"/>
      <c r="D22" s="345"/>
      <c r="E22" s="411"/>
      <c r="F22" s="350"/>
      <c r="G22" s="350"/>
    </row>
    <row r="23" spans="1:7" ht="20.25" customHeight="1">
      <c r="A23" s="24" t="s">
        <v>8</v>
      </c>
      <c r="B23" s="25" t="s">
        <v>28</v>
      </c>
      <c r="C23" s="334">
        <v>147402</v>
      </c>
      <c r="D23" s="345">
        <v>160522</v>
      </c>
      <c r="E23" s="410">
        <v>149644</v>
      </c>
      <c r="F23" s="346">
        <v>105135</v>
      </c>
      <c r="G23" s="349">
        <v>160347</v>
      </c>
    </row>
    <row r="24" spans="1:7" ht="30" customHeight="1">
      <c r="A24" s="24" t="s">
        <v>10</v>
      </c>
      <c r="B24" s="33" t="s">
        <v>29</v>
      </c>
      <c r="C24" s="334">
        <v>22505</v>
      </c>
      <c r="D24" s="345">
        <v>24352</v>
      </c>
      <c r="E24" s="410">
        <v>23795</v>
      </c>
      <c r="F24" s="346">
        <v>19745</v>
      </c>
      <c r="G24" s="349">
        <v>25160</v>
      </c>
    </row>
    <row r="25" spans="1:7" ht="20.25" customHeight="1">
      <c r="A25" s="24" t="s">
        <v>12</v>
      </c>
      <c r="B25" s="25" t="s">
        <v>30</v>
      </c>
      <c r="C25" s="334">
        <v>118806</v>
      </c>
      <c r="D25" s="424">
        <v>147508</v>
      </c>
      <c r="E25" s="460">
        <v>118217</v>
      </c>
      <c r="F25" s="346">
        <v>137132</v>
      </c>
      <c r="G25" s="349">
        <v>142889</v>
      </c>
    </row>
    <row r="26" spans="1:7" ht="20.25" customHeight="1">
      <c r="A26" s="34" t="s">
        <v>14</v>
      </c>
      <c r="B26" s="35" t="s">
        <v>31</v>
      </c>
      <c r="C26" s="372">
        <v>24997</v>
      </c>
      <c r="D26" s="345">
        <v>21980</v>
      </c>
      <c r="E26" s="410">
        <v>20763</v>
      </c>
      <c r="F26" s="346">
        <v>46174</v>
      </c>
      <c r="G26" s="349">
        <v>46174</v>
      </c>
    </row>
    <row r="27" spans="1:13" ht="20.25" customHeight="1">
      <c r="A27" s="36" t="s">
        <v>16</v>
      </c>
      <c r="B27" s="37" t="s">
        <v>32</v>
      </c>
      <c r="C27" s="373">
        <v>146292</v>
      </c>
      <c r="D27" s="425">
        <v>144896</v>
      </c>
      <c r="E27" s="410">
        <v>143504</v>
      </c>
      <c r="F27" s="344">
        <v>156543</v>
      </c>
      <c r="G27" s="349">
        <v>158559</v>
      </c>
      <c r="M27" t="s">
        <v>410</v>
      </c>
    </row>
    <row r="28" spans="1:7" ht="20.25" customHeight="1">
      <c r="A28" s="36" t="s">
        <v>33</v>
      </c>
      <c r="B28" s="37" t="s">
        <v>34</v>
      </c>
      <c r="C28" s="334">
        <v>20189</v>
      </c>
      <c r="D28" s="426">
        <v>19198</v>
      </c>
      <c r="E28" s="461">
        <v>18152</v>
      </c>
      <c r="F28" s="346">
        <v>3910</v>
      </c>
      <c r="G28" s="349">
        <v>6207</v>
      </c>
    </row>
    <row r="29" spans="1:7" ht="20.25" customHeight="1">
      <c r="A29" s="36" t="s">
        <v>20</v>
      </c>
      <c r="B29" s="37" t="s">
        <v>35</v>
      </c>
      <c r="C29" s="334">
        <v>16174</v>
      </c>
      <c r="D29" s="426">
        <v>44198</v>
      </c>
      <c r="E29" s="461">
        <v>34323</v>
      </c>
      <c r="F29" s="346">
        <v>8700</v>
      </c>
      <c r="G29" s="349">
        <v>20850</v>
      </c>
    </row>
    <row r="30" spans="1:7" ht="20.25" customHeight="1">
      <c r="A30" s="36" t="s">
        <v>36</v>
      </c>
      <c r="B30" s="37" t="s">
        <v>37</v>
      </c>
      <c r="C30" s="334">
        <v>0</v>
      </c>
      <c r="D30" s="346">
        <v>0</v>
      </c>
      <c r="E30" s="461">
        <v>0</v>
      </c>
      <c r="F30" s="346">
        <v>0</v>
      </c>
      <c r="G30" s="349">
        <v>0</v>
      </c>
    </row>
    <row r="31" spans="1:7" s="32" customFormat="1" ht="20.25" customHeight="1">
      <c r="A31" s="40"/>
      <c r="B31" s="19" t="s">
        <v>38</v>
      </c>
      <c r="C31" s="370">
        <f>C23+C24+C25+C26+C27+C28+C29+C30</f>
        <v>496365</v>
      </c>
      <c r="D31" s="370">
        <f>D23+D24+D25+D26+D27+D28+D29+D30</f>
        <v>562654</v>
      </c>
      <c r="E31" s="370">
        <f>E23+E24+E25+E26+E27+E28+E29+E30</f>
        <v>508398</v>
      </c>
      <c r="F31" s="374">
        <f>F23+F24+F25+F26+F27+F28+F29+F30</f>
        <v>477339</v>
      </c>
      <c r="G31" s="374">
        <f>G23+G24+G25+G26+G27+G28+G29+G30</f>
        <v>560186</v>
      </c>
    </row>
    <row r="32" spans="1:7" s="32" customFormat="1" ht="20.25" customHeight="1">
      <c r="A32" s="40" t="s">
        <v>23</v>
      </c>
      <c r="B32" s="19" t="s">
        <v>39</v>
      </c>
      <c r="C32" s="370">
        <v>9115</v>
      </c>
      <c r="D32" s="350">
        <v>9115</v>
      </c>
      <c r="E32" s="462">
        <v>9115</v>
      </c>
      <c r="F32" s="374">
        <v>10848</v>
      </c>
      <c r="G32" s="350">
        <v>10848</v>
      </c>
    </row>
    <row r="33" spans="1:7" s="32" customFormat="1" ht="20.25" customHeight="1">
      <c r="A33" s="42"/>
      <c r="B33" s="19" t="s">
        <v>40</v>
      </c>
      <c r="C33" s="370">
        <f>C31+C32</f>
        <v>505480</v>
      </c>
      <c r="D33" s="374">
        <f>D31+D32</f>
        <v>571769</v>
      </c>
      <c r="E33" s="463">
        <f>E31+E32</f>
        <v>517513</v>
      </c>
      <c r="F33" s="374">
        <f>F31+F32</f>
        <v>488187</v>
      </c>
      <c r="G33" s="374">
        <f>G31+G32</f>
        <v>571034</v>
      </c>
    </row>
    <row r="35" ht="15.75">
      <c r="C35" s="43"/>
    </row>
  </sheetData>
  <sheetProtection selectLockedCells="1" selectUnlockedCells="1"/>
  <mergeCells count="1">
    <mergeCell ref="A5:G5"/>
  </mergeCells>
  <printOptions/>
  <pageMargins left="0.5" right="0.3625" top="0.5902777777777778" bottom="0.5902777777777778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43"/>
  <sheetViews>
    <sheetView zoomScaleSheetLayoutView="100" zoomScalePageLayoutView="0" workbookViewId="0" topLeftCell="A1">
      <selection activeCell="J12" sqref="J12"/>
    </sheetView>
  </sheetViews>
  <sheetFormatPr defaultColWidth="7.875" defaultRowHeight="12.75"/>
  <cols>
    <col min="1" max="1" width="6.25390625" style="84" customWidth="1"/>
    <col min="2" max="2" width="36.00390625" style="84" customWidth="1"/>
    <col min="3" max="3" width="11.00390625" style="84" customWidth="1"/>
    <col min="4" max="4" width="10.875" style="206" customWidth="1"/>
    <col min="5" max="5" width="10.75390625" style="84" customWidth="1"/>
    <col min="6" max="6" width="10.375" style="206" customWidth="1"/>
    <col min="7" max="7" width="10.75390625" style="206" customWidth="1"/>
    <col min="8" max="248" width="7.875" style="206" customWidth="1"/>
  </cols>
  <sheetData>
    <row r="1" spans="3:7" ht="15.75">
      <c r="C1" s="85"/>
      <c r="F1" s="85"/>
      <c r="G1" s="85" t="s">
        <v>237</v>
      </c>
    </row>
    <row r="2" spans="3:7" ht="12.75" customHeight="1">
      <c r="C2" s="85"/>
      <c r="F2" s="85"/>
      <c r="G2" s="85" t="s">
        <v>41</v>
      </c>
    </row>
    <row r="4" spans="1:7" ht="48.75" customHeight="1">
      <c r="A4" s="532" t="s">
        <v>464</v>
      </c>
      <c r="B4" s="532"/>
      <c r="C4" s="532"/>
      <c r="D4" s="532"/>
      <c r="E4" s="532"/>
      <c r="F4" s="532"/>
      <c r="G4" s="509"/>
    </row>
    <row r="7" spans="1:7" ht="15.75" customHeight="1">
      <c r="A7" s="124"/>
      <c r="C7" s="85"/>
      <c r="F7" s="85"/>
      <c r="G7" s="85" t="s">
        <v>2</v>
      </c>
    </row>
    <row r="8" spans="1:255" s="54" customFormat="1" ht="57.75" customHeight="1">
      <c r="A8" s="229" t="s">
        <v>3</v>
      </c>
      <c r="B8" s="230" t="s">
        <v>4</v>
      </c>
      <c r="C8" s="217" t="s">
        <v>425</v>
      </c>
      <c r="D8" s="17" t="s">
        <v>454</v>
      </c>
      <c r="E8" s="454" t="s">
        <v>455</v>
      </c>
      <c r="F8" s="343" t="s">
        <v>465</v>
      </c>
      <c r="G8" s="351" t="s">
        <v>494</v>
      </c>
      <c r="IO8" s="55"/>
      <c r="IP8" s="55"/>
      <c r="IQ8" s="55"/>
      <c r="IR8" s="55"/>
      <c r="IS8" s="55"/>
      <c r="IT8" s="55"/>
      <c r="IU8" s="55"/>
    </row>
    <row r="9" spans="1:7" ht="30.75" customHeight="1">
      <c r="A9" s="231" t="s">
        <v>8</v>
      </c>
      <c r="B9" s="232" t="s">
        <v>433</v>
      </c>
      <c r="C9" s="369">
        <v>1972</v>
      </c>
      <c r="D9" s="455">
        <v>2060</v>
      </c>
      <c r="E9" s="468">
        <v>2060</v>
      </c>
      <c r="F9" s="349">
        <v>2000</v>
      </c>
      <c r="G9" s="349">
        <v>2000</v>
      </c>
    </row>
    <row r="10" spans="1:7" ht="33.75" customHeight="1">
      <c r="A10" s="231" t="s">
        <v>10</v>
      </c>
      <c r="B10" s="233" t="s">
        <v>434</v>
      </c>
      <c r="C10" s="369">
        <v>16367</v>
      </c>
      <c r="D10" s="455">
        <v>9758</v>
      </c>
      <c r="E10" s="468">
        <v>8729</v>
      </c>
      <c r="F10" s="349"/>
      <c r="G10" s="349">
        <v>2297</v>
      </c>
    </row>
    <row r="11" spans="1:7" ht="31.5" customHeight="1">
      <c r="A11" s="231" t="s">
        <v>12</v>
      </c>
      <c r="B11" s="228" t="s">
        <v>430</v>
      </c>
      <c r="C11" s="369">
        <v>350</v>
      </c>
      <c r="D11" s="455">
        <v>1366</v>
      </c>
      <c r="E11" s="468">
        <v>1366</v>
      </c>
      <c r="F11" s="349">
        <v>1910</v>
      </c>
      <c r="G11" s="349">
        <v>1910</v>
      </c>
    </row>
    <row r="12" spans="1:7" ht="31.5" customHeight="1">
      <c r="A12" s="231" t="s">
        <v>14</v>
      </c>
      <c r="B12" s="228" t="s">
        <v>428</v>
      </c>
      <c r="C12" s="379">
        <v>1500</v>
      </c>
      <c r="D12" s="470">
        <v>3115</v>
      </c>
      <c r="E12" s="471">
        <v>3115</v>
      </c>
      <c r="F12" s="349"/>
      <c r="G12" s="349"/>
    </row>
    <row r="13" spans="1:7" ht="31.5" customHeight="1">
      <c r="A13" s="231" t="s">
        <v>106</v>
      </c>
      <c r="B13" s="233" t="s">
        <v>475</v>
      </c>
      <c r="C13" s="349"/>
      <c r="D13" s="455">
        <v>2317</v>
      </c>
      <c r="E13" s="349">
        <v>2317</v>
      </c>
      <c r="F13" s="349"/>
      <c r="G13" s="349"/>
    </row>
    <row r="14" spans="1:7" ht="31.5" customHeight="1">
      <c r="A14" s="231" t="s">
        <v>18</v>
      </c>
      <c r="B14" s="233" t="s">
        <v>473</v>
      </c>
      <c r="C14" s="349"/>
      <c r="D14" s="455">
        <v>402</v>
      </c>
      <c r="E14" s="349">
        <v>385</v>
      </c>
      <c r="F14" s="349"/>
      <c r="G14" s="349"/>
    </row>
    <row r="15" spans="1:7" ht="31.5" customHeight="1">
      <c r="A15" s="231" t="s">
        <v>474</v>
      </c>
      <c r="B15" s="233" t="s">
        <v>476</v>
      </c>
      <c r="C15" s="349"/>
      <c r="D15" s="455">
        <v>130</v>
      </c>
      <c r="E15" s="349">
        <v>130</v>
      </c>
      <c r="F15" s="349"/>
      <c r="G15" s="349"/>
    </row>
    <row r="16" spans="1:7" ht="31.5" customHeight="1">
      <c r="A16" s="231" t="s">
        <v>477</v>
      </c>
      <c r="B16" s="233" t="s">
        <v>478</v>
      </c>
      <c r="C16" s="349"/>
      <c r="D16" s="455">
        <v>50</v>
      </c>
      <c r="E16" s="349">
        <v>50</v>
      </c>
      <c r="F16" s="349"/>
      <c r="G16" s="349"/>
    </row>
    <row r="17" spans="1:255" s="62" customFormat="1" ht="31.5" customHeight="1">
      <c r="A17" s="234"/>
      <c r="B17" s="41" t="s">
        <v>210</v>
      </c>
      <c r="C17" s="450">
        <f>SUM(C9:C12)</f>
        <v>20189</v>
      </c>
      <c r="D17" s="450">
        <f>SUM(D9:D16)</f>
        <v>19198</v>
      </c>
      <c r="E17" s="450">
        <f>SUM(E9:E16)</f>
        <v>18152</v>
      </c>
      <c r="F17" s="350">
        <f>SUM(F9:F12)</f>
        <v>3910</v>
      </c>
      <c r="G17" s="350">
        <f>SUM(G9:G12)</f>
        <v>6207</v>
      </c>
      <c r="IO17" s="32"/>
      <c r="IP17" s="32"/>
      <c r="IQ17" s="32"/>
      <c r="IR17" s="32"/>
      <c r="IS17" s="32"/>
      <c r="IT17" s="32"/>
      <c r="IU17" s="32"/>
    </row>
    <row r="18" spans="1:4" ht="15.75">
      <c r="A18" s="235"/>
      <c r="D18" s="84"/>
    </row>
    <row r="19" ht="15.75">
      <c r="D19" s="84"/>
    </row>
    <row r="20" ht="15.75">
      <c r="D20" s="84"/>
    </row>
    <row r="21" ht="15.75">
      <c r="D21" s="84"/>
    </row>
    <row r="22" ht="15.75" customHeight="1">
      <c r="D22" s="84"/>
    </row>
    <row r="23" ht="15.75" customHeight="1">
      <c r="D23" s="84"/>
    </row>
    <row r="24" ht="15.75">
      <c r="D24" s="84"/>
    </row>
    <row r="25" ht="15.75">
      <c r="D25" s="84"/>
    </row>
    <row r="26" ht="15.75">
      <c r="D26" s="84"/>
    </row>
    <row r="27" ht="15.75">
      <c r="D27" s="84"/>
    </row>
    <row r="28" ht="15.75">
      <c r="D28" s="84"/>
    </row>
    <row r="29" ht="15.75">
      <c r="D29" s="84"/>
    </row>
    <row r="30" ht="15.75">
      <c r="D30" s="84"/>
    </row>
    <row r="31" ht="15.75">
      <c r="D31" s="84"/>
    </row>
    <row r="32" ht="15.75">
      <c r="D32" s="84"/>
    </row>
    <row r="33" ht="16.5" customHeight="1">
      <c r="D33" s="84"/>
    </row>
    <row r="34" ht="15.75">
      <c r="D34" s="84"/>
    </row>
    <row r="35" ht="15.75">
      <c r="D35" s="84"/>
    </row>
    <row r="36" ht="15.75">
      <c r="D36" s="84"/>
    </row>
    <row r="37" ht="15.75">
      <c r="D37" s="84"/>
    </row>
    <row r="38" ht="15.75">
      <c r="D38" s="84"/>
    </row>
    <row r="39" ht="15.75">
      <c r="D39" s="84"/>
    </row>
    <row r="40" ht="15.75">
      <c r="D40" s="84"/>
    </row>
    <row r="41" ht="15.75">
      <c r="D41" s="84"/>
    </row>
    <row r="42" ht="15.75">
      <c r="D42" s="84"/>
    </row>
    <row r="43" ht="15.75">
      <c r="D43" s="84"/>
    </row>
  </sheetData>
  <sheetProtection selectLockedCells="1" selectUnlockedCells="1"/>
  <mergeCells count="1">
    <mergeCell ref="A4:G4"/>
  </mergeCells>
  <printOptions horizontalCentered="1"/>
  <pageMargins left="0.27569444444444446" right="0.3625" top="0.7479166666666667" bottom="0.39375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4.75390625" style="0" customWidth="1"/>
    <col min="2" max="2" width="33.75390625" style="0" customWidth="1"/>
    <col min="3" max="4" width="10.75390625" style="0" customWidth="1"/>
    <col min="5" max="5" width="10.00390625" style="0" customWidth="1"/>
    <col min="6" max="6" width="10.125" style="0" customWidth="1"/>
    <col min="7" max="7" width="10.25390625" style="0" customWidth="1"/>
  </cols>
  <sheetData>
    <row r="1" spans="1:7" ht="15.75">
      <c r="A1" s="84"/>
      <c r="B1" s="84"/>
      <c r="C1" s="85"/>
      <c r="F1" s="85"/>
      <c r="G1" s="85" t="s">
        <v>238</v>
      </c>
    </row>
    <row r="2" spans="1:7" ht="14.25" customHeight="1">
      <c r="A2" s="84"/>
      <c r="B2" s="84"/>
      <c r="C2" s="85"/>
      <c r="F2" s="85"/>
      <c r="G2" s="85" t="s">
        <v>1</v>
      </c>
    </row>
    <row r="3" spans="1:3" ht="15.75">
      <c r="A3" s="84"/>
      <c r="B3" s="84"/>
      <c r="C3" s="84"/>
    </row>
    <row r="4" spans="1:3" ht="15.75">
      <c r="A4" s="84"/>
      <c r="B4" s="84"/>
      <c r="C4" s="84"/>
    </row>
    <row r="5" spans="1:7" ht="45" customHeight="1">
      <c r="A5" s="532" t="s">
        <v>466</v>
      </c>
      <c r="B5" s="532"/>
      <c r="C5" s="532"/>
      <c r="D5" s="532"/>
      <c r="E5" s="532"/>
      <c r="F5" s="532"/>
      <c r="G5" s="509"/>
    </row>
    <row r="6" spans="1:3" ht="15.75">
      <c r="A6" s="84"/>
      <c r="B6" s="84"/>
      <c r="C6" s="84"/>
    </row>
    <row r="7" spans="1:3" ht="15.75">
      <c r="A7" s="84"/>
      <c r="B7" s="84"/>
      <c r="C7" s="84"/>
    </row>
    <row r="8" spans="1:3" ht="15.75">
      <c r="A8" s="84"/>
      <c r="B8" s="84"/>
      <c r="C8" s="84"/>
    </row>
    <row r="9" spans="1:3" ht="15.75">
      <c r="A9" s="84"/>
      <c r="B9" s="84"/>
      <c r="C9" s="84"/>
    </row>
    <row r="10" spans="1:7" ht="15.75">
      <c r="A10" s="124"/>
      <c r="B10" s="84"/>
      <c r="C10" s="85"/>
      <c r="F10" s="85"/>
      <c r="G10" s="85" t="s">
        <v>2</v>
      </c>
    </row>
    <row r="11" spans="1:7" s="55" customFormat="1" ht="57.75" customHeight="1">
      <c r="A11" s="229" t="s">
        <v>3</v>
      </c>
      <c r="B11" s="230" t="s">
        <v>4</v>
      </c>
      <c r="C11" s="217" t="s">
        <v>422</v>
      </c>
      <c r="D11" s="15" t="s">
        <v>454</v>
      </c>
      <c r="E11" s="16" t="s">
        <v>455</v>
      </c>
      <c r="F11" s="343" t="s">
        <v>426</v>
      </c>
      <c r="G11" s="343" t="s">
        <v>494</v>
      </c>
    </row>
    <row r="12" spans="1:7" s="55" customFormat="1" ht="31.5" customHeight="1">
      <c r="A12" s="231" t="s">
        <v>93</v>
      </c>
      <c r="B12" s="233" t="s">
        <v>471</v>
      </c>
      <c r="C12" s="334">
        <v>16174</v>
      </c>
      <c r="D12" s="121">
        <v>16174</v>
      </c>
      <c r="E12" s="334">
        <v>16174</v>
      </c>
      <c r="F12" s="346">
        <v>8700</v>
      </c>
      <c r="G12" s="349">
        <v>8700</v>
      </c>
    </row>
    <row r="13" spans="1:7" s="55" customFormat="1" ht="31.5" customHeight="1">
      <c r="A13" s="231" t="s">
        <v>10</v>
      </c>
      <c r="B13" s="233" t="s">
        <v>435</v>
      </c>
      <c r="C13" s="334"/>
      <c r="D13" s="121">
        <v>26579</v>
      </c>
      <c r="E13" s="334">
        <v>16704</v>
      </c>
      <c r="F13" s="346"/>
      <c r="G13" s="349">
        <v>12150</v>
      </c>
    </row>
    <row r="14" spans="1:7" s="55" customFormat="1" ht="31.5" customHeight="1">
      <c r="A14" s="231" t="s">
        <v>12</v>
      </c>
      <c r="B14" s="233" t="s">
        <v>479</v>
      </c>
      <c r="C14" s="334"/>
      <c r="D14" s="121">
        <v>311</v>
      </c>
      <c r="E14" s="334">
        <v>311</v>
      </c>
      <c r="F14" s="346"/>
      <c r="G14" s="349"/>
    </row>
    <row r="15" spans="1:7" s="55" customFormat="1" ht="31.5" customHeight="1">
      <c r="A15" s="231" t="s">
        <v>14</v>
      </c>
      <c r="B15" s="233" t="s">
        <v>480</v>
      </c>
      <c r="C15" s="334"/>
      <c r="D15" s="121">
        <v>715</v>
      </c>
      <c r="E15" s="334">
        <v>715</v>
      </c>
      <c r="F15" s="346"/>
      <c r="G15" s="349"/>
    </row>
    <row r="16" spans="1:7" s="55" customFormat="1" ht="31.5" customHeight="1">
      <c r="A16" s="231" t="s">
        <v>16</v>
      </c>
      <c r="B16" s="233" t="s">
        <v>481</v>
      </c>
      <c r="C16" s="334"/>
      <c r="D16" s="121">
        <v>419</v>
      </c>
      <c r="E16" s="334">
        <v>419</v>
      </c>
      <c r="F16" s="346"/>
      <c r="G16" s="349"/>
    </row>
    <row r="17" spans="1:7" s="55" customFormat="1" ht="40.5" customHeight="1">
      <c r="A17" s="236"/>
      <c r="B17" s="41" t="s">
        <v>210</v>
      </c>
      <c r="C17" s="342">
        <f>SUM(C12:C14)</f>
        <v>16174</v>
      </c>
      <c r="D17" s="342">
        <f>SUM(D12:D16)</f>
        <v>44198</v>
      </c>
      <c r="E17" s="342">
        <f>SUM(E12:E16)</f>
        <v>34323</v>
      </c>
      <c r="F17" s="350">
        <f>SUM(F12:F14)</f>
        <v>8700</v>
      </c>
      <c r="G17" s="350">
        <f>SUM(G12:G14)</f>
        <v>20850</v>
      </c>
    </row>
  </sheetData>
  <sheetProtection selectLockedCells="1" selectUnlockedCells="1"/>
  <mergeCells count="1">
    <mergeCell ref="A5:G5"/>
  </mergeCells>
  <printOptions/>
  <pageMargins left="0.7513888888888889" right="0.4486111111111111" top="0.5465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5.75390625" style="84" customWidth="1"/>
    <col min="2" max="2" width="46.875" style="84" customWidth="1"/>
    <col min="3" max="4" width="9.75390625" style="84" customWidth="1"/>
  </cols>
  <sheetData>
    <row r="1" ht="15.75">
      <c r="D1" s="85" t="s">
        <v>239</v>
      </c>
    </row>
    <row r="2" ht="12" customHeight="1">
      <c r="D2" s="85" t="s">
        <v>1</v>
      </c>
    </row>
    <row r="5" spans="1:4" ht="45.75" customHeight="1">
      <c r="A5" s="533" t="s">
        <v>467</v>
      </c>
      <c r="B5" s="533"/>
      <c r="C5" s="533"/>
      <c r="D5" s="533"/>
    </row>
    <row r="10" ht="15.75">
      <c r="D10" s="85" t="s">
        <v>240</v>
      </c>
    </row>
    <row r="11" spans="1:4" ht="31.5" customHeight="1">
      <c r="A11" s="237" t="s">
        <v>3</v>
      </c>
      <c r="B11" s="230" t="s">
        <v>241</v>
      </c>
      <c r="C11" s="238" t="s">
        <v>242</v>
      </c>
      <c r="D11" s="238" t="s">
        <v>243</v>
      </c>
    </row>
    <row r="12" spans="1:4" s="242" customFormat="1" ht="41.25" customHeight="1">
      <c r="A12" s="239" t="s">
        <v>244</v>
      </c>
      <c r="B12" s="240" t="s">
        <v>244</v>
      </c>
      <c r="C12" s="241" t="s">
        <v>244</v>
      </c>
      <c r="D12" s="241" t="s">
        <v>244</v>
      </c>
    </row>
    <row r="13" spans="1:5" ht="36.75" customHeight="1">
      <c r="A13" s="232"/>
      <c r="B13" s="41" t="s">
        <v>210</v>
      </c>
      <c r="C13" s="243" t="s">
        <v>244</v>
      </c>
      <c r="D13" s="243" t="s">
        <v>214</v>
      </c>
      <c r="E13" s="242"/>
    </row>
    <row r="14" spans="1:3" ht="15.75">
      <c r="A14" s="124"/>
      <c r="B14" s="124"/>
      <c r="C14" s="124"/>
    </row>
  </sheetData>
  <sheetProtection selectLockedCells="1" selectUnlockedCells="1"/>
  <mergeCells count="1">
    <mergeCell ref="A5:D5"/>
  </mergeCells>
  <printOptions/>
  <pageMargins left="0.9298611111111111" right="0.7479166666666667" top="0.7201388888888889" bottom="0.9840277777777777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9">
      <selection activeCell="L10" sqref="L10"/>
    </sheetView>
  </sheetViews>
  <sheetFormatPr defaultColWidth="9.00390625" defaultRowHeight="12.75"/>
  <cols>
    <col min="1" max="1" width="6.625" style="0" customWidth="1"/>
    <col min="2" max="2" width="25.25390625" style="0" customWidth="1"/>
    <col min="3" max="3" width="14.625" style="0" customWidth="1"/>
    <col min="4" max="4" width="16.875" style="0" customWidth="1"/>
    <col min="5" max="5" width="10.625" style="0" customWidth="1"/>
    <col min="6" max="6" width="15.00390625" style="0" customWidth="1"/>
    <col min="7" max="8" width="10.00390625" style="0" customWidth="1"/>
    <col min="9" max="9" width="11.25390625" style="0" customWidth="1"/>
  </cols>
  <sheetData>
    <row r="2" spans="1:9" ht="15.75">
      <c r="A2" s="293"/>
      <c r="B2" s="84"/>
      <c r="C2" s="84"/>
      <c r="D2" s="84"/>
      <c r="E2" s="84"/>
      <c r="F2" s="84"/>
      <c r="G2" s="84"/>
      <c r="H2" s="534" t="s">
        <v>308</v>
      </c>
      <c r="I2" s="534"/>
    </row>
    <row r="3" spans="1:9" ht="15.75">
      <c r="A3" s="293"/>
      <c r="B3" s="84"/>
      <c r="C3" s="84"/>
      <c r="D3" s="84"/>
      <c r="E3" s="84"/>
      <c r="F3" s="84"/>
      <c r="G3" s="84"/>
      <c r="H3" s="84"/>
      <c r="I3" s="85" t="s">
        <v>1</v>
      </c>
    </row>
    <row r="4" spans="1:9" ht="18.75">
      <c r="A4" s="516" t="s">
        <v>472</v>
      </c>
      <c r="B4" s="516"/>
      <c r="C4" s="516"/>
      <c r="D4" s="516"/>
      <c r="E4" s="516"/>
      <c r="F4" s="516"/>
      <c r="G4" s="516"/>
      <c r="H4" s="516"/>
      <c r="I4" s="516"/>
    </row>
    <row r="5" spans="1:9" ht="18.75">
      <c r="A5" s="294"/>
      <c r="B5" s="295"/>
      <c r="C5" s="295"/>
      <c r="D5" s="295"/>
      <c r="E5" s="295"/>
      <c r="F5" s="295"/>
      <c r="G5" s="295"/>
      <c r="H5" s="295"/>
      <c r="I5" s="295"/>
    </row>
    <row r="6" spans="1:9" ht="15.75">
      <c r="A6" s="293"/>
      <c r="B6" s="84"/>
      <c r="C6" s="84"/>
      <c r="D6" s="84"/>
      <c r="E6" s="84"/>
      <c r="F6" s="84"/>
      <c r="G6" s="84"/>
      <c r="H6" s="84"/>
      <c r="I6" s="85" t="s">
        <v>2</v>
      </c>
    </row>
    <row r="7" spans="1:9" ht="15.75">
      <c r="A7" s="535" t="s">
        <v>3</v>
      </c>
      <c r="B7" s="535" t="s">
        <v>309</v>
      </c>
      <c r="C7" s="536" t="s">
        <v>310</v>
      </c>
      <c r="D7" s="536"/>
      <c r="E7" s="536"/>
      <c r="F7" s="536" t="s">
        <v>311</v>
      </c>
      <c r="G7" s="536"/>
      <c r="H7" s="536"/>
      <c r="I7" s="292" t="s">
        <v>210</v>
      </c>
    </row>
    <row r="8" spans="1:9" ht="31.5">
      <c r="A8" s="535"/>
      <c r="B8" s="535"/>
      <c r="C8" s="296" t="s">
        <v>218</v>
      </c>
      <c r="D8" s="296" t="s">
        <v>312</v>
      </c>
      <c r="E8" s="296" t="s">
        <v>313</v>
      </c>
      <c r="F8" s="296" t="s">
        <v>218</v>
      </c>
      <c r="G8" s="296" t="s">
        <v>314</v>
      </c>
      <c r="H8" s="296" t="s">
        <v>315</v>
      </c>
      <c r="I8" s="296" t="s">
        <v>316</v>
      </c>
    </row>
    <row r="9" spans="1:9" ht="15.75">
      <c r="A9" s="60" t="s">
        <v>6</v>
      </c>
      <c r="B9" s="75" t="s">
        <v>317</v>
      </c>
      <c r="C9" s="297"/>
      <c r="D9" s="297"/>
      <c r="E9" s="297"/>
      <c r="F9" s="297"/>
      <c r="G9" s="297"/>
      <c r="H9" s="297"/>
      <c r="I9" s="297"/>
    </row>
    <row r="10" spans="1:9" ht="15.75">
      <c r="A10" s="60" t="s">
        <v>8</v>
      </c>
      <c r="B10" s="75" t="s">
        <v>318</v>
      </c>
      <c r="C10" s="36" t="s">
        <v>319</v>
      </c>
      <c r="D10" s="36" t="s">
        <v>214</v>
      </c>
      <c r="E10" s="36" t="s">
        <v>320</v>
      </c>
      <c r="F10" s="36" t="s">
        <v>215</v>
      </c>
      <c r="G10" s="36" t="s">
        <v>215</v>
      </c>
      <c r="H10" s="36" t="s">
        <v>214</v>
      </c>
      <c r="I10" s="36" t="s">
        <v>214</v>
      </c>
    </row>
    <row r="11" spans="1:9" ht="31.5">
      <c r="A11" s="60" t="s">
        <v>10</v>
      </c>
      <c r="B11" s="228" t="s">
        <v>321</v>
      </c>
      <c r="C11" s="36" t="s">
        <v>322</v>
      </c>
      <c r="D11" s="36" t="s">
        <v>215</v>
      </c>
      <c r="E11" s="36" t="s">
        <v>215</v>
      </c>
      <c r="F11" s="36" t="s">
        <v>215</v>
      </c>
      <c r="G11" s="36" t="s">
        <v>215</v>
      </c>
      <c r="H11" s="36" t="s">
        <v>215</v>
      </c>
      <c r="I11" s="36" t="s">
        <v>215</v>
      </c>
    </row>
    <row r="12" spans="1:9" ht="15.75">
      <c r="A12" s="60" t="s">
        <v>12</v>
      </c>
      <c r="B12" s="75" t="s">
        <v>323</v>
      </c>
      <c r="C12" s="36" t="s">
        <v>214</v>
      </c>
      <c r="D12" s="36" t="s">
        <v>215</v>
      </c>
      <c r="E12" s="36" t="s">
        <v>214</v>
      </c>
      <c r="F12" s="36" t="s">
        <v>214</v>
      </c>
      <c r="G12" s="36" t="s">
        <v>214</v>
      </c>
      <c r="H12" s="36" t="s">
        <v>214</v>
      </c>
      <c r="I12" s="36" t="s">
        <v>214</v>
      </c>
    </row>
    <row r="13" spans="1:9" ht="40.5" customHeight="1">
      <c r="A13" s="60" t="s">
        <v>150</v>
      </c>
      <c r="B13" s="75" t="s">
        <v>324</v>
      </c>
      <c r="C13" s="298" t="s">
        <v>325</v>
      </c>
      <c r="D13" s="298" t="s">
        <v>326</v>
      </c>
      <c r="E13" s="36" t="s">
        <v>436</v>
      </c>
      <c r="F13" s="298" t="s">
        <v>332</v>
      </c>
      <c r="G13" s="36" t="s">
        <v>408</v>
      </c>
      <c r="H13" s="36" t="s">
        <v>437</v>
      </c>
      <c r="I13" s="36" t="s">
        <v>438</v>
      </c>
    </row>
    <row r="14" spans="1:9" ht="45">
      <c r="A14" s="60" t="s">
        <v>23</v>
      </c>
      <c r="B14" s="299" t="s">
        <v>327</v>
      </c>
      <c r="C14" s="300" t="s">
        <v>322</v>
      </c>
      <c r="D14" s="300" t="s">
        <v>322</v>
      </c>
      <c r="E14" s="236" t="s">
        <v>320</v>
      </c>
      <c r="F14" s="236" t="s">
        <v>215</v>
      </c>
      <c r="G14" s="236" t="s">
        <v>215</v>
      </c>
      <c r="H14" s="236" t="s">
        <v>320</v>
      </c>
      <c r="I14" s="236" t="s">
        <v>244</v>
      </c>
    </row>
    <row r="15" spans="1:9" ht="31.5">
      <c r="A15" s="60" t="s">
        <v>53</v>
      </c>
      <c r="B15" s="228" t="s">
        <v>328</v>
      </c>
      <c r="C15" s="300" t="s">
        <v>320</v>
      </c>
      <c r="D15" s="300" t="s">
        <v>244</v>
      </c>
      <c r="E15" s="236" t="s">
        <v>244</v>
      </c>
      <c r="F15" s="236" t="s">
        <v>244</v>
      </c>
      <c r="G15" s="236" t="s">
        <v>244</v>
      </c>
      <c r="H15" s="236" t="s">
        <v>244</v>
      </c>
      <c r="I15" s="236" t="s">
        <v>215</v>
      </c>
    </row>
    <row r="16" spans="1:9" ht="60">
      <c r="A16" s="60" t="s">
        <v>109</v>
      </c>
      <c r="B16" s="299" t="s">
        <v>329</v>
      </c>
      <c r="C16" s="300" t="s">
        <v>320</v>
      </c>
      <c r="D16" s="300" t="s">
        <v>244</v>
      </c>
      <c r="E16" s="236" t="s">
        <v>244</v>
      </c>
      <c r="F16" s="236" t="s">
        <v>244</v>
      </c>
      <c r="G16" s="236" t="s">
        <v>244</v>
      </c>
      <c r="H16" s="236" t="s">
        <v>244</v>
      </c>
      <c r="I16" s="236" t="s">
        <v>215</v>
      </c>
    </row>
    <row r="17" spans="1:9" ht="47.25">
      <c r="A17" s="60" t="s">
        <v>76</v>
      </c>
      <c r="B17" s="228" t="s">
        <v>330</v>
      </c>
      <c r="C17" s="300" t="s">
        <v>320</v>
      </c>
      <c r="D17" s="300" t="s">
        <v>244</v>
      </c>
      <c r="E17" s="236" t="s">
        <v>244</v>
      </c>
      <c r="F17" s="236" t="s">
        <v>244</v>
      </c>
      <c r="G17" s="236" t="s">
        <v>244</v>
      </c>
      <c r="H17" s="236" t="s">
        <v>244</v>
      </c>
      <c r="I17" s="236" t="s">
        <v>215</v>
      </c>
    </row>
    <row r="18" spans="1:9" ht="30" customHeight="1">
      <c r="A18" s="60"/>
      <c r="B18" s="41" t="s">
        <v>210</v>
      </c>
      <c r="C18" s="300" t="s">
        <v>320</v>
      </c>
      <c r="D18" s="300" t="s">
        <v>244</v>
      </c>
      <c r="E18" s="40" t="s">
        <v>436</v>
      </c>
      <c r="F18" s="36" t="s">
        <v>214</v>
      </c>
      <c r="G18" s="36" t="s">
        <v>214</v>
      </c>
      <c r="H18" s="40" t="s">
        <v>437</v>
      </c>
      <c r="I18" s="40" t="s">
        <v>438</v>
      </c>
    </row>
    <row r="19" spans="1:9" ht="15.75">
      <c r="A19" s="293"/>
      <c r="B19" s="84"/>
      <c r="C19" s="84"/>
      <c r="D19" s="84"/>
      <c r="E19" s="84"/>
      <c r="F19" s="84"/>
      <c r="G19" s="84"/>
      <c r="H19" s="84"/>
      <c r="I19" s="84"/>
    </row>
    <row r="20" spans="1:9" ht="15.75">
      <c r="A20" s="293"/>
      <c r="B20" s="84"/>
      <c r="C20" s="84"/>
      <c r="D20" s="84"/>
      <c r="E20" s="84"/>
      <c r="F20" s="84"/>
      <c r="G20" s="84"/>
      <c r="H20" s="84"/>
      <c r="I20" s="84"/>
    </row>
    <row r="21" spans="1:9" ht="15.75">
      <c r="A21" s="293"/>
      <c r="B21" s="84"/>
      <c r="C21" s="84"/>
      <c r="D21" s="84"/>
      <c r="E21" s="84"/>
      <c r="F21" s="84"/>
      <c r="G21" s="84"/>
      <c r="H21" s="84"/>
      <c r="I21" s="84"/>
    </row>
    <row r="22" spans="1:9" ht="15.75">
      <c r="A22" s="293"/>
      <c r="B22" s="84"/>
      <c r="C22" s="84"/>
      <c r="D22" s="84"/>
      <c r="E22" s="84"/>
      <c r="F22" s="84"/>
      <c r="G22" s="84"/>
      <c r="H22" s="84"/>
      <c r="I22" s="84"/>
    </row>
    <row r="23" spans="1:9" ht="15.75">
      <c r="A23" s="293"/>
      <c r="B23" s="84"/>
      <c r="C23" s="84"/>
      <c r="D23" s="84"/>
      <c r="E23" s="84"/>
      <c r="F23" s="84"/>
      <c r="G23" s="84"/>
      <c r="H23" s="84"/>
      <c r="I23" s="84"/>
    </row>
    <row r="24" spans="1:9" ht="15.75">
      <c r="A24" s="293"/>
      <c r="B24" s="84"/>
      <c r="C24" s="84"/>
      <c r="D24" s="84"/>
      <c r="E24" s="84"/>
      <c r="F24" s="84"/>
      <c r="G24" s="84"/>
      <c r="H24" s="84"/>
      <c r="I24" s="84"/>
    </row>
    <row r="25" spans="1:9" ht="15.75">
      <c r="A25" s="293"/>
      <c r="B25" s="84"/>
      <c r="C25" s="84"/>
      <c r="D25" s="84"/>
      <c r="E25" s="84"/>
      <c r="F25" s="84"/>
      <c r="G25" s="84"/>
      <c r="H25" s="84"/>
      <c r="I25" s="84"/>
    </row>
    <row r="26" spans="1:9" ht="15.75">
      <c r="A26" s="293"/>
      <c r="B26" s="84"/>
      <c r="C26" s="84"/>
      <c r="D26" s="84"/>
      <c r="E26" s="84"/>
      <c r="F26" s="84"/>
      <c r="G26" s="84"/>
      <c r="H26" s="84"/>
      <c r="I26" s="84"/>
    </row>
    <row r="27" spans="1:9" ht="15.75">
      <c r="A27" s="293"/>
      <c r="B27" s="84"/>
      <c r="C27" s="84"/>
      <c r="D27" s="84"/>
      <c r="E27" s="84"/>
      <c r="F27" s="84"/>
      <c r="G27" s="84"/>
      <c r="H27" s="84"/>
      <c r="I27" s="84"/>
    </row>
    <row r="28" spans="1:9" ht="15.75">
      <c r="A28" s="293"/>
      <c r="B28" s="84"/>
      <c r="C28" s="84"/>
      <c r="D28" s="84"/>
      <c r="E28" s="84"/>
      <c r="F28" s="84"/>
      <c r="G28" s="84"/>
      <c r="H28" s="84"/>
      <c r="I28" s="84"/>
    </row>
  </sheetData>
  <sheetProtection/>
  <mergeCells count="6">
    <mergeCell ref="H2:I2"/>
    <mergeCell ref="A4:I4"/>
    <mergeCell ref="A7:A8"/>
    <mergeCell ref="B7:B8"/>
    <mergeCell ref="C7:E7"/>
    <mergeCell ref="F7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3">
      <selection activeCell="N19" sqref="N19"/>
    </sheetView>
  </sheetViews>
  <sheetFormatPr defaultColWidth="9.00390625" defaultRowHeight="12.75"/>
  <cols>
    <col min="1" max="1" width="4.75390625" style="3" customWidth="1"/>
    <col min="2" max="2" width="31.625" style="43" customWidth="1"/>
    <col min="3" max="3" width="0" style="43" hidden="1" customWidth="1"/>
    <col min="4" max="7" width="11.375" style="3" customWidth="1"/>
    <col min="8" max="8" width="11.00390625" style="47" customWidth="1"/>
    <col min="9" max="254" width="9.125" style="47" customWidth="1"/>
  </cols>
  <sheetData>
    <row r="1" spans="1:8" ht="16.5">
      <c r="A1" s="84"/>
      <c r="B1" s="82"/>
      <c r="C1" s="82"/>
      <c r="D1" s="8"/>
      <c r="G1" s="8"/>
      <c r="H1" s="8" t="s">
        <v>245</v>
      </c>
    </row>
    <row r="2" spans="1:8" ht="16.5">
      <c r="A2" s="84"/>
      <c r="B2" s="82"/>
      <c r="C2" s="82"/>
      <c r="D2" s="8"/>
      <c r="G2" s="8"/>
      <c r="H2" s="8" t="s">
        <v>41</v>
      </c>
    </row>
    <row r="3" spans="1:4" ht="16.5">
      <c r="A3" s="84"/>
      <c r="B3" s="82"/>
      <c r="C3" s="82"/>
      <c r="D3" s="244"/>
    </row>
    <row r="4" spans="1:4" ht="16.5">
      <c r="A4" s="84"/>
      <c r="B4" s="82"/>
      <c r="C4" s="82"/>
      <c r="D4" s="84"/>
    </row>
    <row r="5" spans="1:8" ht="45.75" customHeight="1">
      <c r="A5" s="541" t="s">
        <v>246</v>
      </c>
      <c r="B5" s="541"/>
      <c r="C5" s="541"/>
      <c r="D5" s="541"/>
      <c r="E5" s="541"/>
      <c r="F5" s="541"/>
      <c r="G5" s="541"/>
      <c r="H5" s="509"/>
    </row>
    <row r="6" spans="1:4" ht="16.5" customHeight="1">
      <c r="A6" s="245"/>
      <c r="B6" s="245"/>
      <c r="C6" s="245"/>
      <c r="D6" s="84"/>
    </row>
    <row r="7" spans="1:4" ht="13.5" customHeight="1">
      <c r="A7" s="84"/>
      <c r="B7" s="245"/>
      <c r="C7" s="245"/>
      <c r="D7" s="84"/>
    </row>
    <row r="8" spans="1:8" ht="34.5" customHeight="1">
      <c r="A8" s="84"/>
      <c r="B8" s="245"/>
      <c r="C8" s="245"/>
      <c r="D8" s="85"/>
      <c r="G8" s="85"/>
      <c r="H8" s="85" t="s">
        <v>2</v>
      </c>
    </row>
    <row r="9" spans="1:8" s="206" customFormat="1" ht="63" customHeight="1">
      <c r="A9" s="230" t="s">
        <v>247</v>
      </c>
      <c r="B9" s="538" t="s">
        <v>4</v>
      </c>
      <c r="C9" s="538"/>
      <c r="D9" s="217" t="s">
        <v>422</v>
      </c>
      <c r="E9" s="343" t="s">
        <v>454</v>
      </c>
      <c r="F9" s="343" t="s">
        <v>455</v>
      </c>
      <c r="G9" s="343" t="s">
        <v>426</v>
      </c>
      <c r="H9" s="343" t="s">
        <v>494</v>
      </c>
    </row>
    <row r="10" spans="1:8" s="206" customFormat="1" ht="30.75" customHeight="1">
      <c r="A10" s="36" t="s">
        <v>8</v>
      </c>
      <c r="B10" s="539" t="s">
        <v>248</v>
      </c>
      <c r="C10" s="539"/>
      <c r="D10" s="334">
        <v>15929</v>
      </c>
      <c r="E10" s="455">
        <v>19805</v>
      </c>
      <c r="F10" s="346">
        <v>19805</v>
      </c>
      <c r="G10" s="346">
        <v>10232</v>
      </c>
      <c r="H10" s="349">
        <v>10232</v>
      </c>
    </row>
    <row r="11" spans="1:8" s="206" customFormat="1" ht="30.75" customHeight="1">
      <c r="A11" s="36" t="s">
        <v>10</v>
      </c>
      <c r="B11" s="540" t="s">
        <v>249</v>
      </c>
      <c r="C11" s="540"/>
      <c r="D11" s="334">
        <v>5400</v>
      </c>
      <c r="E11" s="455">
        <v>6300</v>
      </c>
      <c r="F11" s="346">
        <v>6300</v>
      </c>
      <c r="G11" s="346">
        <v>4320</v>
      </c>
      <c r="H11" s="349">
        <v>4320</v>
      </c>
    </row>
    <row r="12" spans="1:8" s="206" customFormat="1" ht="30.75" customHeight="1">
      <c r="A12" s="36" t="s">
        <v>12</v>
      </c>
      <c r="B12" s="537" t="s">
        <v>250</v>
      </c>
      <c r="C12" s="537"/>
      <c r="D12" s="334">
        <v>89763</v>
      </c>
      <c r="E12" s="455">
        <v>73127</v>
      </c>
      <c r="F12" s="346">
        <v>66904</v>
      </c>
      <c r="G12" s="346"/>
      <c r="H12" s="349">
        <v>68753</v>
      </c>
    </row>
    <row r="13" spans="1:8" s="206" customFormat="1" ht="33.75" customHeight="1">
      <c r="A13" s="247" t="s">
        <v>14</v>
      </c>
      <c r="B13" s="248" t="s">
        <v>440</v>
      </c>
      <c r="C13" s="248"/>
      <c r="D13" s="372"/>
      <c r="E13" s="455">
        <v>175</v>
      </c>
      <c r="F13" s="346">
        <v>175</v>
      </c>
      <c r="G13" s="346"/>
      <c r="H13" s="349"/>
    </row>
    <row r="14" spans="1:8" s="206" customFormat="1" ht="30.75" customHeight="1">
      <c r="A14" s="246" t="s">
        <v>16</v>
      </c>
      <c r="B14" s="228" t="s">
        <v>429</v>
      </c>
      <c r="C14" s="28"/>
      <c r="D14" s="373">
        <v>13749</v>
      </c>
      <c r="E14" s="455"/>
      <c r="F14" s="344"/>
      <c r="G14" s="344"/>
      <c r="H14" s="349"/>
    </row>
    <row r="15" spans="1:8" s="206" customFormat="1" ht="30.75" customHeight="1">
      <c r="A15" s="246" t="s">
        <v>18</v>
      </c>
      <c r="B15" s="228" t="s">
        <v>413</v>
      </c>
      <c r="C15" s="28"/>
      <c r="D15" s="373">
        <v>400</v>
      </c>
      <c r="E15" s="455">
        <v>875</v>
      </c>
      <c r="F15" s="344">
        <v>875</v>
      </c>
      <c r="G15" s="344">
        <v>9272</v>
      </c>
      <c r="H15" s="349"/>
    </row>
    <row r="16" spans="1:8" s="206" customFormat="1" ht="30.75" customHeight="1">
      <c r="A16" s="246" t="s">
        <v>20</v>
      </c>
      <c r="B16" s="228" t="s">
        <v>439</v>
      </c>
      <c r="C16" s="28"/>
      <c r="D16" s="373"/>
      <c r="E16" s="455">
        <v>100</v>
      </c>
      <c r="F16" s="344">
        <v>100</v>
      </c>
      <c r="G16" s="344"/>
      <c r="H16" s="349"/>
    </row>
    <row r="17" spans="1:8" s="206" customFormat="1" ht="30.75" customHeight="1">
      <c r="A17" s="246" t="s">
        <v>36</v>
      </c>
      <c r="B17" s="228" t="s">
        <v>341</v>
      </c>
      <c r="C17" s="28"/>
      <c r="D17" s="373"/>
      <c r="E17" s="455">
        <v>6073</v>
      </c>
      <c r="F17" s="344">
        <v>6073</v>
      </c>
      <c r="G17" s="344"/>
      <c r="H17" s="349"/>
    </row>
    <row r="18" spans="1:8" s="206" customFormat="1" ht="30.75" customHeight="1">
      <c r="A18" s="246" t="s">
        <v>446</v>
      </c>
      <c r="B18" s="228" t="s">
        <v>449</v>
      </c>
      <c r="C18" s="28"/>
      <c r="D18" s="373"/>
      <c r="E18" s="455">
        <v>600</v>
      </c>
      <c r="F18" s="344">
        <v>600</v>
      </c>
      <c r="G18" s="344"/>
      <c r="H18" s="349"/>
    </row>
    <row r="19" spans="1:8" s="206" customFormat="1" ht="30.75" customHeight="1">
      <c r="A19" s="246">
        <v>10</v>
      </c>
      <c r="B19" s="228" t="s">
        <v>482</v>
      </c>
      <c r="C19" s="28"/>
      <c r="D19" s="373"/>
      <c r="E19" s="455">
        <v>150</v>
      </c>
      <c r="F19" s="344">
        <v>146</v>
      </c>
      <c r="G19" s="344"/>
      <c r="H19" s="349"/>
    </row>
    <row r="20" spans="1:8" s="206" customFormat="1" ht="30.75" customHeight="1">
      <c r="A20" s="246" t="s">
        <v>412</v>
      </c>
      <c r="B20" s="228" t="s">
        <v>483</v>
      </c>
      <c r="C20" s="28"/>
      <c r="D20" s="373"/>
      <c r="E20" s="455">
        <v>25000</v>
      </c>
      <c r="F20" s="344">
        <v>24000</v>
      </c>
      <c r="G20" s="344">
        <v>1000</v>
      </c>
      <c r="H20" s="349">
        <v>1000</v>
      </c>
    </row>
    <row r="21" spans="1:8" s="206" customFormat="1" ht="30.75" customHeight="1">
      <c r="A21" s="246" t="s">
        <v>484</v>
      </c>
      <c r="B21" s="228" t="s">
        <v>450</v>
      </c>
      <c r="C21" s="28"/>
      <c r="D21" s="373"/>
      <c r="E21" s="455">
        <v>2023</v>
      </c>
      <c r="F21" s="344">
        <v>2023</v>
      </c>
      <c r="G21" s="344"/>
      <c r="H21" s="349"/>
    </row>
    <row r="22" spans="1:8" ht="30.75" customHeight="1">
      <c r="A22" s="41"/>
      <c r="B22" s="29" t="s">
        <v>210</v>
      </c>
      <c r="C22" s="29"/>
      <c r="D22" s="381">
        <f>SUM(D10:D17)</f>
        <v>125241</v>
      </c>
      <c r="E22" s="394">
        <f>SUM(E10:E21)</f>
        <v>134228</v>
      </c>
      <c r="F22" s="394">
        <f>SUM(F10:F21)</f>
        <v>127001</v>
      </c>
      <c r="G22" s="394">
        <f>SUM(G10:G21)</f>
        <v>24824</v>
      </c>
      <c r="H22" s="394">
        <f>SUM(H10:H21)</f>
        <v>84305</v>
      </c>
    </row>
    <row r="23" spans="1:4" ht="16.5">
      <c r="A23" s="84"/>
      <c r="B23" s="82"/>
      <c r="C23" s="82"/>
      <c r="D23" s="84"/>
    </row>
    <row r="24" spans="1:6" ht="16.5">
      <c r="A24" s="84"/>
      <c r="B24" s="82"/>
      <c r="C24" s="82"/>
      <c r="D24" s="84"/>
      <c r="E24" s="43"/>
      <c r="F24" s="43"/>
    </row>
    <row r="25" spans="1:4" ht="16.5">
      <c r="A25" s="84"/>
      <c r="B25" s="82"/>
      <c r="C25" s="82"/>
      <c r="D25" s="84"/>
    </row>
    <row r="26" spans="1:4" ht="16.5">
      <c r="A26" s="84"/>
      <c r="B26" s="82"/>
      <c r="C26" s="82"/>
      <c r="D26" s="84"/>
    </row>
    <row r="27" spans="1:4" ht="16.5">
      <c r="A27" s="84"/>
      <c r="B27" s="82"/>
      <c r="C27" s="82"/>
      <c r="D27" s="84"/>
    </row>
    <row r="28" spans="1:4" ht="16.5">
      <c r="A28" s="84"/>
      <c r="B28" s="82"/>
      <c r="C28" s="82"/>
      <c r="D28" s="84"/>
    </row>
    <row r="29" spans="1:4" ht="16.5">
      <c r="A29" s="84"/>
      <c r="B29" s="82"/>
      <c r="C29" s="82"/>
      <c r="D29" s="84"/>
    </row>
    <row r="30" spans="1:4" ht="16.5">
      <c r="A30" s="84"/>
      <c r="B30" s="82"/>
      <c r="C30" s="82"/>
      <c r="D30" s="84"/>
    </row>
  </sheetData>
  <sheetProtection selectLockedCells="1" selectUnlockedCells="1"/>
  <mergeCells count="5">
    <mergeCell ref="B12:C12"/>
    <mergeCell ref="B9:C9"/>
    <mergeCell ref="B10:C10"/>
    <mergeCell ref="B11:C11"/>
    <mergeCell ref="A5:H5"/>
  </mergeCells>
  <printOptions horizontalCentered="1"/>
  <pageMargins left="0.4722222222222222" right="0.49027777777777776" top="0.775" bottom="0.9840277777777777" header="0.5118055555555555" footer="0.5118055555555555"/>
  <pageSetup fitToHeight="1" fitToWidth="1"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zoomScalePageLayoutView="0" workbookViewId="0" topLeftCell="A5">
      <selection activeCell="G11" sqref="G11"/>
    </sheetView>
  </sheetViews>
  <sheetFormatPr defaultColWidth="9.00390625" defaultRowHeight="12.75"/>
  <cols>
    <col min="1" max="1" width="5.625" style="196" customWidth="1"/>
    <col min="2" max="2" width="33.375" style="250" customWidth="1"/>
    <col min="3" max="3" width="10.625" style="196" customWidth="1"/>
    <col min="4" max="6" width="10.75390625" style="196" customWidth="1"/>
    <col min="7" max="7" width="10.25390625" style="196" customWidth="1"/>
    <col min="8" max="254" width="9.125" style="47" customWidth="1"/>
  </cols>
  <sheetData>
    <row r="1" spans="1:7" ht="16.5">
      <c r="A1" s="251"/>
      <c r="B1" s="252"/>
      <c r="F1" s="253"/>
      <c r="G1" s="253" t="s">
        <v>251</v>
      </c>
    </row>
    <row r="2" spans="1:7" ht="16.5">
      <c r="A2" s="251"/>
      <c r="B2" s="252"/>
      <c r="F2" s="253"/>
      <c r="G2" s="253" t="s">
        <v>1</v>
      </c>
    </row>
    <row r="3" spans="1:2" ht="16.5">
      <c r="A3" s="251"/>
      <c r="B3" s="252"/>
    </row>
    <row r="4" spans="1:2" ht="16.5">
      <c r="A4" s="251"/>
      <c r="B4" s="252"/>
    </row>
    <row r="5" spans="1:7" ht="40.5" customHeight="1">
      <c r="A5" s="543" t="s">
        <v>252</v>
      </c>
      <c r="B5" s="543"/>
      <c r="C5" s="543"/>
      <c r="D5" s="543"/>
      <c r="E5" s="543"/>
      <c r="F5" s="543"/>
      <c r="G5" s="509"/>
    </row>
    <row r="6" spans="1:2" ht="34.5" customHeight="1">
      <c r="A6" s="251"/>
      <c r="B6" s="254"/>
    </row>
    <row r="7" spans="1:7" ht="16.5">
      <c r="A7" s="251"/>
      <c r="B7" s="252"/>
      <c r="F7" s="255"/>
      <c r="G7" s="255" t="s">
        <v>2</v>
      </c>
    </row>
    <row r="8" spans="1:256" s="54" customFormat="1" ht="47.25" customHeight="1">
      <c r="A8" s="256" t="s">
        <v>247</v>
      </c>
      <c r="B8" s="257" t="s">
        <v>4</v>
      </c>
      <c r="C8" s="17" t="s">
        <v>422</v>
      </c>
      <c r="D8" s="15" t="s">
        <v>454</v>
      </c>
      <c r="E8" s="16" t="s">
        <v>460</v>
      </c>
      <c r="F8" s="217" t="s">
        <v>426</v>
      </c>
      <c r="G8" s="351" t="s">
        <v>494</v>
      </c>
      <c r="IU8" s="55"/>
      <c r="IV8" s="55"/>
    </row>
    <row r="9" spans="1:256" s="54" customFormat="1" ht="40.5" customHeight="1">
      <c r="A9" s="258" t="s">
        <v>8</v>
      </c>
      <c r="B9" s="260" t="s">
        <v>498</v>
      </c>
      <c r="C9" s="259">
        <v>13749</v>
      </c>
      <c r="D9" s="259">
        <v>13749</v>
      </c>
      <c r="E9" s="261">
        <v>13748</v>
      </c>
      <c r="F9" s="270">
        <v>8700</v>
      </c>
      <c r="G9" s="349">
        <v>8700</v>
      </c>
      <c r="IU9" s="55"/>
      <c r="IV9" s="55"/>
    </row>
    <row r="10" spans="1:256" s="54" customFormat="1" ht="40.5" customHeight="1">
      <c r="A10" s="258" t="s">
        <v>10</v>
      </c>
      <c r="B10" s="260" t="s">
        <v>451</v>
      </c>
      <c r="C10" s="259">
        <v>10961</v>
      </c>
      <c r="D10" s="259">
        <v>17455</v>
      </c>
      <c r="E10" s="261">
        <v>19769</v>
      </c>
      <c r="F10" s="270"/>
      <c r="G10" s="349">
        <v>12150</v>
      </c>
      <c r="IU10" s="55"/>
      <c r="IV10" s="55"/>
    </row>
    <row r="11" spans="1:256" s="54" customFormat="1" ht="40.5" customHeight="1">
      <c r="A11" s="258" t="s">
        <v>143</v>
      </c>
      <c r="B11" s="260" t="s">
        <v>485</v>
      </c>
      <c r="C11" s="259"/>
      <c r="D11" s="259">
        <v>563</v>
      </c>
      <c r="E11" s="261">
        <v>563</v>
      </c>
      <c r="F11" s="270"/>
      <c r="G11" s="349"/>
      <c r="IU11" s="55"/>
      <c r="IV11" s="55"/>
    </row>
    <row r="12" spans="1:256" s="54" customFormat="1" ht="40.5" customHeight="1">
      <c r="A12" s="258" t="s">
        <v>14</v>
      </c>
      <c r="B12" s="260" t="s">
        <v>486</v>
      </c>
      <c r="C12" s="259"/>
      <c r="D12" s="259">
        <v>405</v>
      </c>
      <c r="E12" s="261">
        <v>405</v>
      </c>
      <c r="F12" s="270"/>
      <c r="G12" s="349"/>
      <c r="IU12" s="55"/>
      <c r="IV12" s="55"/>
    </row>
    <row r="13" spans="1:7" s="263" customFormat="1" ht="39.75" customHeight="1">
      <c r="A13" s="542" t="s">
        <v>210</v>
      </c>
      <c r="B13" s="542"/>
      <c r="C13" s="262">
        <f>C9+C10</f>
        <v>24710</v>
      </c>
      <c r="D13" s="262">
        <f>D9+D10+D11+D12</f>
        <v>32172</v>
      </c>
      <c r="E13" s="262">
        <f>E9+E10+E11+E12</f>
        <v>34485</v>
      </c>
      <c r="F13" s="262">
        <f>F9+F10+F11+F12</f>
        <v>8700</v>
      </c>
      <c r="G13" s="262">
        <f>G9+G10+G11+G12</f>
        <v>20850</v>
      </c>
    </row>
    <row r="14" spans="1:256" s="54" customFormat="1" ht="15.75">
      <c r="A14" s="251"/>
      <c r="B14" s="264"/>
      <c r="C14" s="251"/>
      <c r="D14" s="251"/>
      <c r="E14" s="251"/>
      <c r="F14" s="251"/>
      <c r="G14" s="251"/>
      <c r="IU14" s="55"/>
      <c r="IV14" s="55"/>
    </row>
    <row r="15" spans="1:256" s="54" customFormat="1" ht="15.75">
      <c r="A15" s="251"/>
      <c r="B15" s="252"/>
      <c r="C15" s="251"/>
      <c r="D15" s="251"/>
      <c r="E15" s="251"/>
      <c r="F15" s="251"/>
      <c r="G15" s="251"/>
      <c r="IU15" s="55"/>
      <c r="IV15" s="55"/>
    </row>
    <row r="16" spans="1:256" s="54" customFormat="1" ht="15.75">
      <c r="A16" s="251"/>
      <c r="B16" s="252"/>
      <c r="C16" s="251"/>
      <c r="D16" s="251"/>
      <c r="E16" s="251"/>
      <c r="F16" s="251"/>
      <c r="G16" s="251"/>
      <c r="IU16" s="55"/>
      <c r="IV16" s="55"/>
    </row>
    <row r="17" spans="1:256" s="54" customFormat="1" ht="15.75">
      <c r="A17" s="251"/>
      <c r="B17" s="252"/>
      <c r="C17" s="251"/>
      <c r="D17" s="251"/>
      <c r="E17" s="251"/>
      <c r="F17" s="251"/>
      <c r="G17" s="251"/>
      <c r="IU17" s="55"/>
      <c r="IV17" s="55"/>
    </row>
    <row r="18" spans="1:256" s="54" customFormat="1" ht="15.75">
      <c r="A18" s="251"/>
      <c r="B18" s="252"/>
      <c r="C18" s="251"/>
      <c r="D18" s="251"/>
      <c r="E18" s="251"/>
      <c r="F18" s="251"/>
      <c r="G18" s="251"/>
      <c r="IU18" s="55"/>
      <c r="IV18" s="55"/>
    </row>
    <row r="19" spans="1:256" s="54" customFormat="1" ht="15.75">
      <c r="A19" s="251"/>
      <c r="B19" s="252"/>
      <c r="C19" s="251"/>
      <c r="D19" s="251"/>
      <c r="E19" s="251"/>
      <c r="F19" s="251"/>
      <c r="G19" s="251"/>
      <c r="IU19" s="55"/>
      <c r="IV19" s="55"/>
    </row>
    <row r="20" spans="1:256" s="54" customFormat="1" ht="15.75">
      <c r="A20" s="251"/>
      <c r="B20" s="252"/>
      <c r="C20" s="251"/>
      <c r="D20" s="251"/>
      <c r="E20" s="251"/>
      <c r="F20" s="251"/>
      <c r="G20" s="251"/>
      <c r="IU20" s="55"/>
      <c r="IV20" s="55"/>
    </row>
    <row r="21" spans="1:256" s="54" customFormat="1" ht="15.75">
      <c r="A21" s="251"/>
      <c r="B21" s="252"/>
      <c r="C21" s="251"/>
      <c r="D21" s="251"/>
      <c r="E21" s="251"/>
      <c r="F21" s="251"/>
      <c r="G21" s="251"/>
      <c r="IU21" s="55"/>
      <c r="IV21" s="55"/>
    </row>
    <row r="22" spans="1:256" s="54" customFormat="1" ht="15.75">
      <c r="A22" s="251"/>
      <c r="B22" s="252"/>
      <c r="C22" s="251"/>
      <c r="D22" s="251"/>
      <c r="E22" s="251"/>
      <c r="F22" s="251"/>
      <c r="G22" s="251"/>
      <c r="IU22" s="55"/>
      <c r="IV22" s="55"/>
    </row>
    <row r="23" spans="1:256" s="54" customFormat="1" ht="15.75">
      <c r="A23" s="251"/>
      <c r="B23" s="252"/>
      <c r="C23" s="251"/>
      <c r="D23" s="251"/>
      <c r="E23" s="251"/>
      <c r="F23" s="251"/>
      <c r="G23" s="251"/>
      <c r="IU23" s="55"/>
      <c r="IV23" s="55"/>
    </row>
    <row r="24" spans="1:256" s="54" customFormat="1" ht="15.75">
      <c r="A24" s="251"/>
      <c r="B24" s="252"/>
      <c r="C24" s="251"/>
      <c r="D24" s="251"/>
      <c r="E24" s="251"/>
      <c r="F24" s="251"/>
      <c r="G24" s="251"/>
      <c r="IU24" s="55"/>
      <c r="IV24" s="55"/>
    </row>
    <row r="25" spans="1:256" s="54" customFormat="1" ht="15.75">
      <c r="A25" s="251"/>
      <c r="B25" s="252"/>
      <c r="C25" s="251"/>
      <c r="D25" s="251"/>
      <c r="E25" s="251"/>
      <c r="F25" s="251"/>
      <c r="G25" s="251"/>
      <c r="IU25" s="55"/>
      <c r="IV25" s="55"/>
    </row>
    <row r="26" spans="1:256" s="54" customFormat="1" ht="15.75">
      <c r="A26" s="251"/>
      <c r="B26" s="252"/>
      <c r="C26" s="251"/>
      <c r="D26" s="251"/>
      <c r="E26" s="251"/>
      <c r="F26" s="251"/>
      <c r="G26" s="251"/>
      <c r="IU26" s="55"/>
      <c r="IV26" s="55"/>
    </row>
    <row r="27" spans="1:256" s="54" customFormat="1" ht="15.75">
      <c r="A27" s="251"/>
      <c r="B27" s="252"/>
      <c r="C27" s="251"/>
      <c r="D27" s="251"/>
      <c r="E27" s="251"/>
      <c r="F27" s="251"/>
      <c r="G27" s="251"/>
      <c r="IU27" s="55"/>
      <c r="IV27" s="55"/>
    </row>
    <row r="28" spans="1:256" s="54" customFormat="1" ht="15.75">
      <c r="A28" s="251"/>
      <c r="B28" s="252"/>
      <c r="C28" s="251"/>
      <c r="D28" s="251"/>
      <c r="E28" s="251"/>
      <c r="F28" s="251"/>
      <c r="G28" s="251"/>
      <c r="IU28" s="55"/>
      <c r="IV28" s="55"/>
    </row>
    <row r="29" spans="1:256" s="54" customFormat="1" ht="15.75">
      <c r="A29" s="251"/>
      <c r="B29" s="252"/>
      <c r="C29" s="251"/>
      <c r="D29" s="251"/>
      <c r="E29" s="251"/>
      <c r="F29" s="251"/>
      <c r="G29" s="251"/>
      <c r="IU29" s="55"/>
      <c r="IV29" s="55"/>
    </row>
    <row r="30" spans="1:256" s="54" customFormat="1" ht="15.75">
      <c r="A30" s="251"/>
      <c r="B30" s="252"/>
      <c r="C30" s="251"/>
      <c r="D30" s="251"/>
      <c r="E30" s="251"/>
      <c r="F30" s="251"/>
      <c r="G30" s="251"/>
      <c r="IU30" s="55"/>
      <c r="IV30" s="55"/>
    </row>
    <row r="31" spans="1:256" s="54" customFormat="1" ht="15.75">
      <c r="A31" s="251"/>
      <c r="B31" s="252"/>
      <c r="C31" s="251"/>
      <c r="D31" s="251"/>
      <c r="E31" s="251"/>
      <c r="F31" s="251"/>
      <c r="G31" s="251"/>
      <c r="IU31" s="55"/>
      <c r="IV31" s="55"/>
    </row>
    <row r="32" spans="1:256" s="54" customFormat="1" ht="15.75">
      <c r="A32" s="251"/>
      <c r="B32" s="252"/>
      <c r="C32" s="251"/>
      <c r="D32" s="251"/>
      <c r="E32" s="251"/>
      <c r="F32" s="251"/>
      <c r="G32" s="251"/>
      <c r="IU32" s="55"/>
      <c r="IV32" s="55"/>
    </row>
    <row r="33" spans="1:256" s="54" customFormat="1" ht="15.75">
      <c r="A33" s="251"/>
      <c r="B33" s="252"/>
      <c r="C33" s="251"/>
      <c r="D33" s="251"/>
      <c r="E33" s="251"/>
      <c r="F33" s="251"/>
      <c r="G33" s="251"/>
      <c r="IU33" s="55"/>
      <c r="IV33" s="55"/>
    </row>
    <row r="34" spans="1:256" s="54" customFormat="1" ht="15.75">
      <c r="A34" s="251"/>
      <c r="B34" s="252"/>
      <c r="C34" s="251"/>
      <c r="D34" s="251"/>
      <c r="E34" s="251"/>
      <c r="F34" s="251"/>
      <c r="G34" s="251"/>
      <c r="IU34" s="55"/>
      <c r="IV34" s="55"/>
    </row>
    <row r="35" spans="1:256" s="54" customFormat="1" ht="15.75">
      <c r="A35" s="251"/>
      <c r="B35" s="252"/>
      <c r="C35" s="251"/>
      <c r="D35" s="251"/>
      <c r="E35" s="251"/>
      <c r="F35" s="251"/>
      <c r="G35" s="251"/>
      <c r="IU35" s="55"/>
      <c r="IV35" s="55"/>
    </row>
    <row r="36" spans="1:256" s="54" customFormat="1" ht="15.75">
      <c r="A36" s="251"/>
      <c r="B36" s="252"/>
      <c r="C36" s="251"/>
      <c r="D36" s="251"/>
      <c r="E36" s="251"/>
      <c r="F36" s="251"/>
      <c r="G36" s="251"/>
      <c r="IU36" s="55"/>
      <c r="IV36" s="55"/>
    </row>
    <row r="37" spans="1:256" s="54" customFormat="1" ht="15.75">
      <c r="A37" s="251"/>
      <c r="B37" s="252"/>
      <c r="C37" s="251"/>
      <c r="D37" s="251"/>
      <c r="E37" s="251"/>
      <c r="F37" s="251"/>
      <c r="G37" s="251"/>
      <c r="IU37" s="55"/>
      <c r="IV37" s="55"/>
    </row>
    <row r="38" spans="1:256" s="54" customFormat="1" ht="15.75">
      <c r="A38" s="251"/>
      <c r="B38" s="252"/>
      <c r="C38" s="251"/>
      <c r="D38" s="251"/>
      <c r="E38" s="251"/>
      <c r="F38" s="251"/>
      <c r="G38" s="251"/>
      <c r="IU38" s="55"/>
      <c r="IV38" s="55"/>
    </row>
    <row r="39" spans="1:256" s="54" customFormat="1" ht="15.75">
      <c r="A39" s="251"/>
      <c r="B39" s="252"/>
      <c r="C39" s="251"/>
      <c r="D39" s="251"/>
      <c r="E39" s="251"/>
      <c r="F39" s="251"/>
      <c r="G39" s="251"/>
      <c r="IU39" s="55"/>
      <c r="IV39" s="55"/>
    </row>
    <row r="40" spans="1:256" s="54" customFormat="1" ht="15.75">
      <c r="A40" s="251"/>
      <c r="B40" s="252"/>
      <c r="C40" s="251"/>
      <c r="D40" s="251"/>
      <c r="E40" s="251"/>
      <c r="F40" s="251"/>
      <c r="G40" s="251"/>
      <c r="IU40" s="55"/>
      <c r="IV40" s="55"/>
    </row>
    <row r="41" spans="1:256" s="54" customFormat="1" ht="15.75">
      <c r="A41" s="251"/>
      <c r="B41" s="252"/>
      <c r="C41" s="251"/>
      <c r="D41" s="251"/>
      <c r="E41" s="251"/>
      <c r="F41" s="251"/>
      <c r="G41" s="251"/>
      <c r="IU41" s="55"/>
      <c r="IV41" s="55"/>
    </row>
    <row r="42" spans="1:256" s="54" customFormat="1" ht="15.75">
      <c r="A42" s="251"/>
      <c r="B42" s="252"/>
      <c r="C42" s="251"/>
      <c r="D42" s="251"/>
      <c r="E42" s="251"/>
      <c r="F42" s="251"/>
      <c r="G42" s="251"/>
      <c r="IU42" s="55"/>
      <c r="IV42" s="55"/>
    </row>
    <row r="43" spans="1:256" s="54" customFormat="1" ht="15.75">
      <c r="A43" s="251"/>
      <c r="B43" s="252"/>
      <c r="C43" s="251"/>
      <c r="D43" s="251"/>
      <c r="E43" s="251"/>
      <c r="F43" s="251"/>
      <c r="G43" s="251"/>
      <c r="IU43" s="55"/>
      <c r="IV43" s="55"/>
    </row>
    <row r="44" spans="1:256" s="54" customFormat="1" ht="15.75">
      <c r="A44" s="251"/>
      <c r="B44" s="252"/>
      <c r="C44" s="251"/>
      <c r="D44" s="251"/>
      <c r="E44" s="251"/>
      <c r="F44" s="251"/>
      <c r="G44" s="251"/>
      <c r="IU44" s="55"/>
      <c r="IV44" s="55"/>
    </row>
    <row r="45" spans="1:256" s="54" customFormat="1" ht="15.75">
      <c r="A45" s="251"/>
      <c r="B45" s="252"/>
      <c r="C45" s="251"/>
      <c r="D45" s="251"/>
      <c r="E45" s="251"/>
      <c r="F45" s="251"/>
      <c r="G45" s="251"/>
      <c r="IU45" s="55"/>
      <c r="IV45" s="55"/>
    </row>
    <row r="46" spans="1:256" s="54" customFormat="1" ht="15.75">
      <c r="A46" s="251"/>
      <c r="B46" s="252"/>
      <c r="C46" s="251"/>
      <c r="D46" s="251"/>
      <c r="E46" s="251"/>
      <c r="F46" s="251"/>
      <c r="G46" s="251"/>
      <c r="IU46" s="55"/>
      <c r="IV46" s="55"/>
    </row>
    <row r="47" spans="1:256" s="54" customFormat="1" ht="15.75">
      <c r="A47" s="251"/>
      <c r="B47" s="252"/>
      <c r="C47" s="251"/>
      <c r="D47" s="251"/>
      <c r="E47" s="251"/>
      <c r="F47" s="251"/>
      <c r="G47" s="251"/>
      <c r="IU47" s="55"/>
      <c r="IV47" s="55"/>
    </row>
    <row r="48" spans="1:256" s="54" customFormat="1" ht="15.75">
      <c r="A48" s="251"/>
      <c r="B48" s="252"/>
      <c r="C48" s="251"/>
      <c r="D48" s="251"/>
      <c r="E48" s="251"/>
      <c r="F48" s="251"/>
      <c r="G48" s="251"/>
      <c r="IU48" s="55"/>
      <c r="IV48" s="55"/>
    </row>
    <row r="49" spans="1:256" s="54" customFormat="1" ht="15.75">
      <c r="A49" s="251"/>
      <c r="B49" s="252"/>
      <c r="C49" s="251"/>
      <c r="D49" s="251"/>
      <c r="E49" s="251"/>
      <c r="F49" s="251"/>
      <c r="G49" s="251"/>
      <c r="IU49" s="55"/>
      <c r="IV49" s="55"/>
    </row>
    <row r="50" spans="1:256" s="54" customFormat="1" ht="15.75">
      <c r="A50" s="251"/>
      <c r="B50" s="252"/>
      <c r="C50" s="251"/>
      <c r="D50" s="251"/>
      <c r="E50" s="251"/>
      <c r="F50" s="251"/>
      <c r="G50" s="251"/>
      <c r="IU50" s="55"/>
      <c r="IV50" s="55"/>
    </row>
    <row r="51" spans="1:256" s="54" customFormat="1" ht="15.75">
      <c r="A51" s="251"/>
      <c r="B51" s="252"/>
      <c r="C51" s="251"/>
      <c r="D51" s="251"/>
      <c r="E51" s="251"/>
      <c r="F51" s="251"/>
      <c r="G51" s="251"/>
      <c r="IU51" s="55"/>
      <c r="IV51" s="55"/>
    </row>
    <row r="52" spans="1:256" s="54" customFormat="1" ht="15.75">
      <c r="A52" s="251"/>
      <c r="B52" s="252"/>
      <c r="C52" s="251"/>
      <c r="D52" s="251"/>
      <c r="E52" s="251"/>
      <c r="F52" s="251"/>
      <c r="G52" s="251"/>
      <c r="IU52" s="55"/>
      <c r="IV52" s="55"/>
    </row>
    <row r="53" spans="1:256" s="54" customFormat="1" ht="15.75">
      <c r="A53" s="251"/>
      <c r="B53" s="252"/>
      <c r="C53" s="251"/>
      <c r="D53" s="251"/>
      <c r="E53" s="251"/>
      <c r="F53" s="251"/>
      <c r="G53" s="251"/>
      <c r="IU53" s="55"/>
      <c r="IV53" s="55"/>
    </row>
  </sheetData>
  <sheetProtection selectLockedCells="1" selectUnlockedCells="1"/>
  <mergeCells count="2">
    <mergeCell ref="A13:B13"/>
    <mergeCell ref="A5:G5"/>
  </mergeCells>
  <printOptions horizontalCentered="1"/>
  <pageMargins left="0.3298611111111111" right="0.25" top="0.8597222222222223" bottom="0.9840277777777777" header="0.5118055555555555" footer="0.5118055555555555"/>
  <pageSetup fitToHeight="1" fitToWidth="1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9">
      <selection activeCell="G14" sqref="G14"/>
    </sheetView>
  </sheetViews>
  <sheetFormatPr defaultColWidth="7.875" defaultRowHeight="12.75"/>
  <cols>
    <col min="1" max="1" width="5.875" style="265" customWidth="1"/>
    <col min="2" max="2" width="40.375" style="43" customWidth="1"/>
    <col min="3" max="3" width="10.25390625" style="43" customWidth="1"/>
    <col min="4" max="4" width="10.25390625" style="68" customWidth="1"/>
    <col min="5" max="5" width="9.875" style="68" customWidth="1"/>
    <col min="6" max="6" width="10.125" style="43" customWidth="1"/>
    <col min="7" max="7" width="10.00390625" style="68" customWidth="1"/>
    <col min="8" max="9" width="8.375" style="68" bestFit="1" customWidth="1"/>
    <col min="10" max="249" width="7.875" style="68" customWidth="1"/>
  </cols>
  <sheetData>
    <row r="1" spans="3:7" ht="15">
      <c r="C1" s="12"/>
      <c r="F1" s="12"/>
      <c r="G1" s="12" t="s">
        <v>253</v>
      </c>
    </row>
    <row r="2" spans="3:7" ht="15">
      <c r="C2" s="12"/>
      <c r="F2" s="12"/>
      <c r="G2" s="12" t="s">
        <v>1</v>
      </c>
    </row>
    <row r="4" spans="1:7" ht="38.25" customHeight="1">
      <c r="A4" s="548" t="s">
        <v>254</v>
      </c>
      <c r="B4" s="548"/>
      <c r="C4" s="548"/>
      <c r="D4" s="548"/>
      <c r="E4" s="548"/>
      <c r="F4" s="548"/>
      <c r="G4" s="509"/>
    </row>
    <row r="5" spans="1:3" ht="21.75" customHeight="1">
      <c r="A5" s="200"/>
      <c r="B5" s="200"/>
      <c r="C5" s="226"/>
    </row>
    <row r="6" spans="2:7" ht="15.75">
      <c r="B6" s="266"/>
      <c r="C6" s="199"/>
      <c r="F6" s="199"/>
      <c r="G6" s="199" t="s">
        <v>2</v>
      </c>
    </row>
    <row r="7" spans="1:7" s="267" customFormat="1" ht="50.25" customHeight="1">
      <c r="A7" s="230" t="s">
        <v>247</v>
      </c>
      <c r="B7" s="14" t="s">
        <v>4</v>
      </c>
      <c r="C7" s="217" t="s">
        <v>422</v>
      </c>
      <c r="D7" s="343" t="s">
        <v>454</v>
      </c>
      <c r="E7" s="343" t="s">
        <v>455</v>
      </c>
      <c r="F7" s="343" t="s">
        <v>426</v>
      </c>
      <c r="G7" s="351" t="s">
        <v>494</v>
      </c>
    </row>
    <row r="8" spans="1:7" s="267" customFormat="1" ht="37.5" customHeight="1">
      <c r="A8" s="545" t="s">
        <v>255</v>
      </c>
      <c r="B8" s="545"/>
      <c r="C8" s="415"/>
      <c r="D8" s="456"/>
      <c r="E8" s="456"/>
      <c r="F8" s="456"/>
      <c r="G8" s="346"/>
    </row>
    <row r="9" spans="1:7" ht="37.5" customHeight="1">
      <c r="A9" s="268" t="s">
        <v>8</v>
      </c>
      <c r="B9" s="269" t="s">
        <v>442</v>
      </c>
      <c r="C9" s="341">
        <v>3600</v>
      </c>
      <c r="D9" s="457">
        <v>4512</v>
      </c>
      <c r="E9" s="457">
        <v>4512</v>
      </c>
      <c r="F9" s="426">
        <v>4600</v>
      </c>
      <c r="G9" s="346">
        <v>4600</v>
      </c>
    </row>
    <row r="10" spans="1:7" ht="30" customHeight="1">
      <c r="A10" s="268" t="s">
        <v>10</v>
      </c>
      <c r="B10" s="271" t="s">
        <v>256</v>
      </c>
      <c r="C10" s="341">
        <v>4258</v>
      </c>
      <c r="D10" s="457">
        <v>4823</v>
      </c>
      <c r="E10" s="457">
        <v>4823</v>
      </c>
      <c r="F10" s="426">
        <v>6650</v>
      </c>
      <c r="G10" s="346">
        <v>6650</v>
      </c>
    </row>
    <row r="11" spans="1:7" ht="30" customHeight="1">
      <c r="A11" s="34" t="s">
        <v>143</v>
      </c>
      <c r="B11" s="272" t="s">
        <v>257</v>
      </c>
      <c r="C11" s="416"/>
      <c r="D11" s="457"/>
      <c r="E11" s="457"/>
      <c r="F11" s="426"/>
      <c r="G11" s="346"/>
    </row>
    <row r="12" spans="1:7" ht="30" customHeight="1">
      <c r="A12" s="36" t="s">
        <v>14</v>
      </c>
      <c r="B12" s="271" t="s">
        <v>258</v>
      </c>
      <c r="C12" s="341">
        <v>152</v>
      </c>
      <c r="D12" s="457">
        <v>150</v>
      </c>
      <c r="E12" s="457">
        <v>150</v>
      </c>
      <c r="F12" s="426">
        <v>150</v>
      </c>
      <c r="G12" s="346">
        <v>150</v>
      </c>
    </row>
    <row r="13" spans="1:7" ht="33.75" customHeight="1">
      <c r="A13" s="36" t="s">
        <v>16</v>
      </c>
      <c r="B13" s="269" t="s">
        <v>414</v>
      </c>
      <c r="C13" s="341">
        <v>130182</v>
      </c>
      <c r="D13" s="457">
        <v>124955</v>
      </c>
      <c r="E13" s="457">
        <v>123822</v>
      </c>
      <c r="F13" s="426">
        <v>141913</v>
      </c>
      <c r="G13" s="346">
        <v>142007</v>
      </c>
    </row>
    <row r="14" spans="1:7" ht="33.75" customHeight="1">
      <c r="A14" s="36" t="s">
        <v>33</v>
      </c>
      <c r="B14" s="269" t="s">
        <v>260</v>
      </c>
      <c r="C14" s="341">
        <v>200</v>
      </c>
      <c r="D14" s="457">
        <v>75</v>
      </c>
      <c r="E14" s="457">
        <v>75</v>
      </c>
      <c r="F14" s="426"/>
      <c r="G14" s="346"/>
    </row>
    <row r="15" spans="1:7" ht="30" customHeight="1">
      <c r="A15" s="546" t="s">
        <v>210</v>
      </c>
      <c r="B15" s="546"/>
      <c r="C15" s="371">
        <f>SUM(C9:C14)</f>
        <v>138392</v>
      </c>
      <c r="D15" s="375">
        <f>SUM(D9:D14)</f>
        <v>134515</v>
      </c>
      <c r="E15" s="375">
        <f>SUM(E9:E14)</f>
        <v>133382</v>
      </c>
      <c r="F15" s="375">
        <f>SUM(F9:F14)</f>
        <v>153313</v>
      </c>
      <c r="G15" s="375">
        <f>SUM(G9:G14)</f>
        <v>153407</v>
      </c>
    </row>
    <row r="16" spans="1:7" ht="30" customHeight="1">
      <c r="A16" s="547" t="s">
        <v>259</v>
      </c>
      <c r="B16" s="547"/>
      <c r="C16" s="417"/>
      <c r="D16" s="457"/>
      <c r="E16" s="457"/>
      <c r="F16" s="426"/>
      <c r="G16" s="346"/>
    </row>
    <row r="17" spans="1:7" ht="30" customHeight="1">
      <c r="A17" s="268" t="s">
        <v>8</v>
      </c>
      <c r="B17" s="271" t="s">
        <v>415</v>
      </c>
      <c r="C17" s="341"/>
      <c r="D17" s="457"/>
      <c r="E17" s="457"/>
      <c r="F17" s="426"/>
      <c r="G17" s="346"/>
    </row>
    <row r="18" spans="1:7" ht="30" customHeight="1">
      <c r="A18" s="268" t="s">
        <v>10</v>
      </c>
      <c r="B18" s="271" t="s">
        <v>261</v>
      </c>
      <c r="C18" s="341">
        <v>7500</v>
      </c>
      <c r="D18" s="457">
        <v>6306</v>
      </c>
      <c r="E18" s="457">
        <v>6306</v>
      </c>
      <c r="F18" s="426"/>
      <c r="G18" s="346"/>
    </row>
    <row r="19" spans="1:7" ht="30" customHeight="1">
      <c r="A19" s="268" t="s">
        <v>12</v>
      </c>
      <c r="B19" s="271" t="s">
        <v>262</v>
      </c>
      <c r="C19" s="341"/>
      <c r="D19" s="457">
        <v>2980</v>
      </c>
      <c r="E19" s="457">
        <v>2980</v>
      </c>
      <c r="F19" s="426">
        <v>3000</v>
      </c>
      <c r="G19" s="346">
        <v>3000</v>
      </c>
    </row>
    <row r="20" spans="1:7" ht="30" customHeight="1">
      <c r="A20" s="268" t="s">
        <v>14</v>
      </c>
      <c r="B20" s="271" t="s">
        <v>416</v>
      </c>
      <c r="C20" s="341"/>
      <c r="D20" s="457">
        <v>130</v>
      </c>
      <c r="E20" s="457">
        <v>129</v>
      </c>
      <c r="F20" s="426"/>
      <c r="G20" s="346"/>
    </row>
    <row r="21" spans="1:7" ht="30" customHeight="1">
      <c r="A21" s="268" t="s">
        <v>16</v>
      </c>
      <c r="B21" s="271" t="s">
        <v>441</v>
      </c>
      <c r="C21" s="341"/>
      <c r="D21" s="457">
        <v>30</v>
      </c>
      <c r="E21" s="457">
        <v>30</v>
      </c>
      <c r="F21" s="426">
        <v>30</v>
      </c>
      <c r="G21" s="346">
        <v>30</v>
      </c>
    </row>
    <row r="22" spans="1:7" ht="30" customHeight="1">
      <c r="A22" s="268" t="s">
        <v>18</v>
      </c>
      <c r="B22" s="271" t="s">
        <v>447</v>
      </c>
      <c r="C22" s="341">
        <v>400</v>
      </c>
      <c r="D22" s="457">
        <v>400</v>
      </c>
      <c r="E22" s="457">
        <v>400</v>
      </c>
      <c r="F22" s="426">
        <v>200</v>
      </c>
      <c r="G22" s="346">
        <v>200</v>
      </c>
    </row>
    <row r="23" spans="1:7" s="267" customFormat="1" ht="30" customHeight="1">
      <c r="A23" s="544" t="s">
        <v>210</v>
      </c>
      <c r="B23" s="544"/>
      <c r="C23" s="418">
        <f>SUM(C17:C22)</f>
        <v>7900</v>
      </c>
      <c r="D23" s="420">
        <f>SUM(D17:D22)</f>
        <v>9846</v>
      </c>
      <c r="E23" s="420">
        <f>SUM(E17:E22)</f>
        <v>9845</v>
      </c>
      <c r="F23" s="420">
        <f>SUM(F17:F22)</f>
        <v>3230</v>
      </c>
      <c r="G23" s="420">
        <f>SUM(G17:G22)</f>
        <v>3230</v>
      </c>
    </row>
    <row r="24" spans="1:3" ht="16.5">
      <c r="A24" s="273"/>
      <c r="B24" s="82"/>
      <c r="C24" s="82"/>
    </row>
    <row r="25" spans="1:3" ht="16.5">
      <c r="A25" s="273"/>
      <c r="B25" s="82"/>
      <c r="C25" s="82"/>
    </row>
    <row r="26" spans="1:3" ht="15.75" customHeight="1">
      <c r="A26" s="273"/>
      <c r="B26" s="82"/>
      <c r="C26" s="82"/>
    </row>
    <row r="27" spans="1:3" ht="16.5">
      <c r="A27" s="273"/>
      <c r="B27" s="82"/>
      <c r="C27" s="82"/>
    </row>
    <row r="28" spans="1:3" ht="16.5">
      <c r="A28" s="273"/>
      <c r="B28" s="82"/>
      <c r="C28" s="82"/>
    </row>
    <row r="29" spans="1:3" ht="16.5">
      <c r="A29" s="273"/>
      <c r="B29" s="82"/>
      <c r="C29" s="82"/>
    </row>
    <row r="30" spans="1:7" ht="16.5">
      <c r="A30" s="273"/>
      <c r="B30" s="82"/>
      <c r="C30" s="82"/>
      <c r="D30" s="274"/>
      <c r="E30" s="275"/>
      <c r="F30" s="69"/>
      <c r="G30" s="274"/>
    </row>
    <row r="31" spans="1:7" ht="16.5">
      <c r="A31" s="273"/>
      <c r="B31" s="82"/>
      <c r="C31" s="82"/>
      <c r="D31" s="274"/>
      <c r="E31" s="274"/>
      <c r="F31" s="276"/>
      <c r="G31" s="274"/>
    </row>
    <row r="32" spans="1:3" ht="16.5">
      <c r="A32" s="273"/>
      <c r="B32" s="82"/>
      <c r="C32" s="82"/>
    </row>
    <row r="33" spans="1:3" ht="16.5">
      <c r="A33" s="273"/>
      <c r="B33" s="82"/>
      <c r="C33" s="82"/>
    </row>
    <row r="34" spans="1:3" ht="16.5">
      <c r="A34" s="273"/>
      <c r="B34" s="82"/>
      <c r="C34" s="82"/>
    </row>
    <row r="35" spans="1:3" ht="16.5">
      <c r="A35" s="273"/>
      <c r="B35" s="82"/>
      <c r="C35" s="82"/>
    </row>
  </sheetData>
  <sheetProtection selectLockedCells="1" selectUnlockedCells="1"/>
  <mergeCells count="5">
    <mergeCell ref="A23:B23"/>
    <mergeCell ref="A8:B8"/>
    <mergeCell ref="A15:B15"/>
    <mergeCell ref="A16:B16"/>
    <mergeCell ref="A4:G4"/>
  </mergeCells>
  <printOptions horizontalCentered="1"/>
  <pageMargins left="0.3597222222222222" right="0.3402777777777778" top="0.6298611111111111" bottom="0.5" header="0.5118055555555555" footer="0.5118055555555555"/>
  <pageSetup fitToHeight="1" fitToWidth="1"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7">
      <selection activeCell="I30" sqref="I30"/>
    </sheetView>
  </sheetViews>
  <sheetFormatPr defaultColWidth="9.00390625" defaultRowHeight="12.75"/>
  <cols>
    <col min="1" max="1" width="5.125" style="277" customWidth="1"/>
    <col min="2" max="2" width="38.375" style="278" customWidth="1"/>
    <col min="3" max="6" width="10.75390625" style="47" customWidth="1"/>
    <col min="7" max="7" width="10.125" style="47" customWidth="1"/>
    <col min="8" max="254" width="9.125" style="47" customWidth="1"/>
  </cols>
  <sheetData>
    <row r="1" spans="1:7" ht="16.5">
      <c r="A1" s="279"/>
      <c r="B1" s="280"/>
      <c r="C1" s="6"/>
      <c r="F1" s="6"/>
      <c r="G1" s="6" t="s">
        <v>263</v>
      </c>
    </row>
    <row r="2" spans="1:7" ht="16.5">
      <c r="A2" s="279"/>
      <c r="B2" s="280"/>
      <c r="C2" s="85"/>
      <c r="F2" s="85"/>
      <c r="G2" s="85" t="s">
        <v>1</v>
      </c>
    </row>
    <row r="3" spans="1:3" ht="16.5">
      <c r="A3" s="279"/>
      <c r="B3" s="280"/>
      <c r="C3" s="85"/>
    </row>
    <row r="4" spans="1:7" ht="39.75" customHeight="1">
      <c r="A4" s="549" t="s">
        <v>264</v>
      </c>
      <c r="B4" s="549"/>
      <c r="C4" s="549"/>
      <c r="D4" s="549"/>
      <c r="E4" s="549"/>
      <c r="F4" s="549"/>
      <c r="G4" s="509"/>
    </row>
    <row r="5" spans="1:3" ht="18" customHeight="1">
      <c r="A5" s="281"/>
      <c r="B5" s="282"/>
      <c r="C5" s="281"/>
    </row>
    <row r="6" spans="1:2" ht="16.5">
      <c r="A6" s="279"/>
      <c r="B6" s="280"/>
    </row>
    <row r="7" spans="1:7" ht="16.5">
      <c r="A7" s="279"/>
      <c r="B7" s="280"/>
      <c r="C7" s="85"/>
      <c r="F7" s="85"/>
      <c r="G7" s="85" t="s">
        <v>2</v>
      </c>
    </row>
    <row r="8" spans="1:7" s="103" customFormat="1" ht="51" customHeight="1">
      <c r="A8" s="230" t="s">
        <v>247</v>
      </c>
      <c r="B8" s="283" t="s">
        <v>4</v>
      </c>
      <c r="C8" s="217" t="s">
        <v>422</v>
      </c>
      <c r="D8" s="15" t="s">
        <v>454</v>
      </c>
      <c r="E8" s="16" t="s">
        <v>455</v>
      </c>
      <c r="F8" s="343" t="s">
        <v>426</v>
      </c>
      <c r="G8" s="351" t="s">
        <v>494</v>
      </c>
    </row>
    <row r="9" spans="1:7" ht="19.5" customHeight="1">
      <c r="A9" s="60" t="s">
        <v>8</v>
      </c>
      <c r="B9" s="269" t="s">
        <v>265</v>
      </c>
      <c r="C9" s="270"/>
      <c r="D9" s="259"/>
      <c r="E9" s="270"/>
      <c r="F9" s="457"/>
      <c r="G9" s="349"/>
    </row>
    <row r="10" spans="1:7" ht="20.25" customHeight="1">
      <c r="A10" s="60"/>
      <c r="B10" s="269" t="s">
        <v>266</v>
      </c>
      <c r="C10" s="270"/>
      <c r="D10" s="259"/>
      <c r="E10" s="270"/>
      <c r="F10" s="457"/>
      <c r="G10" s="349"/>
    </row>
    <row r="11" spans="1:7" ht="19.5" customHeight="1">
      <c r="A11" s="60"/>
      <c r="B11" s="269" t="s">
        <v>267</v>
      </c>
      <c r="C11" s="270"/>
      <c r="D11" s="259"/>
      <c r="E11" s="270"/>
      <c r="F11" s="457"/>
      <c r="G11" s="349"/>
    </row>
    <row r="12" spans="1:7" ht="19.5" customHeight="1">
      <c r="A12" s="60"/>
      <c r="B12" s="269" t="s">
        <v>343</v>
      </c>
      <c r="C12" s="270"/>
      <c r="D12" s="259">
        <v>6073</v>
      </c>
      <c r="E12" s="270">
        <v>6073</v>
      </c>
      <c r="F12" s="457"/>
      <c r="G12" s="349"/>
    </row>
    <row r="13" spans="1:7" ht="19.5" customHeight="1">
      <c r="A13" s="60"/>
      <c r="B13" s="271" t="s">
        <v>268</v>
      </c>
      <c r="C13" s="341"/>
      <c r="D13" s="38">
        <v>6073</v>
      </c>
      <c r="E13" s="341">
        <v>6073</v>
      </c>
      <c r="F13" s="426"/>
      <c r="G13" s="349"/>
    </row>
    <row r="14" spans="1:7" ht="19.5" customHeight="1">
      <c r="A14" s="60" t="s">
        <v>10</v>
      </c>
      <c r="B14" s="269" t="s">
        <v>269</v>
      </c>
      <c r="C14" s="270"/>
      <c r="D14" s="259"/>
      <c r="E14" s="270"/>
      <c r="F14" s="457"/>
      <c r="G14" s="349"/>
    </row>
    <row r="15" spans="1:7" ht="18.75" customHeight="1">
      <c r="A15" s="60"/>
      <c r="B15" s="269" t="s">
        <v>270</v>
      </c>
      <c r="C15" s="270"/>
      <c r="D15" s="259"/>
      <c r="E15" s="270"/>
      <c r="F15" s="457"/>
      <c r="G15" s="349"/>
    </row>
    <row r="16" spans="1:7" ht="18.75" customHeight="1">
      <c r="A16" s="60"/>
      <c r="B16" s="269" t="s">
        <v>369</v>
      </c>
      <c r="C16" s="270"/>
      <c r="D16" s="259"/>
      <c r="E16" s="270"/>
      <c r="F16" s="457"/>
      <c r="G16" s="349"/>
    </row>
    <row r="17" spans="1:7" ht="18.75" customHeight="1">
      <c r="A17" s="60"/>
      <c r="B17" s="269" t="s">
        <v>271</v>
      </c>
      <c r="C17" s="270"/>
      <c r="D17" s="259"/>
      <c r="E17" s="270"/>
      <c r="F17" s="457"/>
      <c r="G17" s="349"/>
    </row>
    <row r="18" spans="1:7" ht="31.5" customHeight="1">
      <c r="A18" s="36" t="s">
        <v>12</v>
      </c>
      <c r="B18" s="269" t="s">
        <v>272</v>
      </c>
      <c r="C18" s="270"/>
      <c r="D18" s="259"/>
      <c r="E18" s="270"/>
      <c r="F18" s="457"/>
      <c r="G18" s="349"/>
    </row>
    <row r="19" spans="1:7" ht="19.5" customHeight="1">
      <c r="A19" s="60"/>
      <c r="B19" s="269" t="s">
        <v>273</v>
      </c>
      <c r="C19" s="270"/>
      <c r="D19" s="259"/>
      <c r="E19" s="270"/>
      <c r="F19" s="457"/>
      <c r="G19" s="349"/>
    </row>
    <row r="20" spans="1:7" ht="19.5" customHeight="1">
      <c r="A20" s="36" t="s">
        <v>14</v>
      </c>
      <c r="B20" s="271" t="s">
        <v>274</v>
      </c>
      <c r="C20" s="270"/>
      <c r="D20" s="259"/>
      <c r="E20" s="270"/>
      <c r="F20" s="457"/>
      <c r="G20" s="349"/>
    </row>
    <row r="21" spans="1:7" ht="19.5" customHeight="1">
      <c r="A21" s="60"/>
      <c r="B21" s="269" t="s">
        <v>275</v>
      </c>
      <c r="C21" s="341"/>
      <c r="D21" s="38"/>
      <c r="E21" s="341"/>
      <c r="F21" s="426"/>
      <c r="G21" s="349"/>
    </row>
    <row r="22" spans="1:7" ht="19.5" customHeight="1">
      <c r="A22" s="60" t="s">
        <v>16</v>
      </c>
      <c r="B22" s="269" t="s">
        <v>276</v>
      </c>
      <c r="C22" s="270"/>
      <c r="D22" s="259"/>
      <c r="E22" s="458"/>
      <c r="F22" s="457"/>
      <c r="G22" s="349"/>
    </row>
    <row r="23" spans="1:7" ht="19.5" customHeight="1">
      <c r="A23" s="60" t="s">
        <v>18</v>
      </c>
      <c r="B23" s="269" t="s">
        <v>277</v>
      </c>
      <c r="C23" s="270"/>
      <c r="D23" s="259"/>
      <c r="E23" s="270"/>
      <c r="F23" s="457"/>
      <c r="G23" s="349"/>
    </row>
    <row r="24" spans="1:7" ht="19.5" customHeight="1">
      <c r="A24" s="60"/>
      <c r="B24" s="271" t="s">
        <v>370</v>
      </c>
      <c r="C24" s="270"/>
      <c r="D24" s="259"/>
      <c r="E24" s="270"/>
      <c r="F24" s="457"/>
      <c r="G24" s="349"/>
    </row>
    <row r="25" spans="1:7" ht="19.5" customHeight="1">
      <c r="A25" s="60"/>
      <c r="B25" s="271" t="s">
        <v>371</v>
      </c>
      <c r="C25" s="270"/>
      <c r="D25" s="259"/>
      <c r="E25" s="270"/>
      <c r="F25" s="457"/>
      <c r="G25" s="349"/>
    </row>
    <row r="26" spans="1:7" ht="19.5" customHeight="1">
      <c r="A26" s="60"/>
      <c r="B26" s="271" t="s">
        <v>372</v>
      </c>
      <c r="C26" s="270"/>
      <c r="D26" s="259"/>
      <c r="E26" s="270"/>
      <c r="F26" s="457"/>
      <c r="G26" s="349"/>
    </row>
    <row r="27" spans="1:7" ht="19.5" customHeight="1">
      <c r="A27" s="60"/>
      <c r="B27" s="271" t="s">
        <v>377</v>
      </c>
      <c r="C27" s="270"/>
      <c r="D27" s="259"/>
      <c r="E27" s="270"/>
      <c r="F27" s="457"/>
      <c r="G27" s="349"/>
    </row>
    <row r="28" spans="1:7" ht="19.5" customHeight="1">
      <c r="A28" s="60"/>
      <c r="B28" s="271" t="s">
        <v>373</v>
      </c>
      <c r="C28" s="270">
        <v>24997</v>
      </c>
      <c r="D28" s="259">
        <v>15907</v>
      </c>
      <c r="E28" s="270">
        <v>14569</v>
      </c>
      <c r="F28" s="457">
        <v>46174</v>
      </c>
      <c r="G28" s="349">
        <v>46174</v>
      </c>
    </row>
    <row r="29" spans="1:7" ht="19.5" customHeight="1">
      <c r="A29" s="60"/>
      <c r="B29" s="271" t="s">
        <v>376</v>
      </c>
      <c r="C29" s="270"/>
      <c r="D29" s="259"/>
      <c r="E29" s="270">
        <v>121</v>
      </c>
      <c r="F29" s="457"/>
      <c r="G29" s="349"/>
    </row>
    <row r="30" spans="1:7" ht="19.5" customHeight="1">
      <c r="A30" s="60"/>
      <c r="B30" s="271" t="s">
        <v>278</v>
      </c>
      <c r="C30" s="270">
        <f>+C24+C25+C26+C28+C29</f>
        <v>24997</v>
      </c>
      <c r="D30" s="270">
        <f>+D24+D25+D26+D28+D29</f>
        <v>15907</v>
      </c>
      <c r="E30" s="270">
        <f>+E24+E25+E26+E28+E29</f>
        <v>14690</v>
      </c>
      <c r="F30" s="457">
        <v>46174</v>
      </c>
      <c r="G30" s="349">
        <v>46174</v>
      </c>
    </row>
    <row r="31" spans="1:7" s="97" customFormat="1" ht="30" customHeight="1">
      <c r="A31" s="544" t="s">
        <v>279</v>
      </c>
      <c r="B31" s="544"/>
      <c r="C31" s="419">
        <f>C13+C17+C19+C21+C22+C30</f>
        <v>24997</v>
      </c>
      <c r="D31" s="419">
        <f>D13+D17+D19+D21+D22+D30</f>
        <v>21980</v>
      </c>
      <c r="E31" s="419">
        <f>E13+E17+E19+E21+E22+E30</f>
        <v>20763</v>
      </c>
      <c r="F31" s="421">
        <f>F13+F17+F19+F21+F22+F30</f>
        <v>46174</v>
      </c>
      <c r="G31" s="421">
        <f>G13+G17+G19+G21+G22+G30</f>
        <v>46174</v>
      </c>
    </row>
    <row r="32" spans="1:2" ht="16.5">
      <c r="A32" s="279"/>
      <c r="B32" s="179"/>
    </row>
    <row r="33" ht="16.5">
      <c r="B33" s="284"/>
    </row>
    <row r="34" ht="16.5">
      <c r="B34" s="284"/>
    </row>
    <row r="35" ht="16.5">
      <c r="B35" s="284"/>
    </row>
  </sheetData>
  <sheetProtection selectLockedCells="1" selectUnlockedCells="1"/>
  <mergeCells count="2">
    <mergeCell ref="A31:B31"/>
    <mergeCell ref="A4:G4"/>
  </mergeCells>
  <printOptions/>
  <pageMargins left="0.7298611111111111" right="0.45" top="0.7701388888888889" bottom="1" header="0.5118055555555555" footer="0.5118055555555555"/>
  <pageSetup fitToHeight="1" fitToWidth="1" horizontalDpi="300" verticalDpi="3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G25" sqref="AG25"/>
    </sheetView>
  </sheetViews>
  <sheetFormatPr defaultColWidth="9.00390625" defaultRowHeight="12.75"/>
  <cols>
    <col min="1" max="1" width="38.75390625" style="84" customWidth="1"/>
    <col min="2" max="2" width="10.125" style="84" customWidth="1"/>
    <col min="3" max="3" width="10.875" style="84" customWidth="1"/>
    <col min="4" max="4" width="11.125" style="84" customWidth="1"/>
    <col min="5" max="5" width="10.375" style="84" customWidth="1"/>
    <col min="6" max="6" width="11.75390625" style="84" customWidth="1"/>
    <col min="7" max="7" width="9.125" style="84" customWidth="1"/>
  </cols>
  <sheetData>
    <row r="1" ht="14.25" customHeight="1">
      <c r="F1" s="85" t="s">
        <v>280</v>
      </c>
    </row>
    <row r="2" ht="12" customHeight="1">
      <c r="F2" s="85" t="s">
        <v>1</v>
      </c>
    </row>
    <row r="4" spans="1:6" ht="55.5" customHeight="1">
      <c r="A4" s="550" t="s">
        <v>342</v>
      </c>
      <c r="B4" s="550"/>
      <c r="C4" s="550"/>
      <c r="D4" s="550"/>
      <c r="E4" s="550"/>
      <c r="F4" s="550"/>
    </row>
    <row r="5" spans="1:5" ht="14.25" customHeight="1">
      <c r="A5" s="285"/>
      <c r="B5" s="286"/>
      <c r="C5" s="286"/>
      <c r="D5" s="286"/>
      <c r="E5" s="286"/>
    </row>
    <row r="7" ht="15.75">
      <c r="F7" s="85" t="s">
        <v>2</v>
      </c>
    </row>
    <row r="8" spans="1:6" ht="51" customHeight="1">
      <c r="A8" s="551" t="s">
        <v>4</v>
      </c>
      <c r="B8" s="551" t="s">
        <v>281</v>
      </c>
      <c r="C8" s="552" t="s">
        <v>282</v>
      </c>
      <c r="D8" s="553"/>
      <c r="E8" s="554"/>
      <c r="F8" s="551" t="s">
        <v>210</v>
      </c>
    </row>
    <row r="9" spans="1:6" ht="30.75" customHeight="1">
      <c r="A9" s="551"/>
      <c r="B9" s="551"/>
      <c r="C9" s="287" t="s">
        <v>283</v>
      </c>
      <c r="D9" s="287" t="s">
        <v>284</v>
      </c>
      <c r="E9" s="287" t="s">
        <v>285</v>
      </c>
      <c r="F9" s="551"/>
    </row>
    <row r="10" spans="1:6" ht="15.75">
      <c r="A10" s="39" t="s">
        <v>286</v>
      </c>
      <c r="B10" s="21">
        <v>66900</v>
      </c>
      <c r="C10" s="21">
        <v>66900</v>
      </c>
      <c r="D10" s="21">
        <v>66900</v>
      </c>
      <c r="E10" s="21">
        <v>66900</v>
      </c>
      <c r="F10" s="21">
        <f>B10+C10+D10+E10</f>
        <v>267600</v>
      </c>
    </row>
    <row r="11" spans="1:6" ht="15.75">
      <c r="A11" s="39" t="s">
        <v>287</v>
      </c>
      <c r="B11" s="21"/>
      <c r="C11" s="21"/>
      <c r="D11" s="21"/>
      <c r="E11" s="21"/>
      <c r="F11" s="21">
        <f aca="true" t="shared" si="0" ref="F11:F16">B11+C11+D11+E11</f>
        <v>0</v>
      </c>
    </row>
    <row r="12" spans="1:7" s="27" customFormat="1" ht="15.75">
      <c r="A12" s="39" t="s">
        <v>288</v>
      </c>
      <c r="B12" s="21"/>
      <c r="C12" s="21"/>
      <c r="D12" s="21"/>
      <c r="E12" s="21"/>
      <c r="F12" s="21">
        <f t="shared" si="0"/>
        <v>0</v>
      </c>
      <c r="G12" s="84"/>
    </row>
    <row r="13" spans="1:6" ht="17.25" customHeight="1">
      <c r="A13" s="39" t="s">
        <v>289</v>
      </c>
      <c r="B13" s="21"/>
      <c r="C13" s="21"/>
      <c r="D13" s="21"/>
      <c r="E13" s="21"/>
      <c r="F13" s="21">
        <f t="shared" si="0"/>
        <v>0</v>
      </c>
    </row>
    <row r="14" spans="1:6" ht="18" customHeight="1">
      <c r="A14" s="39" t="s">
        <v>290</v>
      </c>
      <c r="B14" s="21"/>
      <c r="C14" s="21"/>
      <c r="D14" s="21"/>
      <c r="E14" s="21"/>
      <c r="F14" s="21">
        <f t="shared" si="0"/>
        <v>0</v>
      </c>
    </row>
    <row r="15" spans="1:6" ht="18" customHeight="1">
      <c r="A15" s="39" t="s">
        <v>291</v>
      </c>
      <c r="B15" s="21">
        <f>B10+B11+B12+B13+B14</f>
        <v>66900</v>
      </c>
      <c r="C15" s="21">
        <f>C10+C11+C12+C13+C14</f>
        <v>66900</v>
      </c>
      <c r="D15" s="21">
        <f>D10+D11+D12+D13+D14</f>
        <v>66900</v>
      </c>
      <c r="E15" s="21">
        <f>E10+E11+E12+E13+E14</f>
        <v>66900</v>
      </c>
      <c r="F15" s="21">
        <f t="shared" si="0"/>
        <v>267600</v>
      </c>
    </row>
    <row r="16" spans="1:7" s="32" customFormat="1" ht="18" customHeight="1">
      <c r="A16" s="288" t="s">
        <v>292</v>
      </c>
      <c r="B16" s="29">
        <f>B15*0.5</f>
        <v>33450</v>
      </c>
      <c r="C16" s="29">
        <f>C15*0.5</f>
        <v>33450</v>
      </c>
      <c r="D16" s="29">
        <f>D15*0.5</f>
        <v>33450</v>
      </c>
      <c r="E16" s="29">
        <f>E15*0.5</f>
        <v>33450</v>
      </c>
      <c r="F16" s="29">
        <f t="shared" si="0"/>
        <v>133800</v>
      </c>
      <c r="G16" s="227"/>
    </row>
    <row r="17" spans="1:6" ht="18" customHeight="1">
      <c r="A17" s="39" t="s">
        <v>293</v>
      </c>
      <c r="B17" s="21"/>
      <c r="C17" s="21"/>
      <c r="D17" s="21"/>
      <c r="E17" s="21"/>
      <c r="F17" s="21">
        <f aca="true" t="shared" si="1" ref="F17:F26">B17+C17+D17+E17</f>
        <v>0</v>
      </c>
    </row>
    <row r="18" spans="1:6" ht="18" customHeight="1">
      <c r="A18" s="39" t="s">
        <v>294</v>
      </c>
      <c r="B18" s="21"/>
      <c r="C18" s="21"/>
      <c r="D18" s="21"/>
      <c r="E18" s="21"/>
      <c r="F18" s="21">
        <f t="shared" si="1"/>
        <v>0</v>
      </c>
    </row>
    <row r="19" spans="1:6" ht="18" customHeight="1">
      <c r="A19" s="39" t="s">
        <v>295</v>
      </c>
      <c r="B19" s="21"/>
      <c r="C19" s="21"/>
      <c r="D19" s="21"/>
      <c r="E19" s="21"/>
      <c r="F19" s="21">
        <f t="shared" si="1"/>
        <v>0</v>
      </c>
    </row>
    <row r="20" spans="1:6" ht="34.5" customHeight="1">
      <c r="A20" s="289" t="s">
        <v>296</v>
      </c>
      <c r="B20" s="21">
        <f>B17+B18+B19</f>
        <v>0</v>
      </c>
      <c r="C20" s="21">
        <f>C17+C18+C19</f>
        <v>0</v>
      </c>
      <c r="D20" s="21">
        <f>D17+D18+D19</f>
        <v>0</v>
      </c>
      <c r="E20" s="21">
        <f>E17+E18+E19</f>
        <v>0</v>
      </c>
      <c r="F20" s="21">
        <f t="shared" si="1"/>
        <v>0</v>
      </c>
    </row>
    <row r="21" spans="1:6" ht="18" customHeight="1">
      <c r="A21" s="39" t="s">
        <v>293</v>
      </c>
      <c r="B21" s="21"/>
      <c r="C21" s="21"/>
      <c r="D21" s="21"/>
      <c r="E21" s="21"/>
      <c r="F21" s="21">
        <f t="shared" si="1"/>
        <v>0</v>
      </c>
    </row>
    <row r="22" spans="1:6" ht="18" customHeight="1">
      <c r="A22" s="39" t="s">
        <v>294</v>
      </c>
      <c r="B22" s="21"/>
      <c r="C22" s="21"/>
      <c r="D22" s="21"/>
      <c r="E22" s="21"/>
      <c r="F22" s="21">
        <f t="shared" si="1"/>
        <v>0</v>
      </c>
    </row>
    <row r="23" spans="1:6" ht="18" customHeight="1">
      <c r="A23" s="39" t="s">
        <v>295</v>
      </c>
      <c r="B23" s="75"/>
      <c r="C23" s="75"/>
      <c r="D23" s="75"/>
      <c r="E23" s="75"/>
      <c r="F23" s="21">
        <f t="shared" si="1"/>
        <v>0</v>
      </c>
    </row>
    <row r="24" spans="1:6" ht="31.5" customHeight="1">
      <c r="A24" s="289" t="s">
        <v>297</v>
      </c>
      <c r="B24" s="21">
        <f>B21+B22+B23</f>
        <v>0</v>
      </c>
      <c r="C24" s="21">
        <f>C21+C22+C23</f>
        <v>0</v>
      </c>
      <c r="D24" s="21">
        <f>D21+D22+D23</f>
        <v>0</v>
      </c>
      <c r="E24" s="21">
        <f>E21+E22+E23</f>
        <v>0</v>
      </c>
      <c r="F24" s="21">
        <f t="shared" si="1"/>
        <v>0</v>
      </c>
    </row>
    <row r="25" spans="1:7" s="32" customFormat="1" ht="18" customHeight="1">
      <c r="A25" s="288" t="s">
        <v>298</v>
      </c>
      <c r="B25" s="29">
        <f>B20+B24</f>
        <v>0</v>
      </c>
      <c r="C25" s="29">
        <f>C20+C24</f>
        <v>0</v>
      </c>
      <c r="D25" s="29">
        <f>D20+D24</f>
        <v>0</v>
      </c>
      <c r="E25" s="29">
        <f>E20+E24</f>
        <v>0</v>
      </c>
      <c r="F25" s="29">
        <f t="shared" si="1"/>
        <v>0</v>
      </c>
      <c r="G25" s="227"/>
    </row>
    <row r="26" spans="1:7" s="32" customFormat="1" ht="33" customHeight="1">
      <c r="A26" s="290" t="s">
        <v>299</v>
      </c>
      <c r="B26" s="29">
        <f>B16-B25</f>
        <v>33450</v>
      </c>
      <c r="C26" s="29">
        <f>C16-C25</f>
        <v>33450</v>
      </c>
      <c r="D26" s="29">
        <f>D16-D25</f>
        <v>33450</v>
      </c>
      <c r="E26" s="29">
        <f>E16-E25</f>
        <v>33450</v>
      </c>
      <c r="F26" s="29">
        <f t="shared" si="1"/>
        <v>133800</v>
      </c>
      <c r="G26" s="227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 selectLockedCells="1" selectUnlockedCells="1"/>
  <mergeCells count="5">
    <mergeCell ref="A4:F4"/>
    <mergeCell ref="A8:A9"/>
    <mergeCell ref="B8:B9"/>
    <mergeCell ref="C8:E8"/>
    <mergeCell ref="F8:F9"/>
  </mergeCells>
  <printOptions/>
  <pageMargins left="0.63" right="0.25" top="0.3701388888888889" bottom="0.5701388888888889" header="0.41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2">
      <selection activeCell="G24" sqref="G24"/>
    </sheetView>
  </sheetViews>
  <sheetFormatPr defaultColWidth="9.00390625" defaultRowHeight="12.75"/>
  <cols>
    <col min="1" max="1" width="4.00390625" style="0" customWidth="1"/>
    <col min="2" max="2" width="25.25390625" style="505" customWidth="1"/>
    <col min="3" max="3" width="7.375" style="0" customWidth="1"/>
    <col min="4" max="4" width="7.75390625" style="0" customWidth="1"/>
    <col min="5" max="5" width="8.00390625" style="0" customWidth="1"/>
    <col min="6" max="6" width="7.625" style="0" customWidth="1"/>
    <col min="7" max="7" width="8.125" style="0" customWidth="1"/>
    <col min="8" max="8" width="7.75390625" style="0" customWidth="1"/>
    <col min="9" max="9" width="7.625" style="0" customWidth="1"/>
    <col min="10" max="11" width="7.875" style="0" customWidth="1"/>
    <col min="12" max="12" width="7.625" style="0" customWidth="1"/>
    <col min="13" max="13" width="7.75390625" style="0" customWidth="1"/>
    <col min="14" max="14" width="7.875" style="0" customWidth="1"/>
    <col min="15" max="17" width="8.125" style="0" customWidth="1"/>
  </cols>
  <sheetData>
    <row r="1" spans="1:17" ht="20.25">
      <c r="A1" s="84"/>
      <c r="B1" s="495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1"/>
      <c r="N1" s="312"/>
      <c r="O1" s="313"/>
      <c r="P1" s="313"/>
      <c r="Q1" s="313" t="s">
        <v>401</v>
      </c>
    </row>
    <row r="2" spans="1:17" ht="20.25">
      <c r="A2" s="84"/>
      <c r="B2" s="495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3"/>
      <c r="N2" s="312"/>
      <c r="O2" s="313"/>
      <c r="P2" s="313"/>
      <c r="Q2" s="313" t="s">
        <v>1</v>
      </c>
    </row>
    <row r="3" spans="1:16" ht="20.25">
      <c r="A3" s="555" t="s">
        <v>378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</row>
    <row r="4" spans="1:17" ht="15.75">
      <c r="A4" s="84"/>
      <c r="B4" s="496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5"/>
      <c r="N4" s="314"/>
      <c r="O4" s="315"/>
      <c r="P4" s="315"/>
      <c r="Q4" s="315" t="s">
        <v>2</v>
      </c>
    </row>
    <row r="5" spans="1:17" ht="24.75" customHeight="1">
      <c r="A5" s="316" t="s">
        <v>3</v>
      </c>
      <c r="B5" s="497" t="s">
        <v>4</v>
      </c>
      <c r="C5" s="317" t="s">
        <v>379</v>
      </c>
      <c r="D5" s="317" t="s">
        <v>380</v>
      </c>
      <c r="E5" s="317" t="s">
        <v>381</v>
      </c>
      <c r="F5" s="317" t="s">
        <v>382</v>
      </c>
      <c r="G5" s="317" t="s">
        <v>497</v>
      </c>
      <c r="H5" s="317" t="s">
        <v>383</v>
      </c>
      <c r="I5" s="317" t="s">
        <v>384</v>
      </c>
      <c r="J5" s="317" t="s">
        <v>385</v>
      </c>
      <c r="K5" s="317" t="s">
        <v>386</v>
      </c>
      <c r="L5" s="317" t="s">
        <v>387</v>
      </c>
      <c r="M5" s="317" t="s">
        <v>388</v>
      </c>
      <c r="N5" s="317" t="s">
        <v>389</v>
      </c>
      <c r="O5" s="317" t="s">
        <v>390</v>
      </c>
      <c r="P5" s="318" t="s">
        <v>391</v>
      </c>
      <c r="Q5" s="317" t="s">
        <v>497</v>
      </c>
    </row>
    <row r="6" spans="1:17" ht="15.75">
      <c r="A6" s="319"/>
      <c r="B6" s="498" t="s">
        <v>5</v>
      </c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1"/>
      <c r="Q6" s="476"/>
    </row>
    <row r="7" spans="1:17" ht="12.75">
      <c r="A7" s="322" t="s">
        <v>6</v>
      </c>
      <c r="B7" s="499" t="s">
        <v>392</v>
      </c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4"/>
      <c r="Q7" s="476"/>
    </row>
    <row r="8" spans="1:17" ht="12.75">
      <c r="A8" s="325" t="s">
        <v>8</v>
      </c>
      <c r="B8" s="500" t="s">
        <v>164</v>
      </c>
      <c r="C8" s="326">
        <v>27685</v>
      </c>
      <c r="D8" s="326">
        <v>27685</v>
      </c>
      <c r="E8" s="326">
        <v>27685</v>
      </c>
      <c r="F8" s="326">
        <v>27685</v>
      </c>
      <c r="G8" s="326">
        <v>96905</v>
      </c>
      <c r="H8" s="326">
        <v>27685</v>
      </c>
      <c r="I8" s="326">
        <v>27685</v>
      </c>
      <c r="J8" s="326">
        <v>27685</v>
      </c>
      <c r="K8" s="326">
        <v>27685</v>
      </c>
      <c r="L8" s="326">
        <v>27685</v>
      </c>
      <c r="M8" s="326">
        <v>27685</v>
      </c>
      <c r="N8" s="326">
        <v>27685</v>
      </c>
      <c r="O8" s="326">
        <v>27684</v>
      </c>
      <c r="P8" s="324">
        <f>C8+D8+E8+F8+H8+I8+J8+K8+L8+M8+N8+O8</f>
        <v>332219</v>
      </c>
      <c r="Q8" s="324">
        <f>C8+D8+E8+G8+H8+I8+J8+K8+L8+M8+N8+O8</f>
        <v>401439</v>
      </c>
    </row>
    <row r="9" spans="1:17" ht="12.75">
      <c r="A9" s="325" t="s">
        <v>10</v>
      </c>
      <c r="B9" s="500" t="s">
        <v>13</v>
      </c>
      <c r="C9" s="326"/>
      <c r="D9" s="326"/>
      <c r="E9" s="326">
        <v>33450</v>
      </c>
      <c r="F9" s="326"/>
      <c r="G9" s="326"/>
      <c r="H9" s="326"/>
      <c r="I9" s="326"/>
      <c r="J9" s="326"/>
      <c r="K9" s="326"/>
      <c r="L9" s="326"/>
      <c r="M9" s="326">
        <v>33450</v>
      </c>
      <c r="N9" s="326"/>
      <c r="O9" s="326"/>
      <c r="P9" s="324">
        <f aca="true" t="shared" si="0" ref="P9:P35">C9+D9+E9+F9+H9+I9+J9+K9+L9+M9+N9+O9</f>
        <v>66900</v>
      </c>
      <c r="Q9" s="324">
        <f aca="true" t="shared" si="1" ref="Q9:Q19">C9+D9+E9+G9+H9+I9+J9+K9+L9+M9+N9+O9</f>
        <v>66900</v>
      </c>
    </row>
    <row r="10" spans="1:17" ht="12.75">
      <c r="A10" s="325" t="s">
        <v>12</v>
      </c>
      <c r="B10" s="500" t="s">
        <v>15</v>
      </c>
      <c r="C10" s="326">
        <v>1075</v>
      </c>
      <c r="D10" s="326">
        <v>1075</v>
      </c>
      <c r="E10" s="326">
        <v>1075</v>
      </c>
      <c r="F10" s="326">
        <v>1075</v>
      </c>
      <c r="G10" s="326">
        <v>1313</v>
      </c>
      <c r="H10" s="326">
        <v>1075</v>
      </c>
      <c r="I10" s="326">
        <v>1075</v>
      </c>
      <c r="J10" s="326">
        <v>1076</v>
      </c>
      <c r="K10" s="326">
        <v>1076</v>
      </c>
      <c r="L10" s="326">
        <v>1076</v>
      </c>
      <c r="M10" s="326">
        <v>1076</v>
      </c>
      <c r="N10" s="326">
        <v>1076</v>
      </c>
      <c r="O10" s="326">
        <v>1076</v>
      </c>
      <c r="P10" s="324">
        <f t="shared" si="0"/>
        <v>12906</v>
      </c>
      <c r="Q10" s="324">
        <f t="shared" si="1"/>
        <v>13144</v>
      </c>
    </row>
    <row r="11" spans="1:17" ht="12.75">
      <c r="A11" s="325" t="s">
        <v>14</v>
      </c>
      <c r="B11" s="500" t="s">
        <v>82</v>
      </c>
      <c r="C11" s="326"/>
      <c r="D11" s="326">
        <v>50</v>
      </c>
      <c r="E11" s="326">
        <v>350</v>
      </c>
      <c r="F11" s="326">
        <v>250</v>
      </c>
      <c r="G11" s="326">
        <v>450</v>
      </c>
      <c r="H11" s="326">
        <v>500</v>
      </c>
      <c r="I11" s="326">
        <v>50</v>
      </c>
      <c r="J11" s="326"/>
      <c r="K11" s="326"/>
      <c r="L11" s="326"/>
      <c r="M11" s="326"/>
      <c r="N11" s="326"/>
      <c r="O11" s="326"/>
      <c r="P11" s="324">
        <f t="shared" si="0"/>
        <v>1200</v>
      </c>
      <c r="Q11" s="324">
        <f>C11+D11+E11+G11+H11+I11+J11+K11+L11+M11+N11+O11</f>
        <v>1400</v>
      </c>
    </row>
    <row r="12" spans="1:17" ht="12.75">
      <c r="A12" s="325"/>
      <c r="B12" s="501" t="s">
        <v>393</v>
      </c>
      <c r="C12" s="327">
        <f>SUM(C8:C11)</f>
        <v>28760</v>
      </c>
      <c r="D12" s="327">
        <f aca="true" t="shared" si="2" ref="D12:O12">SUM(D8:D11)</f>
        <v>28810</v>
      </c>
      <c r="E12" s="327">
        <f t="shared" si="2"/>
        <v>62560</v>
      </c>
      <c r="F12" s="327">
        <f t="shared" si="2"/>
        <v>29010</v>
      </c>
      <c r="G12" s="327">
        <f t="shared" si="2"/>
        <v>98668</v>
      </c>
      <c r="H12" s="327">
        <f t="shared" si="2"/>
        <v>29260</v>
      </c>
      <c r="I12" s="327">
        <f t="shared" si="2"/>
        <v>28810</v>
      </c>
      <c r="J12" s="327">
        <f t="shared" si="2"/>
        <v>28761</v>
      </c>
      <c r="K12" s="327">
        <f t="shared" si="2"/>
        <v>28761</v>
      </c>
      <c r="L12" s="327">
        <f t="shared" si="2"/>
        <v>28761</v>
      </c>
      <c r="M12" s="327">
        <f t="shared" si="2"/>
        <v>62211</v>
      </c>
      <c r="N12" s="327">
        <f t="shared" si="2"/>
        <v>28761</v>
      </c>
      <c r="O12" s="327">
        <f t="shared" si="2"/>
        <v>28760</v>
      </c>
      <c r="P12" s="368">
        <f t="shared" si="0"/>
        <v>413225</v>
      </c>
      <c r="Q12" s="368">
        <f t="shared" si="1"/>
        <v>482883</v>
      </c>
    </row>
    <row r="13" spans="1:17" ht="12.75">
      <c r="A13" s="322" t="s">
        <v>23</v>
      </c>
      <c r="B13" s="499" t="s">
        <v>394</v>
      </c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4">
        <f t="shared" si="0"/>
        <v>0</v>
      </c>
      <c r="Q13" s="324"/>
    </row>
    <row r="14" spans="1:17" ht="12.75">
      <c r="A14" s="325" t="s">
        <v>8</v>
      </c>
      <c r="B14" s="500" t="s">
        <v>11</v>
      </c>
      <c r="C14" s="323"/>
      <c r="D14" s="323"/>
      <c r="E14" s="323"/>
      <c r="F14" s="323"/>
      <c r="G14" s="323">
        <v>12610</v>
      </c>
      <c r="H14" s="323"/>
      <c r="I14" s="323"/>
      <c r="J14" s="323"/>
      <c r="K14" s="323"/>
      <c r="L14" s="323"/>
      <c r="M14" s="323"/>
      <c r="N14" s="323"/>
      <c r="O14" s="323"/>
      <c r="P14" s="324">
        <f t="shared" si="0"/>
        <v>0</v>
      </c>
      <c r="Q14" s="324">
        <f t="shared" si="1"/>
        <v>12610</v>
      </c>
    </row>
    <row r="15" spans="1:17" ht="12.75">
      <c r="A15" s="325" t="s">
        <v>10</v>
      </c>
      <c r="B15" s="502" t="s">
        <v>17</v>
      </c>
      <c r="C15" s="328">
        <v>30</v>
      </c>
      <c r="D15" s="326">
        <v>30</v>
      </c>
      <c r="E15" s="326">
        <v>30</v>
      </c>
      <c r="F15" s="326">
        <v>30</v>
      </c>
      <c r="G15" s="326">
        <v>30</v>
      </c>
      <c r="H15" s="326">
        <v>30</v>
      </c>
      <c r="I15" s="326">
        <v>30</v>
      </c>
      <c r="J15" s="326">
        <v>30</v>
      </c>
      <c r="K15" s="326">
        <v>30</v>
      </c>
      <c r="L15" s="326">
        <v>30</v>
      </c>
      <c r="M15" s="326">
        <v>30</v>
      </c>
      <c r="N15" s="326">
        <v>30</v>
      </c>
      <c r="O15" s="326">
        <v>30</v>
      </c>
      <c r="P15" s="324">
        <f t="shared" si="0"/>
        <v>360</v>
      </c>
      <c r="Q15" s="324">
        <f t="shared" si="1"/>
        <v>360</v>
      </c>
    </row>
    <row r="16" spans="1:17" ht="12.75">
      <c r="A16" s="325" t="s">
        <v>12</v>
      </c>
      <c r="B16" s="500" t="s">
        <v>87</v>
      </c>
      <c r="C16" s="323"/>
      <c r="D16" s="323"/>
      <c r="E16" s="323"/>
      <c r="F16" s="323"/>
      <c r="G16" s="323">
        <v>500</v>
      </c>
      <c r="H16" s="323"/>
      <c r="I16" s="323"/>
      <c r="J16" s="323"/>
      <c r="K16" s="323"/>
      <c r="L16" s="323"/>
      <c r="M16" s="323"/>
      <c r="N16" s="323"/>
      <c r="O16" s="323"/>
      <c r="P16" s="324">
        <f t="shared" si="0"/>
        <v>0</v>
      </c>
      <c r="Q16" s="324">
        <f t="shared" si="1"/>
        <v>500</v>
      </c>
    </row>
    <row r="17" spans="1:17" ht="12.75">
      <c r="A17" s="325"/>
      <c r="B17" s="499" t="s">
        <v>395</v>
      </c>
      <c r="C17" s="327">
        <f>SUM(C14:C16)</f>
        <v>30</v>
      </c>
      <c r="D17" s="327">
        <f aca="true" t="shared" si="3" ref="D17:O17">SUM(D14:D16)</f>
        <v>30</v>
      </c>
      <c r="E17" s="327">
        <f t="shared" si="3"/>
        <v>30</v>
      </c>
      <c r="F17" s="327">
        <f t="shared" si="3"/>
        <v>30</v>
      </c>
      <c r="G17" s="327">
        <f t="shared" si="3"/>
        <v>13140</v>
      </c>
      <c r="H17" s="327">
        <f t="shared" si="3"/>
        <v>30</v>
      </c>
      <c r="I17" s="327">
        <f t="shared" si="3"/>
        <v>30</v>
      </c>
      <c r="J17" s="327">
        <f t="shared" si="3"/>
        <v>30</v>
      </c>
      <c r="K17" s="327">
        <f t="shared" si="3"/>
        <v>30</v>
      </c>
      <c r="L17" s="327">
        <f t="shared" si="3"/>
        <v>30</v>
      </c>
      <c r="M17" s="327">
        <f t="shared" si="3"/>
        <v>30</v>
      </c>
      <c r="N17" s="327">
        <f t="shared" si="3"/>
        <v>30</v>
      </c>
      <c r="O17" s="327">
        <f t="shared" si="3"/>
        <v>30</v>
      </c>
      <c r="P17" s="368">
        <f t="shared" si="0"/>
        <v>360</v>
      </c>
      <c r="Q17" s="368">
        <f t="shared" si="1"/>
        <v>13470</v>
      </c>
    </row>
    <row r="18" spans="1:17" ht="12.75">
      <c r="A18" s="325"/>
      <c r="B18" s="501" t="s">
        <v>396</v>
      </c>
      <c r="C18" s="327">
        <f>C12+C17</f>
        <v>28790</v>
      </c>
      <c r="D18" s="327">
        <f aca="true" t="shared" si="4" ref="D18:O18">D12+D17</f>
        <v>28840</v>
      </c>
      <c r="E18" s="327">
        <f t="shared" si="4"/>
        <v>62590</v>
      </c>
      <c r="F18" s="327">
        <f t="shared" si="4"/>
        <v>29040</v>
      </c>
      <c r="G18" s="327">
        <f t="shared" si="4"/>
        <v>111808</v>
      </c>
      <c r="H18" s="327">
        <f t="shared" si="4"/>
        <v>29290</v>
      </c>
      <c r="I18" s="327">
        <f t="shared" si="4"/>
        <v>28840</v>
      </c>
      <c r="J18" s="327">
        <f t="shared" si="4"/>
        <v>28791</v>
      </c>
      <c r="K18" s="327">
        <f t="shared" si="4"/>
        <v>28791</v>
      </c>
      <c r="L18" s="327">
        <f t="shared" si="4"/>
        <v>28791</v>
      </c>
      <c r="M18" s="327">
        <f t="shared" si="4"/>
        <v>62241</v>
      </c>
      <c r="N18" s="327">
        <f t="shared" si="4"/>
        <v>28791</v>
      </c>
      <c r="O18" s="327">
        <f t="shared" si="4"/>
        <v>28790</v>
      </c>
      <c r="P18" s="368">
        <f t="shared" si="0"/>
        <v>413585</v>
      </c>
      <c r="Q18" s="368">
        <f t="shared" si="1"/>
        <v>496353</v>
      </c>
    </row>
    <row r="19" spans="1:17" ht="12.75">
      <c r="A19" s="322" t="s">
        <v>53</v>
      </c>
      <c r="B19" s="499" t="s">
        <v>92</v>
      </c>
      <c r="C19" s="323">
        <v>74602</v>
      </c>
      <c r="D19" s="323"/>
      <c r="E19" s="323"/>
      <c r="F19" s="323"/>
      <c r="G19" s="323">
        <v>79</v>
      </c>
      <c r="H19" s="323"/>
      <c r="I19" s="323"/>
      <c r="J19" s="323"/>
      <c r="K19" s="323"/>
      <c r="L19" s="323"/>
      <c r="M19" s="323"/>
      <c r="N19" s="323"/>
      <c r="O19" s="323"/>
      <c r="P19" s="324">
        <f t="shared" si="0"/>
        <v>74602</v>
      </c>
      <c r="Q19" s="324">
        <f t="shared" si="1"/>
        <v>74681</v>
      </c>
    </row>
    <row r="20" spans="1:17" ht="12.75">
      <c r="A20" s="325"/>
      <c r="B20" s="501" t="s">
        <v>170</v>
      </c>
      <c r="C20" s="327">
        <f>C18+C19</f>
        <v>103392</v>
      </c>
      <c r="D20" s="327">
        <f aca="true" t="shared" si="5" ref="D20:O20">D18+D19</f>
        <v>28840</v>
      </c>
      <c r="E20" s="327">
        <f t="shared" si="5"/>
        <v>62590</v>
      </c>
      <c r="F20" s="327">
        <f t="shared" si="5"/>
        <v>29040</v>
      </c>
      <c r="G20" s="327">
        <f t="shared" si="5"/>
        <v>111887</v>
      </c>
      <c r="H20" s="327">
        <f t="shared" si="5"/>
        <v>29290</v>
      </c>
      <c r="I20" s="327">
        <f t="shared" si="5"/>
        <v>28840</v>
      </c>
      <c r="J20" s="327">
        <f t="shared" si="5"/>
        <v>28791</v>
      </c>
      <c r="K20" s="327">
        <f t="shared" si="5"/>
        <v>28791</v>
      </c>
      <c r="L20" s="327">
        <f t="shared" si="5"/>
        <v>28791</v>
      </c>
      <c r="M20" s="327">
        <f t="shared" si="5"/>
        <v>62241</v>
      </c>
      <c r="N20" s="327">
        <f t="shared" si="5"/>
        <v>28791</v>
      </c>
      <c r="O20" s="327">
        <f t="shared" si="5"/>
        <v>28790</v>
      </c>
      <c r="P20" s="368">
        <f t="shared" si="0"/>
        <v>488187</v>
      </c>
      <c r="Q20" s="368">
        <f>C20+D20+E20+G20+H20+I20+J20+K20+L20+M20+N20+O20</f>
        <v>571034</v>
      </c>
    </row>
    <row r="21" spans="1:17" ht="12.75">
      <c r="A21" s="325"/>
      <c r="B21" s="503" t="s">
        <v>26</v>
      </c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68"/>
      <c r="Q21" s="368"/>
    </row>
    <row r="22" spans="1:17" ht="12.75">
      <c r="A22" s="322" t="s">
        <v>6</v>
      </c>
      <c r="B22" s="503" t="s">
        <v>171</v>
      </c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68"/>
      <c r="Q22" s="368"/>
    </row>
    <row r="23" spans="1:17" ht="12.75">
      <c r="A23" s="325" t="s">
        <v>8</v>
      </c>
      <c r="B23" s="504" t="s">
        <v>397</v>
      </c>
      <c r="C23" s="329">
        <v>8761</v>
      </c>
      <c r="D23" s="329">
        <v>8761</v>
      </c>
      <c r="E23" s="329">
        <v>8761</v>
      </c>
      <c r="F23" s="329">
        <v>8761</v>
      </c>
      <c r="G23" s="329">
        <v>63973</v>
      </c>
      <c r="H23" s="329">
        <v>8761</v>
      </c>
      <c r="I23" s="329">
        <v>8761</v>
      </c>
      <c r="J23" s="329">
        <v>8761</v>
      </c>
      <c r="K23" s="329">
        <v>8761</v>
      </c>
      <c r="L23" s="329">
        <v>8761</v>
      </c>
      <c r="M23" s="329">
        <v>8762</v>
      </c>
      <c r="N23" s="329">
        <v>8762</v>
      </c>
      <c r="O23" s="329">
        <v>8762</v>
      </c>
      <c r="P23" s="324">
        <f t="shared" si="0"/>
        <v>105135</v>
      </c>
      <c r="Q23" s="324">
        <f aca="true" t="shared" si="6" ref="Q23:Q28">C23+D23+E23+G23+H23+I23+J23+K23+L23+M23+N23+O23</f>
        <v>160347</v>
      </c>
    </row>
    <row r="24" spans="1:17" ht="12.75">
      <c r="A24" s="325" t="s">
        <v>10</v>
      </c>
      <c r="B24" s="504" t="s">
        <v>398</v>
      </c>
      <c r="C24" s="329">
        <v>1645</v>
      </c>
      <c r="D24" s="329">
        <v>1645</v>
      </c>
      <c r="E24" s="329">
        <v>1645</v>
      </c>
      <c r="F24" s="329">
        <v>1645</v>
      </c>
      <c r="G24" s="329">
        <v>7060</v>
      </c>
      <c r="H24" s="329">
        <v>1645</v>
      </c>
      <c r="I24" s="329">
        <v>1645</v>
      </c>
      <c r="J24" s="329">
        <v>1645</v>
      </c>
      <c r="K24" s="329">
        <v>1646</v>
      </c>
      <c r="L24" s="329">
        <v>1646</v>
      </c>
      <c r="M24" s="329">
        <v>1646</v>
      </c>
      <c r="N24" s="329">
        <v>1646</v>
      </c>
      <c r="O24" s="329">
        <v>1646</v>
      </c>
      <c r="P24" s="324">
        <f t="shared" si="0"/>
        <v>19745</v>
      </c>
      <c r="Q24" s="324">
        <f t="shared" si="6"/>
        <v>25160</v>
      </c>
    </row>
    <row r="25" spans="1:17" ht="12.75">
      <c r="A25" s="325" t="s">
        <v>12</v>
      </c>
      <c r="B25" s="504" t="s">
        <v>30</v>
      </c>
      <c r="C25" s="329">
        <v>11428</v>
      </c>
      <c r="D25" s="329">
        <v>11428</v>
      </c>
      <c r="E25" s="329">
        <v>11428</v>
      </c>
      <c r="F25" s="329">
        <v>11428</v>
      </c>
      <c r="G25" s="329">
        <v>17185</v>
      </c>
      <c r="H25" s="329">
        <v>11428</v>
      </c>
      <c r="I25" s="329">
        <v>11428</v>
      </c>
      <c r="J25" s="329">
        <v>11428</v>
      </c>
      <c r="K25" s="329">
        <v>11428</v>
      </c>
      <c r="L25" s="329">
        <v>11427</v>
      </c>
      <c r="M25" s="329">
        <v>11427</v>
      </c>
      <c r="N25" s="329">
        <v>11427</v>
      </c>
      <c r="O25" s="329">
        <v>11427</v>
      </c>
      <c r="P25" s="324">
        <f t="shared" si="0"/>
        <v>137132</v>
      </c>
      <c r="Q25" s="324">
        <f t="shared" si="6"/>
        <v>142889</v>
      </c>
    </row>
    <row r="26" spans="1:17" ht="12.75">
      <c r="A26" s="325" t="s">
        <v>14</v>
      </c>
      <c r="B26" s="504" t="s">
        <v>31</v>
      </c>
      <c r="C26" s="329"/>
      <c r="D26" s="329">
        <v>3000</v>
      </c>
      <c r="E26" s="329">
        <v>5000</v>
      </c>
      <c r="F26" s="329">
        <v>3174</v>
      </c>
      <c r="G26" s="329">
        <v>3174</v>
      </c>
      <c r="H26" s="329">
        <v>3000</v>
      </c>
      <c r="I26" s="329">
        <v>3000</v>
      </c>
      <c r="J26" s="329">
        <v>3000</v>
      </c>
      <c r="K26" s="329">
        <v>3000</v>
      </c>
      <c r="L26" s="329">
        <v>3000</v>
      </c>
      <c r="M26" s="329">
        <v>10000</v>
      </c>
      <c r="N26" s="329">
        <v>5000</v>
      </c>
      <c r="O26" s="329">
        <v>5000</v>
      </c>
      <c r="P26" s="324">
        <f t="shared" si="0"/>
        <v>46174</v>
      </c>
      <c r="Q26" s="324">
        <f t="shared" si="6"/>
        <v>46174</v>
      </c>
    </row>
    <row r="27" spans="1:17" ht="12.75">
      <c r="A27" s="325" t="s">
        <v>16</v>
      </c>
      <c r="B27" s="504" t="s">
        <v>32</v>
      </c>
      <c r="C27" s="329">
        <v>13045</v>
      </c>
      <c r="D27" s="329">
        <v>13045</v>
      </c>
      <c r="E27" s="329">
        <v>13045</v>
      </c>
      <c r="F27" s="329">
        <v>13045</v>
      </c>
      <c r="G27" s="329">
        <v>15061</v>
      </c>
      <c r="H27" s="329">
        <v>13045</v>
      </c>
      <c r="I27" s="329">
        <v>13045</v>
      </c>
      <c r="J27" s="329">
        <v>13045</v>
      </c>
      <c r="K27" s="329">
        <v>13045</v>
      </c>
      <c r="L27" s="329">
        <v>13045</v>
      </c>
      <c r="M27" s="329">
        <v>13045</v>
      </c>
      <c r="N27" s="329">
        <v>13045</v>
      </c>
      <c r="O27" s="329">
        <v>13048</v>
      </c>
      <c r="P27" s="324">
        <f t="shared" si="0"/>
        <v>156543</v>
      </c>
      <c r="Q27" s="324">
        <f t="shared" si="6"/>
        <v>158559</v>
      </c>
    </row>
    <row r="28" spans="1:17" ht="12.75">
      <c r="A28" s="325"/>
      <c r="B28" s="503" t="s">
        <v>152</v>
      </c>
      <c r="C28" s="330">
        <f>C23+C24+C25+C26+C27</f>
        <v>34879</v>
      </c>
      <c r="D28" s="330">
        <f aca="true" t="shared" si="7" ref="D28:O28">D23+D24+D25+D26+D27</f>
        <v>37879</v>
      </c>
      <c r="E28" s="330">
        <f t="shared" si="7"/>
        <v>39879</v>
      </c>
      <c r="F28" s="330">
        <f t="shared" si="7"/>
        <v>38053</v>
      </c>
      <c r="G28" s="330">
        <f t="shared" si="7"/>
        <v>106453</v>
      </c>
      <c r="H28" s="330">
        <f t="shared" si="7"/>
        <v>37879</v>
      </c>
      <c r="I28" s="330">
        <f t="shared" si="7"/>
        <v>37879</v>
      </c>
      <c r="J28" s="330">
        <f t="shared" si="7"/>
        <v>37879</v>
      </c>
      <c r="K28" s="330">
        <f t="shared" si="7"/>
        <v>37880</v>
      </c>
      <c r="L28" s="330">
        <f t="shared" si="7"/>
        <v>37879</v>
      </c>
      <c r="M28" s="330">
        <f t="shared" si="7"/>
        <v>44880</v>
      </c>
      <c r="N28" s="330">
        <f t="shared" si="7"/>
        <v>39880</v>
      </c>
      <c r="O28" s="330">
        <f t="shared" si="7"/>
        <v>39883</v>
      </c>
      <c r="P28" s="368">
        <f t="shared" si="0"/>
        <v>464729</v>
      </c>
      <c r="Q28" s="368">
        <f t="shared" si="6"/>
        <v>533129</v>
      </c>
    </row>
    <row r="29" spans="1:17" ht="12.75">
      <c r="A29" s="322" t="s">
        <v>23</v>
      </c>
      <c r="B29" s="503" t="s">
        <v>175</v>
      </c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4"/>
      <c r="Q29" s="324"/>
    </row>
    <row r="30" spans="1:17" ht="12.75">
      <c r="A30" s="331" t="s">
        <v>8</v>
      </c>
      <c r="B30" s="504" t="s">
        <v>34</v>
      </c>
      <c r="C30" s="329"/>
      <c r="D30" s="329"/>
      <c r="E30" s="329">
        <v>2000</v>
      </c>
      <c r="F30" s="329"/>
      <c r="G30" s="329">
        <v>2297</v>
      </c>
      <c r="H30" s="329"/>
      <c r="I30" s="329">
        <v>1910</v>
      </c>
      <c r="J30" s="329"/>
      <c r="K30" s="329"/>
      <c r="L30" s="329"/>
      <c r="M30" s="329"/>
      <c r="N30" s="329"/>
      <c r="O30" s="329"/>
      <c r="P30" s="324">
        <f t="shared" si="0"/>
        <v>3910</v>
      </c>
      <c r="Q30" s="324">
        <f aca="true" t="shared" si="8" ref="Q30:Q35">C30+D30+E30+G30+H30+I30+J30+K30+L30+M30+N30+O30</f>
        <v>6207</v>
      </c>
    </row>
    <row r="31" spans="1:17" ht="12.75">
      <c r="A31" s="331" t="s">
        <v>10</v>
      </c>
      <c r="B31" s="504" t="s">
        <v>35</v>
      </c>
      <c r="C31" s="329"/>
      <c r="D31" s="329"/>
      <c r="E31" s="329"/>
      <c r="F31" s="329">
        <v>8700</v>
      </c>
      <c r="G31" s="329">
        <v>20850</v>
      </c>
      <c r="H31" s="329"/>
      <c r="I31" s="329"/>
      <c r="J31" s="329"/>
      <c r="K31" s="329"/>
      <c r="L31" s="329"/>
      <c r="M31" s="329"/>
      <c r="N31" s="329"/>
      <c r="O31" s="329"/>
      <c r="P31" s="324">
        <f t="shared" si="0"/>
        <v>8700</v>
      </c>
      <c r="Q31" s="324">
        <f t="shared" si="8"/>
        <v>20850</v>
      </c>
    </row>
    <row r="32" spans="1:17" ht="12.75">
      <c r="A32" s="331" t="s">
        <v>12</v>
      </c>
      <c r="B32" s="504" t="s">
        <v>37</v>
      </c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4">
        <f t="shared" si="0"/>
        <v>0</v>
      </c>
      <c r="Q32" s="324">
        <f t="shared" si="8"/>
        <v>0</v>
      </c>
    </row>
    <row r="33" spans="1:17" ht="12.75">
      <c r="A33" s="325"/>
      <c r="B33" s="503" t="s">
        <v>399</v>
      </c>
      <c r="C33" s="330">
        <f>C31+C32+C30</f>
        <v>0</v>
      </c>
      <c r="D33" s="330">
        <f aca="true" t="shared" si="9" ref="D33:O33">D31+D32+D30</f>
        <v>0</v>
      </c>
      <c r="E33" s="330">
        <f t="shared" si="9"/>
        <v>2000</v>
      </c>
      <c r="F33" s="330">
        <f t="shared" si="9"/>
        <v>8700</v>
      </c>
      <c r="G33" s="330">
        <f t="shared" si="9"/>
        <v>23147</v>
      </c>
      <c r="H33" s="330">
        <f t="shared" si="9"/>
        <v>0</v>
      </c>
      <c r="I33" s="330">
        <f t="shared" si="9"/>
        <v>1910</v>
      </c>
      <c r="J33" s="330">
        <f t="shared" si="9"/>
        <v>0</v>
      </c>
      <c r="K33" s="330">
        <f t="shared" si="9"/>
        <v>0</v>
      </c>
      <c r="L33" s="330">
        <f t="shared" si="9"/>
        <v>0</v>
      </c>
      <c r="M33" s="330">
        <f t="shared" si="9"/>
        <v>0</v>
      </c>
      <c r="N33" s="330">
        <f t="shared" si="9"/>
        <v>0</v>
      </c>
      <c r="O33" s="330">
        <f t="shared" si="9"/>
        <v>0</v>
      </c>
      <c r="P33" s="368">
        <f t="shared" si="0"/>
        <v>12610</v>
      </c>
      <c r="Q33" s="368">
        <f t="shared" si="8"/>
        <v>27057</v>
      </c>
    </row>
    <row r="34" spans="1:17" ht="12.75">
      <c r="A34" s="322" t="s">
        <v>53</v>
      </c>
      <c r="B34" s="503" t="s">
        <v>39</v>
      </c>
      <c r="C34" s="329">
        <v>10848</v>
      </c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4">
        <f t="shared" si="0"/>
        <v>10848</v>
      </c>
      <c r="Q34" s="324">
        <f t="shared" si="8"/>
        <v>10848</v>
      </c>
    </row>
    <row r="35" spans="1:17" ht="15.75">
      <c r="A35" s="332"/>
      <c r="B35" s="503" t="s">
        <v>400</v>
      </c>
      <c r="C35" s="330">
        <f>C28+C33+C34</f>
        <v>45727</v>
      </c>
      <c r="D35" s="330">
        <f aca="true" t="shared" si="10" ref="D35:O35">D28+D33+D34</f>
        <v>37879</v>
      </c>
      <c r="E35" s="330">
        <f t="shared" si="10"/>
        <v>41879</v>
      </c>
      <c r="F35" s="330">
        <f t="shared" si="10"/>
        <v>46753</v>
      </c>
      <c r="G35" s="330">
        <f t="shared" si="10"/>
        <v>129600</v>
      </c>
      <c r="H35" s="330">
        <f t="shared" si="10"/>
        <v>37879</v>
      </c>
      <c r="I35" s="330">
        <f t="shared" si="10"/>
        <v>39789</v>
      </c>
      <c r="J35" s="330">
        <f t="shared" si="10"/>
        <v>37879</v>
      </c>
      <c r="K35" s="330">
        <f t="shared" si="10"/>
        <v>37880</v>
      </c>
      <c r="L35" s="330">
        <f t="shared" si="10"/>
        <v>37879</v>
      </c>
      <c r="M35" s="330">
        <f t="shared" si="10"/>
        <v>44880</v>
      </c>
      <c r="N35" s="330">
        <f t="shared" si="10"/>
        <v>39880</v>
      </c>
      <c r="O35" s="330">
        <f t="shared" si="10"/>
        <v>39883</v>
      </c>
      <c r="P35" s="368">
        <f t="shared" si="0"/>
        <v>488187</v>
      </c>
      <c r="Q35" s="368">
        <f t="shared" si="8"/>
        <v>571034</v>
      </c>
    </row>
  </sheetData>
  <sheetProtection/>
  <mergeCells count="1">
    <mergeCell ref="A3:P3"/>
  </mergeCells>
  <printOptions/>
  <pageMargins left="0.17" right="0.16" top="0.17" bottom="0.17" header="0.17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U89"/>
  <sheetViews>
    <sheetView zoomScalePageLayoutView="0" workbookViewId="0" topLeftCell="A60">
      <selection activeCell="G21" sqref="G21"/>
    </sheetView>
  </sheetViews>
  <sheetFormatPr defaultColWidth="7.875" defaultRowHeight="12.75"/>
  <cols>
    <col min="1" max="1" width="5.00390625" style="44" customWidth="1"/>
    <col min="2" max="2" width="39.25390625" style="45" customWidth="1"/>
    <col min="3" max="3" width="10.125" style="46" customWidth="1"/>
    <col min="4" max="4" width="10.625" style="46" customWidth="1"/>
    <col min="5" max="5" width="9.75390625" style="46" customWidth="1"/>
    <col min="6" max="6" width="10.00390625" style="3" customWidth="1"/>
    <col min="7" max="7" width="9.625" style="47" customWidth="1"/>
    <col min="8" max="8" width="8.375" style="47" bestFit="1" customWidth="1"/>
    <col min="9" max="247" width="7.875" style="47" customWidth="1"/>
  </cols>
  <sheetData>
    <row r="2" spans="2:6" ht="15.75">
      <c r="B2" s="48"/>
      <c r="E2" s="49"/>
      <c r="F2" s="49"/>
    </row>
    <row r="3" spans="2:6" ht="12" customHeight="1">
      <c r="B3" s="48"/>
      <c r="E3" s="7"/>
      <c r="F3" s="7"/>
    </row>
    <row r="4" spans="1:7" ht="39" customHeight="1">
      <c r="A4" s="510" t="s">
        <v>456</v>
      </c>
      <c r="B4" s="510"/>
      <c r="C4" s="510"/>
      <c r="D4" s="510"/>
      <c r="E4" s="510"/>
      <c r="F4" s="510"/>
      <c r="G4" s="509"/>
    </row>
    <row r="5" ht="21.75" customHeight="1">
      <c r="B5" s="51"/>
    </row>
    <row r="6" spans="2:7" ht="12.75" customHeight="1">
      <c r="B6" s="52"/>
      <c r="E6" s="7"/>
      <c r="F6" s="7"/>
      <c r="G6" s="7" t="s">
        <v>2</v>
      </c>
    </row>
    <row r="7" spans="1:255" s="54" customFormat="1" ht="47.25" customHeight="1">
      <c r="A7" s="13" t="s">
        <v>3</v>
      </c>
      <c r="B7" s="53" t="s">
        <v>4</v>
      </c>
      <c r="C7" s="217" t="s">
        <v>422</v>
      </c>
      <c r="D7" s="343" t="s">
        <v>454</v>
      </c>
      <c r="E7" s="343" t="s">
        <v>455</v>
      </c>
      <c r="F7" s="343" t="s">
        <v>426</v>
      </c>
      <c r="G7" s="351" t="s">
        <v>495</v>
      </c>
      <c r="IN7" s="55"/>
      <c r="IO7" s="55"/>
      <c r="IP7" s="55"/>
      <c r="IQ7" s="55"/>
      <c r="IR7" s="55"/>
      <c r="IS7" s="55"/>
      <c r="IT7" s="55"/>
      <c r="IU7" s="55"/>
    </row>
    <row r="8" spans="1:7" ht="17.25" customHeight="1">
      <c r="A8" s="40" t="s">
        <v>6</v>
      </c>
      <c r="B8" s="56" t="s">
        <v>9</v>
      </c>
      <c r="C8" s="369"/>
      <c r="D8" s="426"/>
      <c r="E8" s="349"/>
      <c r="F8" s="349"/>
      <c r="G8" s="349"/>
    </row>
    <row r="9" spans="1:7" ht="17.25" customHeight="1">
      <c r="A9" s="36" t="s">
        <v>8</v>
      </c>
      <c r="B9" s="57" t="s">
        <v>42</v>
      </c>
      <c r="C9" s="369"/>
      <c r="D9" s="426"/>
      <c r="E9" s="349"/>
      <c r="F9" s="349"/>
      <c r="G9" s="349"/>
    </row>
    <row r="10" spans="1:7" ht="17.25" customHeight="1">
      <c r="A10" s="36"/>
      <c r="B10" s="58" t="s">
        <v>43</v>
      </c>
      <c r="C10" s="369">
        <v>80581</v>
      </c>
      <c r="D10" s="426">
        <v>80719</v>
      </c>
      <c r="E10" s="349">
        <v>80719</v>
      </c>
      <c r="F10" s="349">
        <v>97657</v>
      </c>
      <c r="G10" s="349">
        <v>97924</v>
      </c>
    </row>
    <row r="11" spans="1:8" ht="17.25" customHeight="1">
      <c r="A11" s="36"/>
      <c r="B11" s="58" t="s">
        <v>44</v>
      </c>
      <c r="C11" s="369">
        <v>100148</v>
      </c>
      <c r="D11" s="426">
        <v>98886</v>
      </c>
      <c r="E11" s="349">
        <v>98886</v>
      </c>
      <c r="F11" s="349">
        <v>103838</v>
      </c>
      <c r="G11" s="349">
        <v>103838</v>
      </c>
      <c r="H11" s="59"/>
    </row>
    <row r="12" spans="1:7" ht="17.25" customHeight="1">
      <c r="A12" s="36"/>
      <c r="B12" s="58" t="s">
        <v>45</v>
      </c>
      <c r="C12" s="369">
        <v>78493</v>
      </c>
      <c r="D12" s="349">
        <v>78517</v>
      </c>
      <c r="E12" s="349">
        <v>78517</v>
      </c>
      <c r="F12" s="349">
        <v>102282</v>
      </c>
      <c r="G12" s="349">
        <v>102282</v>
      </c>
    </row>
    <row r="13" spans="1:7" ht="17.25" customHeight="1">
      <c r="A13" s="36"/>
      <c r="B13" s="58" t="s">
        <v>46</v>
      </c>
      <c r="C13" s="369">
        <v>3641</v>
      </c>
      <c r="D13" s="426">
        <v>4113</v>
      </c>
      <c r="E13" s="349">
        <v>4113</v>
      </c>
      <c r="F13" s="349">
        <v>3618</v>
      </c>
      <c r="G13" s="349">
        <v>3818</v>
      </c>
    </row>
    <row r="14" spans="1:7" ht="17.25" customHeight="1">
      <c r="A14" s="36"/>
      <c r="B14" s="58" t="s">
        <v>333</v>
      </c>
      <c r="C14" s="369">
        <v>0</v>
      </c>
      <c r="D14" s="426">
        <v>12009</v>
      </c>
      <c r="E14" s="349">
        <v>12009</v>
      </c>
      <c r="F14" s="349">
        <v>0</v>
      </c>
      <c r="G14" s="349">
        <v>9272</v>
      </c>
    </row>
    <row r="15" spans="1:7" ht="17.25" customHeight="1">
      <c r="A15" s="60" t="s">
        <v>10</v>
      </c>
      <c r="B15" s="58" t="s">
        <v>47</v>
      </c>
      <c r="C15" s="369">
        <v>125241</v>
      </c>
      <c r="D15" s="426">
        <v>134228</v>
      </c>
      <c r="E15" s="349">
        <v>127001</v>
      </c>
      <c r="F15" s="349">
        <v>24824</v>
      </c>
      <c r="G15" s="349">
        <v>84305</v>
      </c>
    </row>
    <row r="16" spans="1:255" s="62" customFormat="1" ht="17.25" customHeight="1">
      <c r="A16" s="61"/>
      <c r="B16" s="56" t="s">
        <v>48</v>
      </c>
      <c r="C16" s="342">
        <f>C10+C11+C12+C13+C14+C15</f>
        <v>388104</v>
      </c>
      <c r="D16" s="350">
        <f>SUM(D10:D15)</f>
        <v>408472</v>
      </c>
      <c r="E16" s="350">
        <f>E10+E11+E12+E13+E14+E15</f>
        <v>401245</v>
      </c>
      <c r="F16" s="350">
        <f>F10+F11+F12+F13+F14+F15</f>
        <v>332219</v>
      </c>
      <c r="G16" s="350">
        <f>G10+G11+G12+G13+G14+G15</f>
        <v>401439</v>
      </c>
      <c r="IN16" s="63"/>
      <c r="IO16" s="63"/>
      <c r="IP16" s="63"/>
      <c r="IQ16" s="63"/>
      <c r="IR16" s="63"/>
      <c r="IS16" s="63"/>
      <c r="IT16" s="63"/>
      <c r="IU16" s="63"/>
    </row>
    <row r="17" spans="1:255" s="64" customFormat="1" ht="17.25" customHeight="1">
      <c r="A17" s="40" t="s">
        <v>23</v>
      </c>
      <c r="B17" s="56" t="s">
        <v>49</v>
      </c>
      <c r="C17" s="342"/>
      <c r="D17" s="394"/>
      <c r="E17" s="350"/>
      <c r="F17" s="350"/>
      <c r="G17" s="350"/>
      <c r="IN17" s="32"/>
      <c r="IO17" s="32"/>
      <c r="IP17" s="32"/>
      <c r="IQ17" s="32"/>
      <c r="IR17" s="32"/>
      <c r="IS17" s="32"/>
      <c r="IT17" s="32"/>
      <c r="IU17" s="32"/>
    </row>
    <row r="18" spans="1:7" ht="17.25" customHeight="1">
      <c r="A18" s="36" t="s">
        <v>8</v>
      </c>
      <c r="B18" s="58" t="s">
        <v>50</v>
      </c>
      <c r="C18" s="376"/>
      <c r="D18" s="427">
        <v>15079</v>
      </c>
      <c r="E18" s="427">
        <v>14716</v>
      </c>
      <c r="F18" s="427"/>
      <c r="G18" s="349">
        <v>362</v>
      </c>
    </row>
    <row r="19" spans="1:7" ht="17.25" customHeight="1">
      <c r="A19" s="36" t="s">
        <v>10</v>
      </c>
      <c r="B19" s="58" t="s">
        <v>51</v>
      </c>
      <c r="C19" s="376"/>
      <c r="D19" s="427">
        <v>17093</v>
      </c>
      <c r="E19" s="427">
        <v>19769</v>
      </c>
      <c r="F19" s="427"/>
      <c r="G19" s="349">
        <v>12248</v>
      </c>
    </row>
    <row r="20" spans="1:255" s="64" customFormat="1" ht="17.25" customHeight="1">
      <c r="A20" s="40"/>
      <c r="B20" s="56" t="s">
        <v>52</v>
      </c>
      <c r="C20" s="377">
        <v>0</v>
      </c>
      <c r="D20" s="405">
        <f>SUM(D18:D19)</f>
        <v>32172</v>
      </c>
      <c r="E20" s="405">
        <f>SUM(E18:E19)</f>
        <v>34485</v>
      </c>
      <c r="F20" s="405">
        <f>SUM(F18:F19)</f>
        <v>0</v>
      </c>
      <c r="G20" s="405">
        <f>SUM(G18:G19)</f>
        <v>12610</v>
      </c>
      <c r="IN20" s="32"/>
      <c r="IO20" s="32"/>
      <c r="IP20" s="32"/>
      <c r="IQ20" s="32"/>
      <c r="IR20" s="32"/>
      <c r="IS20" s="32"/>
      <c r="IT20" s="32"/>
      <c r="IU20" s="32"/>
    </row>
    <row r="21" spans="1:7" ht="17.25" customHeight="1">
      <c r="A21" s="40" t="s">
        <v>53</v>
      </c>
      <c r="B21" s="56" t="s">
        <v>13</v>
      </c>
      <c r="C21" s="369"/>
      <c r="D21" s="426"/>
      <c r="E21" s="349"/>
      <c r="F21" s="349"/>
      <c r="G21" s="349"/>
    </row>
    <row r="22" spans="1:7" ht="17.25" customHeight="1">
      <c r="A22" s="36" t="s">
        <v>8</v>
      </c>
      <c r="B22" s="58" t="s">
        <v>54</v>
      </c>
      <c r="C22" s="369"/>
      <c r="D22" s="426"/>
      <c r="E22" s="349"/>
      <c r="F22" s="349"/>
      <c r="G22" s="349"/>
    </row>
    <row r="23" spans="1:7" ht="17.25" customHeight="1">
      <c r="A23" s="36" t="s">
        <v>10</v>
      </c>
      <c r="B23" s="58" t="s">
        <v>55</v>
      </c>
      <c r="C23" s="378"/>
      <c r="D23" s="426"/>
      <c r="E23" s="426"/>
      <c r="F23" s="428"/>
      <c r="G23" s="349"/>
    </row>
    <row r="24" spans="1:7" ht="17.25" customHeight="1">
      <c r="A24" s="36" t="s">
        <v>12</v>
      </c>
      <c r="B24" s="58" t="s">
        <v>56</v>
      </c>
      <c r="C24" s="378"/>
      <c r="D24" s="426"/>
      <c r="E24" s="426"/>
      <c r="F24" s="428"/>
      <c r="G24" s="349"/>
    </row>
    <row r="25" spans="1:7" ht="17.25" customHeight="1">
      <c r="A25" s="36" t="s">
        <v>14</v>
      </c>
      <c r="B25" s="58" t="s">
        <v>57</v>
      </c>
      <c r="C25" s="369">
        <v>21900</v>
      </c>
      <c r="D25" s="349">
        <v>21900</v>
      </c>
      <c r="E25" s="349">
        <v>21399</v>
      </c>
      <c r="F25" s="349">
        <v>21900</v>
      </c>
      <c r="G25" s="349">
        <v>21900</v>
      </c>
    </row>
    <row r="26" spans="1:7" ht="17.25" customHeight="1">
      <c r="A26" s="36"/>
      <c r="B26" s="58" t="s">
        <v>58</v>
      </c>
      <c r="C26" s="369">
        <v>4900</v>
      </c>
      <c r="D26" s="426">
        <v>4900</v>
      </c>
      <c r="E26" s="426">
        <v>4344</v>
      </c>
      <c r="F26" s="349">
        <v>4900</v>
      </c>
      <c r="G26" s="349">
        <v>4900</v>
      </c>
    </row>
    <row r="27" spans="1:7" ht="17.25" customHeight="1">
      <c r="A27" s="36"/>
      <c r="B27" s="58" t="s">
        <v>59</v>
      </c>
      <c r="C27" s="369">
        <v>17000</v>
      </c>
      <c r="D27" s="426">
        <v>17000</v>
      </c>
      <c r="E27" s="426">
        <v>17055</v>
      </c>
      <c r="F27" s="349">
        <v>17000</v>
      </c>
      <c r="G27" s="349">
        <v>17000</v>
      </c>
    </row>
    <row r="28" spans="1:7" ht="17.25" customHeight="1">
      <c r="A28" s="36" t="s">
        <v>16</v>
      </c>
      <c r="B28" s="65" t="s">
        <v>60</v>
      </c>
      <c r="C28" s="369">
        <v>42000</v>
      </c>
      <c r="D28" s="349">
        <v>47000</v>
      </c>
      <c r="E28" s="349">
        <f>E29+E30</f>
        <v>58260</v>
      </c>
      <c r="F28" s="349">
        <v>42000</v>
      </c>
      <c r="G28" s="349">
        <v>42000</v>
      </c>
    </row>
    <row r="29" spans="1:7" ht="17.25" customHeight="1">
      <c r="A29" s="36"/>
      <c r="B29" s="65" t="s">
        <v>61</v>
      </c>
      <c r="C29" s="369">
        <v>38000</v>
      </c>
      <c r="D29" s="426">
        <v>43000</v>
      </c>
      <c r="E29" s="426">
        <v>52999</v>
      </c>
      <c r="F29" s="349">
        <v>38000</v>
      </c>
      <c r="G29" s="349">
        <v>38000</v>
      </c>
    </row>
    <row r="30" spans="1:7" ht="17.25" customHeight="1">
      <c r="A30" s="36"/>
      <c r="B30" s="65" t="s">
        <v>62</v>
      </c>
      <c r="C30" s="369">
        <v>4000</v>
      </c>
      <c r="D30" s="426">
        <v>4000</v>
      </c>
      <c r="E30" s="426">
        <v>5261</v>
      </c>
      <c r="F30" s="349">
        <v>4000</v>
      </c>
      <c r="G30" s="349">
        <v>4000</v>
      </c>
    </row>
    <row r="31" spans="1:7" ht="17.25" customHeight="1">
      <c r="A31" s="36" t="s">
        <v>18</v>
      </c>
      <c r="B31" s="65" t="s">
        <v>300</v>
      </c>
      <c r="C31" s="369"/>
      <c r="D31" s="426"/>
      <c r="E31" s="426"/>
      <c r="F31" s="349"/>
      <c r="G31" s="349"/>
    </row>
    <row r="32" spans="1:7" ht="17.25" customHeight="1">
      <c r="A32" s="36" t="s">
        <v>20</v>
      </c>
      <c r="B32" s="65" t="s">
        <v>63</v>
      </c>
      <c r="C32" s="369">
        <v>3000</v>
      </c>
      <c r="D32" s="426">
        <v>3000</v>
      </c>
      <c r="E32" s="426">
        <v>4334</v>
      </c>
      <c r="F32" s="349">
        <v>3000</v>
      </c>
      <c r="G32" s="349">
        <v>3000</v>
      </c>
    </row>
    <row r="33" spans="1:255" s="62" customFormat="1" ht="17.25" customHeight="1">
      <c r="A33" s="66"/>
      <c r="B33" s="67" t="s">
        <v>64</v>
      </c>
      <c r="C33" s="342">
        <f>C22+C23+C24+C25+C28+C32+C31</f>
        <v>66900</v>
      </c>
      <c r="D33" s="350">
        <f>D22+D23+D24+D25+D28+D32+D31</f>
        <v>71900</v>
      </c>
      <c r="E33" s="350">
        <f>E22+E23+E24+E25+E28+E32+E31</f>
        <v>83993</v>
      </c>
      <c r="F33" s="350">
        <f>F22+F23+F24+F25+F28+F32+F31</f>
        <v>66900</v>
      </c>
      <c r="G33" s="350">
        <f>G22+G23+G24+G25+G28+G32+G31</f>
        <v>66900</v>
      </c>
      <c r="IN33" s="63"/>
      <c r="IO33" s="63"/>
      <c r="IP33" s="63"/>
      <c r="IQ33" s="63"/>
      <c r="IR33" s="63"/>
      <c r="IS33" s="63"/>
      <c r="IT33" s="63"/>
      <c r="IU33" s="63"/>
    </row>
    <row r="34" spans="1:255" s="62" customFormat="1" ht="17.25" customHeight="1">
      <c r="A34" s="66" t="s">
        <v>65</v>
      </c>
      <c r="B34" s="67" t="s">
        <v>15</v>
      </c>
      <c r="C34" s="342"/>
      <c r="D34" s="394"/>
      <c r="E34" s="394"/>
      <c r="F34" s="350"/>
      <c r="G34" s="350"/>
      <c r="IN34" s="63"/>
      <c r="IO34" s="63"/>
      <c r="IP34" s="63"/>
      <c r="IQ34" s="63"/>
      <c r="IR34" s="63"/>
      <c r="IS34" s="63"/>
      <c r="IT34" s="63"/>
      <c r="IU34" s="63"/>
    </row>
    <row r="35" spans="1:7" ht="17.25" customHeight="1">
      <c r="A35" s="36" t="s">
        <v>8</v>
      </c>
      <c r="B35" s="65" t="s">
        <v>66</v>
      </c>
      <c r="C35" s="369">
        <v>0</v>
      </c>
      <c r="D35" s="426">
        <v>0</v>
      </c>
      <c r="E35" s="426">
        <v>1631</v>
      </c>
      <c r="F35" s="349">
        <v>0</v>
      </c>
      <c r="G35" s="349">
        <v>238</v>
      </c>
    </row>
    <row r="36" spans="1:255" ht="17.25" customHeight="1">
      <c r="A36" s="36" t="s">
        <v>67</v>
      </c>
      <c r="B36" s="58" t="s">
        <v>68</v>
      </c>
      <c r="C36" s="369">
        <v>8027</v>
      </c>
      <c r="D36" s="349">
        <v>8027</v>
      </c>
      <c r="E36" s="349">
        <v>7535</v>
      </c>
      <c r="F36" s="349">
        <v>8034</v>
      </c>
      <c r="G36" s="349">
        <v>8034</v>
      </c>
      <c r="IN36" s="27"/>
      <c r="IO36" s="27"/>
      <c r="IP36" s="27"/>
      <c r="IQ36" s="27"/>
      <c r="IR36" s="27"/>
      <c r="IS36" s="27"/>
      <c r="IT36" s="27"/>
      <c r="IU36" s="27"/>
    </row>
    <row r="37" spans="1:255" ht="17.25" customHeight="1">
      <c r="A37" s="36" t="s">
        <v>12</v>
      </c>
      <c r="B37" s="58" t="s">
        <v>69</v>
      </c>
      <c r="C37" s="369">
        <v>2406</v>
      </c>
      <c r="D37" s="426">
        <v>2406</v>
      </c>
      <c r="E37" s="349">
        <v>2825</v>
      </c>
      <c r="F37" s="349">
        <v>857</v>
      </c>
      <c r="G37" s="349">
        <v>857</v>
      </c>
      <c r="IN37" s="27"/>
      <c r="IO37" s="27"/>
      <c r="IP37" s="27"/>
      <c r="IQ37" s="27"/>
      <c r="IR37" s="27"/>
      <c r="IS37" s="27"/>
      <c r="IT37" s="27"/>
      <c r="IU37" s="27"/>
    </row>
    <row r="38" spans="1:7" s="47" customFormat="1" ht="18" customHeight="1">
      <c r="A38" s="36" t="s">
        <v>14</v>
      </c>
      <c r="B38" s="58" t="s">
        <v>70</v>
      </c>
      <c r="C38" s="369"/>
      <c r="D38" s="426"/>
      <c r="E38" s="349"/>
      <c r="F38" s="349"/>
      <c r="G38" s="349"/>
    </row>
    <row r="39" spans="1:7" s="47" customFormat="1" ht="18" customHeight="1">
      <c r="A39" s="36" t="s">
        <v>16</v>
      </c>
      <c r="B39" s="58" t="s">
        <v>71</v>
      </c>
      <c r="C39" s="369">
        <v>1827</v>
      </c>
      <c r="D39" s="349">
        <v>1827</v>
      </c>
      <c r="E39" s="349">
        <v>2339</v>
      </c>
      <c r="F39" s="349">
        <v>2453</v>
      </c>
      <c r="G39" s="349">
        <v>2453</v>
      </c>
    </row>
    <row r="40" spans="1:7" s="47" customFormat="1" ht="19.5" customHeight="1">
      <c r="A40" s="36" t="s">
        <v>18</v>
      </c>
      <c r="B40" s="70" t="s">
        <v>72</v>
      </c>
      <c r="C40" s="369">
        <v>1591</v>
      </c>
      <c r="D40" s="426">
        <v>1591</v>
      </c>
      <c r="E40" s="349">
        <v>1694</v>
      </c>
      <c r="F40" s="349">
        <v>1562</v>
      </c>
      <c r="G40" s="349">
        <v>1562</v>
      </c>
    </row>
    <row r="41" spans="1:255" ht="17.25" customHeight="1">
      <c r="A41" s="36" t="s">
        <v>20</v>
      </c>
      <c r="B41" s="58" t="s">
        <v>73</v>
      </c>
      <c r="C41" s="369"/>
      <c r="D41" s="426"/>
      <c r="E41" s="349">
        <v>3</v>
      </c>
      <c r="F41" s="349"/>
      <c r="G41" s="349"/>
      <c r="IN41" s="27"/>
      <c r="IO41" s="27"/>
      <c r="IP41" s="27"/>
      <c r="IQ41" s="27"/>
      <c r="IR41" s="27"/>
      <c r="IS41" s="27"/>
      <c r="IT41" s="27"/>
      <c r="IU41" s="27"/>
    </row>
    <row r="42" spans="1:255" ht="17.25" customHeight="1">
      <c r="A42" s="36" t="s">
        <v>36</v>
      </c>
      <c r="B42" s="58" t="s">
        <v>74</v>
      </c>
      <c r="C42" s="369">
        <v>103</v>
      </c>
      <c r="D42" s="426">
        <v>103</v>
      </c>
      <c r="E42" s="349">
        <v>383</v>
      </c>
      <c r="F42" s="349"/>
      <c r="G42" s="349"/>
      <c r="IN42" s="27"/>
      <c r="IO42" s="27"/>
      <c r="IP42" s="27"/>
      <c r="IQ42" s="27"/>
      <c r="IR42" s="27"/>
      <c r="IS42" s="27"/>
      <c r="IT42" s="27"/>
      <c r="IU42" s="27"/>
    </row>
    <row r="43" spans="1:255" s="62" customFormat="1" ht="16.5" customHeight="1">
      <c r="A43" s="66"/>
      <c r="B43" s="56" t="s">
        <v>75</v>
      </c>
      <c r="C43" s="342">
        <f>SUM(C35:C42)</f>
        <v>13954</v>
      </c>
      <c r="D43" s="350">
        <f>SUM(D35:D42)</f>
        <v>13954</v>
      </c>
      <c r="E43" s="350">
        <f>SUM(E35:E42)</f>
        <v>16410</v>
      </c>
      <c r="F43" s="350">
        <f>SUM(F35:F42)</f>
        <v>12906</v>
      </c>
      <c r="G43" s="350">
        <f>SUM(G35:G42)</f>
        <v>13144</v>
      </c>
      <c r="IN43" s="63"/>
      <c r="IO43" s="63"/>
      <c r="IP43" s="63"/>
      <c r="IQ43" s="63"/>
      <c r="IR43" s="63"/>
      <c r="IS43" s="63"/>
      <c r="IT43" s="63"/>
      <c r="IU43" s="63"/>
    </row>
    <row r="44" spans="1:255" s="62" customFormat="1" ht="17.25" customHeight="1">
      <c r="A44" s="66" t="s">
        <v>76</v>
      </c>
      <c r="B44" s="56" t="s">
        <v>17</v>
      </c>
      <c r="C44" s="342"/>
      <c r="D44" s="394"/>
      <c r="E44" s="350"/>
      <c r="F44" s="350"/>
      <c r="G44" s="350"/>
      <c r="IN44" s="63"/>
      <c r="IO44" s="63"/>
      <c r="IP44" s="63"/>
      <c r="IQ44" s="63"/>
      <c r="IR44" s="63"/>
      <c r="IS44" s="63"/>
      <c r="IT44" s="63"/>
      <c r="IU44" s="63"/>
    </row>
    <row r="45" spans="1:255" ht="17.25" customHeight="1">
      <c r="A45" s="36" t="s">
        <v>8</v>
      </c>
      <c r="B45" s="58" t="s">
        <v>77</v>
      </c>
      <c r="C45" s="341"/>
      <c r="D45" s="426"/>
      <c r="E45" s="426"/>
      <c r="F45" s="426"/>
      <c r="G45" s="349"/>
      <c r="IN45" s="27"/>
      <c r="IO45" s="27"/>
      <c r="IP45" s="27"/>
      <c r="IQ45" s="27"/>
      <c r="IR45" s="27"/>
      <c r="IS45" s="27"/>
      <c r="IT45" s="27"/>
      <c r="IU45" s="27"/>
    </row>
    <row r="46" spans="1:255" ht="17.25" customHeight="1">
      <c r="A46" s="36" t="s">
        <v>67</v>
      </c>
      <c r="B46" s="58" t="s">
        <v>78</v>
      </c>
      <c r="C46" s="369"/>
      <c r="D46" s="426">
        <v>360</v>
      </c>
      <c r="E46" s="349">
        <v>360</v>
      </c>
      <c r="F46" s="349">
        <v>360</v>
      </c>
      <c r="G46" s="349">
        <v>360</v>
      </c>
      <c r="IN46" s="27"/>
      <c r="IO46" s="27"/>
      <c r="IP46" s="27"/>
      <c r="IQ46" s="27"/>
      <c r="IR46" s="27"/>
      <c r="IS46" s="27"/>
      <c r="IT46" s="27"/>
      <c r="IU46" s="27"/>
    </row>
    <row r="47" spans="1:255" ht="16.5" customHeight="1">
      <c r="A47" s="36" t="s">
        <v>12</v>
      </c>
      <c r="B47" s="58" t="s">
        <v>79</v>
      </c>
      <c r="C47" s="369"/>
      <c r="D47" s="426"/>
      <c r="E47" s="349">
        <v>87</v>
      </c>
      <c r="F47" s="349"/>
      <c r="G47" s="349"/>
      <c r="IN47" s="27"/>
      <c r="IO47" s="27"/>
      <c r="IP47" s="27"/>
      <c r="IQ47" s="27"/>
      <c r="IR47" s="27"/>
      <c r="IS47" s="27"/>
      <c r="IT47" s="27"/>
      <c r="IU47" s="27"/>
    </row>
    <row r="48" spans="1:255" s="62" customFormat="1" ht="17.25" customHeight="1">
      <c r="A48" s="66"/>
      <c r="B48" s="56" t="s">
        <v>80</v>
      </c>
      <c r="C48" s="342">
        <v>0</v>
      </c>
      <c r="D48" s="350">
        <v>360</v>
      </c>
      <c r="E48" s="350">
        <v>447</v>
      </c>
      <c r="F48" s="350">
        <v>360</v>
      </c>
      <c r="G48" s="350">
        <v>360</v>
      </c>
      <c r="IN48" s="63"/>
      <c r="IO48" s="63"/>
      <c r="IP48" s="63"/>
      <c r="IQ48" s="63"/>
      <c r="IR48" s="63"/>
      <c r="IS48" s="63"/>
      <c r="IT48" s="63"/>
      <c r="IU48" s="63"/>
    </row>
    <row r="49" spans="1:255" s="62" customFormat="1" ht="17.25" customHeight="1">
      <c r="A49" s="66" t="s">
        <v>81</v>
      </c>
      <c r="B49" s="56" t="s">
        <v>82</v>
      </c>
      <c r="C49" s="342"/>
      <c r="D49" s="394"/>
      <c r="E49" s="350"/>
      <c r="F49" s="350"/>
      <c r="G49" s="350"/>
      <c r="IN49" s="63"/>
      <c r="IO49" s="63"/>
      <c r="IP49" s="63"/>
      <c r="IQ49" s="63"/>
      <c r="IR49" s="63"/>
      <c r="IS49" s="63"/>
      <c r="IT49" s="63"/>
      <c r="IU49" s="63"/>
    </row>
    <row r="50" spans="1:252" s="47" customFormat="1" ht="17.25" customHeight="1">
      <c r="A50" s="36" t="s">
        <v>8</v>
      </c>
      <c r="B50" s="58" t="s">
        <v>83</v>
      </c>
      <c r="C50" s="369"/>
      <c r="D50" s="426">
        <v>460</v>
      </c>
      <c r="E50" s="349">
        <v>316</v>
      </c>
      <c r="F50" s="349">
        <v>200</v>
      </c>
      <c r="G50" s="349">
        <v>400</v>
      </c>
      <c r="IN50" s="27"/>
      <c r="IO50" s="27"/>
      <c r="IP50" s="27"/>
      <c r="IQ50" s="27"/>
      <c r="IR50" s="27"/>
    </row>
    <row r="51" spans="1:252" s="47" customFormat="1" ht="17.25" customHeight="1">
      <c r="A51" s="71" t="s">
        <v>67</v>
      </c>
      <c r="B51" s="72" t="s">
        <v>84</v>
      </c>
      <c r="C51" s="379"/>
      <c r="D51" s="426"/>
      <c r="E51" s="349"/>
      <c r="F51" s="349">
        <v>1000</v>
      </c>
      <c r="G51" s="349">
        <v>1000</v>
      </c>
      <c r="IN51" s="27"/>
      <c r="IO51" s="27"/>
      <c r="IP51" s="27"/>
      <c r="IQ51" s="27"/>
      <c r="IR51" s="27"/>
    </row>
    <row r="52" spans="1:255" s="62" customFormat="1" ht="18" customHeight="1">
      <c r="A52" s="36"/>
      <c r="B52" s="73" t="s">
        <v>85</v>
      </c>
      <c r="C52" s="342">
        <v>0</v>
      </c>
      <c r="D52" s="350">
        <v>460</v>
      </c>
      <c r="E52" s="350">
        <v>316</v>
      </c>
      <c r="F52" s="350">
        <v>1200</v>
      </c>
      <c r="G52" s="350">
        <v>1400</v>
      </c>
      <c r="IN52" s="63"/>
      <c r="IO52" s="63"/>
      <c r="IP52" s="63"/>
      <c r="IQ52" s="63"/>
      <c r="IR52" s="63"/>
      <c r="IS52" s="63"/>
      <c r="IT52" s="63"/>
      <c r="IU52" s="63"/>
    </row>
    <row r="53" spans="1:255" s="62" customFormat="1" ht="16.5" customHeight="1">
      <c r="A53" s="40" t="s">
        <v>86</v>
      </c>
      <c r="B53" s="23" t="s">
        <v>87</v>
      </c>
      <c r="C53" s="342"/>
      <c r="D53" s="350"/>
      <c r="E53" s="350"/>
      <c r="F53" s="350"/>
      <c r="G53" s="350"/>
      <c r="IN53" s="63"/>
      <c r="IO53" s="63"/>
      <c r="IP53" s="63"/>
      <c r="IQ53" s="63"/>
      <c r="IR53" s="63"/>
      <c r="IS53" s="63"/>
      <c r="IT53" s="63"/>
      <c r="IU53" s="63"/>
    </row>
    <row r="54" spans="1:7" ht="16.5" customHeight="1">
      <c r="A54" s="36" t="s">
        <v>8</v>
      </c>
      <c r="B54" s="74" t="s">
        <v>88</v>
      </c>
      <c r="C54" s="369"/>
      <c r="D54" s="349"/>
      <c r="E54" s="349"/>
      <c r="F54" s="349"/>
      <c r="G54" s="349"/>
    </row>
    <row r="55" spans="1:7" ht="16.5">
      <c r="A55" s="36" t="s">
        <v>67</v>
      </c>
      <c r="B55" s="76" t="s">
        <v>89</v>
      </c>
      <c r="C55" s="369"/>
      <c r="D55" s="349"/>
      <c r="E55" s="349"/>
      <c r="F55" s="349"/>
      <c r="G55" s="349">
        <v>500</v>
      </c>
    </row>
    <row r="56" spans="1:7" ht="16.5">
      <c r="A56" s="36"/>
      <c r="B56" s="77" t="s">
        <v>90</v>
      </c>
      <c r="C56" s="380">
        <v>0</v>
      </c>
      <c r="D56" s="350">
        <v>0</v>
      </c>
      <c r="E56" s="350">
        <v>0</v>
      </c>
      <c r="F56" s="303">
        <v>0</v>
      </c>
      <c r="G56" s="303">
        <v>500</v>
      </c>
    </row>
    <row r="57" spans="1:255" s="62" customFormat="1" ht="16.5" customHeight="1">
      <c r="A57" s="61" t="s">
        <v>91</v>
      </c>
      <c r="B57" s="23" t="s">
        <v>92</v>
      </c>
      <c r="C57" s="381"/>
      <c r="D57" s="350"/>
      <c r="E57" s="350"/>
      <c r="F57" s="394"/>
      <c r="G57" s="350"/>
      <c r="IN57" s="63"/>
      <c r="IO57" s="63"/>
      <c r="IP57" s="63"/>
      <c r="IQ57" s="63"/>
      <c r="IR57" s="63"/>
      <c r="IS57" s="63"/>
      <c r="IT57" s="63"/>
      <c r="IU57" s="63"/>
    </row>
    <row r="58" spans="1:7" ht="16.5" customHeight="1">
      <c r="A58" s="36" t="s">
        <v>93</v>
      </c>
      <c r="B58" s="78" t="s">
        <v>94</v>
      </c>
      <c r="C58" s="341"/>
      <c r="D58" s="426"/>
      <c r="E58" s="426"/>
      <c r="F58" s="426"/>
      <c r="G58" s="349"/>
    </row>
    <row r="59" spans="1:7" ht="16.5" customHeight="1">
      <c r="A59" s="79"/>
      <c r="B59" s="78" t="s">
        <v>411</v>
      </c>
      <c r="C59" s="341"/>
      <c r="D59" s="426"/>
      <c r="E59" s="426">
        <v>10848</v>
      </c>
      <c r="F59" s="426"/>
      <c r="G59" s="349"/>
    </row>
    <row r="60" spans="1:7" ht="16.5" customHeight="1">
      <c r="A60" s="79"/>
      <c r="B60" s="78" t="s">
        <v>95</v>
      </c>
      <c r="C60" s="341">
        <v>36522</v>
      </c>
      <c r="D60" s="426">
        <v>44451</v>
      </c>
      <c r="E60" s="426">
        <v>44451</v>
      </c>
      <c r="F60" s="426">
        <v>74602</v>
      </c>
      <c r="G60" s="349">
        <v>74681</v>
      </c>
    </row>
    <row r="61" spans="1:255" s="62" customFormat="1" ht="16.5" customHeight="1">
      <c r="A61" s="61"/>
      <c r="B61" s="23" t="s">
        <v>96</v>
      </c>
      <c r="C61" s="381">
        <v>36522</v>
      </c>
      <c r="D61" s="394">
        <v>44451</v>
      </c>
      <c r="E61" s="394">
        <f>E59+E60</f>
        <v>55299</v>
      </c>
      <c r="F61" s="394">
        <v>74602</v>
      </c>
      <c r="G61" s="350">
        <v>74681</v>
      </c>
      <c r="IN61" s="63"/>
      <c r="IO61" s="63"/>
      <c r="IP61" s="63"/>
      <c r="IQ61" s="63"/>
      <c r="IR61" s="63"/>
      <c r="IS61" s="63"/>
      <c r="IT61" s="63"/>
      <c r="IU61" s="63"/>
    </row>
    <row r="62" spans="1:255" s="62" customFormat="1" ht="16.5" customHeight="1">
      <c r="A62" s="61"/>
      <c r="B62" s="23" t="s">
        <v>97</v>
      </c>
      <c r="C62" s="381">
        <f>C61+C56+C52+C48+C43+C33+C20+C16</f>
        <v>505480</v>
      </c>
      <c r="D62" s="394">
        <f>D61+D56+D52+D48+D43+D33+D20+D16</f>
        <v>571769</v>
      </c>
      <c r="E62" s="394">
        <f>E61+E56+E52+E48+E43+E33+E20+E16</f>
        <v>592195</v>
      </c>
      <c r="F62" s="394">
        <f>F61+F56+F52+F48+F43+F33+F20+F16</f>
        <v>488187</v>
      </c>
      <c r="G62" s="394">
        <f>G61+G56+G52+G48+G43+G33+G20+G16</f>
        <v>571034</v>
      </c>
      <c r="IN62" s="63"/>
      <c r="IO62" s="63"/>
      <c r="IP62" s="63"/>
      <c r="IQ62" s="63"/>
      <c r="IR62" s="63"/>
      <c r="IS62" s="63"/>
      <c r="IT62" s="63"/>
      <c r="IU62" s="63"/>
    </row>
    <row r="63" spans="1:7" ht="16.5">
      <c r="A63" s="80"/>
      <c r="B63" s="48"/>
      <c r="C63" s="81"/>
      <c r="D63" s="81"/>
      <c r="E63" s="69"/>
      <c r="F63" s="69"/>
      <c r="G63" s="47" t="s">
        <v>496</v>
      </c>
    </row>
    <row r="64" spans="1:6" ht="16.5">
      <c r="A64" s="80"/>
      <c r="B64" s="48"/>
      <c r="C64" s="81"/>
      <c r="D64" s="81"/>
      <c r="E64" s="69"/>
      <c r="F64" s="69"/>
    </row>
    <row r="65" spans="1:6" ht="16.5">
      <c r="A65" s="80"/>
      <c r="B65" s="48"/>
      <c r="C65" s="81"/>
      <c r="D65" s="81"/>
      <c r="E65" s="69"/>
      <c r="F65" s="69"/>
    </row>
    <row r="66" spans="1:6" ht="16.5">
      <c r="A66" s="80"/>
      <c r="B66" s="48"/>
      <c r="C66" s="81"/>
      <c r="D66" s="81"/>
      <c r="E66" s="69"/>
      <c r="F66" s="69"/>
    </row>
    <row r="67" spans="5:6" ht="16.5">
      <c r="E67" s="82"/>
      <c r="F67" s="82"/>
    </row>
    <row r="68" spans="5:6" ht="16.5">
      <c r="E68" s="82"/>
      <c r="F68" s="82"/>
    </row>
    <row r="69" spans="5:6" ht="16.5">
      <c r="E69" s="82"/>
      <c r="F69" s="82"/>
    </row>
    <row r="70" spans="5:6" ht="16.5">
      <c r="E70" s="82"/>
      <c r="F70" s="82"/>
    </row>
    <row r="71" spans="5:6" ht="16.5">
      <c r="E71" s="82"/>
      <c r="F71" s="82"/>
    </row>
    <row r="72" spans="5:6" ht="16.5">
      <c r="E72" s="82"/>
      <c r="F72" s="82"/>
    </row>
    <row r="73" spans="5:6" ht="16.5">
      <c r="E73" s="82"/>
      <c r="F73" s="82"/>
    </row>
    <row r="74" spans="5:6" ht="16.5">
      <c r="E74" s="82"/>
      <c r="F74" s="82"/>
    </row>
    <row r="75" spans="5:6" ht="16.5">
      <c r="E75" s="82"/>
      <c r="F75" s="82"/>
    </row>
    <row r="76" spans="5:6" ht="16.5">
      <c r="E76" s="82"/>
      <c r="F76" s="82"/>
    </row>
    <row r="77" spans="5:6" ht="16.5">
      <c r="E77" s="82"/>
      <c r="F77" s="82"/>
    </row>
    <row r="78" spans="5:6" ht="16.5">
      <c r="E78" s="82"/>
      <c r="F78" s="82"/>
    </row>
    <row r="79" spans="5:6" ht="16.5">
      <c r="E79" s="82"/>
      <c r="F79" s="82"/>
    </row>
    <row r="80" spans="5:6" ht="16.5">
      <c r="E80" s="82"/>
      <c r="F80" s="82"/>
    </row>
    <row r="81" spans="5:6" ht="16.5">
      <c r="E81" s="82"/>
      <c r="F81" s="82"/>
    </row>
    <row r="82" spans="5:6" ht="16.5">
      <c r="E82" s="82"/>
      <c r="F82" s="82"/>
    </row>
    <row r="83" spans="5:6" ht="16.5">
      <c r="E83" s="82"/>
      <c r="F83" s="82"/>
    </row>
    <row r="84" spans="5:6" ht="16.5">
      <c r="E84" s="82"/>
      <c r="F84" s="82"/>
    </row>
    <row r="85" spans="5:6" ht="16.5">
      <c r="E85" s="82"/>
      <c r="F85" s="82"/>
    </row>
    <row r="86" spans="5:6" ht="16.5">
      <c r="E86" s="82"/>
      <c r="F86" s="82"/>
    </row>
    <row r="87" spans="5:6" ht="16.5">
      <c r="E87" s="82"/>
      <c r="F87" s="82"/>
    </row>
    <row r="88" spans="5:6" ht="16.5">
      <c r="E88" s="82"/>
      <c r="F88" s="82"/>
    </row>
    <row r="89" spans="5:6" ht="16.5">
      <c r="E89" s="82"/>
      <c r="F89" s="82"/>
    </row>
  </sheetData>
  <sheetProtection selectLockedCells="1" selectUnlockedCells="1"/>
  <mergeCells count="1">
    <mergeCell ref="A4:G4"/>
  </mergeCells>
  <printOptions/>
  <pageMargins left="0.35433070866141736" right="0.4330708661417323" top="0.51" bottom="0.7480314960629921" header="0.5118110236220472" footer="0.5118110236220472"/>
  <pageSetup horizontalDpi="300" verticalDpi="300" orientation="portrait" paperSize="9" r:id="rId1"/>
  <headerFooter alignWithMargins="0">
    <oddHeader>&amp;R&amp;"Times New Roman,Normál"&amp;8 2a. melléklet
&amp;P.oldal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G37"/>
  <sheetViews>
    <sheetView tabSelected="1" zoomScalePageLayoutView="0" workbookViewId="0" topLeftCell="A9">
      <selection activeCell="D32" sqref="D32"/>
    </sheetView>
  </sheetViews>
  <sheetFormatPr defaultColWidth="9.00390625" defaultRowHeight="12.75"/>
  <cols>
    <col min="1" max="1" width="5.125" style="0" customWidth="1"/>
    <col min="2" max="2" width="34.625" style="0" bestFit="1" customWidth="1"/>
    <col min="3" max="4" width="11.25390625" style="0" customWidth="1"/>
    <col min="5" max="5" width="11.125" style="0" customWidth="1"/>
    <col min="6" max="6" width="10.75390625" style="0" customWidth="1"/>
    <col min="7" max="7" width="10.25390625" style="82" customWidth="1"/>
    <col min="8" max="8" width="10.125" style="0" customWidth="1"/>
  </cols>
  <sheetData>
    <row r="2" spans="1:6" ht="15.75">
      <c r="A2" s="1"/>
      <c r="B2" s="2"/>
      <c r="C2" s="3"/>
      <c r="D2" s="3"/>
      <c r="E2" s="4"/>
      <c r="F2" s="3"/>
    </row>
    <row r="3" spans="1:7" ht="15.75">
      <c r="A3" s="1"/>
      <c r="B3" s="2"/>
      <c r="C3" s="3"/>
      <c r="D3" s="3"/>
      <c r="E3" s="5"/>
      <c r="F3" s="5"/>
      <c r="G3" s="12" t="s">
        <v>423</v>
      </c>
    </row>
    <row r="4" spans="1:7" ht="15.75">
      <c r="A4" s="1"/>
      <c r="B4" s="2"/>
      <c r="C4" s="6"/>
      <c r="D4" s="6"/>
      <c r="E4" s="7"/>
      <c r="F4" s="7"/>
      <c r="G4" s="6" t="s">
        <v>1</v>
      </c>
    </row>
    <row r="5" spans="1:6" ht="15.75">
      <c r="A5" s="1"/>
      <c r="B5" s="2"/>
      <c r="C5" s="8"/>
      <c r="D5" s="8"/>
      <c r="E5" s="9"/>
      <c r="F5" s="3"/>
    </row>
    <row r="6" spans="1:7" ht="39" customHeight="1">
      <c r="A6" s="508" t="s">
        <v>470</v>
      </c>
      <c r="B6" s="556"/>
      <c r="C6" s="556"/>
      <c r="D6" s="556"/>
      <c r="E6" s="556"/>
      <c r="F6" s="556"/>
      <c r="G6" s="509"/>
    </row>
    <row r="7" spans="1:6" ht="15.75">
      <c r="A7" s="1"/>
      <c r="B7" s="10"/>
      <c r="C7" s="3"/>
      <c r="D7" s="3"/>
      <c r="E7" s="4"/>
      <c r="F7" s="3"/>
    </row>
    <row r="8" spans="1:7" ht="15.75">
      <c r="A8" s="1"/>
      <c r="B8" s="11"/>
      <c r="C8" s="12"/>
      <c r="D8" s="12"/>
      <c r="E8" s="5"/>
      <c r="F8" s="5"/>
      <c r="G8" s="12" t="s">
        <v>2</v>
      </c>
    </row>
    <row r="9" spans="1:7" ht="45.75" customHeight="1">
      <c r="A9" s="13" t="s">
        <v>3</v>
      </c>
      <c r="B9" s="14" t="s">
        <v>4</v>
      </c>
      <c r="C9" s="17" t="s">
        <v>426</v>
      </c>
      <c r="D9" s="17" t="s">
        <v>494</v>
      </c>
      <c r="E9" s="217" t="s">
        <v>468</v>
      </c>
      <c r="F9" s="343" t="s">
        <v>427</v>
      </c>
      <c r="G9" s="351" t="s">
        <v>469</v>
      </c>
    </row>
    <row r="10" spans="1:7" ht="15.75">
      <c r="A10" s="18"/>
      <c r="B10" s="19" t="s">
        <v>5</v>
      </c>
      <c r="C10" s="21"/>
      <c r="D10" s="369"/>
      <c r="E10" s="335"/>
      <c r="F10" s="344"/>
      <c r="G10" s="349"/>
    </row>
    <row r="11" spans="1:7" ht="15.75">
      <c r="A11" s="22" t="s">
        <v>6</v>
      </c>
      <c r="B11" s="23" t="s">
        <v>7</v>
      </c>
      <c r="C11" s="21"/>
      <c r="D11" s="369"/>
      <c r="E11" s="336"/>
      <c r="F11" s="344"/>
      <c r="G11" s="349"/>
    </row>
    <row r="12" spans="1:7" ht="15.75">
      <c r="A12" s="24" t="s">
        <v>8</v>
      </c>
      <c r="B12" s="25" t="s">
        <v>9</v>
      </c>
      <c r="C12" s="21">
        <v>332219</v>
      </c>
      <c r="D12" s="369">
        <v>401439</v>
      </c>
      <c r="E12" s="336">
        <v>333000</v>
      </c>
      <c r="F12" s="344">
        <v>333000</v>
      </c>
      <c r="G12" s="349">
        <v>334000</v>
      </c>
    </row>
    <row r="13" spans="1:7" ht="15.75">
      <c r="A13" s="24" t="s">
        <v>10</v>
      </c>
      <c r="B13" s="25" t="s">
        <v>11</v>
      </c>
      <c r="C13" s="21">
        <v>0</v>
      </c>
      <c r="D13" s="369">
        <v>12610</v>
      </c>
      <c r="E13" s="336"/>
      <c r="F13" s="345"/>
      <c r="G13" s="349"/>
    </row>
    <row r="14" spans="1:7" ht="15.75">
      <c r="A14" s="24" t="s">
        <v>12</v>
      </c>
      <c r="B14" s="25" t="s">
        <v>13</v>
      </c>
      <c r="C14" s="21">
        <v>66900</v>
      </c>
      <c r="D14" s="369">
        <v>66900</v>
      </c>
      <c r="E14" s="336">
        <v>66900</v>
      </c>
      <c r="F14" s="344">
        <v>66900</v>
      </c>
      <c r="G14" s="349">
        <v>66900</v>
      </c>
    </row>
    <row r="15" spans="1:7" ht="15.75">
      <c r="A15" s="24" t="s">
        <v>14</v>
      </c>
      <c r="B15" s="26" t="s">
        <v>15</v>
      </c>
      <c r="C15" s="21">
        <v>12906</v>
      </c>
      <c r="D15" s="369">
        <v>13144</v>
      </c>
      <c r="E15" s="336">
        <v>13000</v>
      </c>
      <c r="F15" s="344">
        <v>13000</v>
      </c>
      <c r="G15" s="349">
        <v>13500</v>
      </c>
    </row>
    <row r="16" spans="1:7" ht="15.75">
      <c r="A16" s="24" t="s">
        <v>16</v>
      </c>
      <c r="B16" s="25" t="s">
        <v>17</v>
      </c>
      <c r="C16" s="21">
        <v>360</v>
      </c>
      <c r="D16" s="369">
        <v>360</v>
      </c>
      <c r="E16" s="336">
        <v>360</v>
      </c>
      <c r="F16" s="344"/>
      <c r="G16" s="349"/>
    </row>
    <row r="17" spans="1:7" ht="15.75">
      <c r="A17" s="24" t="s">
        <v>18</v>
      </c>
      <c r="B17" s="25" t="s">
        <v>19</v>
      </c>
      <c r="C17" s="21">
        <v>1200</v>
      </c>
      <c r="D17" s="369">
        <v>1400</v>
      </c>
      <c r="E17" s="336">
        <v>200</v>
      </c>
      <c r="F17" s="344">
        <v>100</v>
      </c>
      <c r="G17" s="349">
        <v>100</v>
      </c>
    </row>
    <row r="18" spans="1:7" ht="15.75">
      <c r="A18" s="24" t="s">
        <v>20</v>
      </c>
      <c r="B18" s="25" t="s">
        <v>21</v>
      </c>
      <c r="C18" s="21"/>
      <c r="D18" s="369">
        <v>500</v>
      </c>
      <c r="E18" s="336"/>
      <c r="F18" s="344"/>
      <c r="G18" s="349"/>
    </row>
    <row r="19" spans="1:7" ht="15.75">
      <c r="A19" s="18"/>
      <c r="B19" s="23" t="s">
        <v>22</v>
      </c>
      <c r="C19" s="28">
        <f>C12+C13+C14+C15+C16+C17+C18</f>
        <v>413585</v>
      </c>
      <c r="D19" s="28">
        <f>D12+D13+D14+D15+D16+D17+D18</f>
        <v>496353</v>
      </c>
      <c r="E19" s="28">
        <f>E12+E13+E14+E15+E16+E17+E18</f>
        <v>413460</v>
      </c>
      <c r="F19" s="28">
        <f>F12+F13+F14+F15+F16+F17+F18</f>
        <v>413000</v>
      </c>
      <c r="G19" s="28">
        <f>G12+G13+G14+G15+G16+G17+G18</f>
        <v>414500</v>
      </c>
    </row>
    <row r="20" spans="1:7" ht="15.75">
      <c r="A20" s="22" t="s">
        <v>23</v>
      </c>
      <c r="B20" s="23" t="s">
        <v>24</v>
      </c>
      <c r="C20" s="29">
        <v>74602</v>
      </c>
      <c r="D20" s="342">
        <v>74681</v>
      </c>
      <c r="E20" s="337">
        <v>50000</v>
      </c>
      <c r="F20" s="310">
        <v>45000</v>
      </c>
      <c r="G20" s="350">
        <v>45000</v>
      </c>
    </row>
    <row r="21" spans="1:7" ht="15.75">
      <c r="A21" s="18"/>
      <c r="B21" s="23" t="s">
        <v>25</v>
      </c>
      <c r="C21" s="31">
        <f>C20+C19</f>
        <v>488187</v>
      </c>
      <c r="D21" s="31">
        <f>D20+D19</f>
        <v>571034</v>
      </c>
      <c r="E21" s="31">
        <f>E20+E19</f>
        <v>463460</v>
      </c>
      <c r="F21" s="31">
        <f>F20+F19</f>
        <v>458000</v>
      </c>
      <c r="G21" s="31">
        <f>G20+G19</f>
        <v>459500</v>
      </c>
    </row>
    <row r="22" spans="1:7" ht="15.75">
      <c r="A22" s="18"/>
      <c r="B22" s="19" t="s">
        <v>26</v>
      </c>
      <c r="C22" s="21"/>
      <c r="D22" s="369"/>
      <c r="E22" s="336"/>
      <c r="F22" s="344"/>
      <c r="G22" s="349"/>
    </row>
    <row r="23" spans="1:7" ht="15.75">
      <c r="A23" s="22" t="s">
        <v>6</v>
      </c>
      <c r="B23" s="23" t="s">
        <v>27</v>
      </c>
      <c r="C23" s="29"/>
      <c r="D23" s="342"/>
      <c r="E23" s="336"/>
      <c r="F23" s="310"/>
      <c r="G23" s="349"/>
    </row>
    <row r="24" spans="1:7" ht="15.75">
      <c r="A24" s="24" t="s">
        <v>8</v>
      </c>
      <c r="B24" s="25" t="s">
        <v>28</v>
      </c>
      <c r="C24" s="121">
        <v>105135</v>
      </c>
      <c r="D24" s="334">
        <v>160347</v>
      </c>
      <c r="E24" s="336">
        <v>106000</v>
      </c>
      <c r="F24" s="344">
        <v>108000</v>
      </c>
      <c r="G24" s="349">
        <v>110000</v>
      </c>
    </row>
    <row r="25" spans="1:7" ht="24.75">
      <c r="A25" s="24" t="s">
        <v>10</v>
      </c>
      <c r="B25" s="33" t="s">
        <v>29</v>
      </c>
      <c r="C25" s="121">
        <v>19745</v>
      </c>
      <c r="D25" s="334">
        <v>25160</v>
      </c>
      <c r="E25" s="336">
        <v>20000</v>
      </c>
      <c r="F25" s="344">
        <v>20400</v>
      </c>
      <c r="G25" s="349">
        <v>20800</v>
      </c>
    </row>
    <row r="26" spans="1:7" ht="15.75">
      <c r="A26" s="24" t="s">
        <v>12</v>
      </c>
      <c r="B26" s="25" t="s">
        <v>30</v>
      </c>
      <c r="C26" s="121">
        <v>137132</v>
      </c>
      <c r="D26" s="334">
        <v>142889</v>
      </c>
      <c r="E26" s="338">
        <v>138000</v>
      </c>
      <c r="F26" s="346">
        <v>138000</v>
      </c>
      <c r="G26" s="349">
        <v>137700</v>
      </c>
    </row>
    <row r="27" spans="1:7" ht="15.75">
      <c r="A27" s="34" t="s">
        <v>14</v>
      </c>
      <c r="B27" s="35" t="s">
        <v>31</v>
      </c>
      <c r="C27" s="249">
        <v>46174</v>
      </c>
      <c r="D27" s="372">
        <v>46174</v>
      </c>
      <c r="E27" s="339">
        <v>35000</v>
      </c>
      <c r="F27" s="344">
        <v>34600</v>
      </c>
      <c r="G27" s="349">
        <v>34000</v>
      </c>
    </row>
    <row r="28" spans="1:7" ht="15.75">
      <c r="A28" s="36" t="s">
        <v>16</v>
      </c>
      <c r="B28" s="37" t="s">
        <v>32</v>
      </c>
      <c r="C28" s="20">
        <v>156543</v>
      </c>
      <c r="D28" s="373">
        <v>158559</v>
      </c>
      <c r="E28" s="340">
        <v>156000</v>
      </c>
      <c r="F28" s="344">
        <v>156000</v>
      </c>
      <c r="G28" s="349">
        <v>156000</v>
      </c>
    </row>
    <row r="29" spans="1:7" ht="15.75">
      <c r="A29" s="36" t="s">
        <v>33</v>
      </c>
      <c r="B29" s="37" t="s">
        <v>34</v>
      </c>
      <c r="C29" s="121">
        <v>3910</v>
      </c>
      <c r="D29" s="334">
        <v>6207</v>
      </c>
      <c r="E29" s="341">
        <v>3000</v>
      </c>
      <c r="F29" s="347">
        <v>1000</v>
      </c>
      <c r="G29" s="349">
        <v>1000</v>
      </c>
    </row>
    <row r="30" spans="1:7" ht="15.75">
      <c r="A30" s="36" t="s">
        <v>20</v>
      </c>
      <c r="B30" s="37" t="s">
        <v>35</v>
      </c>
      <c r="C30" s="121">
        <v>8700</v>
      </c>
      <c r="D30" s="334">
        <v>20850</v>
      </c>
      <c r="E30" s="341">
        <v>5460</v>
      </c>
      <c r="F30" s="347"/>
      <c r="G30" s="349"/>
    </row>
    <row r="31" spans="1:7" ht="15.75">
      <c r="A31" s="36" t="s">
        <v>36</v>
      </c>
      <c r="B31" s="37" t="s">
        <v>37</v>
      </c>
      <c r="C31" s="121">
        <v>0</v>
      </c>
      <c r="D31" s="334"/>
      <c r="E31" s="334"/>
      <c r="F31" s="347"/>
      <c r="G31" s="349"/>
    </row>
    <row r="32" spans="1:7" ht="15.75">
      <c r="A32" s="40"/>
      <c r="B32" s="19" t="s">
        <v>38</v>
      </c>
      <c r="C32" s="28">
        <f>C24+C25+C26+C27+C28+C29+C30+C31</f>
        <v>477339</v>
      </c>
      <c r="D32" s="28">
        <f>D24+D25+D26+D27+D28+D29+D30+D31</f>
        <v>560186</v>
      </c>
      <c r="E32" s="28">
        <f>E24+E25+E26+E27+E28+E29+E30+E31</f>
        <v>463460</v>
      </c>
      <c r="F32" s="28">
        <f>F24+F25+F26+F27+F28+F29+F30+F31</f>
        <v>458000</v>
      </c>
      <c r="G32" s="28">
        <f>G24+G25+G26+G27+G28+G29+G30+G31</f>
        <v>459500</v>
      </c>
    </row>
    <row r="33" spans="1:7" ht="15.75">
      <c r="A33" s="40" t="s">
        <v>23</v>
      </c>
      <c r="B33" s="19" t="s">
        <v>39</v>
      </c>
      <c r="C33" s="28">
        <v>10848</v>
      </c>
      <c r="D33" s="370">
        <v>10848</v>
      </c>
      <c r="E33" s="342"/>
      <c r="F33" s="348"/>
      <c r="G33" s="350"/>
    </row>
    <row r="34" spans="1:7" ht="15.75">
      <c r="A34" s="42"/>
      <c r="B34" s="19" t="s">
        <v>40</v>
      </c>
      <c r="C34" s="28">
        <f>C32+C33</f>
        <v>488187</v>
      </c>
      <c r="D34" s="28">
        <f>D32+D33</f>
        <v>571034</v>
      </c>
      <c r="E34" s="28">
        <f>E32+E33</f>
        <v>463460</v>
      </c>
      <c r="F34" s="28">
        <f>F32+F33</f>
        <v>458000</v>
      </c>
      <c r="G34" s="28">
        <f>G32+G33</f>
        <v>459500</v>
      </c>
    </row>
    <row r="35" spans="1:6" ht="15.75">
      <c r="A35" s="1"/>
      <c r="B35" s="2"/>
      <c r="C35" s="3"/>
      <c r="D35" s="3"/>
      <c r="E35" s="4"/>
      <c r="F35" s="3"/>
    </row>
    <row r="36" spans="1:6" ht="15.75">
      <c r="A36" s="1"/>
      <c r="B36" s="2"/>
      <c r="C36" s="43"/>
      <c r="D36" s="43"/>
      <c r="E36" s="4"/>
      <c r="F36" s="3"/>
    </row>
    <row r="37" spans="1:6" ht="15.75">
      <c r="A37" s="1"/>
      <c r="B37" s="2"/>
      <c r="C37" s="3"/>
      <c r="D37" s="3"/>
      <c r="E37" s="4"/>
      <c r="F37" s="3"/>
    </row>
  </sheetData>
  <sheetProtection/>
  <mergeCells count="1">
    <mergeCell ref="A6:G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1"/>
  <sheetViews>
    <sheetView zoomScaleSheetLayoutView="100" zoomScalePageLayoutView="0" workbookViewId="0" topLeftCell="A17">
      <selection activeCell="G14" sqref="G14"/>
    </sheetView>
  </sheetViews>
  <sheetFormatPr defaultColWidth="7.875" defaultRowHeight="12.75"/>
  <cols>
    <col min="1" max="1" width="5.00390625" style="46" customWidth="1"/>
    <col min="2" max="2" width="39.875" style="83" customWidth="1"/>
    <col min="3" max="3" width="10.25390625" style="84" customWidth="1"/>
    <col min="4" max="4" width="10.75390625" style="84" customWidth="1"/>
    <col min="5" max="5" width="10.25390625" style="47" customWidth="1"/>
    <col min="6" max="6" width="10.625" style="47" customWidth="1"/>
    <col min="7" max="7" width="10.25390625" style="47" customWidth="1"/>
    <col min="8" max="247" width="7.875" style="47" customWidth="1"/>
  </cols>
  <sheetData>
    <row r="1" spans="4:7" ht="16.5">
      <c r="D1" s="85"/>
      <c r="F1" s="85"/>
      <c r="G1" s="85" t="s">
        <v>98</v>
      </c>
    </row>
    <row r="2" spans="1:7" ht="15.75">
      <c r="A2" s="81"/>
      <c r="B2" s="86"/>
      <c r="C2" s="87"/>
      <c r="D2" s="85"/>
      <c r="F2" s="85"/>
      <c r="G2" s="85" t="s">
        <v>1</v>
      </c>
    </row>
    <row r="3" spans="1:7" ht="15.75">
      <c r="A3" s="81"/>
      <c r="B3" s="86"/>
      <c r="C3" s="88"/>
      <c r="D3" s="88"/>
      <c r="G3" s="85"/>
    </row>
    <row r="4" spans="1:7" ht="15.75">
      <c r="A4" s="81"/>
      <c r="B4" s="86"/>
      <c r="C4" s="88"/>
      <c r="D4" s="88"/>
      <c r="G4" s="85"/>
    </row>
    <row r="5" spans="1:7" ht="39" customHeight="1">
      <c r="A5" s="511" t="s">
        <v>457</v>
      </c>
      <c r="B5" s="511"/>
      <c r="C5" s="511"/>
      <c r="D5" s="511"/>
      <c r="E5" s="511"/>
      <c r="F5" s="511"/>
      <c r="G5" s="509"/>
    </row>
    <row r="6" spans="1:4" ht="14.25" customHeight="1">
      <c r="A6" s="81"/>
      <c r="B6" s="89"/>
      <c r="C6" s="90"/>
      <c r="D6" s="90"/>
    </row>
    <row r="7" spans="1:7" ht="15" customHeight="1">
      <c r="A7" s="81"/>
      <c r="B7" s="86"/>
      <c r="C7" s="91"/>
      <c r="D7" s="91"/>
      <c r="F7" s="91"/>
      <c r="G7" s="91" t="s">
        <v>2</v>
      </c>
    </row>
    <row r="8" spans="1:7" ht="48.75" customHeight="1">
      <c r="A8" s="92" t="s">
        <v>3</v>
      </c>
      <c r="B8" s="93" t="s">
        <v>4</v>
      </c>
      <c r="C8" s="343" t="s">
        <v>448</v>
      </c>
      <c r="D8" s="15" t="s">
        <v>454</v>
      </c>
      <c r="E8" s="16" t="s">
        <v>455</v>
      </c>
      <c r="F8" s="343" t="s">
        <v>426</v>
      </c>
      <c r="G8" s="343" t="s">
        <v>494</v>
      </c>
    </row>
    <row r="9" spans="1:7" s="97" customFormat="1" ht="20.25" customHeight="1">
      <c r="A9" s="94" t="s">
        <v>6</v>
      </c>
      <c r="B9" s="95" t="s">
        <v>28</v>
      </c>
      <c r="C9" s="382"/>
      <c r="D9" s="96"/>
      <c r="E9" s="382"/>
      <c r="F9" s="391"/>
      <c r="G9" s="391"/>
    </row>
    <row r="10" spans="1:7" s="101" customFormat="1" ht="20.25" customHeight="1">
      <c r="A10" s="98" t="s">
        <v>8</v>
      </c>
      <c r="B10" s="99" t="s">
        <v>99</v>
      </c>
      <c r="C10" s="383">
        <v>136818</v>
      </c>
      <c r="D10" s="100">
        <v>139041</v>
      </c>
      <c r="E10" s="383">
        <v>128974</v>
      </c>
      <c r="F10" s="392">
        <v>93821</v>
      </c>
      <c r="G10" s="392">
        <v>149033</v>
      </c>
    </row>
    <row r="11" spans="1:7" s="103" customFormat="1" ht="20.25" customHeight="1">
      <c r="A11" s="98" t="s">
        <v>67</v>
      </c>
      <c r="B11" s="99" t="s">
        <v>100</v>
      </c>
      <c r="C11" s="383">
        <v>10584</v>
      </c>
      <c r="D11" s="100">
        <v>21481</v>
      </c>
      <c r="E11" s="383">
        <v>20670</v>
      </c>
      <c r="F11" s="392">
        <v>11314</v>
      </c>
      <c r="G11" s="392">
        <v>11314</v>
      </c>
    </row>
    <row r="12" spans="1:7" s="97" customFormat="1" ht="20.25" customHeight="1">
      <c r="A12" s="94"/>
      <c r="B12" s="95" t="s">
        <v>101</v>
      </c>
      <c r="C12" s="382">
        <f>C10+C11</f>
        <v>147402</v>
      </c>
      <c r="D12" s="382">
        <f>D10+D11</f>
        <v>160522</v>
      </c>
      <c r="E12" s="382">
        <f>E10+E11</f>
        <v>149644</v>
      </c>
      <c r="F12" s="391">
        <v>105135</v>
      </c>
      <c r="G12" s="391">
        <f>G10+G11</f>
        <v>160347</v>
      </c>
    </row>
    <row r="13" spans="1:7" s="97" customFormat="1" ht="28.5" customHeight="1">
      <c r="A13" s="94" t="s">
        <v>23</v>
      </c>
      <c r="B13" s="102" t="s">
        <v>29</v>
      </c>
      <c r="C13" s="382">
        <v>22505</v>
      </c>
      <c r="D13" s="96">
        <v>24352</v>
      </c>
      <c r="E13" s="382">
        <v>23795</v>
      </c>
      <c r="F13" s="391">
        <v>19745</v>
      </c>
      <c r="G13" s="391">
        <v>25160</v>
      </c>
    </row>
    <row r="14" spans="1:7" s="97" customFormat="1" ht="20.25" customHeight="1">
      <c r="A14" s="94" t="s">
        <v>53</v>
      </c>
      <c r="B14" s="95" t="s">
        <v>30</v>
      </c>
      <c r="C14" s="382"/>
      <c r="D14" s="96"/>
      <c r="E14" s="382"/>
      <c r="F14" s="391"/>
      <c r="G14" s="391"/>
    </row>
    <row r="15" spans="1:7" s="103" customFormat="1" ht="20.25" customHeight="1">
      <c r="A15" s="98" t="s">
        <v>93</v>
      </c>
      <c r="B15" s="99" t="s">
        <v>102</v>
      </c>
      <c r="C15" s="383">
        <v>9294</v>
      </c>
      <c r="D15" s="100">
        <v>25382</v>
      </c>
      <c r="E15" s="383">
        <v>22131</v>
      </c>
      <c r="F15" s="392">
        <v>20636</v>
      </c>
      <c r="G15" s="392">
        <v>24863</v>
      </c>
    </row>
    <row r="16" spans="1:7" s="103" customFormat="1" ht="20.25" customHeight="1">
      <c r="A16" s="98" t="s">
        <v>67</v>
      </c>
      <c r="B16" s="104" t="s">
        <v>103</v>
      </c>
      <c r="C16" s="383">
        <v>4941</v>
      </c>
      <c r="D16" s="105">
        <v>4817</v>
      </c>
      <c r="E16" s="429">
        <v>3414</v>
      </c>
      <c r="F16" s="392">
        <v>4301</v>
      </c>
      <c r="G16" s="392">
        <v>4301</v>
      </c>
    </row>
    <row r="17" spans="1:7" s="103" customFormat="1" ht="20.25" customHeight="1">
      <c r="A17" s="106" t="s">
        <v>12</v>
      </c>
      <c r="B17" s="99" t="s">
        <v>104</v>
      </c>
      <c r="C17" s="383">
        <v>77921</v>
      </c>
      <c r="D17" s="100">
        <v>84538</v>
      </c>
      <c r="E17" s="383">
        <v>67519</v>
      </c>
      <c r="F17" s="392">
        <v>83146</v>
      </c>
      <c r="G17" s="392">
        <v>83146</v>
      </c>
    </row>
    <row r="18" spans="1:7" s="103" customFormat="1" ht="20.25" customHeight="1">
      <c r="A18" s="106" t="s">
        <v>14</v>
      </c>
      <c r="B18" s="99" t="s">
        <v>105</v>
      </c>
      <c r="C18" s="383">
        <v>1020</v>
      </c>
      <c r="D18" s="100">
        <v>2274</v>
      </c>
      <c r="E18" s="383">
        <v>1336</v>
      </c>
      <c r="F18" s="392">
        <v>1473</v>
      </c>
      <c r="G18" s="392">
        <v>1473</v>
      </c>
    </row>
    <row r="19" spans="1:7" s="103" customFormat="1" ht="20.25" customHeight="1">
      <c r="A19" s="106" t="s">
        <v>106</v>
      </c>
      <c r="B19" s="99" t="s">
        <v>107</v>
      </c>
      <c r="C19" s="383">
        <v>25630</v>
      </c>
      <c r="D19" s="100">
        <v>30497</v>
      </c>
      <c r="E19" s="383">
        <v>23817</v>
      </c>
      <c r="F19" s="392">
        <v>27576</v>
      </c>
      <c r="G19" s="392">
        <v>29106</v>
      </c>
    </row>
    <row r="20" spans="1:7" s="97" customFormat="1" ht="20.25" customHeight="1">
      <c r="A20" s="107"/>
      <c r="B20" s="95" t="s">
        <v>108</v>
      </c>
      <c r="C20" s="382">
        <f>SUM(C15:C19)</f>
        <v>118806</v>
      </c>
      <c r="D20" s="382">
        <f>SUM(D15:D19)</f>
        <v>147508</v>
      </c>
      <c r="E20" s="382">
        <f>SUM(E15:E19)</f>
        <v>118217</v>
      </c>
      <c r="F20" s="391">
        <f>SUM(F15:F19)</f>
        <v>137132</v>
      </c>
      <c r="G20" s="391">
        <f>SUM(G15:G19)</f>
        <v>142889</v>
      </c>
    </row>
    <row r="21" spans="1:7" s="108" customFormat="1" ht="20.25" customHeight="1">
      <c r="A21" s="107" t="s">
        <v>109</v>
      </c>
      <c r="B21" s="95" t="s">
        <v>31</v>
      </c>
      <c r="C21" s="382">
        <v>24997</v>
      </c>
      <c r="D21" s="96">
        <v>21980</v>
      </c>
      <c r="E21" s="382">
        <v>20763</v>
      </c>
      <c r="F21" s="391">
        <v>46174</v>
      </c>
      <c r="G21" s="391">
        <v>46174</v>
      </c>
    </row>
    <row r="22" spans="1:7" s="110" customFormat="1" ht="20.25" customHeight="1">
      <c r="A22" s="107" t="s">
        <v>76</v>
      </c>
      <c r="B22" s="109" t="s">
        <v>32</v>
      </c>
      <c r="C22" s="384"/>
      <c r="D22" s="96"/>
      <c r="E22" s="384"/>
      <c r="F22" s="393"/>
      <c r="G22" s="393"/>
    </row>
    <row r="23" spans="1:7" s="101" customFormat="1" ht="20.25" customHeight="1">
      <c r="A23" s="111" t="s">
        <v>93</v>
      </c>
      <c r="B23" s="112" t="s">
        <v>110</v>
      </c>
      <c r="C23" s="383">
        <v>0</v>
      </c>
      <c r="D23" s="113">
        <v>75</v>
      </c>
      <c r="E23" s="385">
        <v>37</v>
      </c>
      <c r="F23" s="392"/>
      <c r="G23" s="392">
        <v>1522</v>
      </c>
    </row>
    <row r="24" spans="1:7" s="101" customFormat="1" ht="20.25" customHeight="1">
      <c r="A24" s="111" t="s">
        <v>10</v>
      </c>
      <c r="B24" s="114" t="s">
        <v>111</v>
      </c>
      <c r="C24" s="385"/>
      <c r="D24" s="113"/>
      <c r="E24" s="385"/>
      <c r="F24" s="430"/>
      <c r="G24" s="392"/>
    </row>
    <row r="25" spans="1:7" s="103" customFormat="1" ht="20.25" customHeight="1">
      <c r="A25" s="106" t="s">
        <v>12</v>
      </c>
      <c r="B25" s="99" t="s">
        <v>112</v>
      </c>
      <c r="C25" s="383">
        <v>138392</v>
      </c>
      <c r="D25" s="100">
        <v>134515</v>
      </c>
      <c r="E25" s="383">
        <v>133382</v>
      </c>
      <c r="F25" s="392">
        <v>153313</v>
      </c>
      <c r="G25" s="392">
        <v>153407</v>
      </c>
    </row>
    <row r="26" spans="1:7" ht="20.25" customHeight="1">
      <c r="A26" s="115" t="s">
        <v>14</v>
      </c>
      <c r="B26" s="114" t="s">
        <v>113</v>
      </c>
      <c r="C26" s="386"/>
      <c r="D26" s="116">
        <v>460</v>
      </c>
      <c r="E26" s="386">
        <v>240</v>
      </c>
      <c r="F26" s="431"/>
      <c r="G26" s="349">
        <v>400</v>
      </c>
    </row>
    <row r="27" spans="1:7" ht="18" customHeight="1">
      <c r="A27" s="115" t="s">
        <v>106</v>
      </c>
      <c r="B27" s="99" t="s">
        <v>114</v>
      </c>
      <c r="C27" s="369">
        <v>7900</v>
      </c>
      <c r="D27" s="100">
        <v>9846</v>
      </c>
      <c r="E27" s="369">
        <v>9845</v>
      </c>
      <c r="F27" s="349">
        <v>3230</v>
      </c>
      <c r="G27" s="349">
        <v>3230</v>
      </c>
    </row>
    <row r="28" spans="1:7" s="108" customFormat="1" ht="20.25" customHeight="1">
      <c r="A28" s="107"/>
      <c r="B28" s="95" t="s">
        <v>115</v>
      </c>
      <c r="C28" s="382">
        <f>C23+C24+C25+C26+C27</f>
        <v>146292</v>
      </c>
      <c r="D28" s="382">
        <f>D23+D24+D25+D26+D27</f>
        <v>144896</v>
      </c>
      <c r="E28" s="382">
        <f>E23+E24+E25+E26+E27</f>
        <v>143504</v>
      </c>
      <c r="F28" s="391">
        <f>F23+F24+F25+F26+F27</f>
        <v>156543</v>
      </c>
      <c r="G28" s="391">
        <f>G23+G24+G25+G26+G27</f>
        <v>158559</v>
      </c>
    </row>
    <row r="29" spans="1:7" s="97" customFormat="1" ht="20.25" customHeight="1">
      <c r="A29" s="107" t="s">
        <v>81</v>
      </c>
      <c r="B29" s="95" t="s">
        <v>34</v>
      </c>
      <c r="C29" s="382">
        <v>20189</v>
      </c>
      <c r="D29" s="96">
        <v>19198</v>
      </c>
      <c r="E29" s="382">
        <v>18152</v>
      </c>
      <c r="F29" s="391">
        <v>3910</v>
      </c>
      <c r="G29" s="391">
        <v>6207</v>
      </c>
    </row>
    <row r="30" spans="1:7" s="97" customFormat="1" ht="20.25" customHeight="1">
      <c r="A30" s="107" t="s">
        <v>81</v>
      </c>
      <c r="B30" s="95" t="s">
        <v>35</v>
      </c>
      <c r="C30" s="382">
        <v>16174</v>
      </c>
      <c r="D30" s="96">
        <v>44198</v>
      </c>
      <c r="E30" s="382">
        <v>34323</v>
      </c>
      <c r="F30" s="391">
        <v>8700</v>
      </c>
      <c r="G30" s="391">
        <v>20850</v>
      </c>
    </row>
    <row r="31" spans="1:7" s="97" customFormat="1" ht="20.25" customHeight="1">
      <c r="A31" s="107" t="s">
        <v>91</v>
      </c>
      <c r="B31" s="95" t="s">
        <v>37</v>
      </c>
      <c r="C31" s="382"/>
      <c r="D31" s="96"/>
      <c r="E31" s="382"/>
      <c r="F31" s="391"/>
      <c r="G31" s="391"/>
    </row>
    <row r="32" spans="1:7" ht="20.25" customHeight="1">
      <c r="A32" s="115" t="s">
        <v>93</v>
      </c>
      <c r="B32" s="117" t="s">
        <v>116</v>
      </c>
      <c r="C32" s="387"/>
      <c r="D32" s="100"/>
      <c r="E32" s="387"/>
      <c r="F32" s="432"/>
      <c r="G32" s="349"/>
    </row>
    <row r="33" spans="1:7" ht="20.25" customHeight="1">
      <c r="A33" s="118" t="s">
        <v>10</v>
      </c>
      <c r="B33" s="104" t="s">
        <v>117</v>
      </c>
      <c r="C33" s="388"/>
      <c r="D33" s="119"/>
      <c r="E33" s="388"/>
      <c r="F33" s="433"/>
      <c r="G33" s="349"/>
    </row>
    <row r="34" spans="1:255" ht="20.25" customHeight="1">
      <c r="A34" s="120" t="s">
        <v>118</v>
      </c>
      <c r="B34" s="117" t="s">
        <v>119</v>
      </c>
      <c r="C34" s="334"/>
      <c r="D34" s="122"/>
      <c r="E34" s="334"/>
      <c r="F34" s="346"/>
      <c r="G34" s="349"/>
      <c r="IN34" s="27"/>
      <c r="IO34" s="27"/>
      <c r="IP34" s="27"/>
      <c r="IQ34" s="27"/>
      <c r="IR34" s="27"/>
      <c r="IS34" s="27"/>
      <c r="IT34" s="27"/>
      <c r="IU34" s="27"/>
    </row>
    <row r="35" spans="1:7" s="64" customFormat="1" ht="20.25" customHeight="1">
      <c r="A35" s="120" t="s">
        <v>14</v>
      </c>
      <c r="B35" s="99" t="s">
        <v>120</v>
      </c>
      <c r="C35" s="389"/>
      <c r="D35" s="38"/>
      <c r="E35" s="389"/>
      <c r="F35" s="434"/>
      <c r="G35" s="350"/>
    </row>
    <row r="36" spans="1:255" s="64" customFormat="1" ht="19.5" customHeight="1">
      <c r="A36" s="66"/>
      <c r="B36" s="23" t="s">
        <v>121</v>
      </c>
      <c r="C36" s="342">
        <v>0</v>
      </c>
      <c r="D36" s="29"/>
      <c r="E36" s="342"/>
      <c r="F36" s="350"/>
      <c r="G36" s="350"/>
      <c r="IN36" s="32"/>
      <c r="IO36" s="32"/>
      <c r="IP36" s="32"/>
      <c r="IQ36" s="32"/>
      <c r="IR36" s="32"/>
      <c r="IS36" s="32"/>
      <c r="IT36" s="32"/>
      <c r="IU36" s="32"/>
    </row>
    <row r="37" spans="1:255" s="64" customFormat="1" ht="19.5" customHeight="1">
      <c r="A37" s="66" t="s">
        <v>122</v>
      </c>
      <c r="B37" s="23" t="s">
        <v>39</v>
      </c>
      <c r="C37" s="342">
        <v>9115</v>
      </c>
      <c r="D37" s="29">
        <v>9115</v>
      </c>
      <c r="E37" s="342">
        <v>9115</v>
      </c>
      <c r="F37" s="350">
        <v>10848</v>
      </c>
      <c r="G37" s="350">
        <v>10848</v>
      </c>
      <c r="IN37" s="32"/>
      <c r="IO37" s="32"/>
      <c r="IP37" s="32"/>
      <c r="IQ37" s="32"/>
      <c r="IR37" s="32"/>
      <c r="IS37" s="32"/>
      <c r="IT37" s="32"/>
      <c r="IU37" s="32"/>
    </row>
    <row r="38" spans="1:255" s="64" customFormat="1" ht="19.5" customHeight="1">
      <c r="A38" s="123"/>
      <c r="B38" s="23" t="s">
        <v>123</v>
      </c>
      <c r="C38" s="381">
        <f>C30+C29+C28+C21+C20+C13+C12+C36+C37</f>
        <v>505480</v>
      </c>
      <c r="D38" s="381">
        <f>D30+D29+D28+D21+D20+D13+D12+D36+D37</f>
        <v>571769</v>
      </c>
      <c r="E38" s="381">
        <f>E30+E29+E28+E21+E20+E13+E12+E36+E37</f>
        <v>517513</v>
      </c>
      <c r="F38" s="394">
        <f>F30+F29+F28+F21+F20+F13+F12+F36+F37</f>
        <v>488187</v>
      </c>
      <c r="G38" s="394">
        <f>G30+G29+G28+G21+G20+G13+G12+G36+G37</f>
        <v>571034</v>
      </c>
      <c r="IN38" s="32"/>
      <c r="IO38" s="32"/>
      <c r="IP38" s="32"/>
      <c r="IQ38" s="32"/>
      <c r="IR38" s="32"/>
      <c r="IS38" s="32"/>
      <c r="IT38" s="32"/>
      <c r="IU38" s="32"/>
    </row>
    <row r="39" spans="1:7" ht="18" customHeight="1">
      <c r="A39" s="155"/>
      <c r="B39" s="186" t="s">
        <v>180</v>
      </c>
      <c r="C39" s="360">
        <v>469117</v>
      </c>
      <c r="D39" s="187">
        <v>508373</v>
      </c>
      <c r="E39" s="360">
        <v>465038</v>
      </c>
      <c r="F39" s="363">
        <v>475577</v>
      </c>
      <c r="G39" s="349">
        <v>543977</v>
      </c>
    </row>
    <row r="40" spans="1:7" ht="18" customHeight="1">
      <c r="A40" s="190"/>
      <c r="B40" s="191" t="s">
        <v>181</v>
      </c>
      <c r="C40" s="390">
        <v>36363</v>
      </c>
      <c r="D40" s="192">
        <v>63396</v>
      </c>
      <c r="E40" s="390">
        <v>52475</v>
      </c>
      <c r="F40" s="363">
        <v>12610</v>
      </c>
      <c r="G40" s="349">
        <v>27057</v>
      </c>
    </row>
    <row r="41" spans="1:7" ht="17.25" customHeight="1">
      <c r="A41" s="193"/>
      <c r="B41" s="194" t="s">
        <v>182</v>
      </c>
      <c r="C41" s="364">
        <v>92</v>
      </c>
      <c r="D41" s="195">
        <v>92</v>
      </c>
      <c r="E41" s="364"/>
      <c r="F41" s="307">
        <v>32</v>
      </c>
      <c r="G41" s="350">
        <v>87</v>
      </c>
    </row>
  </sheetData>
  <sheetProtection selectLockedCells="1" selectUnlockedCells="1"/>
  <mergeCells count="1">
    <mergeCell ref="A5:G5"/>
  </mergeCells>
  <printOptions horizontalCentered="1"/>
  <pageMargins left="0.32013888888888886" right="0.3902777777777778" top="0.23" bottom="0.24" header="0.23" footer="0.34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66">
      <selection activeCell="G59" sqref="G59"/>
    </sheetView>
  </sheetViews>
  <sheetFormatPr defaultColWidth="9.00390625" defaultRowHeight="12.75"/>
  <cols>
    <col min="1" max="1" width="5.875" style="0" customWidth="1"/>
    <col min="2" max="2" width="36.375" style="0" customWidth="1"/>
    <col min="3" max="3" width="10.25390625" style="0" customWidth="1"/>
    <col min="4" max="4" width="10.125" style="0" customWidth="1"/>
    <col min="5" max="5" width="9.875" style="0" customWidth="1"/>
    <col min="6" max="6" width="10.25390625" style="0" customWidth="1"/>
    <col min="7" max="7" width="10.125" style="0" customWidth="1"/>
  </cols>
  <sheetData>
    <row r="1" spans="1:7" ht="15.75">
      <c r="A1" s="84"/>
      <c r="B1" s="84"/>
      <c r="C1" s="84"/>
      <c r="D1" s="84"/>
      <c r="E1" s="84"/>
      <c r="F1" s="85"/>
      <c r="G1" s="85" t="s">
        <v>160</v>
      </c>
    </row>
    <row r="2" spans="1:7" ht="10.5" customHeight="1">
      <c r="A2" s="84"/>
      <c r="B2" s="84"/>
      <c r="C2" s="84"/>
      <c r="D2" s="84"/>
      <c r="E2" s="84"/>
      <c r="F2" s="85"/>
      <c r="G2" s="85" t="s">
        <v>41</v>
      </c>
    </row>
    <row r="3" spans="1:6" ht="9.75" customHeight="1">
      <c r="A3" s="126"/>
      <c r="B3" s="161"/>
      <c r="C3" s="161"/>
      <c r="D3" s="161"/>
      <c r="E3" s="161"/>
      <c r="F3" s="162"/>
    </row>
    <row r="4" spans="1:7" ht="18.75" customHeight="1">
      <c r="A4" s="512" t="s">
        <v>161</v>
      </c>
      <c r="B4" s="512"/>
      <c r="C4" s="512"/>
      <c r="D4" s="512"/>
      <c r="E4" s="512"/>
      <c r="F4" s="512"/>
      <c r="G4" s="509"/>
    </row>
    <row r="5" spans="1:7" ht="17.25" customHeight="1">
      <c r="A5" s="513" t="s">
        <v>458</v>
      </c>
      <c r="B5" s="513"/>
      <c r="C5" s="513"/>
      <c r="D5" s="513"/>
      <c r="E5" s="513"/>
      <c r="F5" s="513"/>
      <c r="G5" s="509"/>
    </row>
    <row r="6" spans="1:6" ht="18.75" customHeight="1">
      <c r="A6" s="84"/>
      <c r="B6" s="84"/>
      <c r="C6" s="84"/>
      <c r="D6" s="84"/>
      <c r="E6" s="84"/>
      <c r="F6" s="84"/>
    </row>
    <row r="7" spans="1:7" s="55" customFormat="1" ht="48.75" customHeight="1">
      <c r="A7" s="84"/>
      <c r="B7" s="84"/>
      <c r="C7" s="84"/>
      <c r="D7" s="84"/>
      <c r="E7" s="84"/>
      <c r="F7" s="85"/>
      <c r="G7" s="85" t="s">
        <v>2</v>
      </c>
    </row>
    <row r="8" spans="1:7" ht="45">
      <c r="A8" s="163" t="s">
        <v>3</v>
      </c>
      <c r="B8" s="164" t="s">
        <v>4</v>
      </c>
      <c r="C8" s="182" t="s">
        <v>422</v>
      </c>
      <c r="D8" s="165" t="s">
        <v>454</v>
      </c>
      <c r="E8" s="182" t="s">
        <v>455</v>
      </c>
      <c r="F8" s="436" t="s">
        <v>426</v>
      </c>
      <c r="G8" s="436" t="s">
        <v>494</v>
      </c>
    </row>
    <row r="9" spans="1:7" ht="19.5" customHeight="1">
      <c r="A9" s="40" t="s">
        <v>6</v>
      </c>
      <c r="B9" s="166" t="s">
        <v>9</v>
      </c>
      <c r="C9" s="373"/>
      <c r="D9" s="354"/>
      <c r="E9" s="355"/>
      <c r="F9" s="344"/>
      <c r="G9" s="349"/>
    </row>
    <row r="10" spans="1:7" ht="18.75" customHeight="1">
      <c r="A10" s="36" t="s">
        <v>8</v>
      </c>
      <c r="B10" s="168" t="s">
        <v>162</v>
      </c>
      <c r="C10" s="373">
        <v>262863</v>
      </c>
      <c r="D10" s="356">
        <v>274244</v>
      </c>
      <c r="E10" s="357">
        <v>274244</v>
      </c>
      <c r="F10" s="344">
        <v>307395</v>
      </c>
      <c r="G10" s="349">
        <v>317134</v>
      </c>
    </row>
    <row r="11" spans="1:7" ht="18.75" customHeight="1">
      <c r="A11" s="36" t="s">
        <v>10</v>
      </c>
      <c r="B11" s="168" t="s">
        <v>163</v>
      </c>
      <c r="C11" s="373">
        <v>125241</v>
      </c>
      <c r="D11" s="356">
        <v>106605</v>
      </c>
      <c r="E11" s="357">
        <v>100378</v>
      </c>
      <c r="F11" s="344">
        <v>23824</v>
      </c>
      <c r="G11" s="349">
        <v>83305</v>
      </c>
    </row>
    <row r="12" spans="1:7" ht="18.75" customHeight="1">
      <c r="A12" s="36"/>
      <c r="B12" s="166" t="s">
        <v>164</v>
      </c>
      <c r="C12" s="395">
        <f>C10+C11</f>
        <v>388104</v>
      </c>
      <c r="D12" s="395">
        <f>D10+D11</f>
        <v>380849</v>
      </c>
      <c r="E12" s="395">
        <f>E10+E11</f>
        <v>374622</v>
      </c>
      <c r="F12" s="397">
        <f>F10+F11</f>
        <v>331219</v>
      </c>
      <c r="G12" s="397">
        <f>G10+G11</f>
        <v>400439</v>
      </c>
    </row>
    <row r="13" spans="1:7" ht="18.75" customHeight="1">
      <c r="A13" s="40" t="s">
        <v>23</v>
      </c>
      <c r="B13" s="166" t="s">
        <v>165</v>
      </c>
      <c r="C13" s="373"/>
      <c r="D13" s="354"/>
      <c r="E13" s="355"/>
      <c r="F13" s="344"/>
      <c r="G13" s="349"/>
    </row>
    <row r="14" spans="1:7" ht="18.75" customHeight="1">
      <c r="A14" s="36" t="s">
        <v>8</v>
      </c>
      <c r="B14" s="168" t="s">
        <v>166</v>
      </c>
      <c r="C14" s="373"/>
      <c r="D14" s="356">
        <v>15078</v>
      </c>
      <c r="E14" s="357">
        <v>14716</v>
      </c>
      <c r="F14" s="344"/>
      <c r="G14" s="349">
        <v>362</v>
      </c>
    </row>
    <row r="15" spans="1:7" ht="18.75" customHeight="1">
      <c r="A15" s="36" t="s">
        <v>10</v>
      </c>
      <c r="B15" s="168" t="s">
        <v>167</v>
      </c>
      <c r="C15" s="373"/>
      <c r="D15" s="356">
        <v>17094</v>
      </c>
      <c r="E15" s="357">
        <v>19769</v>
      </c>
      <c r="F15" s="344"/>
      <c r="G15" s="349">
        <v>12248</v>
      </c>
    </row>
    <row r="16" spans="1:7" ht="18.75" customHeight="1">
      <c r="A16" s="36"/>
      <c r="B16" s="166" t="s">
        <v>49</v>
      </c>
      <c r="C16" s="395">
        <v>0</v>
      </c>
      <c r="D16" s="397">
        <f>D15+D14</f>
        <v>32172</v>
      </c>
      <c r="E16" s="397">
        <f>E15+E14</f>
        <v>34485</v>
      </c>
      <c r="F16" s="397">
        <v>0</v>
      </c>
      <c r="G16" s="350">
        <f>G14+G15</f>
        <v>12610</v>
      </c>
    </row>
    <row r="17" spans="1:7" ht="18.75" customHeight="1">
      <c r="A17" s="40" t="s">
        <v>53</v>
      </c>
      <c r="B17" s="166" t="s">
        <v>13</v>
      </c>
      <c r="C17" s="361">
        <v>66900</v>
      </c>
      <c r="D17" s="354">
        <v>71900</v>
      </c>
      <c r="E17" s="355">
        <v>83993</v>
      </c>
      <c r="F17" s="310">
        <v>66900</v>
      </c>
      <c r="G17" s="350">
        <v>66900</v>
      </c>
    </row>
    <row r="18" spans="1:7" ht="18.75" customHeight="1">
      <c r="A18" s="40" t="s">
        <v>65</v>
      </c>
      <c r="B18" s="166" t="s">
        <v>15</v>
      </c>
      <c r="C18" s="361"/>
      <c r="D18" s="354"/>
      <c r="E18" s="355"/>
      <c r="F18" s="310"/>
      <c r="G18" s="349"/>
    </row>
    <row r="19" spans="1:7" ht="18.75" customHeight="1">
      <c r="A19" s="36" t="s">
        <v>8</v>
      </c>
      <c r="B19" s="168" t="s">
        <v>168</v>
      </c>
      <c r="C19" s="373"/>
      <c r="D19" s="356"/>
      <c r="E19" s="357">
        <v>1631</v>
      </c>
      <c r="F19" s="344"/>
      <c r="G19" s="349">
        <v>238</v>
      </c>
    </row>
    <row r="20" spans="1:7" s="27" customFormat="1" ht="18.75" customHeight="1">
      <c r="A20" s="36" t="s">
        <v>10</v>
      </c>
      <c r="B20" s="168" t="s">
        <v>68</v>
      </c>
      <c r="C20" s="373">
        <v>7927</v>
      </c>
      <c r="D20" s="356">
        <v>7927</v>
      </c>
      <c r="E20" s="357">
        <v>7507</v>
      </c>
      <c r="F20" s="344">
        <v>7934</v>
      </c>
      <c r="G20" s="349">
        <v>7934</v>
      </c>
    </row>
    <row r="21" spans="1:7" s="27" customFormat="1" ht="18.75" customHeight="1">
      <c r="A21" s="36" t="s">
        <v>12</v>
      </c>
      <c r="B21" s="168" t="s">
        <v>69</v>
      </c>
      <c r="C21" s="373">
        <v>2256</v>
      </c>
      <c r="D21" s="356">
        <v>2256</v>
      </c>
      <c r="E21" s="357">
        <v>2610</v>
      </c>
      <c r="F21" s="344">
        <v>707</v>
      </c>
      <c r="G21" s="349">
        <v>707</v>
      </c>
    </row>
    <row r="22" spans="1:7" s="27" customFormat="1" ht="18.75" customHeight="1">
      <c r="A22" s="36" t="s">
        <v>14</v>
      </c>
      <c r="B22" s="168" t="s">
        <v>70</v>
      </c>
      <c r="C22" s="373"/>
      <c r="D22" s="356"/>
      <c r="E22" s="357"/>
      <c r="F22" s="344"/>
      <c r="G22" s="349"/>
    </row>
    <row r="23" spans="1:7" s="27" customFormat="1" ht="18.75" customHeight="1">
      <c r="A23" s="36" t="s">
        <v>16</v>
      </c>
      <c r="B23" s="168" t="s">
        <v>71</v>
      </c>
      <c r="C23" s="373">
        <v>1827</v>
      </c>
      <c r="D23" s="356">
        <v>1827</v>
      </c>
      <c r="E23" s="357">
        <v>2339</v>
      </c>
      <c r="F23" s="344">
        <v>2453</v>
      </c>
      <c r="G23" s="349">
        <v>2453</v>
      </c>
    </row>
    <row r="24" spans="1:7" s="27" customFormat="1" ht="18.75" customHeight="1">
      <c r="A24" s="36" t="s">
        <v>18</v>
      </c>
      <c r="B24" s="168" t="s">
        <v>72</v>
      </c>
      <c r="C24" s="373">
        <v>1591</v>
      </c>
      <c r="D24" s="356">
        <v>1591</v>
      </c>
      <c r="E24" s="357">
        <v>1694</v>
      </c>
      <c r="F24" s="344">
        <v>1562</v>
      </c>
      <c r="G24" s="349">
        <v>1562</v>
      </c>
    </row>
    <row r="25" spans="1:7" s="27" customFormat="1" ht="18.75" customHeight="1">
      <c r="A25" s="36" t="s">
        <v>20</v>
      </c>
      <c r="B25" s="168" t="s">
        <v>74</v>
      </c>
      <c r="C25" s="373">
        <v>103</v>
      </c>
      <c r="D25" s="356">
        <v>103</v>
      </c>
      <c r="E25" s="357">
        <v>385</v>
      </c>
      <c r="F25" s="344">
        <v>0</v>
      </c>
      <c r="G25" s="349">
        <v>0</v>
      </c>
    </row>
    <row r="26" spans="1:7" ht="18" customHeight="1">
      <c r="A26" s="36"/>
      <c r="B26" s="166" t="s">
        <v>75</v>
      </c>
      <c r="C26" s="396">
        <f>C19+C20+C21+C23+C24+C25+C22</f>
        <v>13704</v>
      </c>
      <c r="D26" s="396">
        <f>D19+D20+D21+D23+D24+D25+D22</f>
        <v>13704</v>
      </c>
      <c r="E26" s="396">
        <f>E19+E20+E21+E23+E24+E25+E22</f>
        <v>16166</v>
      </c>
      <c r="F26" s="354">
        <f>F19+F20+F21+F23+F24+F25+F22</f>
        <v>12656</v>
      </c>
      <c r="G26" s="354">
        <f>G19+G20+G21+G23+G24+G25+G22</f>
        <v>12894</v>
      </c>
    </row>
    <row r="27" spans="1:7" ht="18.75" customHeight="1">
      <c r="A27" s="40" t="s">
        <v>76</v>
      </c>
      <c r="B27" s="166" t="s">
        <v>17</v>
      </c>
      <c r="C27" s="361">
        <v>0</v>
      </c>
      <c r="D27" s="354">
        <v>360</v>
      </c>
      <c r="E27" s="355">
        <v>447</v>
      </c>
      <c r="F27" s="310">
        <v>360</v>
      </c>
      <c r="G27" s="350">
        <v>360</v>
      </c>
    </row>
    <row r="28" spans="1:7" ht="18.75" customHeight="1">
      <c r="A28" s="40" t="s">
        <v>81</v>
      </c>
      <c r="B28" s="166" t="s">
        <v>19</v>
      </c>
      <c r="C28" s="361">
        <v>0</v>
      </c>
      <c r="D28" s="354">
        <v>460</v>
      </c>
      <c r="E28" s="355">
        <v>316</v>
      </c>
      <c r="F28" s="310">
        <v>1200</v>
      </c>
      <c r="G28" s="350">
        <v>1400</v>
      </c>
    </row>
    <row r="29" spans="1:7" ht="18.75" customHeight="1">
      <c r="A29" s="40" t="s">
        <v>86</v>
      </c>
      <c r="B29" s="166" t="s">
        <v>21</v>
      </c>
      <c r="C29" s="361">
        <v>0</v>
      </c>
      <c r="D29" s="354">
        <v>0</v>
      </c>
      <c r="E29" s="355">
        <v>0</v>
      </c>
      <c r="F29" s="310">
        <v>0</v>
      </c>
      <c r="G29" s="350">
        <v>500</v>
      </c>
    </row>
    <row r="30" spans="1:7" ht="18.75" customHeight="1">
      <c r="A30" s="40"/>
      <c r="B30" s="166" t="s">
        <v>169</v>
      </c>
      <c r="C30" s="395">
        <f>C29+C28+C27+C17+C26+C16+C12</f>
        <v>468708</v>
      </c>
      <c r="D30" s="395">
        <f>D29+D28+D27+D17+D26+D16+D12</f>
        <v>499445</v>
      </c>
      <c r="E30" s="395">
        <f>E29+E28+E27+E17+E26+E16+E12</f>
        <v>510029</v>
      </c>
      <c r="F30" s="397">
        <f>F29+F28+F27+F17+F26+F16+F12</f>
        <v>412335</v>
      </c>
      <c r="G30" s="397">
        <f>G29+G28+G27+G17+G26+G16+G12</f>
        <v>495103</v>
      </c>
    </row>
    <row r="31" spans="1:7" ht="18.75" customHeight="1">
      <c r="A31" s="40" t="s">
        <v>91</v>
      </c>
      <c r="B31" s="170" t="s">
        <v>92</v>
      </c>
      <c r="C31" s="373"/>
      <c r="D31" s="435"/>
      <c r="E31" s="448"/>
      <c r="F31" s="344"/>
      <c r="G31" s="349"/>
    </row>
    <row r="32" spans="1:7" ht="18.75" customHeight="1">
      <c r="A32" s="36" t="s">
        <v>8</v>
      </c>
      <c r="B32" s="172" t="s">
        <v>301</v>
      </c>
      <c r="C32" s="373">
        <v>36522</v>
      </c>
      <c r="D32" s="358">
        <v>44451</v>
      </c>
      <c r="E32" s="447">
        <v>44451</v>
      </c>
      <c r="F32" s="344">
        <v>58008</v>
      </c>
      <c r="G32" s="349">
        <v>58087</v>
      </c>
    </row>
    <row r="33" spans="1:7" ht="18.75" customHeight="1">
      <c r="A33" s="36" t="s">
        <v>10</v>
      </c>
      <c r="B33" s="172" t="s">
        <v>375</v>
      </c>
      <c r="C33" s="373"/>
      <c r="D33" s="358"/>
      <c r="E33" s="447">
        <v>10848</v>
      </c>
      <c r="F33" s="344"/>
      <c r="G33" s="349"/>
    </row>
    <row r="34" spans="1:7" ht="18.75" customHeight="1">
      <c r="A34" s="36"/>
      <c r="B34" s="174" t="s">
        <v>170</v>
      </c>
      <c r="C34" s="362">
        <f>C12+C16+C17+C26+C27+C28+C29+C32</f>
        <v>505230</v>
      </c>
      <c r="D34" s="362">
        <f>D12+D16+D17+D26+D27+D28+D29+D32</f>
        <v>543896</v>
      </c>
      <c r="E34" s="362">
        <f>E12+E16+E17+E26+E27+E28+E29+E32+E33</f>
        <v>565328</v>
      </c>
      <c r="F34" s="359">
        <f>F12+F16+F17+F26+F27+F28+F29+F32</f>
        <v>470343</v>
      </c>
      <c r="G34" s="359">
        <f>G12+G16+G17+G26+G27+G28+G29+G32</f>
        <v>553190</v>
      </c>
    </row>
    <row r="35" spans="1:6" ht="18" customHeight="1">
      <c r="A35" s="159"/>
      <c r="B35" s="176"/>
      <c r="C35" s="176"/>
      <c r="D35" s="176"/>
      <c r="E35" s="176"/>
      <c r="F35" s="177"/>
    </row>
    <row r="36" spans="1:6" ht="18.75" customHeight="1">
      <c r="A36" s="159"/>
      <c r="B36" s="176"/>
      <c r="C36" s="176"/>
      <c r="D36" s="176"/>
      <c r="E36" s="176"/>
      <c r="F36" s="177"/>
    </row>
    <row r="37" spans="1:6" ht="18.75" customHeight="1">
      <c r="A37" s="159"/>
      <c r="B37" s="176"/>
      <c r="C37" s="176"/>
      <c r="D37" s="176"/>
      <c r="E37" s="176"/>
      <c r="F37" s="177"/>
    </row>
    <row r="38" spans="1:6" ht="18.75" customHeight="1">
      <c r="A38" s="159"/>
      <c r="B38" s="176"/>
      <c r="C38" s="176"/>
      <c r="D38" s="176"/>
      <c r="E38" s="176"/>
      <c r="F38" s="177"/>
    </row>
    <row r="39" spans="1:6" ht="18.75" customHeight="1">
      <c r="A39" s="159"/>
      <c r="B39" s="176"/>
      <c r="C39" s="176"/>
      <c r="D39" s="176"/>
      <c r="E39" s="176"/>
      <c r="F39" s="177"/>
    </row>
    <row r="40" spans="1:6" ht="18.75" customHeight="1">
      <c r="A40" s="159"/>
      <c r="B40" s="176"/>
      <c r="C40" s="176"/>
      <c r="D40" s="176"/>
      <c r="E40" s="176"/>
      <c r="F40" s="177"/>
    </row>
    <row r="41" spans="1:6" ht="18.75" customHeight="1">
      <c r="A41" s="159"/>
      <c r="B41" s="176"/>
      <c r="C41" s="176"/>
      <c r="D41" s="176"/>
      <c r="E41" s="176"/>
      <c r="F41" s="177"/>
    </row>
    <row r="42" spans="1:7" ht="18.75" customHeight="1">
      <c r="A42" s="126"/>
      <c r="B42" s="179"/>
      <c r="C42" s="179"/>
      <c r="D42" s="179"/>
      <c r="E42" s="179"/>
      <c r="F42" s="85"/>
      <c r="G42" s="85" t="s">
        <v>160</v>
      </c>
    </row>
    <row r="43" spans="1:7" ht="18.75" customHeight="1">
      <c r="A43" s="126"/>
      <c r="B43" s="179"/>
      <c r="C43" s="179"/>
      <c r="D43" s="179"/>
      <c r="E43" s="179"/>
      <c r="F43" s="85"/>
      <c r="G43" s="85" t="s">
        <v>41</v>
      </c>
    </row>
    <row r="44" spans="1:6" ht="18.75" customHeight="1">
      <c r="A44" s="126"/>
      <c r="B44" s="161"/>
      <c r="C44" s="161"/>
      <c r="D44" s="161"/>
      <c r="E44" s="161"/>
      <c r="F44" s="162"/>
    </row>
    <row r="45" spans="1:6" ht="18.75" customHeight="1">
      <c r="A45" s="126"/>
      <c r="B45" s="161"/>
      <c r="C45" s="161"/>
      <c r="D45" s="161"/>
      <c r="E45" s="161"/>
      <c r="F45" s="162"/>
    </row>
    <row r="46" spans="1:7" ht="18" customHeight="1">
      <c r="A46" s="514" t="s">
        <v>161</v>
      </c>
      <c r="B46" s="514"/>
      <c r="C46" s="514"/>
      <c r="D46" s="514"/>
      <c r="E46" s="514"/>
      <c r="F46" s="514"/>
      <c r="G46" s="509"/>
    </row>
    <row r="47" spans="1:7" ht="18" customHeight="1">
      <c r="A47" s="513" t="s">
        <v>459</v>
      </c>
      <c r="B47" s="513"/>
      <c r="C47" s="513"/>
      <c r="D47" s="513"/>
      <c r="E47" s="513"/>
      <c r="F47" s="513"/>
      <c r="G47" s="509"/>
    </row>
    <row r="48" spans="1:6" ht="23.25" customHeight="1">
      <c r="A48" s="50"/>
      <c r="B48" s="50"/>
      <c r="C48" s="50"/>
      <c r="D48" s="50"/>
      <c r="E48" s="50"/>
      <c r="F48" s="180"/>
    </row>
    <row r="49" spans="1:6" ht="18" customHeight="1">
      <c r="A49" s="50"/>
      <c r="B49" s="50"/>
      <c r="C49" s="50"/>
      <c r="D49" s="50"/>
      <c r="E49" s="50"/>
      <c r="F49" s="180"/>
    </row>
    <row r="50" spans="1:6" ht="8.25" customHeight="1">
      <c r="A50" s="50"/>
      <c r="B50" s="50"/>
      <c r="C50" s="50"/>
      <c r="D50" s="50"/>
      <c r="E50" s="50"/>
      <c r="F50" s="180"/>
    </row>
    <row r="51" spans="1:7" ht="18" customHeight="1">
      <c r="A51" s="126"/>
      <c r="B51" s="181"/>
      <c r="C51" s="181"/>
      <c r="D51" s="181"/>
      <c r="E51" s="181"/>
      <c r="F51" s="85"/>
      <c r="G51" s="85" t="s">
        <v>2</v>
      </c>
    </row>
    <row r="52" spans="1:7" ht="48.75" customHeight="1">
      <c r="A52" s="163" t="s">
        <v>3</v>
      </c>
      <c r="B52" s="164" t="s">
        <v>4</v>
      </c>
      <c r="C52" s="182" t="s">
        <v>422</v>
      </c>
      <c r="D52" s="165" t="s">
        <v>454</v>
      </c>
      <c r="E52" s="182" t="s">
        <v>460</v>
      </c>
      <c r="F52" s="436" t="s">
        <v>426</v>
      </c>
      <c r="G52" s="478" t="s">
        <v>494</v>
      </c>
    </row>
    <row r="53" spans="1:7" ht="18" customHeight="1">
      <c r="A53" s="183"/>
      <c r="B53" s="184" t="s">
        <v>171</v>
      </c>
      <c r="C53" s="398"/>
      <c r="D53" s="437"/>
      <c r="E53" s="437"/>
      <c r="F53" s="438"/>
      <c r="G53" s="349"/>
    </row>
    <row r="54" spans="1:7" ht="18" customHeight="1">
      <c r="A54" s="120" t="s">
        <v>6</v>
      </c>
      <c r="B54" s="186" t="s">
        <v>28</v>
      </c>
      <c r="C54" s="373">
        <v>105349</v>
      </c>
      <c r="D54" s="363">
        <v>105187</v>
      </c>
      <c r="E54" s="413">
        <v>95944</v>
      </c>
      <c r="F54" s="344">
        <v>47906</v>
      </c>
      <c r="G54" s="349">
        <v>102894</v>
      </c>
    </row>
    <row r="55" spans="1:7" ht="18" customHeight="1">
      <c r="A55" s="120" t="s">
        <v>23</v>
      </c>
      <c r="B55" s="186" t="s">
        <v>172</v>
      </c>
      <c r="C55" s="373">
        <v>14231</v>
      </c>
      <c r="D55" s="363">
        <v>14732</v>
      </c>
      <c r="E55" s="413">
        <v>14677</v>
      </c>
      <c r="F55" s="344">
        <v>9348</v>
      </c>
      <c r="G55" s="349">
        <v>14719</v>
      </c>
    </row>
    <row r="56" spans="1:7" ht="18" customHeight="1">
      <c r="A56" s="120" t="s">
        <v>53</v>
      </c>
      <c r="B56" s="186" t="s">
        <v>30</v>
      </c>
      <c r="C56" s="373">
        <v>107283</v>
      </c>
      <c r="D56" s="363">
        <v>114051</v>
      </c>
      <c r="E56" s="413">
        <v>102723</v>
      </c>
      <c r="F56" s="344">
        <v>110034</v>
      </c>
      <c r="G56" s="349">
        <v>115791</v>
      </c>
    </row>
    <row r="57" spans="1:7" ht="18" customHeight="1">
      <c r="A57" s="120" t="s">
        <v>65</v>
      </c>
      <c r="B57" s="186" t="s">
        <v>31</v>
      </c>
      <c r="C57" s="373">
        <v>24997</v>
      </c>
      <c r="D57" s="363">
        <v>21980</v>
      </c>
      <c r="E57" s="413">
        <v>20763</v>
      </c>
      <c r="F57" s="344">
        <v>46174</v>
      </c>
      <c r="G57" s="349">
        <v>46174</v>
      </c>
    </row>
    <row r="58" spans="1:7" ht="18" customHeight="1">
      <c r="A58" s="120" t="s">
        <v>76</v>
      </c>
      <c r="B58" s="186" t="s">
        <v>173</v>
      </c>
      <c r="C58" s="373">
        <v>146292</v>
      </c>
      <c r="D58" s="363">
        <v>144894</v>
      </c>
      <c r="E58" s="413">
        <v>143504</v>
      </c>
      <c r="F58" s="344">
        <v>156543</v>
      </c>
      <c r="G58" s="349">
        <v>158559</v>
      </c>
    </row>
    <row r="59" spans="1:8" ht="18" customHeight="1">
      <c r="A59" s="120"/>
      <c r="B59" s="188" t="s">
        <v>174</v>
      </c>
      <c r="C59" s="362">
        <f>C54+C55+C56+C57+C58</f>
        <v>398152</v>
      </c>
      <c r="D59" s="362">
        <f>D54+D55+D56+D57+D58</f>
        <v>400844</v>
      </c>
      <c r="E59" s="362">
        <f>E54+E55+E56+E57+E58</f>
        <v>377611</v>
      </c>
      <c r="F59" s="359">
        <f>F54+F55+F56+F57+F58</f>
        <v>370005</v>
      </c>
      <c r="G59" s="359">
        <f>G54+G55+G56+G57+G58</f>
        <v>438137</v>
      </c>
      <c r="H59" s="84"/>
    </row>
    <row r="60" spans="1:7" ht="18" customHeight="1">
      <c r="A60" s="66"/>
      <c r="B60" s="189" t="s">
        <v>175</v>
      </c>
      <c r="C60" s="373"/>
      <c r="D60" s="310"/>
      <c r="E60" s="411"/>
      <c r="F60" s="344"/>
      <c r="G60" s="349"/>
    </row>
    <row r="61" spans="1:7" ht="18" customHeight="1">
      <c r="A61" s="120" t="s">
        <v>81</v>
      </c>
      <c r="B61" s="186" t="s">
        <v>176</v>
      </c>
      <c r="C61" s="373">
        <v>19839</v>
      </c>
      <c r="D61" s="363">
        <v>17605</v>
      </c>
      <c r="E61" s="413">
        <v>17533</v>
      </c>
      <c r="F61" s="344">
        <v>2350</v>
      </c>
      <c r="G61" s="349">
        <v>4647</v>
      </c>
    </row>
    <row r="62" spans="1:7" ht="18" customHeight="1">
      <c r="A62" s="120" t="s">
        <v>86</v>
      </c>
      <c r="B62" s="186" t="s">
        <v>35</v>
      </c>
      <c r="C62" s="373">
        <v>16174</v>
      </c>
      <c r="D62" s="363">
        <v>44198</v>
      </c>
      <c r="E62" s="413">
        <v>34323</v>
      </c>
      <c r="F62" s="344">
        <v>8700</v>
      </c>
      <c r="G62" s="349">
        <v>20850</v>
      </c>
    </row>
    <row r="63" spans="1:7" ht="18" customHeight="1">
      <c r="A63" s="120" t="s">
        <v>177</v>
      </c>
      <c r="B63" s="186" t="s">
        <v>37</v>
      </c>
      <c r="C63" s="373">
        <v>0</v>
      </c>
      <c r="D63" s="363">
        <v>0</v>
      </c>
      <c r="E63" s="413">
        <v>0</v>
      </c>
      <c r="F63" s="344">
        <v>0</v>
      </c>
      <c r="G63" s="349">
        <v>0</v>
      </c>
    </row>
    <row r="64" spans="1:7" ht="18" customHeight="1">
      <c r="A64" s="120"/>
      <c r="B64" s="188" t="s">
        <v>178</v>
      </c>
      <c r="C64" s="362">
        <f>C61+C62+C63</f>
        <v>36013</v>
      </c>
      <c r="D64" s="362">
        <f>D61+D62+D63</f>
        <v>61803</v>
      </c>
      <c r="E64" s="362">
        <f>E61+E62+E63</f>
        <v>51856</v>
      </c>
      <c r="F64" s="359">
        <f>F61+F62+F63</f>
        <v>11050</v>
      </c>
      <c r="G64" s="359">
        <f>G61+G62+G63</f>
        <v>25497</v>
      </c>
    </row>
    <row r="65" spans="1:7" ht="18" customHeight="1">
      <c r="A65" s="120"/>
      <c r="B65" s="188" t="s">
        <v>27</v>
      </c>
      <c r="C65" s="362">
        <f>C59+C64</f>
        <v>434165</v>
      </c>
      <c r="D65" s="362">
        <f>D59+D64</f>
        <v>462647</v>
      </c>
      <c r="E65" s="362">
        <f>E59+E64</f>
        <v>429467</v>
      </c>
      <c r="F65" s="359">
        <f>F59+F64</f>
        <v>381055</v>
      </c>
      <c r="G65" s="359">
        <f>G59+G64</f>
        <v>463634</v>
      </c>
    </row>
    <row r="66" spans="1:7" ht="18" customHeight="1">
      <c r="A66" s="120" t="s">
        <v>122</v>
      </c>
      <c r="B66" s="188" t="s">
        <v>39</v>
      </c>
      <c r="C66" s="373"/>
      <c r="D66" s="359"/>
      <c r="E66" s="412"/>
      <c r="F66" s="344"/>
      <c r="G66" s="349"/>
    </row>
    <row r="67" spans="1:7" ht="15.75">
      <c r="A67" s="120" t="s">
        <v>8</v>
      </c>
      <c r="B67" s="186" t="s">
        <v>179</v>
      </c>
      <c r="C67" s="373">
        <v>61950</v>
      </c>
      <c r="D67" s="363">
        <v>72134</v>
      </c>
      <c r="E67" s="413">
        <v>68659</v>
      </c>
      <c r="F67" s="344">
        <v>78440</v>
      </c>
      <c r="G67" s="349">
        <v>78708</v>
      </c>
    </row>
    <row r="68" spans="1:7" ht="15.75">
      <c r="A68" s="120" t="s">
        <v>10</v>
      </c>
      <c r="B68" s="186" t="s">
        <v>374</v>
      </c>
      <c r="C68" s="373">
        <v>9115</v>
      </c>
      <c r="D68" s="363">
        <v>9115</v>
      </c>
      <c r="E68" s="413">
        <v>9115</v>
      </c>
      <c r="F68" s="344">
        <v>10848</v>
      </c>
      <c r="G68" s="349">
        <v>10848</v>
      </c>
    </row>
    <row r="69" spans="1:7" ht="18" customHeight="1">
      <c r="A69" s="120"/>
      <c r="B69" s="188" t="s">
        <v>123</v>
      </c>
      <c r="C69" s="362">
        <f>C65+C67+C68</f>
        <v>505230</v>
      </c>
      <c r="D69" s="362">
        <f>D65+D67+D68</f>
        <v>543896</v>
      </c>
      <c r="E69" s="362">
        <f>E65+E67+E68</f>
        <v>507241</v>
      </c>
      <c r="F69" s="359">
        <f>F65+F67+F68</f>
        <v>470343</v>
      </c>
      <c r="G69" s="359">
        <f>G65+G67+G68</f>
        <v>553190</v>
      </c>
    </row>
    <row r="70" spans="1:7" ht="18" customHeight="1">
      <c r="A70" s="155"/>
      <c r="B70" s="186" t="s">
        <v>180</v>
      </c>
      <c r="C70" s="360">
        <v>469217</v>
      </c>
      <c r="D70" s="363">
        <v>482093</v>
      </c>
      <c r="E70" s="413">
        <v>455385</v>
      </c>
      <c r="F70" s="363">
        <v>459293</v>
      </c>
      <c r="G70" s="349">
        <v>527693</v>
      </c>
    </row>
    <row r="71" spans="1:7" ht="15.75">
      <c r="A71" s="190"/>
      <c r="B71" s="191" t="s">
        <v>181</v>
      </c>
      <c r="C71" s="390">
        <v>36013</v>
      </c>
      <c r="D71" s="363">
        <v>61803</v>
      </c>
      <c r="E71" s="413">
        <v>51856</v>
      </c>
      <c r="F71" s="363">
        <v>11050</v>
      </c>
      <c r="G71" s="349">
        <v>25497</v>
      </c>
    </row>
    <row r="72" spans="1:7" ht="15.75">
      <c r="A72" s="193"/>
      <c r="B72" s="194" t="s">
        <v>182</v>
      </c>
      <c r="C72" s="361">
        <v>76</v>
      </c>
      <c r="D72" s="307">
        <v>76</v>
      </c>
      <c r="E72" s="414"/>
      <c r="F72" s="310">
        <v>16</v>
      </c>
      <c r="G72" s="350">
        <v>71</v>
      </c>
    </row>
  </sheetData>
  <sheetProtection selectLockedCells="1" selectUnlockedCells="1"/>
  <mergeCells count="4">
    <mergeCell ref="A4:G4"/>
    <mergeCell ref="A5:G5"/>
    <mergeCell ref="A46:G46"/>
    <mergeCell ref="A47:G47"/>
  </mergeCells>
  <printOptions/>
  <pageMargins left="0.6701388888888888" right="0.25972222222222224" top="0.4701388888888889" bottom="0.5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zoomScale="101" zoomScaleNormal="101" zoomScaleSheetLayoutView="100" zoomScalePageLayoutView="0" workbookViewId="0" topLeftCell="A9">
      <selection activeCell="P28" sqref="P28"/>
    </sheetView>
  </sheetViews>
  <sheetFormatPr defaultColWidth="11.625" defaultRowHeight="12.75"/>
  <cols>
    <col min="1" max="1" width="3.25390625" style="126" customWidth="1"/>
    <col min="2" max="2" width="27.00390625" style="127" customWidth="1"/>
    <col min="3" max="4" width="8.875" style="84" customWidth="1"/>
    <col min="5" max="5" width="8.625" style="84" customWidth="1"/>
    <col min="6" max="7" width="8.75390625" style="84" customWidth="1"/>
    <col min="8" max="8" width="3.625" style="126" customWidth="1"/>
    <col min="9" max="9" width="24.625" style="127" customWidth="1"/>
    <col min="10" max="10" width="8.875" style="84" customWidth="1"/>
    <col min="11" max="11" width="9.00390625" style="84" customWidth="1"/>
    <col min="12" max="12" width="8.875" style="3" customWidth="1"/>
    <col min="13" max="13" width="8.625" style="3" customWidth="1"/>
    <col min="14" max="14" width="8.75390625" style="0" customWidth="1"/>
  </cols>
  <sheetData>
    <row r="1" spans="1:14" ht="12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M1" s="85"/>
      <c r="N1" s="85" t="s">
        <v>124</v>
      </c>
    </row>
    <row r="2" spans="1:14" ht="10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M2" s="85"/>
      <c r="N2" s="85" t="s">
        <v>1</v>
      </c>
    </row>
    <row r="3" spans="1:13" ht="20.2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M3" s="85"/>
    </row>
    <row r="4" spans="1:14" s="129" customFormat="1" ht="21" customHeight="1">
      <c r="A4" s="512" t="s">
        <v>125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09"/>
    </row>
    <row r="5" spans="1:14" s="129" customFormat="1" ht="21.75" customHeight="1">
      <c r="A5" s="513" t="s">
        <v>461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09"/>
    </row>
    <row r="6" spans="1:13" s="129" customFormat="1" ht="18.7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10:14" ht="9.75" customHeight="1">
      <c r="J7" s="85"/>
      <c r="K7" s="85"/>
      <c r="M7" s="85"/>
      <c r="N7" s="85" t="s">
        <v>2</v>
      </c>
    </row>
    <row r="8" spans="1:14" s="138" customFormat="1" ht="34.5" customHeight="1">
      <c r="A8" s="131" t="s">
        <v>3</v>
      </c>
      <c r="B8" s="132" t="s">
        <v>4</v>
      </c>
      <c r="C8" s="135" t="s">
        <v>422</v>
      </c>
      <c r="D8" s="133" t="s">
        <v>454</v>
      </c>
      <c r="E8" s="134" t="s">
        <v>455</v>
      </c>
      <c r="F8" s="135" t="s">
        <v>426</v>
      </c>
      <c r="G8" s="135" t="s">
        <v>494</v>
      </c>
      <c r="H8" s="136" t="s">
        <v>3</v>
      </c>
      <c r="I8" s="137" t="s">
        <v>4</v>
      </c>
      <c r="J8" s="135" t="s">
        <v>422</v>
      </c>
      <c r="K8" s="135" t="s">
        <v>454</v>
      </c>
      <c r="L8" s="439" t="s">
        <v>455</v>
      </c>
      <c r="M8" s="439" t="s">
        <v>426</v>
      </c>
      <c r="N8" s="481" t="s">
        <v>494</v>
      </c>
    </row>
    <row r="9" spans="1:14" ht="12.75">
      <c r="A9" s="139"/>
      <c r="B9" s="140" t="s">
        <v>126</v>
      </c>
      <c r="C9" s="141"/>
      <c r="D9" s="141"/>
      <c r="E9" s="141"/>
      <c r="F9" s="141"/>
      <c r="G9" s="141"/>
      <c r="H9" s="142"/>
      <c r="I9" s="143" t="s">
        <v>127</v>
      </c>
      <c r="J9" s="399"/>
      <c r="K9" s="440"/>
      <c r="L9" s="404"/>
      <c r="M9" s="464"/>
      <c r="N9" s="324"/>
    </row>
    <row r="10" spans="1:14" ht="12.75">
      <c r="A10" s="139" t="s">
        <v>8</v>
      </c>
      <c r="B10" s="144" t="s">
        <v>128</v>
      </c>
      <c r="C10" s="141"/>
      <c r="D10" s="141"/>
      <c r="E10" s="141"/>
      <c r="F10" s="141"/>
      <c r="G10" s="141"/>
      <c r="H10" s="142" t="s">
        <v>8</v>
      </c>
      <c r="I10" s="145" t="s">
        <v>129</v>
      </c>
      <c r="J10" s="400">
        <f>J11+J12+J13</f>
        <v>226863</v>
      </c>
      <c r="K10" s="400">
        <f>K11+K12+K13</f>
        <v>233968</v>
      </c>
      <c r="L10" s="400">
        <f>L11+L12+L13</f>
        <v>213343</v>
      </c>
      <c r="M10" s="466">
        <f>M11+M12+M13</f>
        <v>167288</v>
      </c>
      <c r="N10" s="406">
        <f>N11+N12+N13</f>
        <v>233404</v>
      </c>
    </row>
    <row r="11" spans="1:14" ht="12.75">
      <c r="A11" s="139"/>
      <c r="B11" s="144" t="s">
        <v>130</v>
      </c>
      <c r="C11" s="141">
        <v>262863</v>
      </c>
      <c r="D11" s="141">
        <v>274244</v>
      </c>
      <c r="E11" s="141">
        <v>274244</v>
      </c>
      <c r="F11" s="141">
        <v>307395</v>
      </c>
      <c r="G11" s="141">
        <v>317134</v>
      </c>
      <c r="H11" s="142"/>
      <c r="I11" s="145" t="s">
        <v>131</v>
      </c>
      <c r="J11" s="399">
        <v>105349</v>
      </c>
      <c r="K11" s="441">
        <v>105187</v>
      </c>
      <c r="L11" s="464">
        <v>95943</v>
      </c>
      <c r="M11" s="464">
        <v>47906</v>
      </c>
      <c r="N11" s="404">
        <v>102894</v>
      </c>
    </row>
    <row r="12" spans="1:14" ht="12.75">
      <c r="A12" s="139"/>
      <c r="B12" s="144" t="s">
        <v>132</v>
      </c>
      <c r="C12" s="141"/>
      <c r="D12" s="141"/>
      <c r="E12" s="141"/>
      <c r="F12" s="141"/>
      <c r="G12" s="141"/>
      <c r="H12" s="142"/>
      <c r="I12" s="145" t="s">
        <v>133</v>
      </c>
      <c r="J12" s="399">
        <v>14231</v>
      </c>
      <c r="K12" s="441">
        <v>14731</v>
      </c>
      <c r="L12" s="464">
        <v>14677</v>
      </c>
      <c r="M12" s="464">
        <v>9348</v>
      </c>
      <c r="N12" s="404">
        <v>14719</v>
      </c>
    </row>
    <row r="13" spans="1:14" ht="12.75">
      <c r="A13" s="139"/>
      <c r="B13" s="144" t="s">
        <v>134</v>
      </c>
      <c r="C13" s="141"/>
      <c r="D13" s="141"/>
      <c r="E13" s="141"/>
      <c r="F13" s="141"/>
      <c r="G13" s="141"/>
      <c r="H13" s="142"/>
      <c r="I13" s="145" t="s">
        <v>135</v>
      </c>
      <c r="J13" s="399">
        <v>107283</v>
      </c>
      <c r="K13" s="441">
        <v>114050</v>
      </c>
      <c r="L13" s="464">
        <v>102723</v>
      </c>
      <c r="M13" s="464">
        <v>110034</v>
      </c>
      <c r="N13" s="404">
        <v>115791</v>
      </c>
    </row>
    <row r="14" spans="1:14" ht="12.75">
      <c r="A14" s="139"/>
      <c r="B14" s="144" t="s">
        <v>136</v>
      </c>
      <c r="C14" s="141">
        <v>125241</v>
      </c>
      <c r="D14" s="141">
        <v>134228</v>
      </c>
      <c r="E14" s="141">
        <v>127001</v>
      </c>
      <c r="F14" s="141">
        <v>24824</v>
      </c>
      <c r="G14" s="141">
        <v>84305</v>
      </c>
      <c r="H14" s="142" t="s">
        <v>10</v>
      </c>
      <c r="I14" s="145" t="s">
        <v>137</v>
      </c>
      <c r="J14" s="400">
        <f>J15+J16+J17</f>
        <v>54678</v>
      </c>
      <c r="K14" s="400">
        <f>K15+K16+K17</f>
        <v>63146</v>
      </c>
      <c r="L14" s="400">
        <f>L15+L16+L17</f>
        <v>61059</v>
      </c>
      <c r="M14" s="466">
        <f>M15+M16+M17</f>
        <v>65650</v>
      </c>
      <c r="N14" s="406">
        <f>N15+N16+N17</f>
        <v>65718</v>
      </c>
    </row>
    <row r="15" spans="1:14" ht="12.75">
      <c r="A15" s="139"/>
      <c r="B15" s="144" t="s">
        <v>48</v>
      </c>
      <c r="C15" s="141">
        <f>C11+C12+C13+C14</f>
        <v>388104</v>
      </c>
      <c r="D15" s="141">
        <f>D11+D12+D13+D14</f>
        <v>408472</v>
      </c>
      <c r="E15" s="141">
        <f>E11+E12+E13+E14</f>
        <v>401245</v>
      </c>
      <c r="F15" s="141">
        <f>F11+F12+F13+F14</f>
        <v>332219</v>
      </c>
      <c r="G15" s="141">
        <f>G11+G12+G13+G14</f>
        <v>401439</v>
      </c>
      <c r="H15" s="142"/>
      <c r="I15" s="145" t="s">
        <v>138</v>
      </c>
      <c r="J15" s="399">
        <v>39295</v>
      </c>
      <c r="K15" s="442">
        <v>47586</v>
      </c>
      <c r="L15" s="465">
        <v>46968</v>
      </c>
      <c r="M15" s="464">
        <v>49718</v>
      </c>
      <c r="N15" s="404">
        <v>49775</v>
      </c>
    </row>
    <row r="16" spans="1:14" ht="12.75">
      <c r="A16" s="139" t="s">
        <v>67</v>
      </c>
      <c r="B16" s="144" t="s">
        <v>13</v>
      </c>
      <c r="C16" s="141"/>
      <c r="D16" s="141"/>
      <c r="E16" s="141"/>
      <c r="F16" s="141"/>
      <c r="G16" s="141"/>
      <c r="H16" s="142"/>
      <c r="I16" s="145" t="s">
        <v>139</v>
      </c>
      <c r="J16" s="399">
        <v>7729</v>
      </c>
      <c r="K16" s="442">
        <v>8201</v>
      </c>
      <c r="L16" s="465">
        <v>8087</v>
      </c>
      <c r="M16" s="464">
        <v>9193</v>
      </c>
      <c r="N16" s="404">
        <v>9204</v>
      </c>
    </row>
    <row r="17" spans="1:14" ht="12.75">
      <c r="A17" s="139"/>
      <c r="B17" s="146" t="s">
        <v>140</v>
      </c>
      <c r="C17" s="141"/>
      <c r="D17" s="141"/>
      <c r="E17" s="141"/>
      <c r="F17" s="141"/>
      <c r="G17" s="141"/>
      <c r="H17" s="142"/>
      <c r="I17" s="145" t="s">
        <v>141</v>
      </c>
      <c r="J17" s="399">
        <v>7654</v>
      </c>
      <c r="K17" s="442">
        <v>7359</v>
      </c>
      <c r="L17" s="465">
        <v>6004</v>
      </c>
      <c r="M17" s="464">
        <v>6739</v>
      </c>
      <c r="N17" s="404">
        <v>6739</v>
      </c>
    </row>
    <row r="18" spans="1:14" ht="12.75">
      <c r="A18" s="139"/>
      <c r="B18" s="146" t="s">
        <v>142</v>
      </c>
      <c r="C18" s="141"/>
      <c r="D18" s="141"/>
      <c r="E18" s="141"/>
      <c r="F18" s="141"/>
      <c r="G18" s="141"/>
      <c r="H18" s="142" t="s">
        <v>143</v>
      </c>
      <c r="I18" s="145" t="s">
        <v>151</v>
      </c>
      <c r="J18" s="400">
        <f>J19+J20+J21</f>
        <v>7172</v>
      </c>
      <c r="K18" s="400">
        <f>K19+K20+K21</f>
        <v>35268</v>
      </c>
      <c r="L18" s="400">
        <f>L19+L20+L21</f>
        <v>17254</v>
      </c>
      <c r="M18" s="466">
        <f>M19+M20+M21</f>
        <v>29074</v>
      </c>
      <c r="N18" s="406">
        <f>N19+N20+N21</f>
        <v>29274</v>
      </c>
    </row>
    <row r="19" spans="1:14" ht="12.75">
      <c r="A19" s="139"/>
      <c r="B19" s="146" t="s">
        <v>144</v>
      </c>
      <c r="C19" s="147"/>
      <c r="D19" s="141"/>
      <c r="E19" s="141"/>
      <c r="F19" s="147"/>
      <c r="G19" s="147"/>
      <c r="H19" s="142"/>
      <c r="I19" s="145" t="s">
        <v>145</v>
      </c>
      <c r="J19" s="400">
        <v>2758</v>
      </c>
      <c r="K19" s="442">
        <v>7749</v>
      </c>
      <c r="L19" s="465">
        <v>6733</v>
      </c>
      <c r="M19" s="466">
        <v>7511</v>
      </c>
      <c r="N19" s="404">
        <v>7678</v>
      </c>
    </row>
    <row r="20" spans="1:14" ht="12.75">
      <c r="A20" s="139"/>
      <c r="B20" s="146" t="s">
        <v>146</v>
      </c>
      <c r="C20" s="147">
        <v>21900</v>
      </c>
      <c r="D20" s="141">
        <v>21900</v>
      </c>
      <c r="E20" s="141">
        <v>21399</v>
      </c>
      <c r="F20" s="147">
        <v>21900</v>
      </c>
      <c r="G20" s="147">
        <v>21900</v>
      </c>
      <c r="H20" s="142"/>
      <c r="I20" s="145" t="s">
        <v>334</v>
      </c>
      <c r="J20" s="399">
        <v>545</v>
      </c>
      <c r="K20" s="442">
        <v>1420</v>
      </c>
      <c r="L20" s="465">
        <v>1031</v>
      </c>
      <c r="M20" s="464">
        <v>1204</v>
      </c>
      <c r="N20" s="404">
        <v>1237</v>
      </c>
    </row>
    <row r="21" spans="1:14" ht="12.75">
      <c r="A21" s="139"/>
      <c r="B21" s="144" t="s">
        <v>147</v>
      </c>
      <c r="C21" s="141">
        <v>42000</v>
      </c>
      <c r="D21" s="141">
        <v>47000</v>
      </c>
      <c r="E21" s="141">
        <v>58260</v>
      </c>
      <c r="F21" s="141">
        <v>42000</v>
      </c>
      <c r="G21" s="141">
        <v>42000</v>
      </c>
      <c r="H21" s="142"/>
      <c r="I21" s="145" t="s">
        <v>148</v>
      </c>
      <c r="J21" s="399">
        <v>3869</v>
      </c>
      <c r="K21" s="442">
        <v>26099</v>
      </c>
      <c r="L21" s="465">
        <v>9490</v>
      </c>
      <c r="M21" s="464">
        <v>20359</v>
      </c>
      <c r="N21" s="404">
        <v>20359</v>
      </c>
    </row>
    <row r="22" spans="1:14" ht="12.75">
      <c r="A22" s="139"/>
      <c r="B22" s="144" t="s">
        <v>149</v>
      </c>
      <c r="C22" s="141">
        <v>3000</v>
      </c>
      <c r="D22" s="141">
        <v>3000</v>
      </c>
      <c r="E22" s="141">
        <v>4334</v>
      </c>
      <c r="F22" s="141">
        <v>3000</v>
      </c>
      <c r="G22" s="141">
        <v>3000</v>
      </c>
      <c r="H22" s="142" t="s">
        <v>14</v>
      </c>
      <c r="I22" s="145" t="s">
        <v>31</v>
      </c>
      <c r="J22" s="400">
        <v>24997</v>
      </c>
      <c r="K22" s="406">
        <v>21980</v>
      </c>
      <c r="L22" s="466">
        <v>20763</v>
      </c>
      <c r="M22" s="466">
        <v>46174</v>
      </c>
      <c r="N22" s="404">
        <v>46174</v>
      </c>
    </row>
    <row r="23" spans="1:14" ht="12.75">
      <c r="A23" s="139"/>
      <c r="B23" s="144" t="s">
        <v>64</v>
      </c>
      <c r="C23" s="141">
        <v>66900</v>
      </c>
      <c r="D23" s="141">
        <f>SUM(D20:D22)</f>
        <v>71900</v>
      </c>
      <c r="E23" s="141">
        <f>SUM(E20:E22)</f>
        <v>83993</v>
      </c>
      <c r="F23" s="141">
        <v>66900</v>
      </c>
      <c r="G23" s="141">
        <v>66900</v>
      </c>
      <c r="H23" s="141" t="s">
        <v>16</v>
      </c>
      <c r="I23" s="145" t="s">
        <v>32</v>
      </c>
      <c r="J23" s="400">
        <v>146292</v>
      </c>
      <c r="K23" s="441">
        <v>144896</v>
      </c>
      <c r="L23" s="466">
        <v>143504</v>
      </c>
      <c r="M23" s="466">
        <v>156543</v>
      </c>
      <c r="N23" s="404">
        <v>158559</v>
      </c>
    </row>
    <row r="24" spans="1:14" ht="12.75">
      <c r="A24" s="139" t="s">
        <v>12</v>
      </c>
      <c r="B24" s="144" t="s">
        <v>15</v>
      </c>
      <c r="C24" s="141">
        <v>13954</v>
      </c>
      <c r="D24" s="141">
        <v>13954</v>
      </c>
      <c r="E24" s="141">
        <v>16410</v>
      </c>
      <c r="F24" s="141">
        <v>12906</v>
      </c>
      <c r="G24" s="141">
        <v>13144</v>
      </c>
      <c r="H24" s="150"/>
      <c r="I24" s="143" t="s">
        <v>152</v>
      </c>
      <c r="J24" s="401">
        <f>J23+J22+J18+J14+J10+J6</f>
        <v>460002</v>
      </c>
      <c r="K24" s="401">
        <f>K23+K22+K18+K14+K10+K6</f>
        <v>499258</v>
      </c>
      <c r="L24" s="401">
        <f>L23+L22+L18+L14+L10+L6</f>
        <v>455923</v>
      </c>
      <c r="M24" s="479">
        <f>M23+M22+M18+M14+M10+M6</f>
        <v>464729</v>
      </c>
      <c r="N24" s="407">
        <f>N23+N22+N18+N14+N10+N6</f>
        <v>533129</v>
      </c>
    </row>
    <row r="25" spans="1:14" ht="12.75">
      <c r="A25" s="139" t="s">
        <v>150</v>
      </c>
      <c r="B25" s="144" t="s">
        <v>82</v>
      </c>
      <c r="C25" s="141"/>
      <c r="D25" s="141">
        <v>460</v>
      </c>
      <c r="E25" s="141">
        <v>316</v>
      </c>
      <c r="F25" s="141">
        <v>1200</v>
      </c>
      <c r="G25" s="141">
        <v>1400</v>
      </c>
      <c r="H25" s="142"/>
      <c r="I25" s="151"/>
      <c r="J25" s="399"/>
      <c r="K25" s="443"/>
      <c r="L25" s="464"/>
      <c r="M25" s="464"/>
      <c r="N25" s="404"/>
    </row>
    <row r="26" spans="1:14" ht="12.75">
      <c r="A26" s="148"/>
      <c r="B26" s="140" t="s">
        <v>75</v>
      </c>
      <c r="C26" s="149">
        <f>C15+C23+C24+C25</f>
        <v>468958</v>
      </c>
      <c r="D26" s="149">
        <f>D15+D23+D24+D25</f>
        <v>494786</v>
      </c>
      <c r="E26" s="149">
        <f>E15+E23+E24+E25</f>
        <v>501964</v>
      </c>
      <c r="F26" s="149">
        <f>F15+F23+F24+F25</f>
        <v>413225</v>
      </c>
      <c r="G26" s="149">
        <f>G15+G23+G24+G25</f>
        <v>482883</v>
      </c>
      <c r="H26" s="142"/>
      <c r="I26" s="151"/>
      <c r="J26" s="399"/>
      <c r="K26" s="443"/>
      <c r="L26" s="464"/>
      <c r="M26" s="464"/>
      <c r="N26" s="404"/>
    </row>
    <row r="27" spans="1:14" ht="12.75">
      <c r="A27" s="139"/>
      <c r="B27" s="140" t="s">
        <v>153</v>
      </c>
      <c r="C27" s="141"/>
      <c r="D27" s="141"/>
      <c r="E27" s="141"/>
      <c r="F27" s="141"/>
      <c r="G27" s="141"/>
      <c r="H27" s="142"/>
      <c r="I27" s="151" t="s">
        <v>154</v>
      </c>
      <c r="J27" s="399"/>
      <c r="K27" s="443"/>
      <c r="L27" s="464"/>
      <c r="M27" s="464"/>
      <c r="N27" s="404"/>
    </row>
    <row r="28" spans="1:14" s="32" customFormat="1" ht="12.75">
      <c r="A28" s="139" t="s">
        <v>93</v>
      </c>
      <c r="B28" s="144" t="s">
        <v>155</v>
      </c>
      <c r="C28" s="141"/>
      <c r="D28" s="141">
        <v>32172</v>
      </c>
      <c r="E28" s="141">
        <v>34485</v>
      </c>
      <c r="F28" s="141"/>
      <c r="G28" s="141">
        <v>12610</v>
      </c>
      <c r="H28" s="142" t="s">
        <v>8</v>
      </c>
      <c r="I28" s="152" t="s">
        <v>34</v>
      </c>
      <c r="J28" s="399">
        <v>20189</v>
      </c>
      <c r="K28" s="443">
        <v>19198</v>
      </c>
      <c r="L28" s="464">
        <v>18152</v>
      </c>
      <c r="M28" s="464">
        <v>3910</v>
      </c>
      <c r="N28" s="404">
        <v>6207</v>
      </c>
    </row>
    <row r="29" spans="1:14" ht="12.75">
      <c r="A29" s="139" t="s">
        <v>67</v>
      </c>
      <c r="B29" s="144" t="s">
        <v>17</v>
      </c>
      <c r="C29" s="141">
        <v>0</v>
      </c>
      <c r="D29" s="141">
        <v>360</v>
      </c>
      <c r="E29" s="141">
        <v>447</v>
      </c>
      <c r="F29" s="141">
        <v>360</v>
      </c>
      <c r="G29" s="141">
        <v>360</v>
      </c>
      <c r="H29" s="142" t="s">
        <v>10</v>
      </c>
      <c r="I29" s="152" t="s">
        <v>35</v>
      </c>
      <c r="J29" s="399">
        <v>16174</v>
      </c>
      <c r="K29" s="443">
        <v>44198</v>
      </c>
      <c r="L29" s="464">
        <v>34323</v>
      </c>
      <c r="M29" s="464">
        <v>8700</v>
      </c>
      <c r="N29" s="404">
        <v>20850</v>
      </c>
    </row>
    <row r="30" spans="1:14" ht="12.75">
      <c r="A30" s="139" t="s">
        <v>12</v>
      </c>
      <c r="B30" s="144" t="s">
        <v>87</v>
      </c>
      <c r="C30" s="141"/>
      <c r="D30" s="141"/>
      <c r="E30" s="141"/>
      <c r="F30" s="141"/>
      <c r="G30" s="141">
        <v>500</v>
      </c>
      <c r="H30" s="142" t="s">
        <v>12</v>
      </c>
      <c r="I30" s="152" t="s">
        <v>37</v>
      </c>
      <c r="J30" s="402"/>
      <c r="K30" s="443"/>
      <c r="L30" s="464"/>
      <c r="M30" s="480"/>
      <c r="N30" s="404"/>
    </row>
    <row r="31" spans="1:14" ht="12.75">
      <c r="A31" s="142"/>
      <c r="B31" s="153" t="s">
        <v>156</v>
      </c>
      <c r="C31" s="154">
        <f>C28+C29+C30</f>
        <v>0</v>
      </c>
      <c r="D31" s="154">
        <f>D28+D29+D30</f>
        <v>32532</v>
      </c>
      <c r="E31" s="154">
        <f>E28+E29+E30</f>
        <v>34932</v>
      </c>
      <c r="F31" s="154">
        <f>F28+F29+F30</f>
        <v>360</v>
      </c>
      <c r="G31" s="154">
        <f>G28+G29+G30</f>
        <v>13470</v>
      </c>
      <c r="H31" s="142"/>
      <c r="I31" s="151" t="s">
        <v>157</v>
      </c>
      <c r="J31" s="402">
        <f>J28+J29+J30</f>
        <v>36363</v>
      </c>
      <c r="K31" s="402">
        <f>K28+K29+K30</f>
        <v>63396</v>
      </c>
      <c r="L31" s="402">
        <f>L28+L29+L30</f>
        <v>52475</v>
      </c>
      <c r="M31" s="480">
        <f>M28+M29+M30</f>
        <v>12610</v>
      </c>
      <c r="N31" s="408">
        <f>N28+N29+N30</f>
        <v>27057</v>
      </c>
    </row>
    <row r="32" spans="1:14" ht="12.75">
      <c r="A32" s="142"/>
      <c r="B32" s="153" t="s">
        <v>158</v>
      </c>
      <c r="C32" s="154">
        <v>36522</v>
      </c>
      <c r="D32" s="154">
        <v>44451</v>
      </c>
      <c r="E32" s="154">
        <v>55299</v>
      </c>
      <c r="F32" s="154">
        <v>74602</v>
      </c>
      <c r="G32" s="154">
        <v>74681</v>
      </c>
      <c r="H32" s="142"/>
      <c r="I32" s="151" t="s">
        <v>159</v>
      </c>
      <c r="J32" s="402">
        <v>9115</v>
      </c>
      <c r="K32" s="408">
        <v>9115</v>
      </c>
      <c r="L32" s="480">
        <v>9115</v>
      </c>
      <c r="M32" s="480">
        <v>10848</v>
      </c>
      <c r="N32" s="488">
        <v>10848</v>
      </c>
    </row>
    <row r="33" spans="1:14" ht="12.75">
      <c r="A33" s="155"/>
      <c r="B33" s="156" t="s">
        <v>25</v>
      </c>
      <c r="C33" s="157">
        <f aca="true" t="shared" si="0" ref="C33:H33">C26+C31+C32</f>
        <v>505480</v>
      </c>
      <c r="D33" s="157">
        <f t="shared" si="0"/>
        <v>571769</v>
      </c>
      <c r="E33" s="157">
        <f t="shared" si="0"/>
        <v>592195</v>
      </c>
      <c r="F33" s="157">
        <f t="shared" si="0"/>
        <v>488187</v>
      </c>
      <c r="G33" s="157">
        <f t="shared" si="0"/>
        <v>571034</v>
      </c>
      <c r="H33" s="157">
        <f t="shared" si="0"/>
        <v>0</v>
      </c>
      <c r="I33" s="158" t="s">
        <v>40</v>
      </c>
      <c r="J33" s="403">
        <f>J24+J31+J32</f>
        <v>505480</v>
      </c>
      <c r="K33" s="403">
        <f>K24+K31+K32</f>
        <v>571769</v>
      </c>
      <c r="L33" s="403">
        <f>L24+L31+L32</f>
        <v>517513</v>
      </c>
      <c r="M33" s="467">
        <f>M24+M31+M32</f>
        <v>488187</v>
      </c>
      <c r="N33" s="409">
        <f>N24+N31+N32</f>
        <v>571034</v>
      </c>
    </row>
    <row r="34" spans="8:13" ht="15.75">
      <c r="H34" s="159"/>
      <c r="I34" s="160"/>
      <c r="L34" s="82"/>
      <c r="M34" s="82"/>
    </row>
    <row r="35" spans="9:13" ht="15.75">
      <c r="I35" s="160"/>
      <c r="L35" s="82"/>
      <c r="M35" s="82"/>
    </row>
    <row r="36" spans="9:13" ht="15.75">
      <c r="I36" s="160"/>
      <c r="L36" s="82"/>
      <c r="M36" s="82"/>
    </row>
    <row r="37" spans="9:13" ht="15.75">
      <c r="I37" s="160"/>
      <c r="L37" s="82"/>
      <c r="M37" s="82"/>
    </row>
    <row r="38" spans="9:13" ht="15.75">
      <c r="I38" s="160"/>
      <c r="L38" s="84"/>
      <c r="M38" s="84"/>
    </row>
    <row r="39" spans="9:13" ht="15.75">
      <c r="I39" s="160"/>
      <c r="L39" s="84"/>
      <c r="M39" s="84"/>
    </row>
    <row r="40" spans="9:13" ht="15.75">
      <c r="I40" s="160"/>
      <c r="L40" s="84"/>
      <c r="M40" s="84"/>
    </row>
    <row r="41" spans="9:13" ht="15.75">
      <c r="I41" s="160"/>
      <c r="L41" s="84"/>
      <c r="M41" s="84"/>
    </row>
    <row r="42" ht="15.75">
      <c r="I42" s="160"/>
    </row>
  </sheetData>
  <sheetProtection selectLockedCells="1" selectUnlockedCells="1"/>
  <mergeCells count="2">
    <mergeCell ref="A4:N4"/>
    <mergeCell ref="A5:N5"/>
  </mergeCells>
  <printOptions/>
  <pageMargins left="0.16" right="0.16" top="0.19027777777777777" bottom="0.25" header="0.19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87"/>
  <sheetViews>
    <sheetView zoomScaleSheetLayoutView="100" zoomScalePageLayoutView="0" workbookViewId="0" topLeftCell="A29">
      <selection activeCell="N61" sqref="N61"/>
    </sheetView>
  </sheetViews>
  <sheetFormatPr defaultColWidth="7.875" defaultRowHeight="12.75"/>
  <cols>
    <col min="1" max="1" width="5.75390625" style="197" customWidth="1"/>
    <col min="2" max="2" width="34.375" style="54" customWidth="1"/>
    <col min="3" max="3" width="10.375" style="3" customWidth="1"/>
    <col min="4" max="4" width="10.625" style="3" customWidth="1"/>
    <col min="5" max="5" width="10.375" style="3" customWidth="1"/>
    <col min="6" max="6" width="10.125" style="3" customWidth="1"/>
    <col min="7" max="7" width="10.625" style="47" customWidth="1"/>
    <col min="8" max="245" width="7.875" style="47" customWidth="1"/>
  </cols>
  <sheetData>
    <row r="1" spans="2:7" ht="23.25" customHeight="1">
      <c r="B1" s="198"/>
      <c r="C1" s="199"/>
      <c r="D1" s="200"/>
      <c r="F1" s="199"/>
      <c r="G1" s="199" t="s">
        <v>183</v>
      </c>
    </row>
    <row r="2" spans="2:7" ht="14.25" customHeight="1">
      <c r="B2" s="198"/>
      <c r="C2" s="199"/>
      <c r="D2" s="200"/>
      <c r="F2" s="199"/>
      <c r="G2" s="199" t="s">
        <v>1</v>
      </c>
    </row>
    <row r="3" spans="2:4" ht="12.75" customHeight="1">
      <c r="B3" s="198"/>
      <c r="C3" s="201"/>
      <c r="D3" s="200"/>
    </row>
    <row r="4" spans="1:7" ht="18.75">
      <c r="A4" s="516" t="s">
        <v>184</v>
      </c>
      <c r="B4" s="516"/>
      <c r="C4" s="516"/>
      <c r="D4" s="516"/>
      <c r="E4" s="516"/>
      <c r="F4" s="516"/>
      <c r="G4" s="509"/>
    </row>
    <row r="5" spans="1:7" ht="18" customHeight="1">
      <c r="A5" s="516" t="s">
        <v>458</v>
      </c>
      <c r="B5" s="516"/>
      <c r="C5" s="516"/>
      <c r="D5" s="516"/>
      <c r="E5" s="516"/>
      <c r="F5" s="516"/>
      <c r="G5" s="509"/>
    </row>
    <row r="6" spans="2:3" ht="19.5" customHeight="1">
      <c r="B6" s="202"/>
      <c r="C6" s="203"/>
    </row>
    <row r="7" spans="2:7" ht="19.5" customHeight="1">
      <c r="B7" s="178"/>
      <c r="C7" s="199"/>
      <c r="F7" s="199"/>
      <c r="G7" s="199" t="s">
        <v>2</v>
      </c>
    </row>
    <row r="8" spans="1:255" s="206" customFormat="1" ht="50.25" customHeight="1">
      <c r="A8" s="204" t="s">
        <v>3</v>
      </c>
      <c r="B8" s="205" t="s">
        <v>4</v>
      </c>
      <c r="C8" s="217" t="s">
        <v>422</v>
      </c>
      <c r="D8" s="15" t="s">
        <v>454</v>
      </c>
      <c r="E8" s="16" t="s">
        <v>455</v>
      </c>
      <c r="F8" s="482" t="s">
        <v>426</v>
      </c>
      <c r="G8" s="343" t="s">
        <v>494</v>
      </c>
      <c r="IL8" s="129"/>
      <c r="IM8" s="129"/>
      <c r="IN8" s="129"/>
      <c r="IO8" s="129"/>
      <c r="IP8" s="129"/>
      <c r="IQ8" s="129"/>
      <c r="IR8" s="129"/>
      <c r="IS8" s="129"/>
      <c r="IT8" s="129"/>
      <c r="IU8" s="129"/>
    </row>
    <row r="9" spans="1:7" ht="18" customHeight="1">
      <c r="A9" s="40" t="s">
        <v>6</v>
      </c>
      <c r="B9" s="166" t="s">
        <v>9</v>
      </c>
      <c r="C9" s="20"/>
      <c r="D9" s="167"/>
      <c r="E9" s="167"/>
      <c r="F9" s="373"/>
      <c r="G9" s="324"/>
    </row>
    <row r="10" spans="1:7" ht="18" customHeight="1">
      <c r="A10" s="36" t="s">
        <v>8</v>
      </c>
      <c r="B10" s="168" t="s">
        <v>42</v>
      </c>
      <c r="C10" s="20"/>
      <c r="D10" s="169"/>
      <c r="E10" s="169"/>
      <c r="F10" s="373"/>
      <c r="G10" s="324"/>
    </row>
    <row r="11" spans="1:7" ht="18" customHeight="1">
      <c r="A11" s="36" t="s">
        <v>10</v>
      </c>
      <c r="B11" s="168" t="s">
        <v>163</v>
      </c>
      <c r="C11" s="20"/>
      <c r="D11" s="169">
        <v>2023</v>
      </c>
      <c r="E11" s="169">
        <v>2023</v>
      </c>
      <c r="F11" s="373"/>
      <c r="G11" s="324"/>
    </row>
    <row r="12" spans="1:7" ht="18" customHeight="1">
      <c r="A12" s="36"/>
      <c r="B12" s="166" t="s">
        <v>164</v>
      </c>
      <c r="C12" s="167">
        <f>C10+C11</f>
        <v>0</v>
      </c>
      <c r="D12" s="167">
        <v>2023</v>
      </c>
      <c r="E12" s="167">
        <v>2023</v>
      </c>
      <c r="F12" s="396">
        <v>0</v>
      </c>
      <c r="G12" s="354">
        <v>0</v>
      </c>
    </row>
    <row r="13" spans="1:7" s="207" customFormat="1" ht="18" customHeight="1">
      <c r="A13" s="40" t="s">
        <v>23</v>
      </c>
      <c r="B13" s="166" t="s">
        <v>165</v>
      </c>
      <c r="C13" s="20"/>
      <c r="D13" s="167"/>
      <c r="E13" s="167"/>
      <c r="F13" s="373"/>
      <c r="G13" s="487"/>
    </row>
    <row r="14" spans="1:7" ht="18" customHeight="1">
      <c r="A14" s="36" t="s">
        <v>8</v>
      </c>
      <c r="B14" s="168" t="s">
        <v>166</v>
      </c>
      <c r="C14" s="20"/>
      <c r="D14" s="169"/>
      <c r="E14" s="169"/>
      <c r="F14" s="373"/>
      <c r="G14" s="324"/>
    </row>
    <row r="15" spans="1:7" ht="18" customHeight="1">
      <c r="A15" s="36" t="s">
        <v>10</v>
      </c>
      <c r="B15" s="168" t="s">
        <v>167</v>
      </c>
      <c r="C15" s="20"/>
      <c r="D15" s="169"/>
      <c r="E15" s="169"/>
      <c r="F15" s="373"/>
      <c r="G15" s="324"/>
    </row>
    <row r="16" spans="1:7" ht="18" customHeight="1">
      <c r="A16" s="36"/>
      <c r="B16" s="166" t="s">
        <v>49</v>
      </c>
      <c r="C16" s="20"/>
      <c r="D16" s="167"/>
      <c r="E16" s="167"/>
      <c r="F16" s="373"/>
      <c r="G16" s="324"/>
    </row>
    <row r="17" spans="1:7" ht="18" customHeight="1">
      <c r="A17" s="40" t="s">
        <v>53</v>
      </c>
      <c r="B17" s="166" t="s">
        <v>13</v>
      </c>
      <c r="C17" s="20"/>
      <c r="D17" s="167"/>
      <c r="E17" s="167"/>
      <c r="F17" s="373"/>
      <c r="G17" s="324"/>
    </row>
    <row r="18" spans="1:7" s="125" customFormat="1" ht="18" customHeight="1">
      <c r="A18" s="40" t="s">
        <v>65</v>
      </c>
      <c r="B18" s="166" t="s">
        <v>15</v>
      </c>
      <c r="C18" s="30"/>
      <c r="D18" s="167"/>
      <c r="E18" s="167"/>
      <c r="F18" s="361"/>
      <c r="G18" s="324"/>
    </row>
    <row r="19" spans="1:7" ht="18" customHeight="1">
      <c r="A19" s="36" t="s">
        <v>8</v>
      </c>
      <c r="B19" s="168" t="s">
        <v>68</v>
      </c>
      <c r="C19" s="20"/>
      <c r="D19" s="169"/>
      <c r="E19" s="169"/>
      <c r="F19" s="373"/>
      <c r="G19" s="324"/>
    </row>
    <row r="20" spans="1:7" ht="18" customHeight="1">
      <c r="A20" s="36" t="s">
        <v>10</v>
      </c>
      <c r="B20" s="168" t="s">
        <v>69</v>
      </c>
      <c r="C20" s="20"/>
      <c r="D20" s="169"/>
      <c r="E20" s="169">
        <v>81</v>
      </c>
      <c r="F20" s="373"/>
      <c r="G20" s="324"/>
    </row>
    <row r="21" spans="1:7" ht="18" customHeight="1">
      <c r="A21" s="36" t="s">
        <v>12</v>
      </c>
      <c r="B21" s="168" t="s">
        <v>71</v>
      </c>
      <c r="C21" s="20"/>
      <c r="D21" s="169"/>
      <c r="E21" s="169"/>
      <c r="F21" s="373"/>
      <c r="G21" s="324"/>
    </row>
    <row r="22" spans="1:7" ht="18" customHeight="1">
      <c r="A22" s="36" t="s">
        <v>14</v>
      </c>
      <c r="B22" s="168" t="s">
        <v>70</v>
      </c>
      <c r="C22" s="20"/>
      <c r="D22" s="169"/>
      <c r="E22" s="169"/>
      <c r="F22" s="373"/>
      <c r="G22" s="324"/>
    </row>
    <row r="23" spans="1:7" ht="18" customHeight="1">
      <c r="A23" s="36" t="s">
        <v>16</v>
      </c>
      <c r="B23" s="168" t="s">
        <v>71</v>
      </c>
      <c r="C23" s="20"/>
      <c r="D23" s="169"/>
      <c r="E23" s="169"/>
      <c r="F23" s="373"/>
      <c r="G23" s="324"/>
    </row>
    <row r="24" spans="1:7" ht="18" customHeight="1">
      <c r="A24" s="36" t="s">
        <v>18</v>
      </c>
      <c r="B24" s="168" t="s">
        <v>72</v>
      </c>
      <c r="C24" s="167"/>
      <c r="D24" s="167"/>
      <c r="E24" s="167"/>
      <c r="F24" s="396"/>
      <c r="G24" s="324"/>
    </row>
    <row r="25" spans="1:7" s="207" customFormat="1" ht="18" customHeight="1">
      <c r="A25" s="36" t="s">
        <v>20</v>
      </c>
      <c r="B25" s="168" t="s">
        <v>74</v>
      </c>
      <c r="C25" s="20"/>
      <c r="D25" s="167"/>
      <c r="E25" s="167"/>
      <c r="F25" s="373"/>
      <c r="G25" s="487"/>
    </row>
    <row r="26" spans="1:7" s="207" customFormat="1" ht="18" customHeight="1">
      <c r="A26" s="36"/>
      <c r="B26" s="166" t="s">
        <v>75</v>
      </c>
      <c r="C26" s="30"/>
      <c r="D26" s="167"/>
      <c r="E26" s="167">
        <v>81</v>
      </c>
      <c r="F26" s="361"/>
      <c r="G26" s="487"/>
    </row>
    <row r="27" spans="1:7" s="207" customFormat="1" ht="18" customHeight="1">
      <c r="A27" s="40" t="s">
        <v>76</v>
      </c>
      <c r="B27" s="166" t="s">
        <v>17</v>
      </c>
      <c r="C27" s="30"/>
      <c r="D27" s="167"/>
      <c r="E27" s="167"/>
      <c r="F27" s="483"/>
      <c r="G27" s="487"/>
    </row>
    <row r="28" spans="1:7" s="208" customFormat="1" ht="18" customHeight="1">
      <c r="A28" s="40" t="s">
        <v>81</v>
      </c>
      <c r="B28" s="166" t="s">
        <v>19</v>
      </c>
      <c r="C28" s="167"/>
      <c r="D28" s="167"/>
      <c r="E28" s="396"/>
      <c r="F28" s="355"/>
      <c r="G28" s="484"/>
    </row>
    <row r="29" spans="1:7" s="207" customFormat="1" ht="18" customHeight="1">
      <c r="A29" s="40" t="s">
        <v>86</v>
      </c>
      <c r="B29" s="166" t="s">
        <v>21</v>
      </c>
      <c r="C29" s="20"/>
      <c r="D29" s="171"/>
      <c r="E29" s="469"/>
      <c r="F29" s="410"/>
      <c r="G29" s="484"/>
    </row>
    <row r="30" spans="1:7" s="446" customFormat="1" ht="18" customHeight="1">
      <c r="A30" s="40"/>
      <c r="B30" s="166" t="s">
        <v>169</v>
      </c>
      <c r="C30" s="30">
        <v>0</v>
      </c>
      <c r="D30" s="171">
        <v>2023</v>
      </c>
      <c r="E30" s="469">
        <v>2104</v>
      </c>
      <c r="F30" s="411">
        <v>0</v>
      </c>
      <c r="G30" s="310">
        <v>0</v>
      </c>
    </row>
    <row r="31" spans="1:7" ht="18" customHeight="1">
      <c r="A31" s="40" t="s">
        <v>91</v>
      </c>
      <c r="B31" s="170" t="s">
        <v>92</v>
      </c>
      <c r="C31" s="20"/>
      <c r="D31" s="173"/>
      <c r="E31" s="444"/>
      <c r="F31" s="410"/>
      <c r="G31" s="349"/>
    </row>
    <row r="32" spans="1:7" ht="18" customHeight="1">
      <c r="A32" s="36" t="s">
        <v>8</v>
      </c>
      <c r="B32" s="172" t="s">
        <v>179</v>
      </c>
      <c r="C32" s="20">
        <v>54678</v>
      </c>
      <c r="D32" s="173">
        <v>61123</v>
      </c>
      <c r="E32" s="444">
        <v>58955</v>
      </c>
      <c r="F32" s="410">
        <v>65650</v>
      </c>
      <c r="G32" s="349">
        <v>65718</v>
      </c>
    </row>
    <row r="33" spans="1:7" ht="18" customHeight="1">
      <c r="A33" s="36" t="s">
        <v>10</v>
      </c>
      <c r="B33" s="172" t="s">
        <v>301</v>
      </c>
      <c r="C33" s="373"/>
      <c r="D33" s="173"/>
      <c r="E33" s="444"/>
      <c r="F33" s="410"/>
      <c r="G33" s="349"/>
    </row>
    <row r="34" spans="1:7" s="207" customFormat="1" ht="18.75" customHeight="1">
      <c r="A34" s="36"/>
      <c r="B34" s="174" t="s">
        <v>97</v>
      </c>
      <c r="C34" s="362">
        <f>C30+C32+C33</f>
        <v>54678</v>
      </c>
      <c r="D34" s="362">
        <f>D30+D32+D33</f>
        <v>63146</v>
      </c>
      <c r="E34" s="362">
        <f>E30+E32+E33</f>
        <v>61059</v>
      </c>
      <c r="F34" s="412">
        <f>F30+F32+F33</f>
        <v>65650</v>
      </c>
      <c r="G34" s="359">
        <f>G30+G32+G33</f>
        <v>65718</v>
      </c>
    </row>
    <row r="35" spans="1:6" s="103" customFormat="1" ht="17.25" customHeight="1">
      <c r="A35" s="126"/>
      <c r="B35" s="209"/>
      <c r="C35" s="210"/>
      <c r="D35" s="211"/>
      <c r="E35" s="211"/>
      <c r="F35" s="212"/>
    </row>
    <row r="36" spans="1:7" s="103" customFormat="1" ht="17.25" customHeight="1">
      <c r="A36" s="126"/>
      <c r="B36" s="209"/>
      <c r="C36" s="213"/>
      <c r="D36" s="211"/>
      <c r="E36" s="211"/>
      <c r="F36" s="199"/>
      <c r="G36" s="199" t="s">
        <v>183</v>
      </c>
    </row>
    <row r="37" spans="1:7" s="103" customFormat="1" ht="11.25" customHeight="1">
      <c r="A37" s="126"/>
      <c r="B37" s="198"/>
      <c r="C37" s="199"/>
      <c r="D37" s="211"/>
      <c r="E37" s="211"/>
      <c r="F37" s="199"/>
      <c r="G37" s="199" t="s">
        <v>185</v>
      </c>
    </row>
    <row r="38" spans="1:5" ht="16.5">
      <c r="A38" s="126"/>
      <c r="B38" s="198"/>
      <c r="C38" s="201"/>
      <c r="D38" s="214"/>
      <c r="E38" s="214"/>
    </row>
    <row r="39" spans="1:7" ht="18" customHeight="1">
      <c r="A39" s="516" t="s">
        <v>184</v>
      </c>
      <c r="B39" s="516"/>
      <c r="C39" s="516"/>
      <c r="D39" s="516"/>
      <c r="E39" s="516"/>
      <c r="F39" s="516"/>
      <c r="G39" s="509"/>
    </row>
    <row r="40" spans="1:7" s="64" customFormat="1" ht="19.5" customHeight="1">
      <c r="A40" s="516" t="s">
        <v>459</v>
      </c>
      <c r="B40" s="516"/>
      <c r="C40" s="516"/>
      <c r="D40" s="516"/>
      <c r="E40" s="516"/>
      <c r="F40" s="516"/>
      <c r="G40" s="509"/>
    </row>
    <row r="41" spans="1:6" s="64" customFormat="1" ht="12.75" customHeight="1" hidden="1">
      <c r="A41" s="126"/>
      <c r="B41" s="202"/>
      <c r="C41" s="203"/>
      <c r="D41" s="215"/>
      <c r="E41" s="215"/>
      <c r="F41" s="215"/>
    </row>
    <row r="42" spans="1:6" s="64" customFormat="1" ht="15.75">
      <c r="A42" s="126"/>
      <c r="B42" s="178"/>
      <c r="C42" s="216"/>
      <c r="D42" s="215"/>
      <c r="E42" s="215"/>
      <c r="F42" s="215"/>
    </row>
    <row r="43" spans="1:7" s="64" customFormat="1" ht="17.25" customHeight="1">
      <c r="A43" s="126"/>
      <c r="B43" s="178"/>
      <c r="C43" s="199"/>
      <c r="D43" s="199"/>
      <c r="E43" s="199"/>
      <c r="F43" s="199"/>
      <c r="G43" s="199" t="s">
        <v>2</v>
      </c>
    </row>
    <row r="44" spans="1:7" s="103" customFormat="1" ht="46.5" customHeight="1">
      <c r="A44" s="204" t="s">
        <v>3</v>
      </c>
      <c r="B44" s="205" t="s">
        <v>4</v>
      </c>
      <c r="C44" s="17" t="s">
        <v>422</v>
      </c>
      <c r="D44" s="15" t="s">
        <v>454</v>
      </c>
      <c r="E44" s="16" t="s">
        <v>455</v>
      </c>
      <c r="F44" s="217" t="s">
        <v>426</v>
      </c>
      <c r="G44" s="343" t="s">
        <v>494</v>
      </c>
    </row>
    <row r="45" spans="1:7" s="103" customFormat="1" ht="18" customHeight="1">
      <c r="A45" s="183"/>
      <c r="B45" s="184" t="s">
        <v>171</v>
      </c>
      <c r="C45" s="398"/>
      <c r="D45" s="185"/>
      <c r="E45" s="445"/>
      <c r="F45" s="485"/>
      <c r="G45" s="392"/>
    </row>
    <row r="46" spans="1:7" s="103" customFormat="1" ht="18" customHeight="1">
      <c r="A46" s="120" t="s">
        <v>6</v>
      </c>
      <c r="B46" s="186" t="s">
        <v>28</v>
      </c>
      <c r="C46" s="20">
        <v>39295</v>
      </c>
      <c r="D46" s="187">
        <v>47586</v>
      </c>
      <c r="E46" s="187">
        <v>46968</v>
      </c>
      <c r="F46" s="373">
        <v>49718</v>
      </c>
      <c r="G46" s="392">
        <v>49775</v>
      </c>
    </row>
    <row r="47" spans="1:7" s="103" customFormat="1" ht="18" customHeight="1">
      <c r="A47" s="120" t="s">
        <v>23</v>
      </c>
      <c r="B47" s="186" t="s">
        <v>172</v>
      </c>
      <c r="C47" s="20">
        <v>7729</v>
      </c>
      <c r="D47" s="187">
        <v>8201</v>
      </c>
      <c r="E47" s="187">
        <v>8087</v>
      </c>
      <c r="F47" s="373">
        <v>9193</v>
      </c>
      <c r="G47" s="392">
        <v>9204</v>
      </c>
    </row>
    <row r="48" spans="1:7" s="103" customFormat="1" ht="18" customHeight="1">
      <c r="A48" s="120" t="s">
        <v>53</v>
      </c>
      <c r="B48" s="186" t="s">
        <v>30</v>
      </c>
      <c r="C48" s="20">
        <v>7654</v>
      </c>
      <c r="D48" s="187">
        <v>7359</v>
      </c>
      <c r="E48" s="187">
        <v>6004</v>
      </c>
      <c r="F48" s="373">
        <v>6739</v>
      </c>
      <c r="G48" s="392">
        <v>6739</v>
      </c>
    </row>
    <row r="49" spans="1:7" s="103" customFormat="1" ht="18" customHeight="1">
      <c r="A49" s="120" t="s">
        <v>65</v>
      </c>
      <c r="B49" s="186" t="s">
        <v>31</v>
      </c>
      <c r="C49" s="20"/>
      <c r="D49" s="187"/>
      <c r="E49" s="187"/>
      <c r="F49" s="373"/>
      <c r="G49" s="392"/>
    </row>
    <row r="50" spans="1:7" ht="18" customHeight="1">
      <c r="A50" s="120" t="s">
        <v>76</v>
      </c>
      <c r="B50" s="186" t="s">
        <v>173</v>
      </c>
      <c r="C50" s="20"/>
      <c r="D50" s="187"/>
      <c r="E50" s="187"/>
      <c r="F50" s="373"/>
      <c r="G50" s="349"/>
    </row>
    <row r="51" spans="1:7" s="218" customFormat="1" ht="18" customHeight="1">
      <c r="A51" s="120"/>
      <c r="B51" s="188" t="s">
        <v>174</v>
      </c>
      <c r="C51" s="175">
        <f>C46+C47+C48+C49+C50</f>
        <v>54678</v>
      </c>
      <c r="D51" s="175">
        <f>D46+D47+D48+D49+D50</f>
        <v>63146</v>
      </c>
      <c r="E51" s="175">
        <f>E46+E47+E48+E49+E50</f>
        <v>61059</v>
      </c>
      <c r="F51" s="362">
        <f>F46+F47+F48+F49+F50</f>
        <v>65650</v>
      </c>
      <c r="G51" s="359">
        <f>G46+G47+G48+G49+G50</f>
        <v>65718</v>
      </c>
    </row>
    <row r="52" spans="1:7" s="103" customFormat="1" ht="18" customHeight="1">
      <c r="A52" s="66"/>
      <c r="B52" s="189" t="s">
        <v>175</v>
      </c>
      <c r="C52" s="20"/>
      <c r="D52" s="30"/>
      <c r="E52" s="30"/>
      <c r="F52" s="373"/>
      <c r="G52" s="392"/>
    </row>
    <row r="53" spans="1:7" s="103" customFormat="1" ht="18" customHeight="1">
      <c r="A53" s="120" t="s">
        <v>81</v>
      </c>
      <c r="B53" s="186" t="s">
        <v>176</v>
      </c>
      <c r="C53" s="20"/>
      <c r="D53" s="187"/>
      <c r="E53" s="187"/>
      <c r="F53" s="373"/>
      <c r="G53" s="392"/>
    </row>
    <row r="54" spans="1:7" s="103" customFormat="1" ht="18" customHeight="1">
      <c r="A54" s="120" t="s">
        <v>86</v>
      </c>
      <c r="B54" s="186" t="s">
        <v>35</v>
      </c>
      <c r="C54" s="20"/>
      <c r="D54" s="187"/>
      <c r="E54" s="187"/>
      <c r="F54" s="373"/>
      <c r="G54" s="392"/>
    </row>
    <row r="55" spans="1:7" ht="18" customHeight="1">
      <c r="A55" s="120" t="s">
        <v>177</v>
      </c>
      <c r="B55" s="186" t="s">
        <v>37</v>
      </c>
      <c r="C55" s="20"/>
      <c r="D55" s="187"/>
      <c r="E55" s="187"/>
      <c r="F55" s="373"/>
      <c r="G55" s="349"/>
    </row>
    <row r="56" spans="1:7" ht="18" customHeight="1">
      <c r="A56" s="120"/>
      <c r="B56" s="188" t="s">
        <v>178</v>
      </c>
      <c r="C56" s="175"/>
      <c r="D56" s="175"/>
      <c r="E56" s="175"/>
      <c r="F56" s="362"/>
      <c r="G56" s="349"/>
    </row>
    <row r="57" spans="1:7" ht="18" customHeight="1">
      <c r="A57" s="120"/>
      <c r="B57" s="188" t="s">
        <v>27</v>
      </c>
      <c r="C57" s="175">
        <f>C51+C56</f>
        <v>54678</v>
      </c>
      <c r="D57" s="175">
        <f>D51+D56</f>
        <v>63146</v>
      </c>
      <c r="E57" s="175">
        <f>E51+E56</f>
        <v>61059</v>
      </c>
      <c r="F57" s="362">
        <f>F51+F56</f>
        <v>65650</v>
      </c>
      <c r="G57" s="359">
        <f>G51+G56</f>
        <v>65718</v>
      </c>
    </row>
    <row r="58" spans="1:7" ht="18" customHeight="1">
      <c r="A58" s="120" t="s">
        <v>122</v>
      </c>
      <c r="B58" s="188" t="s">
        <v>39</v>
      </c>
      <c r="C58" s="20"/>
      <c r="D58" s="175"/>
      <c r="E58" s="175"/>
      <c r="F58" s="373"/>
      <c r="G58" s="349"/>
    </row>
    <row r="59" spans="1:7" s="103" customFormat="1" ht="18" customHeight="1">
      <c r="A59" s="120" t="s">
        <v>8</v>
      </c>
      <c r="B59" s="186" t="s">
        <v>179</v>
      </c>
      <c r="C59" s="20"/>
      <c r="D59" s="187"/>
      <c r="E59" s="187"/>
      <c r="F59" s="373"/>
      <c r="G59" s="392"/>
    </row>
    <row r="60" spans="1:7" s="103" customFormat="1" ht="18" customHeight="1">
      <c r="A60" s="219" t="s">
        <v>67</v>
      </c>
      <c r="B60" s="191" t="s">
        <v>186</v>
      </c>
      <c r="C60" s="20"/>
      <c r="D60" s="187"/>
      <c r="E60" s="187"/>
      <c r="F60" s="373"/>
      <c r="G60" s="392"/>
    </row>
    <row r="61" spans="1:7" s="103" customFormat="1" ht="18" customHeight="1">
      <c r="A61" s="219"/>
      <c r="B61" s="220" t="s">
        <v>123</v>
      </c>
      <c r="C61" s="175">
        <f>C57+C59</f>
        <v>54678</v>
      </c>
      <c r="D61" s="175">
        <f>D57+D59</f>
        <v>63146</v>
      </c>
      <c r="E61" s="175">
        <f>E57+E59</f>
        <v>61059</v>
      </c>
      <c r="F61" s="362">
        <f>F57+F59</f>
        <v>65650</v>
      </c>
      <c r="G61" s="359">
        <f>G57+G59</f>
        <v>65718</v>
      </c>
    </row>
    <row r="62" spans="1:7" ht="18" customHeight="1">
      <c r="A62" s="36"/>
      <c r="B62" s="221" t="s">
        <v>187</v>
      </c>
      <c r="C62" s="187">
        <v>54678</v>
      </c>
      <c r="D62" s="187">
        <v>63146</v>
      </c>
      <c r="E62" s="187">
        <v>61059</v>
      </c>
      <c r="F62" s="360">
        <v>65650</v>
      </c>
      <c r="G62" s="349">
        <v>65718</v>
      </c>
    </row>
    <row r="63" spans="1:7" ht="18" customHeight="1">
      <c r="A63" s="190"/>
      <c r="B63" s="304" t="s">
        <v>188</v>
      </c>
      <c r="C63" s="187"/>
      <c r="D63" s="187"/>
      <c r="E63" s="187"/>
      <c r="F63" s="360"/>
      <c r="G63" s="349"/>
    </row>
    <row r="64" spans="1:7" s="64" customFormat="1" ht="18.75" customHeight="1">
      <c r="A64" s="305"/>
      <c r="B64" s="306" t="s">
        <v>182</v>
      </c>
      <c r="C64" s="195">
        <v>16</v>
      </c>
      <c r="D64" s="195">
        <v>16</v>
      </c>
      <c r="E64" s="195"/>
      <c r="F64" s="364">
        <v>14</v>
      </c>
      <c r="G64" s="350">
        <v>14</v>
      </c>
    </row>
    <row r="65" spans="1:7" ht="16.5">
      <c r="A65" s="353"/>
      <c r="B65" s="353" t="s">
        <v>431</v>
      </c>
      <c r="C65" s="352">
        <v>16</v>
      </c>
      <c r="D65" s="352">
        <v>16</v>
      </c>
      <c r="E65" s="352"/>
      <c r="F65" s="486">
        <v>14</v>
      </c>
      <c r="G65" s="349">
        <v>14</v>
      </c>
    </row>
    <row r="66" spans="1:7" ht="16.5">
      <c r="A66" s="39"/>
      <c r="B66" s="39" t="s">
        <v>181</v>
      </c>
      <c r="C66" s="232">
        <v>0</v>
      </c>
      <c r="D66" s="75">
        <v>0</v>
      </c>
      <c r="E66" s="232"/>
      <c r="F66" s="472">
        <v>0</v>
      </c>
      <c r="G66" s="349">
        <v>0</v>
      </c>
    </row>
    <row r="67" spans="1:2" ht="16.5">
      <c r="A67" s="126"/>
      <c r="B67" s="55"/>
    </row>
    <row r="68" spans="1:2" ht="16.5">
      <c r="A68" s="126"/>
      <c r="B68" s="55"/>
    </row>
    <row r="69" spans="1:2" ht="16.5">
      <c r="A69" s="126"/>
      <c r="B69" s="55"/>
    </row>
    <row r="70" ht="16.5">
      <c r="B70" s="55"/>
    </row>
    <row r="71" ht="16.5">
      <c r="B71" s="55"/>
    </row>
    <row r="72" ht="16.5">
      <c r="B72" s="55"/>
    </row>
    <row r="73" ht="16.5">
      <c r="B73" s="55"/>
    </row>
    <row r="74" ht="16.5">
      <c r="B74" s="55"/>
    </row>
    <row r="75" ht="16.5">
      <c r="B75" s="55"/>
    </row>
    <row r="76" ht="16.5">
      <c r="B76" s="55"/>
    </row>
    <row r="77" ht="16.5">
      <c r="B77" s="55"/>
    </row>
    <row r="78" ht="16.5">
      <c r="B78" s="55"/>
    </row>
    <row r="79" ht="16.5">
      <c r="B79" s="55"/>
    </row>
    <row r="80" ht="16.5">
      <c r="B80" s="55"/>
    </row>
    <row r="81" ht="16.5">
      <c r="B81" s="55"/>
    </row>
    <row r="82" ht="16.5">
      <c r="B82" s="55"/>
    </row>
    <row r="83" ht="16.5">
      <c r="B83" s="55"/>
    </row>
    <row r="84" ht="16.5">
      <c r="B84" s="55"/>
    </row>
    <row r="85" ht="16.5">
      <c r="B85" s="55"/>
    </row>
    <row r="86" ht="16.5">
      <c r="B86" s="55"/>
    </row>
    <row r="87" ht="16.5">
      <c r="B87" s="55"/>
    </row>
  </sheetData>
  <sheetProtection selectLockedCells="1" selectUnlockedCells="1"/>
  <mergeCells count="4">
    <mergeCell ref="A4:G4"/>
    <mergeCell ref="A5:G5"/>
    <mergeCell ref="A39:G39"/>
    <mergeCell ref="A40:G40"/>
  </mergeCells>
  <printOptions horizontalCentered="1"/>
  <pageMargins left="0.22013888888888888" right="0.4201388888888889" top="0.51" bottom="2.09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K86"/>
  <sheetViews>
    <sheetView zoomScalePageLayoutView="0" workbookViewId="0" topLeftCell="A54">
      <selection activeCell="G62" sqref="G62"/>
    </sheetView>
  </sheetViews>
  <sheetFormatPr defaultColWidth="9.00390625" defaultRowHeight="12.75"/>
  <cols>
    <col min="1" max="1" width="5.75390625" style="197" customWidth="1"/>
    <col min="2" max="2" width="35.00390625" style="54" customWidth="1"/>
    <col min="3" max="3" width="10.25390625" style="3" customWidth="1"/>
    <col min="4" max="4" width="10.375" style="3" customWidth="1"/>
    <col min="5" max="5" width="10.125" style="3" customWidth="1"/>
    <col min="6" max="6" width="9.875" style="3" customWidth="1"/>
    <col min="7" max="7" width="9.875" style="0" customWidth="1"/>
  </cols>
  <sheetData>
    <row r="1" spans="2:7" ht="18.75">
      <c r="B1" s="198"/>
      <c r="C1" s="199"/>
      <c r="D1" s="200"/>
      <c r="F1" s="199"/>
      <c r="G1" s="199" t="s">
        <v>368</v>
      </c>
    </row>
    <row r="2" spans="2:7" ht="11.25" customHeight="1">
      <c r="B2" s="198"/>
      <c r="C2" s="199"/>
      <c r="D2" s="200"/>
      <c r="F2" s="199"/>
      <c r="G2" s="199" t="s">
        <v>1</v>
      </c>
    </row>
    <row r="3" spans="2:4" ht="18.75">
      <c r="B3" s="198"/>
      <c r="C3" s="201"/>
      <c r="D3" s="200"/>
    </row>
    <row r="4" spans="1:7" ht="18.75">
      <c r="A4" s="516" t="s">
        <v>189</v>
      </c>
      <c r="B4" s="516"/>
      <c r="C4" s="516"/>
      <c r="D4" s="516"/>
      <c r="E4" s="516"/>
      <c r="F4" s="516"/>
      <c r="G4" s="509"/>
    </row>
    <row r="5" spans="1:7" ht="18" customHeight="1">
      <c r="A5" s="517" t="s">
        <v>458</v>
      </c>
      <c r="B5" s="517"/>
      <c r="C5" s="517"/>
      <c r="D5" s="517"/>
      <c r="E5" s="517"/>
      <c r="F5" s="517"/>
      <c r="G5" s="509"/>
    </row>
    <row r="6" spans="2:3" ht="27.75" customHeight="1">
      <c r="B6" s="202"/>
      <c r="C6" s="203"/>
    </row>
    <row r="7" spans="2:7" ht="18.75" customHeight="1">
      <c r="B7" s="178"/>
      <c r="C7" s="199"/>
      <c r="F7" s="199"/>
      <c r="G7" s="199" t="s">
        <v>2</v>
      </c>
    </row>
    <row r="8" spans="1:7" ht="48.75" customHeight="1">
      <c r="A8" s="204" t="s">
        <v>3</v>
      </c>
      <c r="B8" s="205" t="s">
        <v>4</v>
      </c>
      <c r="C8" s="217" t="s">
        <v>422</v>
      </c>
      <c r="D8" s="15" t="s">
        <v>454</v>
      </c>
      <c r="E8" s="16" t="s">
        <v>455</v>
      </c>
      <c r="F8" s="343" t="s">
        <v>426</v>
      </c>
      <c r="G8" s="351" t="s">
        <v>494</v>
      </c>
    </row>
    <row r="9" spans="1:7" ht="15.75">
      <c r="A9" s="40" t="s">
        <v>6</v>
      </c>
      <c r="B9" s="166" t="s">
        <v>9</v>
      </c>
      <c r="C9" s="344"/>
      <c r="D9" s="354"/>
      <c r="E9" s="355"/>
      <c r="F9" s="344"/>
      <c r="G9" s="349"/>
    </row>
    <row r="10" spans="1:7" ht="15.75">
      <c r="A10" s="36" t="s">
        <v>8</v>
      </c>
      <c r="B10" s="168" t="s">
        <v>42</v>
      </c>
      <c r="C10" s="344"/>
      <c r="D10" s="356"/>
      <c r="E10" s="357"/>
      <c r="F10" s="344"/>
      <c r="G10" s="349"/>
    </row>
    <row r="11" spans="1:7" ht="18" customHeight="1">
      <c r="A11" s="36" t="s">
        <v>10</v>
      </c>
      <c r="B11" s="168" t="s">
        <v>163</v>
      </c>
      <c r="C11" s="344"/>
      <c r="D11" s="356">
        <v>25600</v>
      </c>
      <c r="E11" s="357">
        <v>24600</v>
      </c>
      <c r="F11" s="344">
        <v>1000</v>
      </c>
      <c r="G11" s="349">
        <v>1000</v>
      </c>
    </row>
    <row r="12" spans="1:7" ht="18" customHeight="1">
      <c r="A12" s="36"/>
      <c r="B12" s="166" t="s">
        <v>164</v>
      </c>
      <c r="C12" s="354">
        <v>0</v>
      </c>
      <c r="D12" s="354">
        <v>25600</v>
      </c>
      <c r="E12" s="354">
        <v>24600</v>
      </c>
      <c r="F12" s="354">
        <v>1000</v>
      </c>
      <c r="G12" s="350">
        <v>1000</v>
      </c>
    </row>
    <row r="13" spans="1:7" ht="18" customHeight="1">
      <c r="A13" s="40" t="s">
        <v>23</v>
      </c>
      <c r="B13" s="166" t="s">
        <v>165</v>
      </c>
      <c r="C13" s="344"/>
      <c r="D13" s="354"/>
      <c r="E13" s="355"/>
      <c r="F13" s="344"/>
      <c r="G13" s="349"/>
    </row>
    <row r="14" spans="1:7" ht="18" customHeight="1">
      <c r="A14" s="36" t="s">
        <v>8</v>
      </c>
      <c r="B14" s="168" t="s">
        <v>166</v>
      </c>
      <c r="C14" s="344"/>
      <c r="D14" s="356"/>
      <c r="E14" s="357"/>
      <c r="F14" s="344"/>
      <c r="G14" s="349"/>
    </row>
    <row r="15" spans="1:7" ht="18" customHeight="1">
      <c r="A15" s="36" t="s">
        <v>10</v>
      </c>
      <c r="B15" s="168" t="s">
        <v>167</v>
      </c>
      <c r="C15" s="344"/>
      <c r="D15" s="356"/>
      <c r="E15" s="357"/>
      <c r="F15" s="344"/>
      <c r="G15" s="349"/>
    </row>
    <row r="16" spans="1:7" ht="18" customHeight="1">
      <c r="A16" s="36"/>
      <c r="B16" s="166" t="s">
        <v>49</v>
      </c>
      <c r="C16" s="344"/>
      <c r="D16" s="354"/>
      <c r="E16" s="355"/>
      <c r="F16" s="344"/>
      <c r="G16" s="349"/>
    </row>
    <row r="17" spans="1:7" ht="18" customHeight="1">
      <c r="A17" s="40" t="s">
        <v>53</v>
      </c>
      <c r="B17" s="166" t="s">
        <v>13</v>
      </c>
      <c r="C17" s="344"/>
      <c r="D17" s="354"/>
      <c r="E17" s="355"/>
      <c r="F17" s="344"/>
      <c r="G17" s="349"/>
    </row>
    <row r="18" spans="1:7" ht="18" customHeight="1">
      <c r="A18" s="40" t="s">
        <v>65</v>
      </c>
      <c r="B18" s="166" t="s">
        <v>15</v>
      </c>
      <c r="C18" s="310"/>
      <c r="D18" s="354"/>
      <c r="E18" s="355"/>
      <c r="F18" s="310"/>
      <c r="G18" s="349"/>
    </row>
    <row r="19" spans="1:7" ht="18" customHeight="1">
      <c r="A19" s="36" t="s">
        <v>8</v>
      </c>
      <c r="B19" s="168" t="s">
        <v>68</v>
      </c>
      <c r="C19" s="344">
        <v>100</v>
      </c>
      <c r="D19" s="356">
        <v>100</v>
      </c>
      <c r="E19" s="357">
        <v>28</v>
      </c>
      <c r="F19" s="344">
        <v>100</v>
      </c>
      <c r="G19" s="349">
        <v>100</v>
      </c>
    </row>
    <row r="20" spans="1:7" ht="18" customHeight="1">
      <c r="A20" s="36" t="s">
        <v>10</v>
      </c>
      <c r="B20" s="168" t="s">
        <v>69</v>
      </c>
      <c r="C20" s="344">
        <v>150</v>
      </c>
      <c r="D20" s="356">
        <v>150</v>
      </c>
      <c r="E20" s="357">
        <v>135</v>
      </c>
      <c r="F20" s="344">
        <v>150</v>
      </c>
      <c r="G20" s="349">
        <v>150</v>
      </c>
    </row>
    <row r="21" spans="1:7" ht="18" customHeight="1">
      <c r="A21" s="36" t="s">
        <v>12</v>
      </c>
      <c r="B21" s="168" t="s">
        <v>71</v>
      </c>
      <c r="C21" s="344"/>
      <c r="D21" s="356"/>
      <c r="E21" s="357"/>
      <c r="F21" s="344"/>
      <c r="G21" s="349"/>
    </row>
    <row r="22" spans="1:7" ht="18" customHeight="1">
      <c r="A22" s="36" t="s">
        <v>14</v>
      </c>
      <c r="B22" s="168" t="s">
        <v>70</v>
      </c>
      <c r="C22" s="344"/>
      <c r="D22" s="356"/>
      <c r="E22" s="357"/>
      <c r="F22" s="344"/>
      <c r="G22" s="349"/>
    </row>
    <row r="23" spans="1:7" ht="18" customHeight="1">
      <c r="A23" s="36" t="s">
        <v>16</v>
      </c>
      <c r="B23" s="168" t="s">
        <v>72</v>
      </c>
      <c r="C23" s="344"/>
      <c r="D23" s="356"/>
      <c r="E23" s="357"/>
      <c r="F23" s="344"/>
      <c r="G23" s="349"/>
    </row>
    <row r="24" spans="1:7" ht="18" customHeight="1">
      <c r="A24" s="36" t="s">
        <v>33</v>
      </c>
      <c r="B24" s="168" t="s">
        <v>74</v>
      </c>
      <c r="C24" s="354"/>
      <c r="D24" s="354"/>
      <c r="E24" s="354"/>
      <c r="F24" s="354"/>
      <c r="G24" s="349"/>
    </row>
    <row r="25" spans="1:7" ht="18" customHeight="1">
      <c r="A25" s="36"/>
      <c r="B25" s="166" t="s">
        <v>75</v>
      </c>
      <c r="C25" s="354">
        <v>250</v>
      </c>
      <c r="D25" s="354">
        <v>250</v>
      </c>
      <c r="E25" s="354">
        <f>E19+E20</f>
        <v>163</v>
      </c>
      <c r="F25" s="354">
        <f>F19+F20</f>
        <v>250</v>
      </c>
      <c r="G25" s="354">
        <f>G19+G20</f>
        <v>250</v>
      </c>
    </row>
    <row r="26" spans="1:7" ht="18" customHeight="1">
      <c r="A26" s="40" t="s">
        <v>76</v>
      </c>
      <c r="B26" s="166" t="s">
        <v>17</v>
      </c>
      <c r="C26" s="310"/>
      <c r="D26" s="354"/>
      <c r="E26" s="355"/>
      <c r="F26" s="310"/>
      <c r="G26" s="349"/>
    </row>
    <row r="27" spans="1:7" ht="18" customHeight="1">
      <c r="A27" s="40" t="s">
        <v>81</v>
      </c>
      <c r="B27" s="166" t="s">
        <v>19</v>
      </c>
      <c r="C27" s="310"/>
      <c r="D27" s="354"/>
      <c r="E27" s="355"/>
      <c r="F27" s="310"/>
      <c r="G27" s="349"/>
    </row>
    <row r="28" spans="1:7" ht="18" customHeight="1">
      <c r="A28" s="40" t="s">
        <v>86</v>
      </c>
      <c r="B28" s="166" t="s">
        <v>21</v>
      </c>
      <c r="C28" s="354"/>
      <c r="D28" s="354"/>
      <c r="E28" s="354"/>
      <c r="F28" s="354"/>
      <c r="G28" s="349"/>
    </row>
    <row r="29" spans="1:7" s="32" customFormat="1" ht="18" customHeight="1">
      <c r="A29" s="40"/>
      <c r="B29" s="166" t="s">
        <v>169</v>
      </c>
      <c r="C29" s="310">
        <f>C25+C26+C27+C28+C17+C16+C12</f>
        <v>250</v>
      </c>
      <c r="D29" s="310">
        <f>D25+D26+D27+D28+D17+D16+D12</f>
        <v>25850</v>
      </c>
      <c r="E29" s="310">
        <f>E25+E26+E27+E28+E17+E16+E12</f>
        <v>24763</v>
      </c>
      <c r="F29" s="310">
        <f>F25+F26+F27+F28+F17+F16+F12</f>
        <v>1250</v>
      </c>
      <c r="G29" s="310">
        <f>G25+G26+G27+G28+G17+G16+G12</f>
        <v>1250</v>
      </c>
    </row>
    <row r="30" spans="1:7" ht="17.25" customHeight="1">
      <c r="A30" s="40" t="s">
        <v>91</v>
      </c>
      <c r="B30" s="170" t="s">
        <v>92</v>
      </c>
      <c r="C30" s="344"/>
      <c r="D30" s="358"/>
      <c r="E30" s="358"/>
      <c r="F30" s="344"/>
      <c r="G30" s="349"/>
    </row>
    <row r="31" spans="1:7" ht="18" customHeight="1">
      <c r="A31" s="36" t="s">
        <v>8</v>
      </c>
      <c r="B31" s="172" t="s">
        <v>179</v>
      </c>
      <c r="C31" s="344">
        <v>7272</v>
      </c>
      <c r="D31" s="358">
        <v>11012</v>
      </c>
      <c r="E31" s="358">
        <v>9703</v>
      </c>
      <c r="F31" s="344">
        <v>12790</v>
      </c>
      <c r="G31" s="349">
        <v>12990</v>
      </c>
    </row>
    <row r="32" spans="1:245" ht="18" customHeight="1">
      <c r="A32" s="36" t="s">
        <v>10</v>
      </c>
      <c r="B32" s="172" t="s">
        <v>301</v>
      </c>
      <c r="C32" s="344"/>
      <c r="D32" s="358"/>
      <c r="E32" s="358">
        <v>1</v>
      </c>
      <c r="F32" s="344">
        <v>16594</v>
      </c>
      <c r="G32" s="349">
        <v>16594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</row>
    <row r="33" spans="1:7" ht="18" customHeight="1">
      <c r="A33" s="36"/>
      <c r="B33" s="174" t="s">
        <v>97</v>
      </c>
      <c r="C33" s="359">
        <f>C29+C31+C32</f>
        <v>7522</v>
      </c>
      <c r="D33" s="359">
        <f>D29+D31+D32</f>
        <v>36862</v>
      </c>
      <c r="E33" s="359">
        <f>E29+E31+E32</f>
        <v>34467</v>
      </c>
      <c r="F33" s="359">
        <f>F29+F31+F32</f>
        <v>30634</v>
      </c>
      <c r="G33" s="359">
        <f>G29+G31+G32</f>
        <v>30834</v>
      </c>
    </row>
    <row r="34" spans="1:6" ht="12" customHeight="1">
      <c r="A34" s="126"/>
      <c r="B34" s="209"/>
      <c r="C34" s="210"/>
      <c r="D34" s="211"/>
      <c r="E34" s="211"/>
      <c r="F34" s="212"/>
    </row>
    <row r="35" spans="1:6" ht="21.75" customHeight="1">
      <c r="A35" s="126"/>
      <c r="B35" s="209"/>
      <c r="C35" s="213"/>
      <c r="D35" s="211"/>
      <c r="E35" s="211"/>
      <c r="F35" s="213"/>
    </row>
    <row r="36" spans="1:7" ht="15" customHeight="1">
      <c r="A36" s="126"/>
      <c r="B36" s="198"/>
      <c r="C36" s="199"/>
      <c r="D36" s="211"/>
      <c r="E36" s="211"/>
      <c r="F36" s="199"/>
      <c r="G36" s="199" t="s">
        <v>368</v>
      </c>
    </row>
    <row r="37" spans="1:7" ht="15.75">
      <c r="A37" s="126"/>
      <c r="B37" s="198"/>
      <c r="C37" s="199"/>
      <c r="D37" s="214"/>
      <c r="E37" s="222"/>
      <c r="F37" s="199"/>
      <c r="G37" s="199" t="s">
        <v>1</v>
      </c>
    </row>
    <row r="38" spans="1:5" ht="25.5" customHeight="1">
      <c r="A38" s="126"/>
      <c r="B38" s="198"/>
      <c r="C38" s="201"/>
      <c r="D38" s="214"/>
      <c r="E38" s="214"/>
    </row>
    <row r="39" spans="1:7" ht="18" customHeight="1">
      <c r="A39" s="516" t="s">
        <v>189</v>
      </c>
      <c r="B39" s="516"/>
      <c r="C39" s="516"/>
      <c r="D39" s="516"/>
      <c r="E39" s="516"/>
      <c r="F39" s="516"/>
      <c r="G39" s="509"/>
    </row>
    <row r="40" spans="1:7" ht="18" customHeight="1">
      <c r="A40" s="517" t="s">
        <v>459</v>
      </c>
      <c r="B40" s="517"/>
      <c r="C40" s="517"/>
      <c r="D40" s="517"/>
      <c r="E40" s="517"/>
      <c r="F40" s="517"/>
      <c r="G40" s="509"/>
    </row>
    <row r="41" spans="1:6" ht="18" customHeight="1">
      <c r="A41" s="126"/>
      <c r="B41" s="202"/>
      <c r="C41" s="203"/>
      <c r="D41" s="215"/>
      <c r="E41" s="215"/>
      <c r="F41" s="215"/>
    </row>
    <row r="42" spans="1:6" ht="18" customHeight="1">
      <c r="A42" s="126"/>
      <c r="B42" s="178"/>
      <c r="C42" s="216"/>
      <c r="D42" s="215"/>
      <c r="E42" s="215"/>
      <c r="F42" s="215"/>
    </row>
    <row r="43" spans="1:7" ht="18" customHeight="1">
      <c r="A43" s="126"/>
      <c r="B43" s="178"/>
      <c r="C43" s="199"/>
      <c r="D43" s="199"/>
      <c r="E43" s="199"/>
      <c r="F43" s="199"/>
      <c r="G43" s="199" t="s">
        <v>2</v>
      </c>
    </row>
    <row r="44" spans="1:7" ht="46.5" customHeight="1">
      <c r="A44" s="204" t="s">
        <v>3</v>
      </c>
      <c r="B44" s="205" t="s">
        <v>4</v>
      </c>
      <c r="C44" s="217" t="s">
        <v>422</v>
      </c>
      <c r="D44" s="17" t="s">
        <v>454</v>
      </c>
      <c r="E44" s="217" t="s">
        <v>455</v>
      </c>
      <c r="F44" s="343" t="s">
        <v>426</v>
      </c>
      <c r="G44" s="343" t="s">
        <v>494</v>
      </c>
    </row>
    <row r="45" spans="1:7" ht="18" customHeight="1">
      <c r="A45" s="183"/>
      <c r="B45" s="184" t="s">
        <v>171</v>
      </c>
      <c r="C45" s="438"/>
      <c r="D45" s="185"/>
      <c r="E45" s="445"/>
      <c r="F45" s="438"/>
      <c r="G45" s="477"/>
    </row>
    <row r="46" spans="1:7" ht="18" customHeight="1">
      <c r="A46" s="120" t="s">
        <v>6</v>
      </c>
      <c r="B46" s="186" t="s">
        <v>28</v>
      </c>
      <c r="C46" s="344">
        <v>2758</v>
      </c>
      <c r="D46" s="187">
        <v>7749</v>
      </c>
      <c r="E46" s="360">
        <v>6733</v>
      </c>
      <c r="F46" s="344">
        <v>7511</v>
      </c>
      <c r="G46" s="349">
        <v>7678</v>
      </c>
    </row>
    <row r="47" spans="1:7" ht="18" customHeight="1">
      <c r="A47" s="120" t="s">
        <v>23</v>
      </c>
      <c r="B47" s="186" t="s">
        <v>172</v>
      </c>
      <c r="C47" s="344">
        <v>545</v>
      </c>
      <c r="D47" s="187">
        <v>1420</v>
      </c>
      <c r="E47" s="360">
        <v>1031</v>
      </c>
      <c r="F47" s="344">
        <v>1204</v>
      </c>
      <c r="G47" s="349">
        <v>1237</v>
      </c>
    </row>
    <row r="48" spans="1:7" ht="18" customHeight="1">
      <c r="A48" s="120" t="s">
        <v>53</v>
      </c>
      <c r="B48" s="186" t="s">
        <v>30</v>
      </c>
      <c r="C48" s="344">
        <v>3869</v>
      </c>
      <c r="D48" s="187">
        <v>26099</v>
      </c>
      <c r="E48" s="360">
        <v>9490</v>
      </c>
      <c r="F48" s="344">
        <v>20359</v>
      </c>
      <c r="G48" s="349">
        <v>20359</v>
      </c>
    </row>
    <row r="49" spans="1:7" ht="18" customHeight="1">
      <c r="A49" s="120" t="s">
        <v>65</v>
      </c>
      <c r="B49" s="186" t="s">
        <v>31</v>
      </c>
      <c r="C49" s="344"/>
      <c r="D49" s="187"/>
      <c r="E49" s="360"/>
      <c r="F49" s="344"/>
      <c r="G49" s="349"/>
    </row>
    <row r="50" spans="1:7" ht="18" customHeight="1">
      <c r="A50" s="120" t="s">
        <v>76</v>
      </c>
      <c r="B50" s="186" t="s">
        <v>173</v>
      </c>
      <c r="C50" s="344"/>
      <c r="D50" s="187"/>
      <c r="E50" s="360"/>
      <c r="F50" s="344"/>
      <c r="G50" s="349"/>
    </row>
    <row r="51" spans="1:7" ht="18" customHeight="1">
      <c r="A51" s="120"/>
      <c r="B51" s="188" t="s">
        <v>174</v>
      </c>
      <c r="C51" s="359">
        <f>SUM(C46:C50)</f>
        <v>7172</v>
      </c>
      <c r="D51" s="359">
        <f>SUM(D46:D50)</f>
        <v>35268</v>
      </c>
      <c r="E51" s="359">
        <f>SUM(E46:E50)</f>
        <v>17254</v>
      </c>
      <c r="F51" s="359">
        <f>SUM(F46:F50)</f>
        <v>29074</v>
      </c>
      <c r="G51" s="359">
        <f>SUM(G46:G50)</f>
        <v>29274</v>
      </c>
    </row>
    <row r="52" spans="1:7" ht="18" customHeight="1">
      <c r="A52" s="66"/>
      <c r="B52" s="189" t="s">
        <v>175</v>
      </c>
      <c r="C52" s="344"/>
      <c r="D52" s="30"/>
      <c r="E52" s="361"/>
      <c r="F52" s="344"/>
      <c r="G52" s="349"/>
    </row>
    <row r="53" spans="1:7" ht="18" customHeight="1">
      <c r="A53" s="120" t="s">
        <v>81</v>
      </c>
      <c r="B53" s="186" t="s">
        <v>176</v>
      </c>
      <c r="C53" s="344">
        <v>350</v>
      </c>
      <c r="D53" s="187">
        <v>1594</v>
      </c>
      <c r="E53" s="360">
        <v>618</v>
      </c>
      <c r="F53" s="344">
        <v>1560</v>
      </c>
      <c r="G53" s="349">
        <v>1560</v>
      </c>
    </row>
    <row r="54" spans="1:7" ht="18" customHeight="1">
      <c r="A54" s="120" t="s">
        <v>86</v>
      </c>
      <c r="B54" s="186" t="s">
        <v>35</v>
      </c>
      <c r="C54" s="344"/>
      <c r="D54" s="187"/>
      <c r="E54" s="360"/>
      <c r="F54" s="344"/>
      <c r="G54" s="349"/>
    </row>
    <row r="55" spans="1:7" ht="18" customHeight="1">
      <c r="A55" s="120" t="s">
        <v>177</v>
      </c>
      <c r="B55" s="186" t="s">
        <v>37</v>
      </c>
      <c r="C55" s="344"/>
      <c r="D55" s="187"/>
      <c r="E55" s="360"/>
      <c r="F55" s="344"/>
      <c r="G55" s="349"/>
    </row>
    <row r="56" spans="1:7" ht="18" customHeight="1">
      <c r="A56" s="120"/>
      <c r="B56" s="188" t="s">
        <v>178</v>
      </c>
      <c r="C56" s="359">
        <f>C53</f>
        <v>350</v>
      </c>
      <c r="D56" s="359">
        <f>D53</f>
        <v>1594</v>
      </c>
      <c r="E56" s="359">
        <f>E53</f>
        <v>618</v>
      </c>
      <c r="F56" s="359">
        <f>F53</f>
        <v>1560</v>
      </c>
      <c r="G56" s="437">
        <v>1560</v>
      </c>
    </row>
    <row r="57" spans="1:7" ht="18" customHeight="1">
      <c r="A57" s="120"/>
      <c r="B57" s="188" t="s">
        <v>27</v>
      </c>
      <c r="C57" s="359">
        <f>C51+C56</f>
        <v>7522</v>
      </c>
      <c r="D57" s="359">
        <f>D51+D56</f>
        <v>36862</v>
      </c>
      <c r="E57" s="359">
        <f>E51+E56</f>
        <v>17872</v>
      </c>
      <c r="F57" s="359">
        <f>F51+F56</f>
        <v>30634</v>
      </c>
      <c r="G57" s="359">
        <f>G51+G56</f>
        <v>30834</v>
      </c>
    </row>
    <row r="58" spans="1:7" s="223" customFormat="1" ht="18" customHeight="1">
      <c r="A58" s="120" t="s">
        <v>122</v>
      </c>
      <c r="B58" s="188" t="s">
        <v>39</v>
      </c>
      <c r="C58" s="344"/>
      <c r="D58" s="175"/>
      <c r="E58" s="362"/>
      <c r="F58" s="344"/>
      <c r="G58" s="365"/>
    </row>
    <row r="59" spans="1:7" ht="15.75">
      <c r="A59" s="120" t="s">
        <v>8</v>
      </c>
      <c r="B59" s="186" t="s">
        <v>179</v>
      </c>
      <c r="C59" s="344"/>
      <c r="D59" s="187"/>
      <c r="E59" s="360"/>
      <c r="F59" s="344"/>
      <c r="G59" s="349"/>
    </row>
    <row r="60" spans="1:7" ht="15.75">
      <c r="A60" s="219"/>
      <c r="B60" s="220" t="s">
        <v>123</v>
      </c>
      <c r="C60" s="359">
        <f>C57+C59</f>
        <v>7522</v>
      </c>
      <c r="D60" s="359">
        <f>D57+D59</f>
        <v>36862</v>
      </c>
      <c r="E60" s="359">
        <f>E57+E59</f>
        <v>17872</v>
      </c>
      <c r="F60" s="359">
        <f>F57+F59</f>
        <v>30634</v>
      </c>
      <c r="G60" s="359">
        <f>G57+G59</f>
        <v>30834</v>
      </c>
    </row>
    <row r="61" spans="1:7" ht="15.75">
      <c r="A61" s="36"/>
      <c r="B61" s="221" t="s">
        <v>187</v>
      </c>
      <c r="C61" s="363">
        <v>7172</v>
      </c>
      <c r="D61" s="187">
        <v>35268</v>
      </c>
      <c r="E61" s="360">
        <v>17254</v>
      </c>
      <c r="F61" s="363">
        <v>29074</v>
      </c>
      <c r="G61" s="349">
        <v>29274</v>
      </c>
    </row>
    <row r="62" spans="1:7" ht="15.75">
      <c r="A62" s="155"/>
      <c r="B62" s="221" t="s">
        <v>188</v>
      </c>
      <c r="C62" s="363">
        <v>350</v>
      </c>
      <c r="D62" s="187">
        <v>1594</v>
      </c>
      <c r="E62" s="360">
        <v>618</v>
      </c>
      <c r="F62" s="363">
        <v>1560</v>
      </c>
      <c r="G62" s="349">
        <v>1560</v>
      </c>
    </row>
    <row r="63" spans="1:7" ht="15.75">
      <c r="A63" s="308"/>
      <c r="B63" s="309" t="s">
        <v>182</v>
      </c>
      <c r="C63" s="307">
        <v>2</v>
      </c>
      <c r="D63" s="195">
        <v>2</v>
      </c>
      <c r="E63" s="364"/>
      <c r="F63" s="307">
        <v>2</v>
      </c>
      <c r="G63" s="350">
        <v>2</v>
      </c>
    </row>
    <row r="64" spans="1:7" ht="15.75">
      <c r="A64" s="353"/>
      <c r="B64" s="353" t="s">
        <v>187</v>
      </c>
      <c r="C64" s="365">
        <v>2</v>
      </c>
      <c r="D64" s="366">
        <v>2</v>
      </c>
      <c r="E64" s="367"/>
      <c r="F64" s="365">
        <v>2</v>
      </c>
      <c r="G64" s="349">
        <v>2</v>
      </c>
    </row>
    <row r="65" spans="1:7" ht="15.75">
      <c r="A65" s="353"/>
      <c r="B65" s="353" t="s">
        <v>432</v>
      </c>
      <c r="C65" s="365"/>
      <c r="D65" s="366"/>
      <c r="E65" s="367"/>
      <c r="F65" s="365"/>
      <c r="G65" s="349"/>
    </row>
    <row r="66" spans="1:2" ht="15.75">
      <c r="A66" s="126"/>
      <c r="B66" s="55"/>
    </row>
    <row r="67" spans="1:2" ht="15.75">
      <c r="A67" s="126"/>
      <c r="B67" s="55"/>
    </row>
    <row r="68" spans="1:2" ht="15.75">
      <c r="A68" s="126"/>
      <c r="B68" s="55"/>
    </row>
    <row r="69" ht="15">
      <c r="B69" s="55"/>
    </row>
    <row r="70" ht="15">
      <c r="B70" s="55"/>
    </row>
    <row r="71" ht="15">
      <c r="B71" s="55"/>
    </row>
    <row r="72" ht="15">
      <c r="B72" s="55"/>
    </row>
    <row r="73" ht="15">
      <c r="B73" s="55"/>
    </row>
    <row r="74" ht="15">
      <c r="B74" s="55"/>
    </row>
    <row r="75" ht="15">
      <c r="B75" s="55"/>
    </row>
    <row r="76" ht="15">
      <c r="B76" s="55"/>
    </row>
    <row r="77" ht="15">
      <c r="B77" s="55"/>
    </row>
    <row r="78" ht="15">
      <c r="B78" s="55"/>
    </row>
    <row r="79" ht="15">
      <c r="B79" s="55"/>
    </row>
    <row r="80" ht="15">
      <c r="B80" s="55"/>
    </row>
    <row r="81" ht="15">
      <c r="B81" s="55"/>
    </row>
    <row r="82" ht="15">
      <c r="B82" s="55"/>
    </row>
    <row r="83" ht="15">
      <c r="B83" s="55"/>
    </row>
    <row r="84" ht="15">
      <c r="B84" s="55"/>
    </row>
    <row r="85" ht="15">
      <c r="B85" s="55"/>
    </row>
    <row r="86" ht="15">
      <c r="B86" s="55"/>
    </row>
  </sheetData>
  <sheetProtection selectLockedCells="1" selectUnlockedCells="1"/>
  <mergeCells count="4">
    <mergeCell ref="A4:G4"/>
    <mergeCell ref="A5:G5"/>
    <mergeCell ref="A39:G39"/>
    <mergeCell ref="A40:G40"/>
  </mergeCells>
  <printOptions/>
  <pageMargins left="0.5131944444444444" right="0.3597222222222222" top="0.8201388888888889" bottom="2.06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46">
      <selection activeCell="J78" sqref="J78"/>
    </sheetView>
  </sheetViews>
  <sheetFormatPr defaultColWidth="9.00390625" defaultRowHeight="12.75"/>
  <cols>
    <col min="1" max="1" width="30.375" style="0" customWidth="1"/>
    <col min="2" max="3" width="10.375" style="27" customWidth="1"/>
    <col min="4" max="4" width="30.375" style="0" customWidth="1"/>
    <col min="5" max="5" width="9.75390625" style="27" customWidth="1"/>
    <col min="6" max="6" width="10.125" style="0" customWidth="1"/>
  </cols>
  <sheetData>
    <row r="1" spans="5:6" s="3" customFormat="1" ht="12.75">
      <c r="E1" s="85"/>
      <c r="F1" s="85" t="s">
        <v>190</v>
      </c>
    </row>
    <row r="2" spans="5:6" s="3" customFormat="1" ht="12.75">
      <c r="E2" s="85"/>
      <c r="F2" s="85" t="s">
        <v>1</v>
      </c>
    </row>
    <row r="3" s="3" customFormat="1" ht="12.75"/>
    <row r="4" spans="1:6" s="3" customFormat="1" ht="35.25" customHeight="1">
      <c r="A4" s="510" t="s">
        <v>462</v>
      </c>
      <c r="B4" s="510"/>
      <c r="C4" s="510"/>
      <c r="D4" s="510"/>
      <c r="E4" s="510"/>
      <c r="F4" s="509"/>
    </row>
    <row r="5" s="3" customFormat="1" ht="12.75"/>
    <row r="6" spans="5:6" s="3" customFormat="1" ht="12.75">
      <c r="E6" s="85"/>
      <c r="F6" s="85" t="s">
        <v>2</v>
      </c>
    </row>
    <row r="7" spans="1:6" ht="32.25" customHeight="1">
      <c r="A7" s="519" t="s">
        <v>5</v>
      </c>
      <c r="B7" s="520"/>
      <c r="C7" s="474" t="s">
        <v>497</v>
      </c>
      <c r="D7" s="521" t="s">
        <v>26</v>
      </c>
      <c r="E7" s="521"/>
      <c r="F7" s="489" t="s">
        <v>497</v>
      </c>
    </row>
    <row r="8" spans="1:6" ht="15.75" customHeight="1">
      <c r="A8" s="522" t="s">
        <v>191</v>
      </c>
      <c r="B8" s="523"/>
      <c r="C8" s="475"/>
      <c r="D8" s="524" t="s">
        <v>191</v>
      </c>
      <c r="E8" s="524"/>
      <c r="F8" s="333"/>
    </row>
    <row r="9" spans="1:6" ht="15.75">
      <c r="A9" s="75" t="s">
        <v>192</v>
      </c>
      <c r="B9" s="369">
        <v>62860</v>
      </c>
      <c r="C9" s="369">
        <v>62928</v>
      </c>
      <c r="D9" s="333" t="s">
        <v>192</v>
      </c>
      <c r="E9" s="349">
        <v>92207</v>
      </c>
      <c r="F9" s="349">
        <v>92275</v>
      </c>
    </row>
    <row r="10" spans="1:6" ht="15.75">
      <c r="A10" s="75" t="s">
        <v>492</v>
      </c>
      <c r="B10" s="369">
        <v>62860</v>
      </c>
      <c r="C10" s="369">
        <v>62928</v>
      </c>
      <c r="D10" s="333" t="s">
        <v>193</v>
      </c>
      <c r="E10" s="349">
        <v>92207</v>
      </c>
      <c r="F10" s="349">
        <v>92275</v>
      </c>
    </row>
    <row r="11" spans="1:6" ht="15.75">
      <c r="A11" s="75" t="s">
        <v>417</v>
      </c>
      <c r="B11" s="369"/>
      <c r="C11" s="369"/>
      <c r="D11" s="333" t="s">
        <v>194</v>
      </c>
      <c r="E11" s="349"/>
      <c r="F11" s="333"/>
    </row>
    <row r="12" spans="1:6" ht="15.75">
      <c r="A12" s="75" t="s">
        <v>195</v>
      </c>
      <c r="B12" s="369">
        <f>B13+B15+B16</f>
        <v>18885</v>
      </c>
      <c r="C12" s="369">
        <f>C13+C15+C16</f>
        <v>18990</v>
      </c>
      <c r="D12" s="333" t="s">
        <v>195</v>
      </c>
      <c r="E12" s="349">
        <f>E13+E16+E14+E15</f>
        <v>39046</v>
      </c>
      <c r="F12" s="349">
        <f>F13+F16+F14+F15</f>
        <v>39230</v>
      </c>
    </row>
    <row r="13" spans="1:6" ht="15.75">
      <c r="A13" s="75" t="s">
        <v>331</v>
      </c>
      <c r="B13" s="369">
        <v>18385</v>
      </c>
      <c r="C13" s="369">
        <v>18490</v>
      </c>
      <c r="D13" s="333" t="s">
        <v>331</v>
      </c>
      <c r="E13" s="349">
        <v>32570</v>
      </c>
      <c r="F13" s="349">
        <v>32754</v>
      </c>
    </row>
    <row r="14" spans="1:6" ht="15.75">
      <c r="A14" s="75" t="s">
        <v>196</v>
      </c>
      <c r="B14" s="369"/>
      <c r="C14" s="369"/>
      <c r="D14" s="333" t="s">
        <v>196</v>
      </c>
      <c r="E14" s="349">
        <v>6096</v>
      </c>
      <c r="F14" s="349">
        <v>6096</v>
      </c>
    </row>
    <row r="15" spans="1:6" ht="15.75">
      <c r="A15" s="75" t="s">
        <v>197</v>
      </c>
      <c r="B15" s="369">
        <v>500</v>
      </c>
      <c r="C15" s="369">
        <v>500</v>
      </c>
      <c r="D15" s="333" t="s">
        <v>198</v>
      </c>
      <c r="E15" s="349">
        <v>380</v>
      </c>
      <c r="F15" s="349">
        <v>380</v>
      </c>
    </row>
    <row r="16" spans="1:6" ht="15.75">
      <c r="A16" s="75" t="s">
        <v>199</v>
      </c>
      <c r="B16" s="369"/>
      <c r="C16" s="369"/>
      <c r="D16" s="333" t="s">
        <v>199</v>
      </c>
      <c r="E16" s="349"/>
      <c r="F16" s="349"/>
    </row>
    <row r="17" spans="1:6" ht="15.75">
      <c r="A17" s="75" t="s">
        <v>200</v>
      </c>
      <c r="B17" s="369">
        <v>26950</v>
      </c>
      <c r="C17" s="369">
        <v>26950</v>
      </c>
      <c r="D17" s="333" t="s">
        <v>351</v>
      </c>
      <c r="E17" s="349"/>
      <c r="F17" s="333"/>
    </row>
    <row r="18" spans="1:6" ht="15.75">
      <c r="A18" s="75" t="s">
        <v>349</v>
      </c>
      <c r="B18" s="369">
        <v>46174</v>
      </c>
      <c r="C18" s="369">
        <v>46174</v>
      </c>
      <c r="D18" s="333" t="s">
        <v>350</v>
      </c>
      <c r="E18" s="349">
        <v>54134</v>
      </c>
      <c r="F18" s="349">
        <v>54134</v>
      </c>
    </row>
    <row r="19" spans="1:6" ht="15.75">
      <c r="A19" s="75" t="s">
        <v>352</v>
      </c>
      <c r="B19" s="369">
        <f>SUM(B20:B22)</f>
        <v>163461</v>
      </c>
      <c r="C19" s="369">
        <f>SUM(C20:C22)</f>
        <v>163555</v>
      </c>
      <c r="D19" s="333" t="s">
        <v>347</v>
      </c>
      <c r="E19" s="349">
        <f>SUM(E20:E22)</f>
        <v>190343</v>
      </c>
      <c r="F19" s="349">
        <f>SUM(F20:F22)</f>
        <v>190437</v>
      </c>
    </row>
    <row r="20" spans="1:6" ht="15.75">
      <c r="A20" s="75" t="s">
        <v>201</v>
      </c>
      <c r="B20" s="369">
        <v>103838</v>
      </c>
      <c r="C20" s="369">
        <v>103932</v>
      </c>
      <c r="D20" s="333" t="s">
        <v>348</v>
      </c>
      <c r="E20" s="349">
        <v>141913</v>
      </c>
      <c r="F20" s="349">
        <v>142007</v>
      </c>
    </row>
    <row r="21" spans="1:6" ht="15.75">
      <c r="A21" s="75" t="s">
        <v>491</v>
      </c>
      <c r="B21" s="369">
        <v>56108</v>
      </c>
      <c r="C21" s="369">
        <v>56108</v>
      </c>
      <c r="D21" s="333" t="s">
        <v>202</v>
      </c>
      <c r="E21" s="349">
        <v>48030</v>
      </c>
      <c r="F21" s="349">
        <v>48030</v>
      </c>
    </row>
    <row r="22" spans="1:6" ht="15.75">
      <c r="A22" s="75" t="s">
        <v>344</v>
      </c>
      <c r="B22" s="369">
        <v>3515</v>
      </c>
      <c r="C22" s="369">
        <v>3515</v>
      </c>
      <c r="D22" s="333" t="s">
        <v>444</v>
      </c>
      <c r="E22" s="349">
        <v>400</v>
      </c>
      <c r="F22" s="349">
        <v>400</v>
      </c>
    </row>
    <row r="23" spans="1:6" ht="15.75">
      <c r="A23" s="75" t="s">
        <v>353</v>
      </c>
      <c r="B23" s="369">
        <v>10232</v>
      </c>
      <c r="C23" s="369">
        <v>10232</v>
      </c>
      <c r="D23" s="333" t="s">
        <v>354</v>
      </c>
      <c r="E23" s="349">
        <f>SUM(E24:E29)</f>
        <v>18906</v>
      </c>
      <c r="F23" s="349">
        <f>SUM(F24:F29)</f>
        <v>18906</v>
      </c>
    </row>
    <row r="24" spans="1:6" ht="15.75">
      <c r="A24" s="75"/>
      <c r="B24" s="232"/>
      <c r="C24" s="333"/>
      <c r="D24" s="333" t="s">
        <v>203</v>
      </c>
      <c r="E24" s="349">
        <v>10670</v>
      </c>
      <c r="F24" s="349">
        <v>10670</v>
      </c>
    </row>
    <row r="25" spans="1:6" ht="15.75">
      <c r="A25" s="75"/>
      <c r="B25" s="232"/>
      <c r="C25" s="333"/>
      <c r="D25" s="333" t="s">
        <v>204</v>
      </c>
      <c r="E25" s="349"/>
      <c r="F25" s="349"/>
    </row>
    <row r="26" spans="1:6" ht="15.75">
      <c r="A26" s="75"/>
      <c r="B26" s="232"/>
      <c r="C26" s="333"/>
      <c r="D26" s="333" t="s">
        <v>205</v>
      </c>
      <c r="E26" s="349">
        <v>1204</v>
      </c>
      <c r="F26" s="349">
        <v>1204</v>
      </c>
    </row>
    <row r="27" spans="1:6" ht="15.75">
      <c r="A27" s="75"/>
      <c r="B27" s="232"/>
      <c r="C27" s="333"/>
      <c r="D27" s="333" t="s">
        <v>206</v>
      </c>
      <c r="E27" s="349">
        <v>6650</v>
      </c>
      <c r="F27" s="349">
        <v>6650</v>
      </c>
    </row>
    <row r="28" spans="1:6" ht="15.75">
      <c r="A28" s="75"/>
      <c r="B28" s="232"/>
      <c r="C28" s="333"/>
      <c r="D28" s="333" t="s">
        <v>407</v>
      </c>
      <c r="E28" s="349">
        <v>150</v>
      </c>
      <c r="F28" s="349">
        <v>150</v>
      </c>
    </row>
    <row r="29" spans="1:6" ht="15.75">
      <c r="A29" s="75" t="s">
        <v>355</v>
      </c>
      <c r="B29" s="369">
        <v>66900</v>
      </c>
      <c r="C29" s="369">
        <v>66900</v>
      </c>
      <c r="D29" s="333" t="s">
        <v>420</v>
      </c>
      <c r="E29" s="349">
        <v>232</v>
      </c>
      <c r="F29" s="349">
        <v>232</v>
      </c>
    </row>
    <row r="30" spans="1:6" ht="15.75">
      <c r="A30" s="75" t="s">
        <v>356</v>
      </c>
      <c r="B30" s="369">
        <v>21498</v>
      </c>
      <c r="C30" s="369">
        <v>21698</v>
      </c>
      <c r="D30" s="333" t="s">
        <v>360</v>
      </c>
      <c r="E30" s="349">
        <v>31020</v>
      </c>
      <c r="F30" s="349">
        <v>31220</v>
      </c>
    </row>
    <row r="31" spans="1:6" ht="15.75">
      <c r="A31" s="75" t="s">
        <v>357</v>
      </c>
      <c r="B31" s="369">
        <v>30</v>
      </c>
      <c r="C31" s="369">
        <v>30</v>
      </c>
      <c r="D31" s="333" t="s">
        <v>361</v>
      </c>
      <c r="E31" s="349">
        <v>20030</v>
      </c>
      <c r="F31" s="349">
        <v>20030</v>
      </c>
    </row>
    <row r="32" spans="1:6" ht="15.75">
      <c r="A32" s="75" t="s">
        <v>358</v>
      </c>
      <c r="B32" s="369">
        <v>7184</v>
      </c>
      <c r="C32" s="369">
        <v>7184</v>
      </c>
      <c r="D32" s="333" t="s">
        <v>362</v>
      </c>
      <c r="E32" s="349">
        <v>2109</v>
      </c>
      <c r="F32" s="349">
        <v>2109</v>
      </c>
    </row>
    <row r="33" spans="1:6" ht="15.75">
      <c r="A33" s="75" t="s">
        <v>359</v>
      </c>
      <c r="B33" s="369"/>
      <c r="C33" s="369"/>
      <c r="D33" s="333" t="s">
        <v>419</v>
      </c>
      <c r="E33" s="349"/>
      <c r="F33" s="349"/>
    </row>
    <row r="34" spans="1:6" ht="15.75">
      <c r="A34" s="75"/>
      <c r="B34" s="369"/>
      <c r="C34" s="369"/>
      <c r="D34" s="333" t="s">
        <v>363</v>
      </c>
      <c r="E34" s="349"/>
      <c r="F34" s="349"/>
    </row>
    <row r="35" spans="1:6" ht="15.75">
      <c r="A35" s="75" t="s">
        <v>364</v>
      </c>
      <c r="B35" s="369"/>
      <c r="C35" s="369"/>
      <c r="D35" s="333" t="s">
        <v>364</v>
      </c>
      <c r="E35" s="349"/>
      <c r="F35" s="349"/>
    </row>
    <row r="36" spans="1:6" ht="15.75">
      <c r="A36" s="75" t="s">
        <v>207</v>
      </c>
      <c r="B36" s="369">
        <v>4245</v>
      </c>
      <c r="C36" s="369">
        <v>4245</v>
      </c>
      <c r="D36" s="333" t="s">
        <v>207</v>
      </c>
      <c r="E36" s="349">
        <v>15541</v>
      </c>
      <c r="F36" s="349">
        <v>15541</v>
      </c>
    </row>
    <row r="37" spans="1:6" ht="15.75">
      <c r="A37" s="75" t="s">
        <v>208</v>
      </c>
      <c r="B37" s="369"/>
      <c r="C37" s="349"/>
      <c r="D37" s="333" t="s">
        <v>209</v>
      </c>
      <c r="E37" s="349"/>
      <c r="F37" s="346"/>
    </row>
    <row r="38" spans="1:6" ht="15.75">
      <c r="A38" s="75" t="s">
        <v>365</v>
      </c>
      <c r="B38" s="369"/>
      <c r="C38" s="349">
        <v>81239</v>
      </c>
      <c r="D38" s="333" t="s">
        <v>365</v>
      </c>
      <c r="E38" s="349"/>
      <c r="F38" s="346">
        <v>81901</v>
      </c>
    </row>
    <row r="39" spans="1:6" ht="15.75">
      <c r="A39" s="75" t="s">
        <v>367</v>
      </c>
      <c r="B39" s="369"/>
      <c r="C39" s="349"/>
      <c r="D39" s="333" t="s">
        <v>366</v>
      </c>
      <c r="E39" s="349"/>
      <c r="F39" s="346"/>
    </row>
    <row r="40" spans="1:6" ht="15.75">
      <c r="A40" s="75" t="s">
        <v>405</v>
      </c>
      <c r="B40" s="369">
        <v>58008</v>
      </c>
      <c r="C40" s="349">
        <v>58087</v>
      </c>
      <c r="D40" s="333" t="s">
        <v>404</v>
      </c>
      <c r="E40" s="349">
        <v>500</v>
      </c>
      <c r="F40" s="346">
        <v>500</v>
      </c>
    </row>
    <row r="41" spans="1:6" ht="15.75">
      <c r="A41" s="75" t="s">
        <v>500</v>
      </c>
      <c r="B41" s="369"/>
      <c r="C41" s="349">
        <v>362</v>
      </c>
      <c r="D41" s="333" t="s">
        <v>421</v>
      </c>
      <c r="E41" s="349">
        <v>10848</v>
      </c>
      <c r="F41" s="346">
        <v>10848</v>
      </c>
    </row>
    <row r="42" spans="1:6" ht="15.75">
      <c r="A42" s="75"/>
      <c r="B42" s="369"/>
      <c r="C42" s="349"/>
      <c r="D42" s="472" t="s">
        <v>445</v>
      </c>
      <c r="E42" s="349">
        <v>3427</v>
      </c>
      <c r="F42" s="346">
        <v>3427</v>
      </c>
    </row>
    <row r="43" spans="1:6" ht="15.75">
      <c r="A43" s="41" t="s">
        <v>210</v>
      </c>
      <c r="B43" s="342">
        <f>B10+B11+B12+B17+B18+B20+B21+B22+B23+B29+B30+B31+B32+B36+B38+B39+B40</f>
        <v>486427</v>
      </c>
      <c r="C43" s="342">
        <f>C10+C11+C12+C17+C18+C20+C21+C22+C23+C29+C30+C31+C32+C36+C38+C39+C40+C41</f>
        <v>568574</v>
      </c>
      <c r="D43" s="473" t="s">
        <v>210</v>
      </c>
      <c r="E43" s="350">
        <f>E9+E12+E18+E20+E21+E22+E23+E30+E31+E32+E33+E34+E36+E38+E39+E37+E40+E41+E42</f>
        <v>478111</v>
      </c>
      <c r="F43" s="350">
        <f>F9+F12+F18+F20+F21+F22+F23+F30+F31+F32+F33+F34+F36+F38+F39+F37+F40+F41+F42</f>
        <v>560558</v>
      </c>
    </row>
    <row r="44" spans="1:6" ht="15.75">
      <c r="A44" s="522" t="s">
        <v>418</v>
      </c>
      <c r="B44" s="522"/>
      <c r="C44" s="525"/>
      <c r="D44" s="525"/>
      <c r="E44" s="350">
        <v>32</v>
      </c>
      <c r="F44" s="303">
        <v>87</v>
      </c>
    </row>
    <row r="45" spans="1:5" ht="15.75">
      <c r="A45" s="224"/>
      <c r="B45" s="225"/>
      <c r="C45" s="225"/>
      <c r="D45" s="224"/>
      <c r="E45" s="225"/>
    </row>
    <row r="46" spans="1:5" ht="12.75">
      <c r="A46" s="3"/>
      <c r="B46" s="3"/>
      <c r="C46" s="3"/>
      <c r="D46" s="3"/>
      <c r="E46" s="85"/>
    </row>
    <row r="47" spans="1:5" ht="12.75">
      <c r="A47" s="3"/>
      <c r="B47" s="3"/>
      <c r="C47" s="3"/>
      <c r="D47" s="3"/>
      <c r="E47" s="85"/>
    </row>
    <row r="48" spans="1:5" ht="12.75">
      <c r="A48" s="3"/>
      <c r="B48" s="3"/>
      <c r="C48" s="3"/>
      <c r="D48" s="3"/>
      <c r="E48" s="85"/>
    </row>
    <row r="49" spans="1:5" ht="12.75">
      <c r="A49" s="3"/>
      <c r="B49" s="3"/>
      <c r="C49" s="3"/>
      <c r="D49" s="3"/>
      <c r="E49" s="85"/>
    </row>
    <row r="50" spans="1:5" ht="12.75">
      <c r="A50" s="3"/>
      <c r="B50" s="3"/>
      <c r="C50" s="3"/>
      <c r="D50" s="3"/>
      <c r="E50" s="3"/>
    </row>
    <row r="51" spans="1:6" ht="45" customHeight="1">
      <c r="A51" s="510" t="s">
        <v>424</v>
      </c>
      <c r="B51" s="510"/>
      <c r="C51" s="510"/>
      <c r="D51" s="510"/>
      <c r="E51" s="510"/>
      <c r="F51" s="518"/>
    </row>
    <row r="52" spans="1:5" ht="22.5" customHeight="1">
      <c r="A52" s="226"/>
      <c r="B52" s="226"/>
      <c r="C52" s="226"/>
      <c r="D52" s="226"/>
      <c r="E52" s="226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ht="12.75">
      <c r="E55" s="85"/>
    </row>
    <row r="56" spans="1:6" ht="33.75" customHeight="1">
      <c r="A56" s="521" t="s">
        <v>5</v>
      </c>
      <c r="B56" s="521"/>
      <c r="C56" s="474" t="s">
        <v>497</v>
      </c>
      <c r="D56" s="521" t="s">
        <v>26</v>
      </c>
      <c r="E56" s="521"/>
      <c r="F56" s="491" t="s">
        <v>497</v>
      </c>
    </row>
    <row r="57" spans="1:6" ht="15.75">
      <c r="A57" s="524" t="s">
        <v>211</v>
      </c>
      <c r="B57" s="524"/>
      <c r="C57" s="475"/>
      <c r="D57" s="524" t="s">
        <v>211</v>
      </c>
      <c r="E57" s="524"/>
      <c r="F57" s="349"/>
    </row>
    <row r="58" spans="1:6" ht="15.75">
      <c r="A58" s="333" t="s">
        <v>345</v>
      </c>
      <c r="B58" s="349"/>
      <c r="C58" s="349"/>
      <c r="D58" s="333" t="s">
        <v>452</v>
      </c>
      <c r="E58" s="349"/>
      <c r="F58" s="349"/>
    </row>
    <row r="59" spans="1:6" ht="15.75">
      <c r="A59" s="333" t="s">
        <v>346</v>
      </c>
      <c r="B59" s="349">
        <v>560</v>
      </c>
      <c r="C59" s="349">
        <v>560</v>
      </c>
      <c r="D59" s="333" t="s">
        <v>346</v>
      </c>
      <c r="E59" s="349">
        <v>821</v>
      </c>
      <c r="F59" s="349">
        <v>821</v>
      </c>
    </row>
    <row r="60" spans="1:6" ht="15.75">
      <c r="A60" s="333" t="s">
        <v>493</v>
      </c>
      <c r="B60" s="349">
        <v>200</v>
      </c>
      <c r="C60" s="349">
        <v>400</v>
      </c>
      <c r="D60" s="333" t="s">
        <v>406</v>
      </c>
      <c r="E60" s="349"/>
      <c r="F60" s="349"/>
    </row>
    <row r="61" spans="1:6" s="301" customFormat="1" ht="15.75">
      <c r="A61" s="333" t="s">
        <v>499</v>
      </c>
      <c r="B61" s="349">
        <v>1000</v>
      </c>
      <c r="C61" s="349">
        <v>1000</v>
      </c>
      <c r="D61" s="333" t="s">
        <v>490</v>
      </c>
      <c r="E61" s="349">
        <v>8700</v>
      </c>
      <c r="F61" s="349">
        <v>8700</v>
      </c>
    </row>
    <row r="62" spans="1:6" s="301" customFormat="1" ht="15.75">
      <c r="A62" s="333" t="s">
        <v>501</v>
      </c>
      <c r="B62" s="349"/>
      <c r="C62" s="349">
        <v>500</v>
      </c>
      <c r="D62" s="333" t="s">
        <v>409</v>
      </c>
      <c r="E62" s="349">
        <v>325</v>
      </c>
      <c r="F62" s="349">
        <v>325</v>
      </c>
    </row>
    <row r="63" spans="1:6" ht="15.75">
      <c r="A63" s="333"/>
      <c r="B63" s="349"/>
      <c r="C63" s="349"/>
      <c r="D63" s="333" t="s">
        <v>502</v>
      </c>
      <c r="E63" s="349">
        <v>230</v>
      </c>
      <c r="F63" s="349">
        <v>630</v>
      </c>
    </row>
    <row r="64" spans="1:6" ht="15.75">
      <c r="A64" s="333"/>
      <c r="B64" s="349"/>
      <c r="C64" s="349"/>
      <c r="D64" s="333"/>
      <c r="E64" s="349"/>
      <c r="F64" s="349"/>
    </row>
    <row r="65" spans="1:6" ht="15.75">
      <c r="A65" s="333"/>
      <c r="B65" s="349"/>
      <c r="C65" s="349"/>
      <c r="D65" s="333"/>
      <c r="E65" s="349"/>
      <c r="F65" s="349"/>
    </row>
    <row r="66" spans="1:6" ht="15.75">
      <c r="A66" s="333"/>
      <c r="B66" s="333"/>
      <c r="C66" s="333"/>
      <c r="D66" s="333"/>
      <c r="E66" s="349"/>
      <c r="F66" s="349"/>
    </row>
    <row r="67" spans="1:6" ht="15.75">
      <c r="A67" s="333"/>
      <c r="B67" s="333"/>
      <c r="C67" s="333"/>
      <c r="D67" s="333"/>
      <c r="E67" s="349"/>
      <c r="F67" s="349"/>
    </row>
    <row r="68" spans="1:6" ht="21.75" customHeight="1">
      <c r="A68" s="303" t="s">
        <v>210</v>
      </c>
      <c r="B68" s="350">
        <f>+B59+B60+B61+B58+B62+B63</f>
        <v>1760</v>
      </c>
      <c r="C68" s="350">
        <f>+C59+C60+C61+C58+C62+C63</f>
        <v>2460</v>
      </c>
      <c r="D68" s="303" t="s">
        <v>210</v>
      </c>
      <c r="E68" s="350">
        <f>E59+E60+E62+E63+E64+E65+E66+E67+E58+E61</f>
        <v>10076</v>
      </c>
      <c r="F68" s="350">
        <f>F59+F60+F62+F63+F64+F65+F66+F67+F58+F61</f>
        <v>10476</v>
      </c>
    </row>
    <row r="69" spans="1:6" ht="15.75">
      <c r="A69" s="524" t="s">
        <v>212</v>
      </c>
      <c r="B69" s="524"/>
      <c r="C69" s="524"/>
      <c r="D69" s="524"/>
      <c r="E69" s="350">
        <v>0</v>
      </c>
      <c r="F69" s="349"/>
    </row>
    <row r="70" spans="1:6" s="32" customFormat="1" ht="22.5" customHeight="1">
      <c r="A70" s="526" t="s">
        <v>213</v>
      </c>
      <c r="B70" s="526"/>
      <c r="C70" s="474" t="s">
        <v>497</v>
      </c>
      <c r="D70" s="526" t="s">
        <v>213</v>
      </c>
      <c r="E70" s="526"/>
      <c r="F70" s="491" t="s">
        <v>497</v>
      </c>
    </row>
    <row r="71" spans="1:6" s="197" customFormat="1" ht="15.75">
      <c r="A71" s="332" t="s">
        <v>214</v>
      </c>
      <c r="B71" s="332" t="s">
        <v>215</v>
      </c>
      <c r="C71" s="332"/>
      <c r="D71" s="332" t="s">
        <v>214</v>
      </c>
      <c r="E71" s="332" t="s">
        <v>214</v>
      </c>
      <c r="F71" s="490"/>
    </row>
    <row r="72" spans="1:6" ht="15.75">
      <c r="A72" s="524" t="s">
        <v>216</v>
      </c>
      <c r="B72" s="524"/>
      <c r="C72" s="524"/>
      <c r="D72" s="524"/>
      <c r="E72" s="350">
        <v>0</v>
      </c>
      <c r="F72" s="349"/>
    </row>
  </sheetData>
  <sheetProtection selectLockedCells="1" selectUnlockedCells="1"/>
  <mergeCells count="15">
    <mergeCell ref="A56:B56"/>
    <mergeCell ref="D56:E56"/>
    <mergeCell ref="A72:D72"/>
    <mergeCell ref="A57:B57"/>
    <mergeCell ref="D57:E57"/>
    <mergeCell ref="A70:B70"/>
    <mergeCell ref="D70:E70"/>
    <mergeCell ref="A69:D69"/>
    <mergeCell ref="A4:F4"/>
    <mergeCell ref="A51:F51"/>
    <mergeCell ref="A7:B7"/>
    <mergeCell ref="D7:E7"/>
    <mergeCell ref="A8:B8"/>
    <mergeCell ref="D8:E8"/>
    <mergeCell ref="A44:D44"/>
  </mergeCells>
  <printOptions/>
  <pageMargins left="0.15748031496062992" right="0.11811023622047245" top="0.5511811023622047" bottom="1.220472440944882" header="0.5905511811023623" footer="1.6141732283464567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35">
      <selection activeCell="H43" sqref="H43"/>
    </sheetView>
  </sheetViews>
  <sheetFormatPr defaultColWidth="9.00390625" defaultRowHeight="12.75"/>
  <cols>
    <col min="1" max="1" width="54.875" style="84" customWidth="1"/>
    <col min="2" max="2" width="10.125" style="84" customWidth="1"/>
    <col min="3" max="3" width="16.25390625" style="302" customWidth="1"/>
    <col min="4" max="4" width="16.00390625" style="84" bestFit="1" customWidth="1"/>
    <col min="5" max="7" width="9.125" style="84" customWidth="1"/>
  </cols>
  <sheetData>
    <row r="1" spans="2:4" ht="9.75" customHeight="1">
      <c r="B1" s="85"/>
      <c r="C1" s="291"/>
      <c r="D1" s="291" t="s">
        <v>217</v>
      </c>
    </row>
    <row r="2" spans="2:4" ht="13.5" customHeight="1">
      <c r="B2" s="85"/>
      <c r="C2" s="291"/>
      <c r="D2" s="291" t="s">
        <v>1</v>
      </c>
    </row>
    <row r="3" spans="1:4" ht="38.25" customHeight="1">
      <c r="A3" s="510" t="s">
        <v>463</v>
      </c>
      <c r="B3" s="510"/>
      <c r="C3" s="510"/>
      <c r="D3" s="509"/>
    </row>
    <row r="4" ht="6.75" customHeight="1"/>
    <row r="5" spans="3:4" ht="13.5" customHeight="1">
      <c r="C5" s="291"/>
      <c r="D5" s="291" t="s">
        <v>2</v>
      </c>
    </row>
    <row r="6" spans="1:4" ht="18" customHeight="1">
      <c r="A6" s="449" t="s">
        <v>218</v>
      </c>
      <c r="B6" s="451" t="s">
        <v>219</v>
      </c>
      <c r="C6" s="492" t="s">
        <v>220</v>
      </c>
      <c r="D6" s="491" t="s">
        <v>497</v>
      </c>
    </row>
    <row r="7" spans="1:7" s="32" customFormat="1" ht="21" customHeight="1">
      <c r="A7" s="524" t="s">
        <v>221</v>
      </c>
      <c r="B7" s="524"/>
      <c r="C7" s="527"/>
      <c r="D7" s="350"/>
      <c r="E7" s="227"/>
      <c r="F7" s="227"/>
      <c r="G7" s="227"/>
    </row>
    <row r="8" spans="1:4" ht="21" customHeight="1">
      <c r="A8" s="333" t="s">
        <v>222</v>
      </c>
      <c r="B8" s="333"/>
      <c r="C8" s="493">
        <v>53082200</v>
      </c>
      <c r="D8" s="349">
        <v>53082200</v>
      </c>
    </row>
    <row r="9" spans="1:4" ht="30.75" customHeight="1">
      <c r="A9" s="452" t="s">
        <v>223</v>
      </c>
      <c r="B9" s="333"/>
      <c r="C9" s="493">
        <v>17625440</v>
      </c>
      <c r="D9" s="349">
        <v>17625440</v>
      </c>
    </row>
    <row r="10" spans="1:4" ht="31.5" customHeight="1">
      <c r="A10" s="452" t="s">
        <v>224</v>
      </c>
      <c r="B10" s="333"/>
      <c r="C10" s="493">
        <v>8799580</v>
      </c>
      <c r="D10" s="349">
        <v>8799580</v>
      </c>
    </row>
    <row r="11" spans="1:4" ht="15.75">
      <c r="A11" s="333" t="s">
        <v>225</v>
      </c>
      <c r="B11" s="333"/>
      <c r="C11" s="493">
        <v>5280000</v>
      </c>
      <c r="D11" s="349">
        <v>5280000</v>
      </c>
    </row>
    <row r="12" spans="1:4" ht="15.75">
      <c r="A12" s="333" t="s">
        <v>226</v>
      </c>
      <c r="B12" s="333"/>
      <c r="C12" s="493">
        <v>100000</v>
      </c>
      <c r="D12" s="506">
        <v>100000</v>
      </c>
    </row>
    <row r="13" spans="1:4" ht="15.75">
      <c r="A13" s="333" t="s">
        <v>227</v>
      </c>
      <c r="B13" s="333"/>
      <c r="C13" s="493">
        <v>3445860</v>
      </c>
      <c r="D13" s="506">
        <v>3445860</v>
      </c>
    </row>
    <row r="14" spans="1:4" ht="33.75" customHeight="1">
      <c r="A14" s="452" t="s">
        <v>228</v>
      </c>
      <c r="B14" s="333"/>
      <c r="C14" s="493">
        <f>C8+C9</f>
        <v>70707640</v>
      </c>
      <c r="D14" s="506">
        <f>D8+D9</f>
        <v>70707640</v>
      </c>
    </row>
    <row r="15" spans="1:4" ht="15.75">
      <c r="A15" s="333" t="s">
        <v>229</v>
      </c>
      <c r="B15" s="333"/>
      <c r="C15" s="493">
        <v>8073000</v>
      </c>
      <c r="D15" s="506">
        <v>8073000</v>
      </c>
    </row>
    <row r="16" spans="1:4" ht="15.75">
      <c r="A16" s="333" t="s">
        <v>335</v>
      </c>
      <c r="B16" s="333"/>
      <c r="C16" s="493">
        <v>76500</v>
      </c>
      <c r="D16" s="506">
        <v>76500</v>
      </c>
    </row>
    <row r="17" spans="1:4" ht="15.75">
      <c r="A17" s="333" t="s">
        <v>487</v>
      </c>
      <c r="B17" s="333"/>
      <c r="C17" s="493">
        <v>17827656</v>
      </c>
      <c r="D17" s="506">
        <v>17827656</v>
      </c>
    </row>
    <row r="18" spans="1:4" ht="15.75">
      <c r="A18" s="333" t="s">
        <v>443</v>
      </c>
      <c r="B18" s="333"/>
      <c r="C18" s="493">
        <v>972400</v>
      </c>
      <c r="D18" s="506">
        <v>972400</v>
      </c>
    </row>
    <row r="19" spans="1:4" ht="29.25" customHeight="1">
      <c r="A19" s="528" t="s">
        <v>230</v>
      </c>
      <c r="B19" s="528"/>
      <c r="C19" s="529"/>
      <c r="D19" s="349"/>
    </row>
    <row r="20" spans="1:4" ht="41.25" customHeight="1">
      <c r="A20" s="530" t="s">
        <v>231</v>
      </c>
      <c r="B20" s="530"/>
      <c r="C20" s="531"/>
      <c r="D20" s="349"/>
    </row>
    <row r="21" spans="1:4" ht="15.75">
      <c r="A21" s="333" t="s">
        <v>488</v>
      </c>
      <c r="B21" s="333"/>
      <c r="C21" s="493"/>
      <c r="D21" s="349"/>
    </row>
    <row r="22" spans="1:4" ht="15.75">
      <c r="A22" s="333" t="s">
        <v>232</v>
      </c>
      <c r="B22" s="333"/>
      <c r="C22" s="493">
        <v>42549267</v>
      </c>
      <c r="D22" s="506">
        <v>42549267</v>
      </c>
    </row>
    <row r="23" spans="1:4" ht="33.75" customHeight="1">
      <c r="A23" s="452" t="s">
        <v>302</v>
      </c>
      <c r="B23" s="333"/>
      <c r="C23" s="493">
        <v>14700000</v>
      </c>
      <c r="D23" s="506">
        <v>14700000</v>
      </c>
    </row>
    <row r="24" spans="1:4" ht="15.75">
      <c r="A24" s="333" t="s">
        <v>489</v>
      </c>
      <c r="B24" s="333"/>
      <c r="C24" s="493"/>
      <c r="D24" s="506"/>
    </row>
    <row r="25" spans="1:4" ht="15.75">
      <c r="A25" s="333" t="s">
        <v>233</v>
      </c>
      <c r="B25" s="333"/>
      <c r="C25" s="493">
        <v>21274633</v>
      </c>
      <c r="D25" s="506">
        <v>21274633</v>
      </c>
    </row>
    <row r="26" spans="1:4" ht="15.75">
      <c r="A26" s="333" t="s">
        <v>307</v>
      </c>
      <c r="B26" s="333"/>
      <c r="C26" s="493"/>
      <c r="D26" s="506"/>
    </row>
    <row r="27" spans="1:4" ht="31.5" customHeight="1">
      <c r="A27" s="452" t="s">
        <v>306</v>
      </c>
      <c r="B27" s="333"/>
      <c r="C27" s="493">
        <v>7350000</v>
      </c>
      <c r="D27" s="506">
        <v>7350000</v>
      </c>
    </row>
    <row r="28" spans="1:4" ht="15.75">
      <c r="A28" s="333" t="s">
        <v>234</v>
      </c>
      <c r="B28" s="333"/>
      <c r="C28" s="493"/>
      <c r="D28" s="506"/>
    </row>
    <row r="29" spans="1:4" ht="15.75">
      <c r="A29" s="333" t="s">
        <v>488</v>
      </c>
      <c r="B29" s="333"/>
      <c r="C29" s="493">
        <v>10389333</v>
      </c>
      <c r="D29" s="506">
        <v>10389333</v>
      </c>
    </row>
    <row r="30" spans="1:4" ht="15.75">
      <c r="A30" s="333" t="s">
        <v>303</v>
      </c>
      <c r="B30" s="333"/>
      <c r="C30" s="493"/>
      <c r="D30" s="506"/>
    </row>
    <row r="31" spans="1:4" ht="15.75">
      <c r="A31" s="333" t="s">
        <v>489</v>
      </c>
      <c r="B31" s="333"/>
      <c r="C31" s="493">
        <v>5194667</v>
      </c>
      <c r="D31" s="506">
        <v>5194667</v>
      </c>
    </row>
    <row r="32" spans="1:4" ht="15.75">
      <c r="A32" s="333" t="s">
        <v>304</v>
      </c>
      <c r="B32" s="333"/>
      <c r="C32" s="493"/>
      <c r="D32" s="506"/>
    </row>
    <row r="33" spans="1:4" ht="16.5" customHeight="1">
      <c r="A33" s="333" t="s">
        <v>402</v>
      </c>
      <c r="B33" s="333"/>
      <c r="C33" s="493"/>
      <c r="D33" s="506"/>
    </row>
    <row r="34" spans="1:4" ht="33" customHeight="1">
      <c r="A34" s="453" t="s">
        <v>336</v>
      </c>
      <c r="B34" s="333"/>
      <c r="C34" s="493"/>
      <c r="D34" s="506"/>
    </row>
    <row r="35" spans="1:4" ht="33" customHeight="1">
      <c r="A35" s="453" t="s">
        <v>337</v>
      </c>
      <c r="B35" s="333"/>
      <c r="C35" s="493">
        <v>2380200</v>
      </c>
      <c r="D35" s="506">
        <v>2380200</v>
      </c>
    </row>
    <row r="36" spans="1:4" ht="33" customHeight="1">
      <c r="A36" s="452" t="s">
        <v>338</v>
      </c>
      <c r="B36" s="333"/>
      <c r="C36" s="493">
        <v>46173910</v>
      </c>
      <c r="D36" s="506">
        <v>46173910</v>
      </c>
    </row>
    <row r="37" spans="1:4" ht="17.25" customHeight="1">
      <c r="A37" s="333" t="s">
        <v>305</v>
      </c>
      <c r="B37" s="333"/>
      <c r="C37" s="493"/>
      <c r="D37" s="349"/>
    </row>
    <row r="38" spans="1:4" ht="17.25" customHeight="1">
      <c r="A38" s="333" t="s">
        <v>339</v>
      </c>
      <c r="B38" s="333"/>
      <c r="C38" s="493">
        <v>16378000</v>
      </c>
      <c r="D38" s="506">
        <v>16378000</v>
      </c>
    </row>
    <row r="39" spans="1:4" ht="17.25" customHeight="1">
      <c r="A39" s="333" t="s">
        <v>340</v>
      </c>
      <c r="B39" s="333"/>
      <c r="C39" s="493">
        <v>39729552</v>
      </c>
      <c r="D39" s="506">
        <v>39729552</v>
      </c>
    </row>
    <row r="40" spans="1:4" ht="31.5" customHeight="1">
      <c r="A40" s="452" t="s">
        <v>403</v>
      </c>
      <c r="B40" s="333"/>
      <c r="C40" s="493"/>
      <c r="D40" s="506"/>
    </row>
    <row r="41" spans="1:4" ht="15.75">
      <c r="A41" s="333" t="s">
        <v>235</v>
      </c>
      <c r="B41" s="333"/>
      <c r="C41" s="493">
        <v>3617900</v>
      </c>
      <c r="D41" s="506">
        <v>3617900</v>
      </c>
    </row>
    <row r="42" spans="1:4" ht="15.75">
      <c r="A42" s="333" t="s">
        <v>503</v>
      </c>
      <c r="B42" s="333"/>
      <c r="C42" s="493"/>
      <c r="D42" s="506">
        <v>9272000</v>
      </c>
    </row>
    <row r="43" spans="1:4" ht="15.75">
      <c r="A43" s="333" t="s">
        <v>504</v>
      </c>
      <c r="B43" s="333"/>
      <c r="C43" s="493"/>
      <c r="D43" s="506">
        <v>267087</v>
      </c>
    </row>
    <row r="44" spans="1:4" ht="15.75">
      <c r="A44" s="333" t="s">
        <v>505</v>
      </c>
      <c r="B44" s="333"/>
      <c r="C44" s="493"/>
      <c r="D44" s="506">
        <v>199802</v>
      </c>
    </row>
    <row r="45" spans="1:4" ht="17.25" customHeight="1">
      <c r="A45" s="303" t="s">
        <v>236</v>
      </c>
      <c r="B45" s="303"/>
      <c r="C45" s="494">
        <f>C8+C9+C15+C16+C22+C23+C25+C26+C27+C30+C32+C35+C36+C38+C39+C40+C41+C18+C29+C31+C17</f>
        <v>307394658</v>
      </c>
      <c r="D45" s="507">
        <f>D8+D9+D15+D16+D22+D23+D25+D26+D27+D30+D32+D35+D36+D38+D39+D40+D41+D18+D29+D31+D17+D42+D43+D44</f>
        <v>317133547</v>
      </c>
    </row>
  </sheetData>
  <sheetProtection selectLockedCells="1" selectUnlockedCells="1"/>
  <mergeCells count="4">
    <mergeCell ref="A7:C7"/>
    <mergeCell ref="A19:C19"/>
    <mergeCell ref="A20:C20"/>
    <mergeCell ref="A3:D3"/>
  </mergeCells>
  <printOptions/>
  <pageMargins left="0.3937007874015748" right="0.31496062992125984" top="0.1968503937007874" bottom="0.31496062992125984" header="0.2362204724409449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Windows-felhasználó</cp:lastModifiedBy>
  <cp:lastPrinted>2019-05-03T12:13:48Z</cp:lastPrinted>
  <dcterms:created xsi:type="dcterms:W3CDTF">2002-11-18T12:26:49Z</dcterms:created>
  <dcterms:modified xsi:type="dcterms:W3CDTF">2019-06-04T11:50:06Z</dcterms:modified>
  <cp:category/>
  <cp:version/>
  <cp:contentType/>
  <cp:contentStatus/>
  <cp:revision>519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-1398869409</vt:r8>
  </property>
  <property fmtid="{D5CDD505-2E9C-101B-9397-08002B2CF9AE}" pid="3" name="_AuthorEmail">
    <vt:lpwstr>fodor.csaba1@chello.hu</vt:lpwstr>
  </property>
  <property fmtid="{D5CDD505-2E9C-101B-9397-08002B2CF9AE}" pid="4" name="_AuthorEmailDisplayName">
    <vt:lpwstr>Fodor Csaba</vt:lpwstr>
  </property>
</Properties>
</file>