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14" activeTab="15"/>
  </bookViews>
  <sheets>
    <sheet name="1. KÖLTSÉGVETÉSI MÉRLEG" sheetId="1" r:id="rId1"/>
    <sheet name="2. KIADÁSAI KIEMELT ELŐIRÁNYZA" sheetId="2" r:id="rId2"/>
    <sheet name="3. BEVÉTELE KIEMELT ELŐIRÁNYZAT" sheetId="3" r:id="rId3"/>
    <sheet name="4. BERUHÁZÁSI ÉS FELÚJÍTÁSI KIA" sheetId="4" r:id="rId4"/>
    <sheet name="5.EU projektek" sheetId="5" r:id="rId5"/>
    <sheet name="6. LAKOSSÁGI TÁM.SZOC. ELL" sheetId="6" r:id="rId6"/>
    <sheet name="7. KÖLCSÖNÖK,TÁM. NYUJTÁSA" sheetId="7" r:id="rId7"/>
    <sheet name="8. TÁMOGAT. KÖLCSÖN BEVÉTELE" sheetId="8" r:id="rId8"/>
    <sheet name="9. HELYI ADÓ KÖZH.BEV." sheetId="9" r:id="rId9"/>
    <sheet name="12. FENYŐLIGET ÓVODA KIAD-BEV" sheetId="10" r:id="rId10"/>
    <sheet name="13. DOROGHÁZA ÖNKORMÁNYZATI KON" sheetId="11" r:id="rId11"/>
    <sheet name="14. Összevont költségvetési mér" sheetId="12" r:id="rId12"/>
    <sheet name="15. ÖSSZEVONT VAGYONMÉRLEG" sheetId="13" r:id="rId13"/>
    <sheet name="16. ÖSSZEVON EREDMÉNY KIMUTATÁS" sheetId="14" r:id="rId14"/>
    <sheet name="17. ÖSSZEVONMARADVÁNY KIMUTATÁS" sheetId="15" r:id="rId15"/>
    <sheet name="18. LÉTSZÁM" sheetId="16" r:id="rId16"/>
    <sheet name="19. Közös Önkor. Hivatal" sheetId="17" r:id="rId17"/>
  </sheets>
  <definedNames>
    <definedName name="_xlnm.Print_Area" localSheetId="0">'1. KÖLTSÉGVETÉSI MÉRLEG'!$A$1:$B$28</definedName>
    <definedName name="_xlnm.Print_Area" localSheetId="15">'18. LÉTSZÁM'!$A$1:$B$30</definedName>
    <definedName name="_xlnm.Print_Area" localSheetId="1">'2. KIADÁSAI KIEMELT ELŐIRÁNYZA'!$A$1:$E$123</definedName>
    <definedName name="_xlnm.Print_Area" localSheetId="2">'3. BEVÉTELE KIEMELT ELŐIRÁNYZAT'!$A$1:$E$99</definedName>
    <definedName name="_xlnm.Print_Area" localSheetId="3">'4. BERUHÁZÁSI ÉS FELÚJÍTÁSI KIA'!$A$3:$C$51</definedName>
    <definedName name="_xlnm.Print_Area" localSheetId="4">'5.EU projektek'!$A$2:$B$26</definedName>
    <definedName name="_xlnm.Print_Area" localSheetId="5">'6. LAKOSSÁGI TÁM.SZOC. ELL'!$A$2:$C$42</definedName>
    <definedName name="_xlnm.Print_Area" localSheetId="6">'7. KÖLCSÖNÖK,TÁM. NYUJTÁSA'!$A$2:$C$71</definedName>
    <definedName name="_xlnm.Print_Area" localSheetId="7">'8. TÁMOGAT. KÖLCSÖN BEVÉTELE'!$A$2:$C$56</definedName>
  </definedNames>
  <calcPr fullCalcOnLoad="1"/>
</workbook>
</file>

<file path=xl/sharedStrings.xml><?xml version="1.0" encoding="utf-8"?>
<sst xmlns="http://schemas.openxmlformats.org/spreadsheetml/2006/main" count="1365" uniqueCount="954">
  <si>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</si>
  <si>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</si>
  <si>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</si>
  <si>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</si>
  <si>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</si>
  <si>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</si>
  <si>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</si>
  <si>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</si>
  <si>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</si>
  <si>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</si>
  <si>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</si>
  <si>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</si>
  <si>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</si>
  <si>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</si>
  <si>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</si>
  <si>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</si>
  <si>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</si>
  <si>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</si>
  <si>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</si>
  <si>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</si>
  <si>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</si>
  <si>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</si>
  <si>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</si>
  <si>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</si>
  <si>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</si>
  <si>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</si>
  <si>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</si>
  <si>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</si>
  <si>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</si>
  <si>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</si>
  <si>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</si>
  <si>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</si>
  <si>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</si>
  <si>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</si>
  <si>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</si>
  <si>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</si>
  <si>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</si>
  <si>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</si>
  <si>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</si>
  <si>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</si>
  <si>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</si>
  <si>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</si>
  <si>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</si>
  <si>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</si>
  <si>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</si>
  <si>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háztartásoktól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</si>
  <si>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</si>
  <si>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</si>
  <si>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</si>
  <si>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</si>
  <si>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</si>
  <si>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</si>
  <si>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</si>
  <si>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</si>
  <si>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</si>
  <si>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</si>
  <si>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</si>
  <si>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</si>
  <si>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</si>
  <si>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</si>
  <si>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</si>
  <si>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</si>
  <si>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</si>
  <si>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</si>
  <si>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</si>
  <si>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</si>
  <si>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</si>
  <si>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</si>
  <si>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</si>
  <si>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</si>
  <si>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</si>
  <si>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</si>
  <si>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</si>
  <si>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</si>
  <si>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</si>
  <si>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</si>
  <si>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</si>
  <si>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</si>
  <si>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</si>
  <si>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</si>
  <si>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</si>
  <si>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</si>
  <si>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</si>
  <si>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</si>
  <si>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</si>
  <si>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</si>
  <si>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</si>
  <si>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</si>
  <si>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</si>
  <si>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</si>
  <si>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</si>
  <si>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</si>
  <si>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</si>
  <si>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</si>
  <si>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</si>
  <si>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</si>
  <si>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</si>
  <si>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</si>
  <si>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</si>
  <si>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</si>
  <si>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</si>
  <si>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</si>
  <si>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</si>
  <si>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</si>
  <si>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</si>
  <si>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</si>
  <si>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</si>
  <si>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</si>
  <si>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</si>
  <si>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</si>
  <si>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</si>
  <si>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</si>
  <si>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</si>
  <si>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</si>
  <si>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</si>
  <si>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</si>
  <si>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</si>
  <si>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</si>
  <si>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</si>
  <si>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</si>
  <si>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</si>
  <si>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</si>
  <si>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</si>
  <si>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</si>
  <si>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</si>
  <si>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</si>
  <si>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</si>
  <si>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</si>
  <si>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</si>
  <si>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</si>
  <si>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</si>
  <si>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</si>
  <si>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</si>
  <si>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</si>
  <si>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</si>
  <si>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</si>
  <si>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</si>
  <si>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</si>
  <si>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</si>
  <si>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</si>
  <si>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</si>
  <si>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</si>
  <si>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</si>
  <si>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</si>
  <si>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</si>
  <si>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</si>
  <si>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</si>
  <si>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</si>
  <si>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</si>
  <si>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</si>
  <si>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</si>
  <si>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</si>
  <si>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</si>
  <si>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</si>
  <si>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</si>
  <si>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</si>
  <si>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</si>
  <si>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</si>
  <si>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</si>
  <si>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</si>
  <si>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</si>
  <si>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</si>
  <si>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</si>
  <si>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</si>
  <si>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</si>
  <si>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</si>
  <si>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</si>
  <si>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</si>
  <si>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</si>
  <si>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</si>
  <si>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</si>
  <si>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</si>
  <si>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</si>
  <si>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</si>
  <si>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</si>
  <si>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</si>
  <si>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</si>
  <si>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</si>
  <si>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</si>
  <si>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</si>
  <si>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</si>
  <si>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</si>
  <si>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</si>
  <si>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</si>
  <si>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</si>
  <si>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</si>
  <si>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</si>
  <si>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</si>
  <si>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</si>
  <si>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</si>
  <si>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</si>
  <si>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</si>
  <si>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</si>
  <si>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</si>
  <si>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</si>
  <si>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</si>
  <si>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</si>
  <si>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</si>
  <si>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</si>
  <si>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</si>
  <si>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</si>
  <si>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</si>
  <si>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</si>
  <si>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</si>
  <si>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</si>
  <si>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</si>
  <si>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</si>
  <si>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</si>
  <si>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</si>
  <si>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</si>
  <si>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</si>
  <si>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</si>
  <si>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</si>
  <si>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</si>
  <si>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</si>
  <si>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</si>
  <si>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</si>
  <si>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</si>
  <si>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</si>
  <si>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</si>
  <si>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</si>
  <si>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</si>
  <si>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</si>
  <si>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</si>
  <si>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</si>
  <si>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</si>
  <si>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</si>
  <si>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</si>
  <si>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</si>
  <si>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</si>
  <si>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</si>
  <si>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</si>
  <si>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</si>
  <si>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</si>
  <si>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</si>
  <si>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</si>
  <si>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</si>
  <si>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</si>
  <si>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</si>
  <si>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</si>
  <si>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</si>
  <si>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</si>
  <si>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</si>
  <si>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</si>
  <si>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</si>
  <si>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</si>
  <si>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</si>
  <si>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</si>
  <si>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</si>
  <si>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</si>
  <si>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</si>
  <si>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</si>
  <si>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</si>
  <si>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</si>
  <si>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</si>
  <si>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</si>
  <si>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</si>
  <si>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</si>
  <si>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</si>
  <si>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</si>
  <si>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</si>
  <si>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</si>
  <si>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</si>
  <si>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</si>
  <si>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</si>
  <si>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</si>
  <si>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</si>
  <si>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</si>
  <si>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</si>
  <si>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</si>
  <si>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</si>
  <si>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</si>
  <si>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</si>
  <si>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</si>
  <si>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</si>
  <si>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</si>
  <si>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</si>
  <si>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</si>
  <si>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</si>
  <si>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</si>
  <si>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</si>
  <si>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</si>
  <si>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</si>
  <si>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</si>
  <si>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</si>
  <si>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</si>
  <si>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</si>
  <si>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</si>
  <si>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</si>
  <si>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</si>
  <si>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</si>
  <si>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</si>
  <si>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</si>
  <si>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</si>
  <si>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</si>
  <si>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</si>
  <si>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</si>
  <si>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</si>
  <si>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</si>
  <si>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</si>
  <si>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</si>
  <si>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</si>
  <si>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</si>
  <si>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</si>
  <si>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</si>
  <si>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</si>
  <si>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</si>
  <si>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</si>
  <si>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</si>
  <si>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</si>
  <si>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</si>
  <si>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</si>
  <si>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</si>
  <si>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</si>
  <si>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</si>
  <si>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</si>
  <si>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</si>
  <si>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</si>
  <si>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</si>
  <si>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</si>
  <si>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</si>
  <si>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</si>
  <si>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</si>
  <si>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</si>
  <si>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</si>
  <si>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</si>
  <si>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</si>
  <si>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</si>
  <si>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</si>
  <si>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</si>
  <si>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</si>
  <si>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</si>
  <si>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</si>
  <si>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</si>
  <si>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</si>
  <si>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</si>
  <si>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</si>
  <si>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</si>
  <si>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</si>
  <si>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</si>
  <si>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</si>
  <si>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</si>
  <si>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</si>
  <si>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</si>
  <si>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</si>
  <si>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</si>
  <si>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</si>
  <si>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</si>
  <si>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</si>
  <si>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</si>
  <si>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</si>
  <si>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</si>
  <si>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</si>
  <si>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</si>
  <si>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</si>
  <si>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</si>
  <si>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</si>
  <si>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</si>
  <si>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</si>
  <si>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</si>
  <si>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</si>
  <si>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</si>
  <si>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</si>
  <si>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</si>
  <si>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</si>
  <si>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</si>
  <si>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</si>
  <si>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</si>
  <si>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</si>
  <si>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</si>
  <si>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</si>
  <si>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</si>
  <si>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</si>
  <si>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</si>
  <si>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</si>
  <si>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</si>
  <si>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</si>
  <si>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</si>
  <si>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</si>
  <si>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</si>
  <si>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</si>
  <si>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</si>
  <si>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</si>
  <si>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</si>
  <si>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</si>
  <si>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</si>
  <si>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</si>
  <si>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</si>
  <si>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</si>
  <si>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</si>
  <si>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</si>
  <si>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</si>
  <si>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</si>
  <si>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</si>
  <si>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</si>
  <si>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</si>
  <si>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</si>
  <si>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</si>
  <si>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</si>
  <si>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</si>
  <si>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</si>
  <si>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</si>
  <si>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</si>
  <si>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</si>
  <si>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</si>
  <si>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</si>
  <si>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</si>
  <si>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</si>
  <si>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</si>
  <si>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</si>
  <si>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</si>
  <si>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</si>
  <si>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</si>
  <si>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</si>
  <si>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</si>
  <si>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</si>
  <si>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</si>
  <si>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</si>
  <si>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</si>
  <si>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</si>
  <si>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</si>
  <si>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</si>
  <si>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</si>
  <si>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</si>
  <si>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</si>
  <si>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</si>
  <si>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</si>
  <si>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</si>
  <si>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</si>
  <si>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</si>
  <si>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</si>
  <si>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</si>
  <si>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</si>
  <si>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</si>
  <si>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</si>
  <si>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</si>
  <si>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</si>
  <si>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</si>
  <si>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</si>
  <si>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</si>
  <si>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</si>
  <si>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</si>
  <si>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</si>
  <si>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</si>
  <si>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</si>
  <si>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</si>
  <si>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</si>
  <si>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</si>
  <si>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</si>
  <si>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</si>
  <si>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</si>
  <si>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</si>
  <si>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</si>
  <si>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</si>
  <si>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</si>
  <si>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</si>
  <si>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</si>
  <si>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</si>
  <si>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</si>
  <si>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</si>
  <si>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</si>
  <si>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</si>
  <si>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</si>
  <si>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</si>
  <si>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</si>
  <si>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</si>
  <si>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</si>
  <si>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</si>
  <si>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</si>
  <si>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</si>
  <si>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</si>
  <si>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</si>
  <si>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</si>
  <si>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</si>
  <si>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</si>
  <si>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</si>
  <si>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</si>
  <si>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</si>
  <si>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</si>
  <si>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</si>
  <si>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</si>
  <si>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</si>
  <si>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</si>
  <si>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</si>
  <si>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</si>
  <si>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</si>
  <si>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</si>
  <si>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</si>
  <si>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</si>
  <si>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</si>
  <si>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</si>
  <si>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</si>
  <si>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</si>
  <si>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</si>
  <si>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</si>
  <si>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</si>
  <si>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</si>
  <si>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</si>
  <si>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</si>
  <si>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</si>
  <si>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</si>
  <si>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</si>
  <si>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</si>
  <si>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</si>
  <si>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</si>
  <si>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</si>
  <si>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</si>
  <si>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</si>
  <si>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</si>
  <si>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</si>
  <si>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</si>
  <si>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</si>
  <si>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</si>
  <si>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</si>
  <si>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</si>
  <si>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</si>
  <si>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</si>
  <si>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</si>
  <si>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</si>
  <si>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</si>
  <si>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</si>
  <si>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</si>
  <si>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</si>
  <si>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</si>
  <si>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</si>
  <si>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</si>
  <si>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</si>
  <si>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</si>
  <si>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</si>
  <si>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</si>
  <si>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</si>
  <si>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</si>
  <si>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</si>
  <si>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</si>
  <si>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</si>
  <si>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</si>
  <si>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</si>
  <si>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</si>
  <si>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</si>
  <si>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</si>
  <si>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</si>
  <si>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</si>
  <si>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</si>
  <si>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</si>
  <si>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</si>
  <si>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</si>
  <si>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</si>
  <si>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</si>
  <si>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Pedagógus I.</t>
  </si>
  <si>
    <t>temetési segély [Szoctv. 45.§]</t>
  </si>
  <si>
    <t>Önkormányzat és Intézményei összesen</t>
  </si>
  <si>
    <t>Megbízási díjjal foglalkoztatottak</t>
  </si>
  <si>
    <t>Eredeti ei</t>
  </si>
  <si>
    <t>Mód.ei.</t>
  </si>
  <si>
    <t>teljesítés</t>
  </si>
  <si>
    <t>módosított ei</t>
  </si>
  <si>
    <t>mód.ei.</t>
  </si>
  <si>
    <t>teljesí-tés</t>
  </si>
  <si>
    <t>eredeti előirányzat</t>
  </si>
  <si>
    <t>módosított előirányzat</t>
  </si>
  <si>
    <t>Felhalmozási célú önkormányzati támogatás</t>
  </si>
  <si>
    <t>óvodáztatási támogatás</t>
  </si>
  <si>
    <t>Helyi önkormányzatok törvényi előíráson alapuló befizetései</t>
  </si>
  <si>
    <t>K5022</t>
  </si>
  <si>
    <t>Egyéb működési célú kiadások</t>
  </si>
  <si>
    <t>DOROGHÁZA KÖZSÉG 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</si>
  <si>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</si>
  <si>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</si>
  <si>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</si>
  <si>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</si>
  <si>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</si>
  <si>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</si>
  <si>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</si>
  <si>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</si>
  <si>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DOROGHÁZA KÖZSÉG ÖNKORMÁNYZATA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</si>
  <si>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</si>
  <si>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</si>
  <si>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</si>
  <si>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</si>
  <si>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</si>
  <si>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</si>
  <si>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</si>
  <si>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</si>
  <si>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</si>
  <si>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</si>
  <si>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</si>
  <si>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</si>
  <si>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</si>
  <si>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</si>
  <si>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</si>
  <si>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</si>
  <si>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</si>
  <si>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</si>
  <si>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</si>
  <si>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</si>
  <si>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</si>
  <si>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</si>
  <si>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</si>
  <si>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</si>
  <si>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</si>
  <si>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</si>
  <si>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</si>
  <si>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</si>
  <si>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</si>
  <si>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</si>
  <si>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</si>
  <si>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</si>
  <si>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</si>
  <si>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</si>
  <si>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</si>
  <si>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</si>
  <si>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</si>
  <si>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</si>
  <si>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</si>
  <si>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</si>
  <si>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</si>
  <si>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</si>
  <si>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</si>
  <si>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</si>
  <si>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</si>
  <si>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</si>
  <si>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</si>
  <si>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</si>
  <si>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</si>
  <si>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</si>
  <si>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</si>
  <si>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</si>
  <si>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</si>
  <si>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</si>
  <si>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</si>
  <si>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</si>
  <si>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</si>
  <si>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</si>
  <si>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</si>
  <si>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</si>
  <si>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</si>
  <si>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</si>
  <si>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</si>
  <si>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</si>
  <si>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</si>
  <si>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</si>
  <si>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</si>
  <si>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</si>
  <si>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</si>
  <si>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</si>
  <si>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</si>
  <si>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</si>
  <si>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</si>
  <si>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</si>
  <si>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</si>
  <si>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</si>
  <si>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</si>
  <si>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</si>
  <si>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</si>
  <si>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</si>
  <si>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</si>
  <si>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122</t>
  </si>
  <si>
    <t>D/II/4i - ebből: költségvetési évet követően esedékes követelések egyéb működési bevételekre</t>
  </si>
  <si>
    <t>141</t>
  </si>
  <si>
    <t>D/II Költségvetési évet követően esedékes követelések (=D/II/1+…+D/II/8)</t>
  </si>
  <si>
    <t>142</t>
  </si>
  <si>
    <t>D/III/1 Adott előlegek (=D/III/1a+…+D/III/1f)</t>
  </si>
  <si>
    <t>147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</si>
  <si>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</si>
  <si>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</si>
  <si>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</si>
  <si>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</si>
  <si>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</si>
  <si>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</si>
  <si>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</si>
  <si>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</si>
  <si>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</si>
  <si>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</si>
  <si>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</si>
  <si>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</si>
  <si>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</si>
  <si>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</si>
  <si>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</si>
  <si>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</si>
  <si>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</si>
  <si>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</si>
  <si>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</si>
  <si>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</si>
  <si>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</si>
  <si>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</si>
  <si>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</si>
  <si>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</si>
  <si>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</si>
  <si>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</si>
  <si>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178</t>
  </si>
  <si>
    <t>H/I/5 Költségvetési évben esedékes kötelezettségek egyéb működési célú kiadásokra (&gt;=H/I/5a+H/I/5b)</t>
  </si>
  <si>
    <t>186</t>
  </si>
  <si>
    <t>H/I/9 Költségvetési évben esedékes kötelezettségek finanszírozási kiadásokra (&gt;=H/I/9a+…+H/I/9l)</t>
  </si>
  <si>
    <t>193</t>
  </si>
  <si>
    <t>H/I/9g - ebből: költségvetési évben esedékes kötelezettségek államháztartáson belüli megelőlegezések visszafizetésére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</si>
  <si>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</si>
  <si>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</si>
  <si>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</si>
  <si>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</si>
  <si>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</si>
  <si>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</si>
  <si>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</si>
  <si>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</si>
  <si>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</si>
  <si>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</si>
  <si>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</si>
  <si>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</si>
  <si>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</si>
  <si>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</si>
  <si>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</si>
  <si>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</si>
  <si>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</si>
  <si>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</si>
  <si>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</si>
  <si>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</si>
  <si>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</si>
  <si>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</si>
  <si>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</si>
  <si>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</si>
  <si>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</si>
  <si>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</si>
  <si>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</si>
  <si>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</si>
  <si>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</si>
  <si>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</si>
  <si>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</si>
  <si>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</si>
  <si>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</si>
  <si>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Szakmai anyagok beszerzése        (K311)</t>
  </si>
  <si>
    <t>Üzemeltetési anyagok beszerzése        (K312)</t>
  </si>
  <si>
    <t>Árubeszerzés        (K313)</t>
  </si>
  <si>
    <t>Egyéb kommunikációs szolgáltatások        (K322)</t>
  </si>
  <si>
    <t>Közüzemi díjak        (K331)</t>
  </si>
  <si>
    <t>Szakmai tevékenységet segítő szolgáltatások         (K336)</t>
  </si>
  <si>
    <t>Egyéb szolgáltatások         (K337)</t>
  </si>
  <si>
    <t>Működési célú előzetesen felszámított általános forgalmi adó        (K351)</t>
  </si>
  <si>
    <t>Egyéb dologi kiadások        (K355)</t>
  </si>
  <si>
    <t>Előző év költségvetési maradványának igénybevétele (B8131)</t>
  </si>
  <si>
    <t>Központi, irányító szervi támogatás (B816)</t>
  </si>
  <si>
    <t>Foglalkoztatottak személyi juttatásai         (K11)</t>
  </si>
  <si>
    <t>Személyi juttatások (K1)</t>
  </si>
  <si>
    <t>Munkaadókat terhelő járulékok és szociális hozzájárulási adó                                                                                 (K2)</t>
  </si>
  <si>
    <t>Készletbeszerzés       (K31)</t>
  </si>
  <si>
    <t>Kommunikációs szolgáltatások         (K32)</t>
  </si>
  <si>
    <t>Szolgáltatási kiadások         (K33)</t>
  </si>
  <si>
    <t>Különféle befizetések és egyéb dologi kiadások        (K35)</t>
  </si>
  <si>
    <t>Dologi kiadások         (K3)</t>
  </si>
  <si>
    <t>Költségvetési kiadások (K1-K8)</t>
  </si>
  <si>
    <t>Maradvány igénybevétele  (B813)</t>
  </si>
  <si>
    <t>Belföldi finanszírozás bevételei  (B81)</t>
  </si>
  <si>
    <t>KIADÁS</t>
  </si>
  <si>
    <t>BEVÉTEL</t>
  </si>
  <si>
    <t>DOROGHÁZA FENYŐLIGET ÓVODA</t>
  </si>
  <si>
    <t>Önkormányzat</t>
  </si>
  <si>
    <t>fő</t>
  </si>
  <si>
    <t>Fenyőliget óvoda</t>
  </si>
  <si>
    <t>összesen</t>
  </si>
  <si>
    <t xml:space="preserve">D)        Alaptevékenység kötelezettséggel terhelt  maradványa </t>
  </si>
  <si>
    <t>Fenyőliget Óvoda</t>
  </si>
  <si>
    <t>Összesen</t>
  </si>
  <si>
    <t>Közmunkaprogram beszerzései</t>
  </si>
  <si>
    <t>Családi támogatások (erzsébet utalvány)</t>
  </si>
  <si>
    <t>pénzbeni és termbeni gyvédelmi tám. (erzsébet utalvány)</t>
  </si>
  <si>
    <t>Tartalékok</t>
  </si>
  <si>
    <t>K513</t>
  </si>
  <si>
    <t>belföldi gépjárművek adójának a központi költségvetést megillető része</t>
  </si>
  <si>
    <t>belföldi gépjárművek adójának a helyi önkormányzatot megillető része</t>
  </si>
  <si>
    <t>külföldi gépjárművek adója</t>
  </si>
  <si>
    <t>gépjármű túlsúlydíj</t>
  </si>
  <si>
    <t>20       Kapott (járó) kamatok és kamatjellegű eredményszemléletű bevételek</t>
  </si>
  <si>
    <t>24 Fizetendő kamatok és kamatjellegű ráfordítások</t>
  </si>
  <si>
    <t>IX. Pénzügyi műveletek ráfordításai (22+23+24+25+26</t>
  </si>
  <si>
    <t xml:space="preserve">E)        MÉRLEG SZERINTI EREDMÉNY (=±A±B) </t>
  </si>
  <si>
    <t>Vagyonmérleg</t>
  </si>
  <si>
    <t>Jubileumi jutalom (K1106)</t>
  </si>
  <si>
    <t>Fogalakoztatottak egyéb személyi juttatása (K1113)</t>
  </si>
  <si>
    <t>Külső személyi juttatások (K123)</t>
  </si>
  <si>
    <t>Vásárolt élelmezés (K332)</t>
  </si>
  <si>
    <t>Informatikai eszközök beszerzése (K63)</t>
  </si>
  <si>
    <t>Egyéb tárgyi eszk.besz. (K64)</t>
  </si>
  <si>
    <t>Beruházási célú áfa</t>
  </si>
  <si>
    <t>Beruházások (K6)</t>
  </si>
  <si>
    <t>Működési célú támogatás elkülönített pénzalapok (B16)</t>
  </si>
  <si>
    <t>Működési célú támogatások államháztartáson belülről (B1)</t>
  </si>
  <si>
    <t>Egyéb kapott (járó) kamatok kamatjellegű bev. (B4082)</t>
  </si>
  <si>
    <t>Kamatbevételek (B408)</t>
  </si>
  <si>
    <t>13 Eladott áruk beszerési értéke</t>
  </si>
  <si>
    <t>08</t>
  </si>
  <si>
    <t>A/II/4 Beruházások, felújítások</t>
  </si>
  <si>
    <t xml:space="preserve">Önkormányzat </t>
  </si>
  <si>
    <t>Dorogházi Fenyőliget Óvoda</t>
  </si>
  <si>
    <t>Önkormányzati összesen</t>
  </si>
  <si>
    <t xml:space="preserve"> Ft-ban</t>
  </si>
  <si>
    <t>Ft</t>
  </si>
  <si>
    <t>Lakosságnak juttatott támogatások, szociális ellátások ( Ft)</t>
  </si>
  <si>
    <t>Támogatások, kölcsönök nyújtása és törlesztése ( Ft)</t>
  </si>
  <si>
    <t>Támogatások, kölcsönök bevételei ( Ft)</t>
  </si>
  <si>
    <t>Helyi adó és egyéb közhatalmi bevételek ( Ft)</t>
  </si>
  <si>
    <t>összevont költségvetési mérlege</t>
  </si>
  <si>
    <t>Rovat</t>
  </si>
  <si>
    <t xml:space="preserve"> Bevételek  (B1-B8)</t>
  </si>
  <si>
    <t xml:space="preserve">Karbantartási, kisjavítási szolgáltatások        (K334) </t>
  </si>
  <si>
    <t xml:space="preserve">I        Tevékenység nettó eredményszemléletű bevétele </t>
  </si>
  <si>
    <t>Ft-ban</t>
  </si>
  <si>
    <t xml:space="preserve">igazgató (főigazgató), igazgatóhelyettes </t>
  </si>
  <si>
    <t>DOROGHÁZA KÖZSÉG ÖNKORMÁNYZATA 2017. évi költségvetési mérlege</t>
  </si>
  <si>
    <t>2017. évi költségvetés kiadásaikiemelt előirányzatonként</t>
  </si>
  <si>
    <t>2017.évi költségvetés bevételei kiemelt előirányzatonként</t>
  </si>
  <si>
    <t>2017. évi költségvetés beruházási és felújítási kiadásai célok szerint</t>
  </si>
  <si>
    <t>2017. évi, az  európai uniós forrásból finanszírozott támogatással megvalósuló programok, projektek, valamint a helyi önkormányzat ilyen projektekhez történő hozzájárulásának kiadásai és bevételei</t>
  </si>
  <si>
    <t>Dorogháza Községi Önkormányzat 2017. évi költségvetési beszámoló</t>
  </si>
  <si>
    <t>Dorogháza Községi Önkormányzat 2017. évi költségvetése</t>
  </si>
  <si>
    <t>2017. évi költségvetési kiadása és bevétele</t>
  </si>
  <si>
    <t>DOROGHÁZA KÖZSÉG ÖNKORMÁNYZATA 2017. évi összevont  költségvetési mérlege</t>
  </si>
  <si>
    <t>Eredménykimutatás 2017.12.31.</t>
  </si>
  <si>
    <t>Maradványkimutatás 2017.12.31.</t>
  </si>
  <si>
    <t>2017. évi létszámadata</t>
  </si>
  <si>
    <t>K89</t>
  </si>
  <si>
    <t>B411</t>
  </si>
  <si>
    <t>B64</t>
  </si>
  <si>
    <t>B75</t>
  </si>
  <si>
    <t>Egyéb tárgyi eszköz Felújítása</t>
  </si>
  <si>
    <t>Dorogháza Önkormányzati Konyha</t>
  </si>
  <si>
    <t>Önkormányzati Konyha</t>
  </si>
  <si>
    <t>Tárgy időszak</t>
  </si>
  <si>
    <t>Tárgi időszak</t>
  </si>
  <si>
    <t>1.Arculati kézikönyv</t>
  </si>
  <si>
    <t>Gyerekház számítógép beszerzés</t>
  </si>
  <si>
    <t xml:space="preserve">Hotoló lapát 2. részlet </t>
  </si>
  <si>
    <t>Döngölő béka</t>
  </si>
  <si>
    <t>Fúrókalapács</t>
  </si>
  <si>
    <t>Univerzális szeletelő</t>
  </si>
  <si>
    <t>Vákuum csomagoló</t>
  </si>
  <si>
    <t>Akkus csavar behajtó</t>
  </si>
  <si>
    <t>Aszalógép</t>
  </si>
  <si>
    <t>Elektromos főzőzsámoly</t>
  </si>
  <si>
    <t>Munkaasztal</t>
  </si>
  <si>
    <t>Nagykonyhai mosogató</t>
  </si>
  <si>
    <t>116 literes lábas</t>
  </si>
  <si>
    <t>sarokcsiszoló</t>
  </si>
  <si>
    <t>Talajmaró</t>
  </si>
  <si>
    <t>Műkő nyársaló Ménkes forrás</t>
  </si>
  <si>
    <t>Kiülő Ménkes forrás</t>
  </si>
  <si>
    <t>Takarítógép</t>
  </si>
  <si>
    <t>Kerékpár</t>
  </si>
  <si>
    <t>Mikrohullámú sütő</t>
  </si>
  <si>
    <t>Orvosi rendelő orvosi eszközök beszerzése pályázati forrásból</t>
  </si>
  <si>
    <t>Orvosi rendelő eszköz beszerzés pályázati forrásból  védőnő részére</t>
  </si>
  <si>
    <t>Toyota Hilux gépjármű beszerzés</t>
  </si>
  <si>
    <t>Orvosi rendelő felújítása pályázati forrásból</t>
  </si>
  <si>
    <t>Hősök terén lévő szobor felújítása pályázati forrásból</t>
  </si>
  <si>
    <t>Általános Iskola felújítása</t>
  </si>
  <si>
    <t>Hivatal belső felújítása</t>
  </si>
  <si>
    <t>Helyi önkormányzat működésének általános támogatása</t>
  </si>
  <si>
    <t>Köznevelési feladatok támogatása</t>
  </si>
  <si>
    <t>Szociális és gyermekjóléti feladatok támogatása</t>
  </si>
  <si>
    <t>Hkulturális feladatok támogatása</t>
  </si>
  <si>
    <t>Működési célú költségvetési támogatások és kiegészítő támogatások</t>
  </si>
  <si>
    <t>Önkormányzat működési támogatása</t>
  </si>
  <si>
    <t>Közhatalmi bevételek</t>
  </si>
  <si>
    <t>Központi irányítószervi támogatás</t>
  </si>
  <si>
    <t>A/I/2 Szellemi termék</t>
  </si>
  <si>
    <t>D/III/1b beruházásra,felújításra adott előleg</t>
  </si>
  <si>
    <t>E/I Előzetesen felszámított ÁFA elszámolás</t>
  </si>
  <si>
    <t>E/II Fizetendő ÁFA elszámolása</t>
  </si>
  <si>
    <t>G/II Nemzeti vagyon változásai</t>
  </si>
  <si>
    <t>08 Felhalmozási célú támogatások</t>
  </si>
  <si>
    <t>09        Különféle egyéb eredményszemléletű bevételek</t>
  </si>
  <si>
    <t>DOROGHÁZA ÖNKORMÁNYZATI KONYHA</t>
  </si>
  <si>
    <t>Közlekedési költségtérítés (K1109)</t>
  </si>
  <si>
    <t>Kiküldetés kiadásai</t>
  </si>
  <si>
    <t>Felhalmozási célú átvett pénzeszköz (B75)</t>
  </si>
  <si>
    <t>Kiküldetés kiadása</t>
  </si>
  <si>
    <t>Fizetendő ÁFA</t>
  </si>
  <si>
    <t>Szolgáltatások ellenértéke (B402)</t>
  </si>
  <si>
    <t>Ellátási díjak (B405)</t>
  </si>
  <si>
    <t>Kiszámlázott ÁFA (B406)</t>
  </si>
  <si>
    <t>Működési bevételek(B4)</t>
  </si>
  <si>
    <t xml:space="preserve">19. számú melléklet Mátramindszenti Közös Önkormányzati Hivatal költségvetési bevételei és kiadásai </t>
  </si>
  <si>
    <t>Mátramindszent Község Önkormányzatának költségvetési bevételei és kiadásai előirányzat csoportok szerint</t>
  </si>
  <si>
    <t>2017. évi költségvetési beszámoló</t>
  </si>
  <si>
    <t>Adatok Ft-ban</t>
  </si>
  <si>
    <t>Bevételek</t>
  </si>
  <si>
    <t>Kiadások</t>
  </si>
  <si>
    <t>Terv</t>
  </si>
  <si>
    <t>M. Ei.</t>
  </si>
  <si>
    <t>Önk. Működési támogatása</t>
  </si>
  <si>
    <t>Személyi juttatások</t>
  </si>
  <si>
    <t>- általános támogatás</t>
  </si>
  <si>
    <t>Munkaad. terh. jár</t>
  </si>
  <si>
    <t>köznevelési feladatok támogatása</t>
  </si>
  <si>
    <t>Dologi kiadások</t>
  </si>
  <si>
    <t>- szociális és gyermekjóléti, -étk.f</t>
  </si>
  <si>
    <t>Műk. kiadások. össz.</t>
  </si>
  <si>
    <t>- kulturális feladat támogatása</t>
  </si>
  <si>
    <t>Ellátottak pénzbeli jutt.</t>
  </si>
  <si>
    <t>- kiegészítő támogatás</t>
  </si>
  <si>
    <t>Egyéb műk.c.tám.ÁH belül</t>
  </si>
  <si>
    <t>Egyéb műk.c.tám. ÁH-on belül.</t>
  </si>
  <si>
    <t>Egyéb műk.c.tám. ÁH kív.</t>
  </si>
  <si>
    <t>helyi önkormányzat</t>
  </si>
  <si>
    <t>Működési tám. össz.</t>
  </si>
  <si>
    <t>- elkülönített állami pénzalapoktól</t>
  </si>
  <si>
    <t>Felújítási kiadások</t>
  </si>
  <si>
    <t>egyéb fejezeti kezelésű tám.</t>
  </si>
  <si>
    <t>Beruházási kiadások</t>
  </si>
  <si>
    <t>Felhalmozási c. kiadás</t>
  </si>
  <si>
    <t>- magánszemélyek komm.a.</t>
  </si>
  <si>
    <t>Felhalm.c.vtér.tám.ÁH kív.</t>
  </si>
  <si>
    <t>- iparűzési adó</t>
  </si>
  <si>
    <t>Részvény</t>
  </si>
  <si>
    <t>- gépjárműadó 40%-a</t>
  </si>
  <si>
    <t>Felh. kiad összesen</t>
  </si>
  <si>
    <t>- talajterhelési díj</t>
  </si>
  <si>
    <t>Tőketörlesztés</t>
  </si>
  <si>
    <t>- egyéb közhatalmi bev.</t>
  </si>
  <si>
    <t>Kamatfizetés</t>
  </si>
  <si>
    <t>Működési bevételek</t>
  </si>
  <si>
    <t>Adósságszolg. összesen</t>
  </si>
  <si>
    <t>Működési célú átvett pe.</t>
  </si>
  <si>
    <t>Általános tartalék</t>
  </si>
  <si>
    <t>Felhalmozási c. bevétel</t>
  </si>
  <si>
    <t>Céltartalék</t>
  </si>
  <si>
    <t>- önkormányzati tám.f.c.</t>
  </si>
  <si>
    <t>Tartalékok összesen</t>
  </si>
  <si>
    <r>
      <t xml:space="preserve">- </t>
    </r>
    <r>
      <rPr>
        <sz val="11"/>
        <rFont val="Garamond"/>
        <family val="1"/>
      </rPr>
      <t>EU-s programok hazai t.fin.</t>
    </r>
  </si>
  <si>
    <t>Záró pénzmaradvány</t>
  </si>
  <si>
    <t>Elvonások, befizetések</t>
  </si>
  <si>
    <t>Felhalm.c. Átvett pe.</t>
  </si>
  <si>
    <t>ÁH-on belüli megel.</t>
  </si>
  <si>
    <t>Előző évi ktgv maradvány</t>
  </si>
  <si>
    <t>Finanszírozási kiadások</t>
  </si>
  <si>
    <t>Előző évi visszatér.</t>
  </si>
  <si>
    <t>Közös Hivatal</t>
  </si>
  <si>
    <t>Finanszírozási bev.</t>
  </si>
  <si>
    <t>Óvoda</t>
  </si>
  <si>
    <t>Bevételek mindösszesen</t>
  </si>
  <si>
    <t>Kiadások mindösszesen</t>
  </si>
  <si>
    <t>1. melléklet a 4/2018.(V.30) önkormányzati rendelethez</t>
  </si>
  <si>
    <t>2.melléklet a 4/2018.(V.30.) önkormányzati rendelethez</t>
  </si>
  <si>
    <t>3. melléklet a 4/2018. (V.30) önkormányzati rendelethez</t>
  </si>
  <si>
    <t xml:space="preserve">                                                      4. melléklet a 4/2018. (V.30.) önkormányzati rendelethez</t>
  </si>
  <si>
    <t>5. melléklet a 4/2018.(V.30.) önkormányzati rendelethez</t>
  </si>
  <si>
    <t>6.melléklet a 4/2018. (V.30.) önkormányzati rendelethez</t>
  </si>
  <si>
    <t>7. melléklet a 4/2018. (V.30.) önkormányzati rendelethez</t>
  </si>
  <si>
    <t>8. melléklet a 4/2018. (V.30.) önkormányzati rendelethez</t>
  </si>
  <si>
    <t>9. melléklet a 4/2018. (V.30.) önkormányzati rendelethez</t>
  </si>
  <si>
    <t>12. melléklet a 4/2018. (V.30.) önkormányzati rendeletéhez</t>
  </si>
  <si>
    <t>13. melléklet a 4./2018. (V.30.) önkormányzati rendeletéhez</t>
  </si>
  <si>
    <t>14. melléklet a 4/2018.(V.30.) önkormányzati rendelethe4</t>
  </si>
  <si>
    <t>15. melléklet a  4./2018.(V.30.) önkormányzati rendelethez</t>
  </si>
  <si>
    <t>16. melléklet a  4/2018. (V.30.) önkormányzati rendelethez</t>
  </si>
  <si>
    <t>17. melléklet a 4/2018. (V.30.) önkormányzati rendelethez</t>
  </si>
  <si>
    <t>18. melléklet a 4/2018.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</si>
</sst>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Bookman Old Style"/>
      <family val="1"/>
    </font>
    <font>
      <b/>
      <sz val="10"/>
      <color indexed="8"/>
      <name val="Calibri"/>
      <family val="2"/>
    </font>
    <font>
      <b/>
      <i/>
      <sz val="11"/>
      <color indexed="8"/>
      <name val="Bookman Old Style"/>
      <family val="1"/>
    </font>
    <font>
      <i/>
      <sz val="10"/>
      <name val="Bookman Old Style"/>
      <family val="1"/>
    </font>
    <font>
      <b/>
      <i/>
      <sz val="12"/>
      <color indexed="8"/>
      <name val="Bookman Old Style"/>
      <family val="1"/>
    </font>
    <font>
      <sz val="12"/>
      <name val="Bookman Old Style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Bookman Old Style"/>
      <family val="1"/>
    </font>
    <font>
      <b/>
      <sz val="14"/>
      <color theme="1"/>
      <name val="Calibri"/>
      <family val="2"/>
    </font>
    <font>
      <sz val="11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1" fillId="0" borderId="0" xfId="0" applyFont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165" fontId="6" fillId="1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10" borderId="12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/>
    </xf>
    <xf numFmtId="0" fontId="6" fillId="1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/>
    </xf>
    <xf numFmtId="0" fontId="6" fillId="5" borderId="14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left" vertical="center" wrapText="1"/>
    </xf>
    <xf numFmtId="0" fontId="8" fillId="0" borderId="11" xfId="58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58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5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17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3" fontId="9" fillId="35" borderId="12" xfId="0" applyNumberFormat="1" applyFont="1" applyFill="1" applyBorder="1" applyAlignment="1">
      <alignment vertical="center" wrapText="1"/>
    </xf>
    <xf numFmtId="3" fontId="4" fillId="35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5" fillId="0" borderId="0" xfId="0" applyFont="1" applyAlignment="1">
      <alignment horizontal="right"/>
    </xf>
    <xf numFmtId="0" fontId="8" fillId="0" borderId="15" xfId="58" applyFont="1" applyFill="1" applyBorder="1" applyAlignment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15" fillId="0" borderId="17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/>
    </xf>
    <xf numFmtId="3" fontId="84" fillId="0" borderId="11" xfId="0" applyNumberFormat="1" applyFont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7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84" fillId="0" borderId="17" xfId="0" applyNumberFormat="1" applyFont="1" applyBorder="1" applyAlignment="1">
      <alignment/>
    </xf>
    <xf numFmtId="3" fontId="84" fillId="0" borderId="21" xfId="0" applyNumberFormat="1" applyFont="1" applyBorder="1" applyAlignment="1">
      <alignment/>
    </xf>
    <xf numFmtId="0" fontId="88" fillId="0" borderId="0" xfId="0" applyFont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8" fillId="0" borderId="10" xfId="56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top" wrapText="1"/>
      <protection/>
    </xf>
    <xf numFmtId="3" fontId="26" fillId="0" borderId="10" xfId="56" applyNumberFormat="1" applyFont="1" applyBorder="1" applyAlignment="1">
      <alignment horizontal="right" vertical="top" wrapText="1"/>
      <protection/>
    </xf>
    <xf numFmtId="0" fontId="28" fillId="0" borderId="10" xfId="56" applyFont="1" applyBorder="1" applyAlignment="1">
      <alignment horizontal="left" vertical="top" wrapText="1"/>
      <protection/>
    </xf>
    <xf numFmtId="3" fontId="28" fillId="0" borderId="10" xfId="56" applyNumberFormat="1" applyFont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wrapText="1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wrapText="1"/>
    </xf>
    <xf numFmtId="0" fontId="8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9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91" fillId="0" borderId="10" xfId="0" applyNumberFormat="1" applyFont="1" applyBorder="1" applyAlignment="1">
      <alignment/>
    </xf>
    <xf numFmtId="0" fontId="0" fillId="0" borderId="23" xfId="0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90" fillId="0" borderId="24" xfId="0" applyFont="1" applyBorder="1" applyAlignment="1">
      <alignment/>
    </xf>
    <xf numFmtId="0" fontId="0" fillId="0" borderId="10" xfId="0" applyBorder="1" applyAlignment="1" quotePrefix="1">
      <alignment/>
    </xf>
    <xf numFmtId="0" fontId="3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93" fillId="0" borderId="10" xfId="0" applyFont="1" applyBorder="1" applyAlignment="1">
      <alignment/>
    </xf>
    <xf numFmtId="0" fontId="94" fillId="0" borderId="20" xfId="0" applyFont="1" applyBorder="1" applyAlignment="1">
      <alignment/>
    </xf>
    <xf numFmtId="0" fontId="94" fillId="0" borderId="17" xfId="0" applyFont="1" applyBorder="1" applyAlignment="1">
      <alignment wrapText="1"/>
    </xf>
    <xf numFmtId="0" fontId="94" fillId="0" borderId="17" xfId="0" applyFont="1" applyBorder="1" applyAlignment="1">
      <alignment/>
    </xf>
    <xf numFmtId="0" fontId="94" fillId="0" borderId="21" xfId="0" applyFont="1" applyBorder="1" applyAlignment="1">
      <alignment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 wrapText="1"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wrapText="1"/>
    </xf>
    <xf numFmtId="0" fontId="96" fillId="0" borderId="10" xfId="0" applyFont="1" applyBorder="1" applyAlignment="1">
      <alignment/>
    </xf>
    <xf numFmtId="0" fontId="94" fillId="0" borderId="11" xfId="0" applyFont="1" applyBorder="1" applyAlignment="1">
      <alignment/>
    </xf>
    <xf numFmtId="0" fontId="94" fillId="0" borderId="11" xfId="0" applyFont="1" applyBorder="1" applyAlignment="1">
      <alignment wrapText="1"/>
    </xf>
    <xf numFmtId="0" fontId="93" fillId="0" borderId="0" xfId="0" applyFont="1" applyAlignment="1">
      <alignment/>
    </xf>
    <xf numFmtId="0" fontId="93" fillId="0" borderId="0" xfId="0" applyFont="1" applyAlignment="1">
      <alignment wrapText="1"/>
    </xf>
    <xf numFmtId="0" fontId="93" fillId="0" borderId="20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14" xfId="0" applyFont="1" applyBorder="1" applyAlignment="1">
      <alignment wrapText="1"/>
    </xf>
    <xf numFmtId="0" fontId="93" fillId="0" borderId="11" xfId="0" applyFont="1" applyBorder="1" applyAlignment="1">
      <alignment/>
    </xf>
    <xf numFmtId="0" fontId="93" fillId="0" borderId="11" xfId="0" applyFont="1" applyBorder="1" applyAlignment="1">
      <alignment wrapText="1"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23" xfId="56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left" vertical="top" wrapText="1"/>
      <protection/>
    </xf>
    <xf numFmtId="3" fontId="23" fillId="0" borderId="10" xfId="56" applyNumberFormat="1" applyFont="1" applyBorder="1" applyAlignment="1">
      <alignment horizontal="right" vertical="top" wrapText="1"/>
      <protection/>
    </xf>
    <xf numFmtId="0" fontId="23" fillId="0" borderId="11" xfId="56" applyFont="1" applyBorder="1" applyAlignment="1">
      <alignment horizontal="left" vertical="top" wrapText="1"/>
      <protection/>
    </xf>
    <xf numFmtId="3" fontId="23" fillId="0" borderId="11" xfId="56" applyNumberFormat="1" applyFont="1" applyBorder="1" applyAlignment="1">
      <alignment horizontal="right" vertical="top" wrapText="1"/>
      <protection/>
    </xf>
    <xf numFmtId="0" fontId="25" fillId="0" borderId="20" xfId="56" applyFont="1" applyBorder="1" applyAlignment="1">
      <alignment horizontal="left" vertical="top" wrapText="1"/>
      <protection/>
    </xf>
    <xf numFmtId="3" fontId="25" fillId="0" borderId="21" xfId="56" applyNumberFormat="1" applyFont="1" applyBorder="1" applyAlignment="1">
      <alignment horizontal="right" vertical="top" wrapText="1"/>
      <protection/>
    </xf>
    <xf numFmtId="0" fontId="23" fillId="0" borderId="14" xfId="56" applyFont="1" applyBorder="1" applyAlignment="1">
      <alignment horizontal="left" vertical="top" wrapText="1"/>
      <protection/>
    </xf>
    <xf numFmtId="3" fontId="23" fillId="0" borderId="14" xfId="56" applyNumberFormat="1" applyFont="1" applyBorder="1" applyAlignment="1">
      <alignment horizontal="right" vertical="top" wrapText="1"/>
      <protection/>
    </xf>
    <xf numFmtId="0" fontId="25" fillId="0" borderId="25" xfId="56" applyFont="1" applyBorder="1" applyAlignment="1">
      <alignment horizontal="left" vertical="top" wrapText="1"/>
      <protection/>
    </xf>
    <xf numFmtId="3" fontId="25" fillId="0" borderId="26" xfId="56" applyNumberFormat="1" applyFont="1" applyBorder="1" applyAlignment="1">
      <alignment horizontal="right" vertical="top" wrapText="1"/>
      <protection/>
    </xf>
    <xf numFmtId="0" fontId="23" fillId="0" borderId="27" xfId="56" applyFont="1" applyBorder="1" applyAlignment="1">
      <alignment horizontal="left" vertical="top" wrapText="1"/>
      <protection/>
    </xf>
    <xf numFmtId="3" fontId="23" fillId="0" borderId="28" xfId="56" applyNumberFormat="1" applyFont="1" applyBorder="1" applyAlignment="1">
      <alignment horizontal="right" vertical="top" wrapText="1"/>
      <protection/>
    </xf>
    <xf numFmtId="3" fontId="23" fillId="0" borderId="29" xfId="56" applyNumberFormat="1" applyFont="1" applyBorder="1" applyAlignment="1">
      <alignment horizontal="right" vertical="top" wrapText="1"/>
      <protection/>
    </xf>
    <xf numFmtId="0" fontId="25" fillId="0" borderId="30" xfId="56" applyFont="1" applyBorder="1" applyAlignment="1">
      <alignment horizontal="left" vertical="top" wrapText="1"/>
      <protection/>
    </xf>
    <xf numFmtId="3" fontId="25" fillId="0" borderId="11" xfId="56" applyNumberFormat="1" applyFont="1" applyBorder="1" applyAlignment="1">
      <alignment horizontal="right" vertical="top" wrapText="1"/>
      <protection/>
    </xf>
    <xf numFmtId="3" fontId="25" fillId="0" borderId="31" xfId="56" applyNumberFormat="1" applyFont="1" applyBorder="1" applyAlignment="1">
      <alignment horizontal="right" vertical="top" wrapText="1"/>
      <protection/>
    </xf>
    <xf numFmtId="0" fontId="23" fillId="0" borderId="20" xfId="56" applyFont="1" applyBorder="1" applyAlignment="1">
      <alignment horizontal="left" vertical="top" wrapText="1"/>
      <protection/>
    </xf>
    <xf numFmtId="3" fontId="23" fillId="0" borderId="32" xfId="56" applyNumberFormat="1" applyFont="1" applyBorder="1" applyAlignment="1">
      <alignment horizontal="right" vertical="top" wrapText="1"/>
      <protection/>
    </xf>
    <xf numFmtId="3" fontId="25" fillId="0" borderId="32" xfId="56" applyNumberFormat="1" applyFont="1" applyBorder="1" applyAlignment="1">
      <alignment horizontal="right" vertical="top" wrapText="1"/>
      <protection/>
    </xf>
    <xf numFmtId="3" fontId="25" fillId="0" borderId="33" xfId="56" applyNumberFormat="1" applyFont="1" applyBorder="1" applyAlignment="1">
      <alignment horizontal="right" vertical="top" wrapText="1"/>
      <protection/>
    </xf>
    <xf numFmtId="0" fontId="8" fillId="0" borderId="14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9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23" fillId="0" borderId="34" xfId="56" applyNumberFormat="1" applyFont="1" applyBorder="1" applyAlignment="1">
      <alignment horizontal="right" vertical="top" wrapText="1"/>
      <protection/>
    </xf>
    <xf numFmtId="3" fontId="25" fillId="0" borderId="19" xfId="56" applyNumberFormat="1" applyFont="1" applyBorder="1" applyAlignment="1">
      <alignment horizontal="right" vertical="top" wrapText="1"/>
      <protection/>
    </xf>
    <xf numFmtId="0" fontId="5" fillId="0" borderId="23" xfId="0" applyFont="1" applyBorder="1" applyAlignment="1">
      <alignment wrapText="1"/>
    </xf>
    <xf numFmtId="0" fontId="3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6" fillId="0" borderId="12" xfId="0" applyFont="1" applyFill="1" applyBorder="1" applyAlignment="1">
      <alignment horizontal="left" vertical="center" wrapText="1"/>
    </xf>
    <xf numFmtId="0" fontId="98" fillId="0" borderId="12" xfId="0" applyFont="1" applyBorder="1" applyAlignment="1">
      <alignment/>
    </xf>
    <xf numFmtId="3" fontId="98" fillId="0" borderId="12" xfId="0" applyNumberFormat="1" applyFont="1" applyBorder="1" applyAlignment="1">
      <alignment/>
    </xf>
    <xf numFmtId="3" fontId="98" fillId="0" borderId="35" xfId="0" applyNumberFormat="1" applyFont="1" applyBorder="1" applyAlignment="1">
      <alignment/>
    </xf>
    <xf numFmtId="0" fontId="4" fillId="34" borderId="36" xfId="0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0" fontId="0" fillId="0" borderId="0" xfId="0" applyAlignment="1">
      <alignment horizontal="right"/>
    </xf>
    <xf numFmtId="0" fontId="93" fillId="0" borderId="37" xfId="0" applyFont="1" applyBorder="1" applyAlignment="1">
      <alignment/>
    </xf>
    <xf numFmtId="0" fontId="94" fillId="0" borderId="38" xfId="0" applyFont="1" applyBorder="1" applyAlignment="1">
      <alignment wrapText="1"/>
    </xf>
    <xf numFmtId="0" fontId="94" fillId="0" borderId="38" xfId="0" applyFont="1" applyBorder="1" applyAlignment="1">
      <alignment/>
    </xf>
    <xf numFmtId="0" fontId="94" fillId="0" borderId="39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39" fillId="0" borderId="40" xfId="0" applyFont="1" applyBorder="1" applyAlignment="1">
      <alignment/>
    </xf>
    <xf numFmtId="0" fontId="0" fillId="0" borderId="41" xfId="0" applyBorder="1" applyAlignment="1">
      <alignment/>
    </xf>
    <xf numFmtId="0" fontId="38" fillId="0" borderId="42" xfId="0" applyFont="1" applyBorder="1" applyAlignment="1">
      <alignment/>
    </xf>
    <xf numFmtId="0" fontId="38" fillId="0" borderId="43" xfId="0" applyFont="1" applyBorder="1" applyAlignment="1">
      <alignment/>
    </xf>
    <xf numFmtId="0" fontId="38" fillId="0" borderId="42" xfId="0" applyFont="1" applyBorder="1" applyAlignment="1">
      <alignment wrapText="1"/>
    </xf>
    <xf numFmtId="0" fontId="38" fillId="0" borderId="43" xfId="0" applyFont="1" applyBorder="1" applyAlignment="1">
      <alignment horizontal="center" wrapText="1"/>
    </xf>
    <xf numFmtId="0" fontId="38" fillId="0" borderId="43" xfId="0" applyFont="1" applyBorder="1" applyAlignment="1">
      <alignment wrapText="1"/>
    </xf>
    <xf numFmtId="0" fontId="38" fillId="0" borderId="43" xfId="0" applyFont="1" applyBorder="1" applyAlignment="1">
      <alignment horizontal="center" vertical="top" wrapText="1"/>
    </xf>
    <xf numFmtId="0" fontId="38" fillId="0" borderId="44" xfId="0" applyFont="1" applyBorder="1" applyAlignment="1">
      <alignment horizontal="center" vertical="top" wrapText="1"/>
    </xf>
    <xf numFmtId="0" fontId="38" fillId="36" borderId="42" xfId="0" applyFont="1" applyFill="1" applyBorder="1" applyAlignment="1">
      <alignment/>
    </xf>
    <xf numFmtId="0" fontId="38" fillId="36" borderId="43" xfId="0" applyFont="1" applyFill="1" applyBorder="1" applyAlignment="1">
      <alignment/>
    </xf>
    <xf numFmtId="0" fontId="41" fillId="0" borderId="43" xfId="0" applyFont="1" applyBorder="1" applyAlignment="1">
      <alignment/>
    </xf>
    <xf numFmtId="0" fontId="41" fillId="0" borderId="44" xfId="0" applyFont="1" applyBorder="1" applyAlignment="1">
      <alignment/>
    </xf>
    <xf numFmtId="0" fontId="41" fillId="0" borderId="42" xfId="0" applyFont="1" applyBorder="1" applyAlignment="1">
      <alignment/>
    </xf>
    <xf numFmtId="49" fontId="41" fillId="37" borderId="42" xfId="0" applyNumberFormat="1" applyFont="1" applyFill="1" applyBorder="1" applyAlignment="1">
      <alignment/>
    </xf>
    <xf numFmtId="0" fontId="41" fillId="37" borderId="43" xfId="0" applyFont="1" applyFill="1" applyBorder="1" applyAlignment="1">
      <alignment/>
    </xf>
    <xf numFmtId="0" fontId="41" fillId="37" borderId="42" xfId="0" applyFont="1" applyFill="1" applyBorder="1" applyAlignment="1">
      <alignment/>
    </xf>
    <xf numFmtId="0" fontId="41" fillId="0" borderId="43" xfId="0" applyFont="1" applyBorder="1" applyAlignment="1">
      <alignment horizontal="right"/>
    </xf>
    <xf numFmtId="0" fontId="41" fillId="0" borderId="42" xfId="0" applyFont="1" applyBorder="1" applyAlignment="1">
      <alignment wrapText="1"/>
    </xf>
    <xf numFmtId="0" fontId="41" fillId="0" borderId="43" xfId="0" applyFont="1" applyBorder="1" applyAlignment="1">
      <alignment wrapText="1"/>
    </xf>
    <xf numFmtId="0" fontId="38" fillId="36" borderId="44" xfId="0" applyFont="1" applyFill="1" applyBorder="1" applyAlignment="1">
      <alignment/>
    </xf>
    <xf numFmtId="0" fontId="38" fillId="36" borderId="43" xfId="0" applyFont="1" applyFill="1" applyBorder="1" applyAlignment="1">
      <alignment horizontal="right"/>
    </xf>
    <xf numFmtId="0" fontId="38" fillId="36" borderId="44" xfId="0" applyFont="1" applyFill="1" applyBorder="1" applyAlignment="1">
      <alignment horizontal="right"/>
    </xf>
    <xf numFmtId="0" fontId="38" fillId="37" borderId="42" xfId="0" applyFont="1" applyFill="1" applyBorder="1" applyAlignment="1">
      <alignment/>
    </xf>
    <xf numFmtId="0" fontId="38" fillId="37" borderId="43" xfId="0" applyFont="1" applyFill="1" applyBorder="1" applyAlignment="1">
      <alignment horizontal="right"/>
    </xf>
    <xf numFmtId="0" fontId="38" fillId="0" borderId="44" xfId="0" applyFont="1" applyBorder="1" applyAlignment="1">
      <alignment/>
    </xf>
    <xf numFmtId="0" fontId="41" fillId="36" borderId="43" xfId="0" applyFont="1" applyFill="1" applyBorder="1" applyAlignment="1">
      <alignment/>
    </xf>
    <xf numFmtId="0" fontId="41" fillId="36" borderId="44" xfId="0" applyFont="1" applyFill="1" applyBorder="1" applyAlignment="1">
      <alignment/>
    </xf>
    <xf numFmtId="0" fontId="38" fillId="37" borderId="43" xfId="0" applyFont="1" applyFill="1" applyBorder="1" applyAlignment="1">
      <alignment/>
    </xf>
    <xf numFmtId="0" fontId="41" fillId="37" borderId="43" xfId="0" applyFont="1" applyFill="1" applyBorder="1" applyAlignment="1">
      <alignment horizontal="right"/>
    </xf>
    <xf numFmtId="0" fontId="38" fillId="37" borderId="44" xfId="0" applyFont="1" applyFill="1" applyBorder="1" applyAlignment="1">
      <alignment horizontal="right"/>
    </xf>
    <xf numFmtId="0" fontId="42" fillId="37" borderId="43" xfId="0" applyFont="1" applyFill="1" applyBorder="1" applyAlignment="1">
      <alignment/>
    </xf>
    <xf numFmtId="0" fontId="99" fillId="38" borderId="43" xfId="0" applyFont="1" applyFill="1" applyBorder="1" applyAlignment="1">
      <alignment horizontal="right"/>
    </xf>
    <xf numFmtId="0" fontId="99" fillId="0" borderId="43" xfId="0" applyFont="1" applyBorder="1" applyAlignment="1">
      <alignment/>
    </xf>
    <xf numFmtId="0" fontId="99" fillId="0" borderId="44" xfId="0" applyFont="1" applyBorder="1" applyAlignment="1">
      <alignment/>
    </xf>
    <xf numFmtId="0" fontId="38" fillId="36" borderId="45" xfId="0" applyFont="1" applyFill="1" applyBorder="1" applyAlignment="1">
      <alignment/>
    </xf>
    <xf numFmtId="0" fontId="38" fillId="36" borderId="46" xfId="0" applyFont="1" applyFill="1" applyBorder="1" applyAlignment="1">
      <alignment horizontal="right"/>
    </xf>
    <xf numFmtId="0" fontId="38" fillId="36" borderId="46" xfId="0" applyFont="1" applyFill="1" applyBorder="1" applyAlignment="1">
      <alignment/>
    </xf>
    <xf numFmtId="0" fontId="38" fillId="36" borderId="47" xfId="0" applyFont="1" applyFill="1" applyBorder="1" applyAlignment="1">
      <alignment/>
    </xf>
    <xf numFmtId="0" fontId="16" fillId="0" borderId="0" xfId="0" applyFont="1" applyAlignment="1">
      <alignment horizontal="right" shrinkToFi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8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4" fontId="89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8" fillId="0" borderId="0" xfId="56" applyFont="1" applyAlignment="1">
      <alignment horizontal="center" vertical="center"/>
      <protection/>
    </xf>
    <xf numFmtId="0" fontId="26" fillId="0" borderId="0" xfId="0" applyFont="1" applyBorder="1" applyAlignment="1">
      <alignment horizontal="right" vertical="center"/>
    </xf>
    <xf numFmtId="0" fontId="26" fillId="0" borderId="22" xfId="56" applyFont="1" applyBorder="1" applyAlignment="1">
      <alignment horizontal="right" vertical="center"/>
      <protection/>
    </xf>
    <xf numFmtId="0" fontId="2" fillId="0" borderId="4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8" fillId="0" borderId="49" xfId="0" applyFont="1" applyBorder="1" applyAlignment="1">
      <alignment horizontal="center"/>
    </xf>
    <xf numFmtId="0" fontId="38" fillId="0" borderId="4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D25"/>
    </sheetView>
  </sheetViews>
  <sheetFormatPr defaultColWidth="9.140625" defaultRowHeight="15"/>
  <cols>
    <col min="1" max="1" width="34.28125" style="0" customWidth="1"/>
    <col min="2" max="2" width="14.421875" style="0" customWidth="1"/>
    <col min="3" max="3" width="13.8515625" style="0" customWidth="1"/>
    <col min="4" max="4" width="14.28125" style="0" customWidth="1"/>
  </cols>
  <sheetData>
    <row r="1" spans="1:4" ht="18">
      <c r="A1" s="326" t="s">
        <v>938</v>
      </c>
      <c r="B1" s="326"/>
      <c r="C1" s="326"/>
      <c r="D1" s="326"/>
    </row>
    <row r="2" spans="1:4" ht="42.75" customHeight="1">
      <c r="A2" s="327" t="s">
        <v>805</v>
      </c>
      <c r="B2" s="327"/>
      <c r="C2" s="327"/>
      <c r="D2" s="327"/>
    </row>
    <row r="3" spans="2:4" ht="15">
      <c r="B3" s="112"/>
      <c r="C3" s="112"/>
      <c r="D3" s="112" t="s">
        <v>792</v>
      </c>
    </row>
    <row r="4" spans="1:9" ht="15.75">
      <c r="A4" s="178" t="s">
        <v>550</v>
      </c>
      <c r="B4" s="179" t="s">
        <v>552</v>
      </c>
      <c r="C4" s="179" t="s">
        <v>553</v>
      </c>
      <c r="D4" s="179" t="s">
        <v>554</v>
      </c>
      <c r="E4" s="4"/>
      <c r="F4" s="4"/>
      <c r="G4" s="4"/>
      <c r="H4" s="4"/>
      <c r="I4" s="4"/>
    </row>
    <row r="5" spans="1:9" ht="15.75">
      <c r="A5" s="180" t="s">
        <v>70</v>
      </c>
      <c r="B5" s="177">
        <v>20277188</v>
      </c>
      <c r="C5" s="177">
        <v>41293151</v>
      </c>
      <c r="D5" s="177">
        <v>41170616</v>
      </c>
      <c r="E5" s="4"/>
      <c r="F5" s="4"/>
      <c r="G5" s="4"/>
      <c r="H5" s="4"/>
      <c r="I5" s="4"/>
    </row>
    <row r="6" spans="1:9" ht="37.5" customHeight="1">
      <c r="A6" s="181" t="s">
        <v>71</v>
      </c>
      <c r="B6" s="177">
        <v>4768241</v>
      </c>
      <c r="C6" s="177">
        <v>6916397</v>
      </c>
      <c r="D6" s="177">
        <v>6916397</v>
      </c>
      <c r="E6" s="4"/>
      <c r="F6" s="4"/>
      <c r="G6" s="4"/>
      <c r="H6" s="4"/>
      <c r="I6" s="4"/>
    </row>
    <row r="7" spans="1:9" ht="15.75">
      <c r="A7" s="180" t="s">
        <v>72</v>
      </c>
      <c r="B7" s="177">
        <v>26931120</v>
      </c>
      <c r="C7" s="177">
        <v>37549080</v>
      </c>
      <c r="D7" s="177">
        <v>36717593</v>
      </c>
      <c r="E7" s="4"/>
      <c r="F7" s="4"/>
      <c r="G7" s="4"/>
      <c r="H7" s="4"/>
      <c r="I7" s="4"/>
    </row>
    <row r="8" spans="1:9" ht="15.75">
      <c r="A8" s="180" t="s">
        <v>73</v>
      </c>
      <c r="B8" s="177">
        <v>4080000</v>
      </c>
      <c r="C8" s="177">
        <v>4869500</v>
      </c>
      <c r="D8" s="177">
        <v>4014792</v>
      </c>
      <c r="E8" s="4"/>
      <c r="F8" s="4"/>
      <c r="G8" s="4"/>
      <c r="H8" s="4"/>
      <c r="I8" s="4"/>
    </row>
    <row r="9" spans="1:9" ht="15.75">
      <c r="A9" s="180" t="s">
        <v>74</v>
      </c>
      <c r="B9" s="177">
        <v>6999068</v>
      </c>
      <c r="C9" s="177">
        <v>18148585</v>
      </c>
      <c r="D9" s="177">
        <v>17788116</v>
      </c>
      <c r="E9" s="4"/>
      <c r="F9" s="4"/>
      <c r="G9" s="4"/>
      <c r="H9" s="4"/>
      <c r="I9" s="4"/>
    </row>
    <row r="10" spans="1:9" ht="15.75">
      <c r="A10" s="180" t="s">
        <v>75</v>
      </c>
      <c r="B10" s="177">
        <v>0</v>
      </c>
      <c r="C10" s="177">
        <v>15031682</v>
      </c>
      <c r="D10" s="177">
        <v>15031682</v>
      </c>
      <c r="E10" s="4"/>
      <c r="F10" s="4"/>
      <c r="G10" s="4"/>
      <c r="H10" s="4"/>
      <c r="I10" s="4"/>
    </row>
    <row r="11" spans="1:9" ht="15.75">
      <c r="A11" s="180" t="s">
        <v>76</v>
      </c>
      <c r="B11" s="177">
        <v>0</v>
      </c>
      <c r="C11" s="177">
        <v>93919298</v>
      </c>
      <c r="D11" s="177">
        <v>29344955</v>
      </c>
      <c r="E11" s="4"/>
      <c r="F11" s="4"/>
      <c r="G11" s="4"/>
      <c r="H11" s="4"/>
      <c r="I11" s="4"/>
    </row>
    <row r="12" spans="1:9" ht="15.75">
      <c r="A12" s="180" t="s">
        <v>77</v>
      </c>
      <c r="B12" s="177">
        <v>0</v>
      </c>
      <c r="C12" s="177">
        <v>41935</v>
      </c>
      <c r="D12" s="177">
        <v>41935</v>
      </c>
      <c r="E12" s="4"/>
      <c r="F12" s="4"/>
      <c r="G12" s="4"/>
      <c r="H12" s="4"/>
      <c r="I12" s="4"/>
    </row>
    <row r="13" spans="1:9" ht="15">
      <c r="A13" s="182" t="s">
        <v>69</v>
      </c>
      <c r="B13" s="183">
        <f>SUM(B5:B12)</f>
        <v>63055617</v>
      </c>
      <c r="C13" s="183">
        <f>SUM(C5:C12)</f>
        <v>217769628</v>
      </c>
      <c r="D13" s="183">
        <f>SUM(D5:D12)</f>
        <v>151026086</v>
      </c>
      <c r="E13" s="4"/>
      <c r="F13" s="4"/>
      <c r="G13" s="4"/>
      <c r="H13" s="4"/>
      <c r="I13" s="4"/>
    </row>
    <row r="14" spans="1:9" ht="15.75" thickBot="1">
      <c r="A14" s="184" t="s">
        <v>78</v>
      </c>
      <c r="B14" s="185">
        <v>42449929</v>
      </c>
      <c r="C14" s="185">
        <v>42366729</v>
      </c>
      <c r="D14" s="185">
        <v>42366729</v>
      </c>
      <c r="E14" s="4"/>
      <c r="F14" s="4"/>
      <c r="G14" s="4"/>
      <c r="H14" s="4"/>
      <c r="I14" s="4"/>
    </row>
    <row r="15" spans="1:9" ht="15.75" thickBot="1">
      <c r="A15" s="186" t="s">
        <v>500</v>
      </c>
      <c r="B15" s="187">
        <f>SUM(B13)+B14</f>
        <v>105505546</v>
      </c>
      <c r="C15" s="187">
        <f>SUM(C13)+C14</f>
        <v>260136357</v>
      </c>
      <c r="D15" s="187">
        <f>SUM(D13)+D14</f>
        <v>193392815</v>
      </c>
      <c r="E15" s="4"/>
      <c r="F15" s="4"/>
      <c r="G15" s="4"/>
      <c r="H15" s="4"/>
      <c r="I15" s="4"/>
    </row>
    <row r="16" spans="1:9" ht="28.5" customHeight="1">
      <c r="A16" s="188" t="s">
        <v>80</v>
      </c>
      <c r="B16" s="189">
        <v>91848046</v>
      </c>
      <c r="C16" s="189">
        <v>132082249</v>
      </c>
      <c r="D16" s="189">
        <v>128751312</v>
      </c>
      <c r="E16" s="4"/>
      <c r="F16" s="4"/>
      <c r="G16" s="4"/>
      <c r="H16" s="4"/>
      <c r="I16" s="4"/>
    </row>
    <row r="17" spans="1:9" ht="32.25" customHeight="1">
      <c r="A17" s="181" t="s">
        <v>81</v>
      </c>
      <c r="B17" s="177">
        <v>0</v>
      </c>
      <c r="C17" s="177">
        <v>97357132</v>
      </c>
      <c r="D17" s="177">
        <v>96288904</v>
      </c>
      <c r="E17" s="4"/>
      <c r="F17" s="4"/>
      <c r="G17" s="4"/>
      <c r="H17" s="4"/>
      <c r="I17" s="4"/>
    </row>
    <row r="18" spans="1:9" ht="15.75">
      <c r="A18" s="180" t="s">
        <v>82</v>
      </c>
      <c r="B18" s="177">
        <v>10220000</v>
      </c>
      <c r="C18" s="177">
        <v>10720000</v>
      </c>
      <c r="D18" s="177">
        <v>9494490</v>
      </c>
      <c r="E18" s="4"/>
      <c r="F18" s="4"/>
      <c r="G18" s="4"/>
      <c r="H18" s="4"/>
      <c r="I18" s="4"/>
    </row>
    <row r="19" spans="1:9" ht="15.75">
      <c r="A19" s="180" t="s">
        <v>83</v>
      </c>
      <c r="B19" s="177">
        <v>2916000</v>
      </c>
      <c r="C19" s="177">
        <v>9930737</v>
      </c>
      <c r="D19" s="177">
        <v>8297569</v>
      </c>
      <c r="E19" s="4"/>
      <c r="F19" s="4"/>
      <c r="G19" s="4"/>
      <c r="H19" s="4"/>
      <c r="I19" s="4"/>
    </row>
    <row r="20" spans="1:9" ht="15.75">
      <c r="A20" s="180" t="s">
        <v>84</v>
      </c>
      <c r="B20" s="177">
        <v>0</v>
      </c>
      <c r="C20" s="177">
        <v>0</v>
      </c>
      <c r="D20" s="177">
        <v>0</v>
      </c>
      <c r="E20" s="4"/>
      <c r="F20" s="4"/>
      <c r="G20" s="4"/>
      <c r="H20" s="4"/>
      <c r="I20" s="4"/>
    </row>
    <row r="21" spans="1:9" ht="30">
      <c r="A21" s="181" t="s">
        <v>85</v>
      </c>
      <c r="B21" s="177">
        <v>521500</v>
      </c>
      <c r="C21" s="177">
        <v>521500</v>
      </c>
      <c r="D21" s="177">
        <v>386500</v>
      </c>
      <c r="E21" s="4"/>
      <c r="F21" s="4"/>
      <c r="G21" s="4"/>
      <c r="H21" s="4"/>
      <c r="I21" s="4"/>
    </row>
    <row r="22" spans="1:9" ht="29.25" customHeight="1">
      <c r="A22" s="181" t="s">
        <v>86</v>
      </c>
      <c r="B22" s="177">
        <v>0</v>
      </c>
      <c r="C22" s="177">
        <v>1112000</v>
      </c>
      <c r="D22" s="177">
        <v>1112000</v>
      </c>
      <c r="E22" s="4"/>
      <c r="F22" s="4"/>
      <c r="G22" s="4"/>
      <c r="H22" s="4"/>
      <c r="I22" s="4"/>
    </row>
    <row r="23" spans="1:9" ht="15">
      <c r="A23" s="182" t="s">
        <v>79</v>
      </c>
      <c r="B23" s="183">
        <f>SUM(B16:B22)</f>
        <v>105505546</v>
      </c>
      <c r="C23" s="183">
        <f>SUM(C16:C22)</f>
        <v>251723618</v>
      </c>
      <c r="D23" s="183">
        <f>SUM(D16:D22)</f>
        <v>244330775</v>
      </c>
      <c r="E23" s="4"/>
      <c r="F23" s="4"/>
      <c r="G23" s="4"/>
      <c r="H23" s="4"/>
      <c r="I23" s="4"/>
    </row>
    <row r="24" spans="1:9" ht="15.75" thickBot="1">
      <c r="A24" s="184" t="s">
        <v>87</v>
      </c>
      <c r="B24" s="185">
        <v>0</v>
      </c>
      <c r="C24" s="185">
        <v>8412739</v>
      </c>
      <c r="D24" s="185">
        <v>11482881</v>
      </c>
      <c r="E24" s="4"/>
      <c r="F24" s="4"/>
      <c r="G24" s="4"/>
      <c r="H24" s="4"/>
      <c r="I24" s="4"/>
    </row>
    <row r="25" spans="1:9" ht="15.75" thickBot="1">
      <c r="A25" s="186" t="s">
        <v>501</v>
      </c>
      <c r="B25" s="187">
        <f>SUM(B23+B24)</f>
        <v>105505546</v>
      </c>
      <c r="C25" s="187">
        <f>SUM(C23+C24)</f>
        <v>260136357</v>
      </c>
      <c r="D25" s="187">
        <f>SUM(D23+D24)</f>
        <v>255813656</v>
      </c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45"/>
    </sheetView>
  </sheetViews>
  <sheetFormatPr defaultColWidth="9.140625" defaultRowHeight="15"/>
  <cols>
    <col min="1" max="1" width="3.8515625" style="0" customWidth="1"/>
    <col min="2" max="2" width="38.421875" style="161" customWidth="1"/>
    <col min="3" max="3" width="13.7109375" style="0" customWidth="1"/>
    <col min="4" max="4" width="12.421875" style="0" customWidth="1"/>
    <col min="5" max="5" width="13.140625" style="0" customWidth="1"/>
  </cols>
  <sheetData>
    <row r="1" spans="1:5" ht="15">
      <c r="A1" s="335" t="s">
        <v>947</v>
      </c>
      <c r="B1" s="335"/>
      <c r="C1" s="335"/>
      <c r="D1" s="335"/>
      <c r="E1" s="335"/>
    </row>
    <row r="2" spans="1:5" ht="18.75">
      <c r="A2" s="338" t="s">
        <v>752</v>
      </c>
      <c r="B2" s="338"/>
      <c r="C2" s="338"/>
      <c r="D2" s="338"/>
      <c r="E2" s="338"/>
    </row>
    <row r="3" spans="1:5" ht="15.75" thickBot="1">
      <c r="A3" s="333" t="s">
        <v>812</v>
      </c>
      <c r="B3" s="333"/>
      <c r="C3" s="333"/>
      <c r="D3" s="333"/>
      <c r="E3" s="333"/>
    </row>
    <row r="4" spans="1:5" s="197" customFormat="1" ht="15.75" customHeight="1" thickBot="1">
      <c r="A4" s="204"/>
      <c r="B4" s="205" t="s">
        <v>750</v>
      </c>
      <c r="C4" s="206" t="s">
        <v>723</v>
      </c>
      <c r="D4" s="206" t="s">
        <v>724</v>
      </c>
      <c r="E4" s="207" t="s">
        <v>725</v>
      </c>
    </row>
    <row r="5" spans="1:5" ht="15">
      <c r="A5" s="203">
        <v>1</v>
      </c>
      <c r="B5" s="202" t="s">
        <v>726</v>
      </c>
      <c r="C5" s="203">
        <v>10085800</v>
      </c>
      <c r="D5" s="203">
        <v>11035177</v>
      </c>
      <c r="E5" s="203">
        <v>11035177</v>
      </c>
    </row>
    <row r="6" spans="1:5" ht="15">
      <c r="A6" s="203">
        <v>4</v>
      </c>
      <c r="B6" s="202" t="s">
        <v>727</v>
      </c>
      <c r="C6" s="203">
        <v>223500</v>
      </c>
      <c r="D6" s="203">
        <v>215873</v>
      </c>
      <c r="E6" s="203">
        <v>215873</v>
      </c>
    </row>
    <row r="7" spans="1:5" ht="15">
      <c r="A7" s="203">
        <v>5</v>
      </c>
      <c r="B7" s="202" t="s">
        <v>869</v>
      </c>
      <c r="C7" s="203">
        <v>14370</v>
      </c>
      <c r="D7" s="203">
        <v>0</v>
      </c>
      <c r="E7" s="203">
        <v>0</v>
      </c>
    </row>
    <row r="8" spans="1:5" ht="15">
      <c r="A8" s="203">
        <v>6</v>
      </c>
      <c r="B8" s="202" t="s">
        <v>775</v>
      </c>
      <c r="C8" s="203">
        <v>10323670</v>
      </c>
      <c r="D8" s="203">
        <v>11251050</v>
      </c>
      <c r="E8" s="203">
        <v>11251050</v>
      </c>
    </row>
    <row r="9" spans="1:5" s="195" customFormat="1" ht="15">
      <c r="A9" s="208"/>
      <c r="B9" s="209" t="s">
        <v>739</v>
      </c>
      <c r="C9" s="208">
        <v>10323670</v>
      </c>
      <c r="D9" s="208">
        <v>11251050</v>
      </c>
      <c r="E9" s="208">
        <v>11251050</v>
      </c>
    </row>
    <row r="10" spans="1:5" s="132" customFormat="1" ht="15">
      <c r="A10" s="203">
        <v>7</v>
      </c>
      <c r="B10" s="202" t="s">
        <v>776</v>
      </c>
      <c r="C10" s="203"/>
      <c r="D10" s="203">
        <v>395000</v>
      </c>
      <c r="E10" s="203">
        <v>395000</v>
      </c>
    </row>
    <row r="11" spans="1:5" s="167" customFormat="1" ht="15.75">
      <c r="A11" s="210"/>
      <c r="B11" s="211" t="s">
        <v>740</v>
      </c>
      <c r="C11" s="210">
        <v>10323670</v>
      </c>
      <c r="D11" s="210">
        <v>11646050</v>
      </c>
      <c r="E11" s="210">
        <v>11646050</v>
      </c>
    </row>
    <row r="12" spans="1:5" s="167" customFormat="1" ht="27" customHeight="1">
      <c r="A12" s="210"/>
      <c r="B12" s="211" t="s">
        <v>741</v>
      </c>
      <c r="C12" s="210">
        <v>2252715</v>
      </c>
      <c r="D12" s="210">
        <v>2610875</v>
      </c>
      <c r="E12" s="210">
        <v>2610875</v>
      </c>
    </row>
    <row r="13" spans="1:5" ht="15">
      <c r="A13" s="203">
        <v>8</v>
      </c>
      <c r="B13" s="202" t="s">
        <v>728</v>
      </c>
      <c r="C13" s="203">
        <v>340000</v>
      </c>
      <c r="D13" s="203">
        <v>363181</v>
      </c>
      <c r="E13" s="203">
        <v>363184</v>
      </c>
    </row>
    <row r="14" spans="1:5" ht="15">
      <c r="A14" s="203">
        <v>9</v>
      </c>
      <c r="B14" s="202" t="s">
        <v>729</v>
      </c>
      <c r="C14" s="203">
        <v>80000</v>
      </c>
      <c r="D14" s="203">
        <v>89089</v>
      </c>
      <c r="E14" s="203">
        <v>89089</v>
      </c>
    </row>
    <row r="15" spans="1:5" ht="15">
      <c r="A15" s="203">
        <v>10</v>
      </c>
      <c r="B15" s="202" t="s">
        <v>730</v>
      </c>
      <c r="C15" s="203">
        <v>200000</v>
      </c>
      <c r="D15" s="203">
        <v>333856</v>
      </c>
      <c r="E15" s="203">
        <v>333856</v>
      </c>
    </row>
    <row r="16" spans="1:5" s="196" customFormat="1" ht="15">
      <c r="A16" s="212"/>
      <c r="B16" s="209" t="s">
        <v>742</v>
      </c>
      <c r="C16" s="212">
        <v>620000</v>
      </c>
      <c r="D16" s="212">
        <v>786129</v>
      </c>
      <c r="E16" s="212">
        <v>786129</v>
      </c>
    </row>
    <row r="17" spans="1:5" ht="16.5" customHeight="1">
      <c r="A17" s="203">
        <v>11</v>
      </c>
      <c r="B17" s="202" t="s">
        <v>731</v>
      </c>
      <c r="C17" s="203"/>
      <c r="D17" s="203">
        <v>16601</v>
      </c>
      <c r="E17" s="203">
        <v>16601</v>
      </c>
    </row>
    <row r="18" spans="1:5" s="196" customFormat="1" ht="15" customHeight="1">
      <c r="A18" s="212"/>
      <c r="B18" s="209" t="s">
        <v>743</v>
      </c>
      <c r="C18" s="212"/>
      <c r="D18" s="212">
        <v>16601</v>
      </c>
      <c r="E18" s="212">
        <v>16601</v>
      </c>
    </row>
    <row r="19" spans="1:5" ht="15">
      <c r="A19" s="203">
        <v>13</v>
      </c>
      <c r="B19" s="202" t="s">
        <v>732</v>
      </c>
      <c r="C19" s="203">
        <v>476000</v>
      </c>
      <c r="D19" s="203">
        <v>491120</v>
      </c>
      <c r="E19" s="203">
        <v>491120</v>
      </c>
    </row>
    <row r="20" spans="1:5" ht="14.25" customHeight="1">
      <c r="A20" s="203">
        <v>14</v>
      </c>
      <c r="B20" s="202" t="s">
        <v>801</v>
      </c>
      <c r="C20" s="203">
        <v>1665800</v>
      </c>
      <c r="D20" s="203">
        <v>379949</v>
      </c>
      <c r="E20" s="203">
        <v>100954</v>
      </c>
    </row>
    <row r="21" spans="1:5" ht="15" customHeight="1">
      <c r="A21" s="203">
        <v>15</v>
      </c>
      <c r="B21" s="202" t="s">
        <v>733</v>
      </c>
      <c r="C21" s="203">
        <v>100000</v>
      </c>
      <c r="D21" s="203"/>
      <c r="E21" s="203"/>
    </row>
    <row r="22" spans="1:5" ht="15">
      <c r="A22" s="203">
        <v>16</v>
      </c>
      <c r="B22" s="202" t="s">
        <v>734</v>
      </c>
      <c r="C22" s="203">
        <v>105000</v>
      </c>
      <c r="D22" s="203">
        <v>1687346</v>
      </c>
      <c r="E22" s="203">
        <v>1687346</v>
      </c>
    </row>
    <row r="23" spans="1:5" s="196" customFormat="1" ht="15">
      <c r="A23" s="212"/>
      <c r="B23" s="209" t="s">
        <v>744</v>
      </c>
      <c r="C23" s="212">
        <v>2346800</v>
      </c>
      <c r="D23" s="212">
        <v>2558415</v>
      </c>
      <c r="E23" s="212">
        <v>2279420</v>
      </c>
    </row>
    <row r="24" spans="1:5" s="132" customFormat="1" ht="15">
      <c r="A24" s="203">
        <v>17</v>
      </c>
      <c r="B24" s="202" t="s">
        <v>870</v>
      </c>
      <c r="C24" s="203">
        <v>20000</v>
      </c>
      <c r="D24" s="203">
        <v>0</v>
      </c>
      <c r="E24" s="203">
        <v>0</v>
      </c>
    </row>
    <row r="25" spans="1:5" s="132" customFormat="1" ht="15">
      <c r="A25" s="203">
        <v>18</v>
      </c>
      <c r="B25" s="202" t="s">
        <v>736</v>
      </c>
      <c r="C25" s="203">
        <v>0</v>
      </c>
      <c r="D25" s="203">
        <v>200946</v>
      </c>
      <c r="E25" s="203">
        <v>200946</v>
      </c>
    </row>
    <row r="26" spans="1:5" ht="29.25" customHeight="1">
      <c r="A26" s="203">
        <v>19</v>
      </c>
      <c r="B26" s="202" t="s">
        <v>735</v>
      </c>
      <c r="C26" s="203">
        <v>793000</v>
      </c>
      <c r="D26" s="203">
        <v>993926</v>
      </c>
      <c r="E26" s="203">
        <v>914387</v>
      </c>
    </row>
    <row r="27" spans="1:5" ht="15">
      <c r="A27" s="203">
        <v>20</v>
      </c>
      <c r="B27" s="202" t="s">
        <v>736</v>
      </c>
      <c r="C27" s="203"/>
      <c r="D27" s="203"/>
      <c r="E27" s="203"/>
    </row>
    <row r="28" spans="1:5" s="196" customFormat="1" ht="15">
      <c r="A28" s="212"/>
      <c r="B28" s="209" t="s">
        <v>745</v>
      </c>
      <c r="C28" s="212">
        <v>793000</v>
      </c>
      <c r="D28" s="212">
        <v>993926</v>
      </c>
      <c r="E28" s="212">
        <v>914387</v>
      </c>
    </row>
    <row r="29" spans="1:5" s="167" customFormat="1" ht="15.75">
      <c r="A29" s="210"/>
      <c r="B29" s="211" t="s">
        <v>746</v>
      </c>
      <c r="C29" s="210">
        <v>3779800</v>
      </c>
      <c r="D29" s="210">
        <v>4355071</v>
      </c>
      <c r="E29" s="210">
        <v>3996537</v>
      </c>
    </row>
    <row r="30" spans="1:5" s="170" customFormat="1" ht="15.75">
      <c r="A30" s="203">
        <v>22</v>
      </c>
      <c r="B30" s="202" t="s">
        <v>779</v>
      </c>
      <c r="C30" s="203">
        <v>0</v>
      </c>
      <c r="D30" s="203">
        <v>273850</v>
      </c>
      <c r="E30" s="203">
        <v>273850</v>
      </c>
    </row>
    <row r="31" spans="1:5" s="170" customFormat="1" ht="15.75">
      <c r="A31" s="203">
        <v>23</v>
      </c>
      <c r="B31" s="202" t="s">
        <v>780</v>
      </c>
      <c r="C31" s="203">
        <v>0</v>
      </c>
      <c r="D31" s="203">
        <v>73940</v>
      </c>
      <c r="E31" s="203">
        <v>73940</v>
      </c>
    </row>
    <row r="32" spans="1:5" s="167" customFormat="1" ht="16.5" thickBot="1">
      <c r="A32" s="213"/>
      <c r="B32" s="214" t="s">
        <v>781</v>
      </c>
      <c r="C32" s="213">
        <v>0</v>
      </c>
      <c r="D32" s="213">
        <v>347790</v>
      </c>
      <c r="E32" s="213">
        <v>347790</v>
      </c>
    </row>
    <row r="33" spans="1:5" ht="15.75" thickBot="1">
      <c r="A33" s="204"/>
      <c r="B33" s="205" t="s">
        <v>747</v>
      </c>
      <c r="C33" s="206">
        <v>16356185</v>
      </c>
      <c r="D33" s="206">
        <v>18959786</v>
      </c>
      <c r="E33" s="207">
        <v>18601252</v>
      </c>
    </row>
    <row r="34" spans="1:5" ht="15.75" thickBot="1">
      <c r="A34" s="215"/>
      <c r="B34" s="216"/>
      <c r="C34" s="215"/>
      <c r="D34" s="215"/>
      <c r="E34" s="215"/>
    </row>
    <row r="35" spans="1:5" s="170" customFormat="1" ht="15.75" customHeight="1" thickBot="1">
      <c r="A35" s="217"/>
      <c r="B35" s="205" t="s">
        <v>751</v>
      </c>
      <c r="C35" s="206"/>
      <c r="D35" s="206"/>
      <c r="E35" s="207"/>
    </row>
    <row r="36" spans="1:5" ht="23.25">
      <c r="A36" s="218">
        <v>1</v>
      </c>
      <c r="B36" s="219" t="s">
        <v>782</v>
      </c>
      <c r="C36" s="218">
        <v>260115</v>
      </c>
      <c r="D36" s="218">
        <v>1685693</v>
      </c>
      <c r="E36" s="218">
        <v>1685693</v>
      </c>
    </row>
    <row r="37" spans="1:5" s="196" customFormat="1" ht="23.25">
      <c r="A37" s="212"/>
      <c r="B37" s="209" t="s">
        <v>783</v>
      </c>
      <c r="C37" s="212">
        <v>260115</v>
      </c>
      <c r="D37" s="212">
        <v>1685693</v>
      </c>
      <c r="E37" s="212">
        <v>1685693</v>
      </c>
    </row>
    <row r="38" spans="1:5" ht="15">
      <c r="A38" s="203">
        <v>2</v>
      </c>
      <c r="B38" s="202" t="s">
        <v>784</v>
      </c>
      <c r="C38" s="203"/>
      <c r="D38" s="203">
        <v>100</v>
      </c>
      <c r="E38" s="203">
        <v>12</v>
      </c>
    </row>
    <row r="39" spans="1:5" s="196" customFormat="1" ht="15">
      <c r="A39" s="212"/>
      <c r="B39" s="209" t="s">
        <v>785</v>
      </c>
      <c r="C39" s="212"/>
      <c r="D39" s="212">
        <v>100</v>
      </c>
      <c r="E39" s="212">
        <v>12</v>
      </c>
    </row>
    <row r="40" spans="1:5" s="196" customFormat="1" ht="15">
      <c r="A40" s="212"/>
      <c r="B40" s="209" t="s">
        <v>871</v>
      </c>
      <c r="C40" s="212"/>
      <c r="D40" s="212">
        <v>250000</v>
      </c>
      <c r="E40" s="212">
        <v>250000</v>
      </c>
    </row>
    <row r="41" spans="1:5" ht="27.75" customHeight="1">
      <c r="A41" s="203">
        <v>3</v>
      </c>
      <c r="B41" s="202" t="s">
        <v>737</v>
      </c>
      <c r="C41" s="203"/>
      <c r="D41" s="203">
        <v>20773</v>
      </c>
      <c r="E41" s="203">
        <v>20773</v>
      </c>
    </row>
    <row r="42" spans="1:5" s="196" customFormat="1" ht="15">
      <c r="A42" s="212"/>
      <c r="B42" s="209" t="s">
        <v>748</v>
      </c>
      <c r="C42" s="212"/>
      <c r="D42" s="212"/>
      <c r="E42" s="212"/>
    </row>
    <row r="43" spans="1:5" ht="15">
      <c r="A43" s="203">
        <v>4</v>
      </c>
      <c r="B43" s="202" t="s">
        <v>738</v>
      </c>
      <c r="C43" s="203">
        <v>16096070</v>
      </c>
      <c r="D43" s="203">
        <v>17003220</v>
      </c>
      <c r="E43" s="203">
        <v>17003220</v>
      </c>
    </row>
    <row r="44" spans="1:5" ht="15.75" thickBot="1">
      <c r="A44" s="220">
        <v>5</v>
      </c>
      <c r="B44" s="221" t="s">
        <v>749</v>
      </c>
      <c r="C44" s="220"/>
      <c r="D44" s="220"/>
      <c r="E44" s="220"/>
    </row>
    <row r="45" spans="1:5" ht="18.75" customHeight="1" thickBot="1">
      <c r="A45" s="204"/>
      <c r="B45" s="205" t="s">
        <v>800</v>
      </c>
      <c r="C45" s="206">
        <f>SUM(C37+C43)</f>
        <v>16356185</v>
      </c>
      <c r="D45" s="206">
        <f>SUM(D37+D39+D40+D41+D43)</f>
        <v>18959786</v>
      </c>
      <c r="E45" s="207">
        <f>SUM(E37+E39+E40+E41+E43)</f>
        <v>18959698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47"/>
    </sheetView>
  </sheetViews>
  <sheetFormatPr defaultColWidth="9.140625" defaultRowHeight="15"/>
  <cols>
    <col min="1" max="1" width="9.00390625" style="0" customWidth="1"/>
    <col min="2" max="2" width="33.00390625" style="0" customWidth="1"/>
    <col min="3" max="3" width="13.00390625" style="0" customWidth="1"/>
    <col min="4" max="4" width="13.8515625" style="0" customWidth="1"/>
    <col min="5" max="5" width="13.140625" style="0" customWidth="1"/>
  </cols>
  <sheetData>
    <row r="1" spans="1:5" ht="15">
      <c r="A1" s="335" t="s">
        <v>948</v>
      </c>
      <c r="B1" s="335"/>
      <c r="C1" s="335"/>
      <c r="D1" s="335"/>
      <c r="E1" s="335"/>
    </row>
    <row r="2" spans="1:5" ht="18.75">
      <c r="A2" s="338" t="s">
        <v>868</v>
      </c>
      <c r="B2" s="338"/>
      <c r="C2" s="338"/>
      <c r="D2" s="338"/>
      <c r="E2" s="338"/>
    </row>
    <row r="3" spans="1:5" ht="15.75" thickBot="1">
      <c r="A3" s="333" t="s">
        <v>812</v>
      </c>
      <c r="B3" s="333"/>
      <c r="C3" s="333"/>
      <c r="D3" s="333"/>
      <c r="E3" s="333"/>
    </row>
    <row r="4" spans="1:5" ht="15.75" thickBot="1">
      <c r="A4" s="204"/>
      <c r="B4" s="205" t="s">
        <v>750</v>
      </c>
      <c r="C4" s="206" t="s">
        <v>723</v>
      </c>
      <c r="D4" s="206" t="s">
        <v>724</v>
      </c>
      <c r="E4" s="207" t="s">
        <v>725</v>
      </c>
    </row>
    <row r="5" spans="1:5" ht="24.75" customHeight="1">
      <c r="A5" s="203">
        <v>1</v>
      </c>
      <c r="B5" s="202" t="s">
        <v>726</v>
      </c>
      <c r="C5" s="203">
        <v>9678500</v>
      </c>
      <c r="D5" s="203">
        <v>8924200</v>
      </c>
      <c r="E5" s="203">
        <v>8924200</v>
      </c>
    </row>
    <row r="6" spans="1:5" ht="18" customHeight="1">
      <c r="A6" s="203">
        <v>3</v>
      </c>
      <c r="B6" s="202" t="s">
        <v>774</v>
      </c>
      <c r="C6" s="203">
        <v>0</v>
      </c>
      <c r="D6" s="203">
        <v>483000</v>
      </c>
      <c r="E6" s="203">
        <v>483000</v>
      </c>
    </row>
    <row r="7" spans="1:5" ht="17.25" customHeight="1">
      <c r="A7" s="203">
        <v>4</v>
      </c>
      <c r="B7" s="202" t="s">
        <v>727</v>
      </c>
      <c r="C7" s="203">
        <v>496700</v>
      </c>
      <c r="D7" s="203">
        <v>422200</v>
      </c>
      <c r="E7" s="203">
        <v>422200</v>
      </c>
    </row>
    <row r="8" spans="1:5" ht="23.25" customHeight="1">
      <c r="A8" s="203">
        <v>5</v>
      </c>
      <c r="B8" s="202" t="s">
        <v>775</v>
      </c>
      <c r="C8" s="203">
        <v>600000</v>
      </c>
      <c r="D8" s="203">
        <v>0</v>
      </c>
      <c r="E8" s="203">
        <v>0</v>
      </c>
    </row>
    <row r="9" spans="1:5" ht="21.75" customHeight="1">
      <c r="A9" s="208"/>
      <c r="B9" s="209" t="s">
        <v>739</v>
      </c>
      <c r="C9" s="208">
        <f>SUM(C5:C8)</f>
        <v>10775200</v>
      </c>
      <c r="D9" s="208">
        <f>SUM(D5:D8)</f>
        <v>9829400</v>
      </c>
      <c r="E9" s="208">
        <f>SUM(E5:E8)</f>
        <v>9829400</v>
      </c>
    </row>
    <row r="10" spans="1:5" ht="23.25" customHeight="1">
      <c r="A10" s="203">
        <v>6</v>
      </c>
      <c r="B10" s="202" t="s">
        <v>776</v>
      </c>
      <c r="C10" s="203">
        <v>3283200</v>
      </c>
      <c r="D10" s="203">
        <v>2939300</v>
      </c>
      <c r="E10" s="203">
        <v>2927100</v>
      </c>
    </row>
    <row r="11" spans="1:5" ht="18" customHeight="1">
      <c r="A11" s="210"/>
      <c r="B11" s="211" t="s">
        <v>740</v>
      </c>
      <c r="C11" s="210">
        <f>SUM(C9:C10)</f>
        <v>14058400</v>
      </c>
      <c r="D11" s="210">
        <f>SUM(D9:D10)</f>
        <v>12768700</v>
      </c>
      <c r="E11" s="210">
        <f>SUM(E9:E10)</f>
        <v>12756500</v>
      </c>
    </row>
    <row r="12" spans="1:5" ht="33.75" customHeight="1">
      <c r="A12" s="210"/>
      <c r="B12" s="211" t="s">
        <v>741</v>
      </c>
      <c r="C12" s="210">
        <v>3060079</v>
      </c>
      <c r="D12" s="210">
        <v>3478306</v>
      </c>
      <c r="E12" s="210">
        <v>3478306</v>
      </c>
    </row>
    <row r="13" spans="1:5" ht="22.5" customHeight="1">
      <c r="A13" s="203">
        <v>8</v>
      </c>
      <c r="B13" s="202" t="s">
        <v>729</v>
      </c>
      <c r="C13" s="203">
        <v>7120000</v>
      </c>
      <c r="D13" s="203">
        <v>6844459</v>
      </c>
      <c r="E13" s="203">
        <v>6756580</v>
      </c>
    </row>
    <row r="14" spans="1:5" ht="15">
      <c r="A14" s="203">
        <v>9</v>
      </c>
      <c r="B14" s="202" t="s">
        <v>730</v>
      </c>
      <c r="C14" s="203">
        <v>160000</v>
      </c>
      <c r="D14" s="203">
        <v>300000</v>
      </c>
      <c r="E14" s="203">
        <v>297790</v>
      </c>
    </row>
    <row r="15" spans="1:5" ht="15">
      <c r="A15" s="212"/>
      <c r="B15" s="209" t="s">
        <v>742</v>
      </c>
      <c r="C15" s="212">
        <f>SUM(C13:C14)</f>
        <v>7280000</v>
      </c>
      <c r="D15" s="212">
        <f>SUM(D13:D14)</f>
        <v>7144459</v>
      </c>
      <c r="E15" s="212">
        <f>SUM(E13:E14)</f>
        <v>7054370</v>
      </c>
    </row>
    <row r="16" spans="1:5" ht="24.75" customHeight="1">
      <c r="A16" s="203">
        <v>10</v>
      </c>
      <c r="B16" s="202" t="s">
        <v>731</v>
      </c>
      <c r="C16" s="203">
        <v>40600</v>
      </c>
      <c r="D16" s="203">
        <v>109600</v>
      </c>
      <c r="E16" s="203">
        <v>95613</v>
      </c>
    </row>
    <row r="17" spans="1:5" ht="19.5" customHeight="1">
      <c r="A17" s="203">
        <v>11</v>
      </c>
      <c r="B17" s="202" t="s">
        <v>777</v>
      </c>
      <c r="C17" s="203">
        <v>0</v>
      </c>
      <c r="D17" s="203">
        <v>33260</v>
      </c>
      <c r="E17" s="203">
        <v>33260</v>
      </c>
    </row>
    <row r="18" spans="1:5" ht="16.5" customHeight="1">
      <c r="A18" s="212"/>
      <c r="B18" s="209" t="s">
        <v>743</v>
      </c>
      <c r="C18" s="212">
        <v>40600</v>
      </c>
      <c r="D18" s="212">
        <f>SUM(D16:D17)</f>
        <v>142860</v>
      </c>
      <c r="E18" s="212">
        <f>SUM(E16:E17)</f>
        <v>128873</v>
      </c>
    </row>
    <row r="19" spans="1:5" ht="16.5" customHeight="1">
      <c r="A19" s="203">
        <v>12</v>
      </c>
      <c r="B19" s="202" t="s">
        <v>732</v>
      </c>
      <c r="C19" s="203">
        <v>600000</v>
      </c>
      <c r="D19" s="203">
        <v>1100000</v>
      </c>
      <c r="E19" s="203">
        <v>939711</v>
      </c>
    </row>
    <row r="20" spans="1:5" ht="24" customHeight="1">
      <c r="A20" s="203">
        <v>13</v>
      </c>
      <c r="B20" s="202" t="s">
        <v>801</v>
      </c>
      <c r="C20" s="203">
        <v>3800000</v>
      </c>
      <c r="D20" s="203">
        <v>159223</v>
      </c>
      <c r="E20" s="203">
        <v>95860</v>
      </c>
    </row>
    <row r="21" spans="1:5" ht="23.25" customHeight="1">
      <c r="A21" s="203">
        <v>14</v>
      </c>
      <c r="B21" s="202" t="s">
        <v>733</v>
      </c>
      <c r="C21" s="203">
        <v>400000</v>
      </c>
      <c r="D21" s="203">
        <v>39000</v>
      </c>
      <c r="E21" s="203">
        <v>38495</v>
      </c>
    </row>
    <row r="22" spans="1:5" ht="18" customHeight="1">
      <c r="A22" s="203">
        <v>15</v>
      </c>
      <c r="B22" s="202" t="s">
        <v>734</v>
      </c>
      <c r="C22" s="203">
        <v>735000</v>
      </c>
      <c r="D22" s="203">
        <v>343000</v>
      </c>
      <c r="E22" s="203">
        <v>342811</v>
      </c>
    </row>
    <row r="23" spans="1:5" ht="21.75" customHeight="1">
      <c r="A23" s="212"/>
      <c r="B23" s="209" t="s">
        <v>744</v>
      </c>
      <c r="C23" s="212">
        <f>SUM(C19:C22)</f>
        <v>5535000</v>
      </c>
      <c r="D23" s="212">
        <v>1674483</v>
      </c>
      <c r="E23" s="212">
        <v>1450137</v>
      </c>
    </row>
    <row r="24" spans="1:5" ht="21.75" customHeight="1">
      <c r="A24" s="212"/>
      <c r="B24" s="209" t="s">
        <v>872</v>
      </c>
      <c r="C24" s="212">
        <v>0</v>
      </c>
      <c r="D24" s="212">
        <v>106523</v>
      </c>
      <c r="E24" s="212">
        <v>106523</v>
      </c>
    </row>
    <row r="25" spans="1:5" ht="33.75" customHeight="1">
      <c r="A25" s="203">
        <v>16</v>
      </c>
      <c r="B25" s="202" t="s">
        <v>735</v>
      </c>
      <c r="C25" s="203">
        <v>1740000</v>
      </c>
      <c r="D25" s="203">
        <v>1733210</v>
      </c>
      <c r="E25" s="203">
        <v>1618526</v>
      </c>
    </row>
    <row r="26" spans="1:5" ht="20.25" customHeight="1">
      <c r="A26" s="203"/>
      <c r="B26" s="202" t="s">
        <v>873</v>
      </c>
      <c r="C26" s="203">
        <v>0</v>
      </c>
      <c r="D26" s="203">
        <v>924000</v>
      </c>
      <c r="E26" s="203">
        <v>924000</v>
      </c>
    </row>
    <row r="27" spans="1:5" ht="17.25" customHeight="1">
      <c r="A27" s="203">
        <v>17</v>
      </c>
      <c r="B27" s="202" t="s">
        <v>736</v>
      </c>
      <c r="C27" s="203">
        <v>2146000</v>
      </c>
      <c r="D27" s="203">
        <v>3901000</v>
      </c>
      <c r="E27" s="203">
        <v>3892839</v>
      </c>
    </row>
    <row r="28" spans="1:5" ht="24.75" customHeight="1">
      <c r="A28" s="212"/>
      <c r="B28" s="209" t="s">
        <v>745</v>
      </c>
      <c r="C28" s="212">
        <f>SUM(C25:C27)</f>
        <v>3886000</v>
      </c>
      <c r="D28" s="212">
        <f>SUM(D25:D27)</f>
        <v>6558210</v>
      </c>
      <c r="E28" s="212">
        <f>SUM(E25:E27)</f>
        <v>6435365</v>
      </c>
    </row>
    <row r="29" spans="1:5" ht="21.75" customHeight="1">
      <c r="A29" s="210"/>
      <c r="B29" s="211" t="s">
        <v>746</v>
      </c>
      <c r="C29" s="210">
        <f>SUM(C15+C18+C23+C28)</f>
        <v>16741600</v>
      </c>
      <c r="D29" s="210">
        <v>15593275</v>
      </c>
      <c r="E29" s="210">
        <v>15142008</v>
      </c>
    </row>
    <row r="30" spans="1:5" ht="18.75" customHeight="1">
      <c r="A30" s="203">
        <v>18</v>
      </c>
      <c r="B30" s="202" t="s">
        <v>778</v>
      </c>
      <c r="C30" s="203">
        <v>200000</v>
      </c>
      <c r="D30" s="203">
        <v>0</v>
      </c>
      <c r="E30" s="203">
        <v>0</v>
      </c>
    </row>
    <row r="31" spans="1:5" ht="21.75" customHeight="1">
      <c r="A31" s="203">
        <v>19</v>
      </c>
      <c r="B31" s="202" t="s">
        <v>779</v>
      </c>
      <c r="C31" s="203">
        <v>1000000</v>
      </c>
      <c r="D31" s="203">
        <v>1000000</v>
      </c>
      <c r="E31" s="203">
        <v>702233</v>
      </c>
    </row>
    <row r="32" spans="1:5" ht="15">
      <c r="A32" s="203">
        <v>20</v>
      </c>
      <c r="B32" s="202" t="s">
        <v>780</v>
      </c>
      <c r="C32" s="203">
        <v>324000</v>
      </c>
      <c r="D32" s="203">
        <v>324000</v>
      </c>
      <c r="E32" s="203">
        <v>189603</v>
      </c>
    </row>
    <row r="33" spans="1:5" ht="15.75" thickBot="1">
      <c r="A33" s="213"/>
      <c r="B33" s="214" t="s">
        <v>781</v>
      </c>
      <c r="C33" s="213">
        <v>1524000</v>
      </c>
      <c r="D33" s="213">
        <f>SUM(D30:D32)</f>
        <v>1324000</v>
      </c>
      <c r="E33" s="213">
        <f>SUM(E30:E32)</f>
        <v>891836</v>
      </c>
    </row>
    <row r="34" spans="1:5" ht="28.5" customHeight="1" thickBot="1">
      <c r="A34" s="204"/>
      <c r="B34" s="205" t="s">
        <v>747</v>
      </c>
      <c r="C34" s="206">
        <f>SUM(C11+C12+C29+C33)</f>
        <v>35384079</v>
      </c>
      <c r="D34" s="206">
        <f>SUM(D11+D12+D29+D33)</f>
        <v>33164281</v>
      </c>
      <c r="E34" s="207">
        <f>SUM(E11+E12+E29+E33)</f>
        <v>32268650</v>
      </c>
    </row>
    <row r="35" spans="1:5" ht="28.5" customHeight="1">
      <c r="A35" s="284"/>
      <c r="B35" s="285"/>
      <c r="C35" s="284"/>
      <c r="D35" s="284"/>
      <c r="E35" s="284"/>
    </row>
    <row r="36" spans="1:5" ht="28.5" customHeight="1">
      <c r="A36" s="284"/>
      <c r="B36" s="285"/>
      <c r="C36" s="284"/>
      <c r="D36" s="284"/>
      <c r="E36" s="284"/>
    </row>
    <row r="37" spans="1:5" ht="15.75" thickBot="1">
      <c r="A37" s="215"/>
      <c r="B37" s="216"/>
      <c r="C37" s="215"/>
      <c r="D37" s="215"/>
      <c r="E37" s="215"/>
    </row>
    <row r="38" spans="1:5" ht="15">
      <c r="A38" s="280"/>
      <c r="B38" s="281" t="s">
        <v>751</v>
      </c>
      <c r="C38" s="282" t="s">
        <v>723</v>
      </c>
      <c r="D38" s="282" t="s">
        <v>724</v>
      </c>
      <c r="E38" s="283" t="s">
        <v>725</v>
      </c>
    </row>
    <row r="39" spans="1:5" ht="15">
      <c r="A39" s="203"/>
      <c r="B39" s="211" t="s">
        <v>874</v>
      </c>
      <c r="C39" s="210">
        <v>1176945</v>
      </c>
      <c r="D39" s="210">
        <v>1176945</v>
      </c>
      <c r="E39" s="210">
        <v>745092</v>
      </c>
    </row>
    <row r="40" spans="1:5" ht="15">
      <c r="A40" s="203"/>
      <c r="B40" s="211" t="s">
        <v>875</v>
      </c>
      <c r="C40" s="210">
        <v>6170000</v>
      </c>
      <c r="D40" s="210">
        <v>7231000</v>
      </c>
      <c r="E40" s="210">
        <v>7230457</v>
      </c>
    </row>
    <row r="41" spans="1:5" ht="16.5" customHeight="1">
      <c r="A41" s="218">
        <v>1</v>
      </c>
      <c r="B41" s="219" t="s">
        <v>876</v>
      </c>
      <c r="C41" s="218">
        <v>1683275</v>
      </c>
      <c r="D41" s="218">
        <v>2154275</v>
      </c>
      <c r="E41" s="218">
        <v>2153364</v>
      </c>
    </row>
    <row r="42" spans="1:5" ht="22.5" customHeight="1">
      <c r="A42" s="203">
        <v>2</v>
      </c>
      <c r="B42" s="202" t="s">
        <v>784</v>
      </c>
      <c r="C42" s="203">
        <v>0</v>
      </c>
      <c r="D42" s="203">
        <v>29</v>
      </c>
      <c r="E42" s="203">
        <v>22</v>
      </c>
    </row>
    <row r="43" spans="1:5" ht="15">
      <c r="A43" s="212"/>
      <c r="B43" s="209" t="s">
        <v>785</v>
      </c>
      <c r="C43" s="212">
        <v>0</v>
      </c>
      <c r="D43" s="212">
        <v>29</v>
      </c>
      <c r="E43" s="212">
        <v>22</v>
      </c>
    </row>
    <row r="44" spans="1:5" ht="15">
      <c r="A44" s="212"/>
      <c r="B44" s="209" t="s">
        <v>877</v>
      </c>
      <c r="C44" s="212">
        <v>9030220</v>
      </c>
      <c r="D44" s="212">
        <v>10562249</v>
      </c>
      <c r="E44" s="212">
        <v>10128935</v>
      </c>
    </row>
    <row r="45" spans="1:5" ht="15" customHeight="1">
      <c r="A45" s="212"/>
      <c r="B45" s="209" t="s">
        <v>748</v>
      </c>
      <c r="C45" s="212">
        <v>0</v>
      </c>
      <c r="D45" s="212">
        <v>0</v>
      </c>
      <c r="E45" s="212">
        <v>0</v>
      </c>
    </row>
    <row r="46" spans="1:5" ht="18.75" customHeight="1" thickBot="1">
      <c r="A46" s="203">
        <v>3</v>
      </c>
      <c r="B46" s="202" t="s">
        <v>738</v>
      </c>
      <c r="C46" s="203">
        <v>26353859</v>
      </c>
      <c r="D46" s="203">
        <v>22602032</v>
      </c>
      <c r="E46" s="203">
        <v>22602032</v>
      </c>
    </row>
    <row r="47" spans="1:5" ht="15.75" thickBot="1">
      <c r="A47" s="204"/>
      <c r="B47" s="205" t="s">
        <v>800</v>
      </c>
      <c r="C47" s="206">
        <f>SUM(C44+C46)</f>
        <v>35384079</v>
      </c>
      <c r="D47" s="206">
        <f>SUM(D44+D46)</f>
        <v>33164281</v>
      </c>
      <c r="E47" s="207">
        <f>SUM(E44+E46)</f>
        <v>32730967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E26"/>
    </sheetView>
  </sheetViews>
  <sheetFormatPr defaultColWidth="9.140625" defaultRowHeight="15"/>
  <cols>
    <col min="1" max="1" width="37.421875" style="0" customWidth="1"/>
    <col min="2" max="2" width="16.140625" style="0" customWidth="1"/>
    <col min="3" max="4" width="16.28125" style="0" customWidth="1"/>
    <col min="5" max="5" width="16.00390625" style="0" customWidth="1"/>
  </cols>
  <sheetData>
    <row r="1" spans="1:5" ht="18">
      <c r="A1" s="326" t="s">
        <v>949</v>
      </c>
      <c r="B1" s="326"/>
      <c r="C1" s="326"/>
      <c r="D1" s="326"/>
      <c r="E1" s="326"/>
    </row>
    <row r="2" spans="1:5" ht="18">
      <c r="A2" s="327" t="s">
        <v>813</v>
      </c>
      <c r="B2" s="327"/>
      <c r="C2" s="327"/>
      <c r="D2" s="327"/>
      <c r="E2" s="327"/>
    </row>
    <row r="3" spans="1:5" ht="18">
      <c r="A3" s="339" t="s">
        <v>798</v>
      </c>
      <c r="B3" s="339"/>
      <c r="C3" s="339"/>
      <c r="D3" s="249"/>
      <c r="E3" s="112" t="s">
        <v>792</v>
      </c>
    </row>
    <row r="4" spans="1:6" ht="45">
      <c r="A4" s="255" t="s">
        <v>550</v>
      </c>
      <c r="B4" s="180" t="s">
        <v>789</v>
      </c>
      <c r="C4" s="181" t="s">
        <v>790</v>
      </c>
      <c r="D4" s="181" t="s">
        <v>822</v>
      </c>
      <c r="E4" s="254" t="s">
        <v>791</v>
      </c>
      <c r="F4" s="161"/>
    </row>
    <row r="5" spans="1:5" ht="15.75">
      <c r="A5" s="180" t="s">
        <v>70</v>
      </c>
      <c r="B5" s="177">
        <v>41170616</v>
      </c>
      <c r="C5" s="177">
        <v>11646050</v>
      </c>
      <c r="D5" s="177">
        <v>12756500</v>
      </c>
      <c r="E5" s="177">
        <f aca="true" t="shared" si="0" ref="E5:E12">SUM(B5:D5)</f>
        <v>65573166</v>
      </c>
    </row>
    <row r="6" spans="1:5" ht="27" customHeight="1">
      <c r="A6" s="181" t="s">
        <v>71</v>
      </c>
      <c r="B6" s="177">
        <v>6916397</v>
      </c>
      <c r="C6" s="177">
        <v>2610875</v>
      </c>
      <c r="D6" s="177">
        <v>3478306</v>
      </c>
      <c r="E6" s="177">
        <f t="shared" si="0"/>
        <v>13005578</v>
      </c>
    </row>
    <row r="7" spans="1:5" ht="15.75">
      <c r="A7" s="180" t="s">
        <v>72</v>
      </c>
      <c r="B7" s="177">
        <v>36717593</v>
      </c>
      <c r="C7" s="177">
        <v>3996537</v>
      </c>
      <c r="D7" s="177">
        <v>15142008</v>
      </c>
      <c r="E7" s="177">
        <f t="shared" si="0"/>
        <v>55856138</v>
      </c>
    </row>
    <row r="8" spans="1:5" ht="15.75">
      <c r="A8" s="180" t="s">
        <v>73</v>
      </c>
      <c r="B8" s="177">
        <v>4014792</v>
      </c>
      <c r="C8" s="177">
        <v>0</v>
      </c>
      <c r="D8" s="177">
        <v>0</v>
      </c>
      <c r="E8" s="177">
        <f t="shared" si="0"/>
        <v>4014792</v>
      </c>
    </row>
    <row r="9" spans="1:5" ht="15.75">
      <c r="A9" s="180" t="s">
        <v>74</v>
      </c>
      <c r="B9" s="177">
        <v>17788116</v>
      </c>
      <c r="C9" s="177">
        <v>0</v>
      </c>
      <c r="D9" s="177">
        <v>0</v>
      </c>
      <c r="E9" s="177">
        <f t="shared" si="0"/>
        <v>17788116</v>
      </c>
    </row>
    <row r="10" spans="1:5" ht="15.75">
      <c r="A10" s="180" t="s">
        <v>75</v>
      </c>
      <c r="B10" s="177"/>
      <c r="C10" s="177">
        <v>347790</v>
      </c>
      <c r="D10" s="177">
        <v>891836</v>
      </c>
      <c r="E10" s="177">
        <f t="shared" si="0"/>
        <v>1239626</v>
      </c>
    </row>
    <row r="11" spans="1:5" ht="15.75">
      <c r="A11" s="180" t="s">
        <v>76</v>
      </c>
      <c r="B11" s="177">
        <v>29344955</v>
      </c>
      <c r="C11" s="177">
        <v>0</v>
      </c>
      <c r="D11" s="177">
        <v>0</v>
      </c>
      <c r="E11" s="177">
        <f t="shared" si="0"/>
        <v>29344955</v>
      </c>
    </row>
    <row r="12" spans="1:5" ht="15.75">
      <c r="A12" s="180" t="s">
        <v>77</v>
      </c>
      <c r="B12" s="177">
        <v>41935</v>
      </c>
      <c r="C12" s="177">
        <v>0</v>
      </c>
      <c r="D12" s="177">
        <v>0</v>
      </c>
      <c r="E12" s="177">
        <f t="shared" si="0"/>
        <v>41935</v>
      </c>
    </row>
    <row r="13" spans="1:5" ht="15">
      <c r="A13" s="182" t="s">
        <v>69</v>
      </c>
      <c r="B13" s="183">
        <f>SUM(B5:B12)</f>
        <v>135994404</v>
      </c>
      <c r="C13" s="183">
        <f>SUM(C5:C12)</f>
        <v>18601252</v>
      </c>
      <c r="D13" s="183">
        <f>SUM(D5:D12)</f>
        <v>32268650</v>
      </c>
      <c r="E13" s="183">
        <f>SUM(E5:E12)</f>
        <v>186864306</v>
      </c>
    </row>
    <row r="14" spans="1:5" ht="15.75" thickBot="1">
      <c r="A14" s="184" t="s">
        <v>78</v>
      </c>
      <c r="B14" s="185">
        <v>2761477</v>
      </c>
      <c r="C14" s="185">
        <v>0</v>
      </c>
      <c r="D14" s="185">
        <v>0</v>
      </c>
      <c r="E14" s="185">
        <f>SUM(B14:D14)</f>
        <v>2761477</v>
      </c>
    </row>
    <row r="15" spans="1:5" ht="15.75" thickBot="1">
      <c r="A15" s="186" t="s">
        <v>500</v>
      </c>
      <c r="B15" s="187">
        <f>SUM(B13)+B14</f>
        <v>138755881</v>
      </c>
      <c r="C15" s="187">
        <f>SUM(C13:C14)</f>
        <v>18601252</v>
      </c>
      <c r="D15" s="187">
        <f>SUM(D13:D14)</f>
        <v>32268650</v>
      </c>
      <c r="E15" s="187">
        <f>SUM(B15:D15)</f>
        <v>189625783</v>
      </c>
    </row>
    <row r="16" spans="1:5" ht="33.75" customHeight="1">
      <c r="A16" s="188" t="s">
        <v>80</v>
      </c>
      <c r="B16" s="189">
        <v>128751312</v>
      </c>
      <c r="C16" s="189">
        <v>1685693</v>
      </c>
      <c r="D16" s="189">
        <v>0</v>
      </c>
      <c r="E16" s="189">
        <f>SUM(B16:C16)</f>
        <v>130437005</v>
      </c>
    </row>
    <row r="17" spans="1:5" ht="29.25" customHeight="1">
      <c r="A17" s="181" t="s">
        <v>81</v>
      </c>
      <c r="B17" s="177">
        <v>96288904</v>
      </c>
      <c r="C17" s="177">
        <v>0</v>
      </c>
      <c r="D17" s="177">
        <v>0</v>
      </c>
      <c r="E17" s="177">
        <f>SUM(B17:D17)</f>
        <v>96288904</v>
      </c>
    </row>
    <row r="18" spans="1:5" ht="15.75">
      <c r="A18" s="180" t="s">
        <v>82</v>
      </c>
      <c r="B18" s="177">
        <v>9494490</v>
      </c>
      <c r="C18" s="177">
        <v>0</v>
      </c>
      <c r="D18" s="177">
        <v>0</v>
      </c>
      <c r="E18" s="177">
        <f>SUM(B18:D18)</f>
        <v>9494490</v>
      </c>
    </row>
    <row r="19" spans="1:5" ht="15.75">
      <c r="A19" s="180" t="s">
        <v>83</v>
      </c>
      <c r="B19" s="177">
        <v>8297569</v>
      </c>
      <c r="C19" s="177">
        <v>12</v>
      </c>
      <c r="D19" s="177">
        <v>10128935</v>
      </c>
      <c r="E19" s="177">
        <f>SUM(B19:D19)</f>
        <v>18426516</v>
      </c>
    </row>
    <row r="20" spans="1:5" ht="15.75">
      <c r="A20" s="180" t="s">
        <v>84</v>
      </c>
      <c r="B20" s="177">
        <v>0</v>
      </c>
      <c r="C20" s="177">
        <v>0</v>
      </c>
      <c r="D20" s="177">
        <v>0</v>
      </c>
      <c r="E20" s="177">
        <v>0</v>
      </c>
    </row>
    <row r="21" spans="1:5" ht="15.75">
      <c r="A21" s="180" t="s">
        <v>85</v>
      </c>
      <c r="B21" s="177">
        <v>386500</v>
      </c>
      <c r="C21" s="177">
        <v>0</v>
      </c>
      <c r="D21" s="177">
        <v>0</v>
      </c>
      <c r="E21" s="177">
        <f aca="true" t="shared" si="1" ref="E21:E26">SUM(B21:D21)</f>
        <v>386500</v>
      </c>
    </row>
    <row r="22" spans="1:5" ht="31.5" customHeight="1">
      <c r="A22" s="181" t="s">
        <v>86</v>
      </c>
      <c r="B22" s="177">
        <v>1040000</v>
      </c>
      <c r="C22" s="177">
        <v>250000</v>
      </c>
      <c r="D22" s="177">
        <v>0</v>
      </c>
      <c r="E22" s="177">
        <f t="shared" si="1"/>
        <v>1290000</v>
      </c>
    </row>
    <row r="23" spans="1:5" ht="15">
      <c r="A23" s="182" t="s">
        <v>79</v>
      </c>
      <c r="B23" s="183">
        <f>SUM(B16:B22)</f>
        <v>244258775</v>
      </c>
      <c r="C23" s="183">
        <f>SUM(C16:C22)</f>
        <v>1935705</v>
      </c>
      <c r="D23" s="183">
        <f>SUM(D16:D22)</f>
        <v>10128935</v>
      </c>
      <c r="E23" s="183">
        <f t="shared" si="1"/>
        <v>256323415</v>
      </c>
    </row>
    <row r="24" spans="1:5" ht="15">
      <c r="A24" s="184" t="s">
        <v>87</v>
      </c>
      <c r="B24" s="185">
        <v>11482881</v>
      </c>
      <c r="C24" s="185">
        <v>20773</v>
      </c>
      <c r="D24" s="185">
        <v>0</v>
      </c>
      <c r="E24" s="185">
        <f t="shared" si="1"/>
        <v>11503654</v>
      </c>
    </row>
    <row r="25" spans="1:5" ht="15">
      <c r="A25" s="182" t="s">
        <v>860</v>
      </c>
      <c r="B25" s="183">
        <v>-39605252</v>
      </c>
      <c r="C25" s="183">
        <v>17003220</v>
      </c>
      <c r="D25" s="183">
        <v>22602032</v>
      </c>
      <c r="E25" s="183">
        <f t="shared" si="1"/>
        <v>0</v>
      </c>
    </row>
    <row r="26" spans="1:5" ht="15.75" thickBot="1">
      <c r="A26" s="277" t="s">
        <v>501</v>
      </c>
      <c r="B26" s="278">
        <f>SUM(B23:B25)</f>
        <v>216136404</v>
      </c>
      <c r="C26" s="278">
        <f>SUM(C23:C25)</f>
        <v>18959698</v>
      </c>
      <c r="D26" s="278">
        <f>SUM(D23:D25)</f>
        <v>32730967</v>
      </c>
      <c r="E26" s="278">
        <f t="shared" si="1"/>
        <v>267827069</v>
      </c>
    </row>
  </sheetData>
  <sheetProtection/>
  <mergeCells count="3">
    <mergeCell ref="A1:E1"/>
    <mergeCell ref="A2:E2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.7109375" style="0" customWidth="1"/>
    <col min="2" max="2" width="43.140625" style="0" customWidth="1"/>
    <col min="3" max="3" width="14.57421875" style="161" customWidth="1"/>
    <col min="4" max="6" width="12.00390625" style="161" customWidth="1"/>
  </cols>
  <sheetData>
    <row r="2" spans="1:6" ht="15">
      <c r="A2" s="335" t="s">
        <v>950</v>
      </c>
      <c r="B2" s="335"/>
      <c r="C2" s="335"/>
      <c r="D2" s="173"/>
      <c r="E2" s="173"/>
      <c r="F2" s="173"/>
    </row>
    <row r="3" spans="1:6" ht="18.75">
      <c r="A3" s="338" t="s">
        <v>565</v>
      </c>
      <c r="B3" s="338"/>
      <c r="C3" s="338"/>
      <c r="D3" s="174"/>
      <c r="E3" s="248"/>
      <c r="F3" s="174"/>
    </row>
    <row r="4" spans="1:6" ht="15.75">
      <c r="A4" s="340" t="s">
        <v>773</v>
      </c>
      <c r="B4" s="340"/>
      <c r="C4" s="340"/>
      <c r="D4" s="168"/>
      <c r="E4" s="248"/>
      <c r="F4" s="168"/>
    </row>
    <row r="5" spans="1:6" ht="15.75">
      <c r="A5" s="341">
        <v>43100</v>
      </c>
      <c r="B5" s="341"/>
      <c r="C5" s="341"/>
      <c r="D5" s="168"/>
      <c r="E5" s="248"/>
      <c r="F5" s="168"/>
    </row>
    <row r="6" spans="3:6" ht="15">
      <c r="C6" s="171"/>
      <c r="D6" s="171"/>
      <c r="E6" s="251"/>
      <c r="F6" t="s">
        <v>793</v>
      </c>
    </row>
    <row r="7" spans="1:6" ht="30">
      <c r="A7" s="24"/>
      <c r="B7" s="24" t="s">
        <v>54</v>
      </c>
      <c r="C7" s="176" t="s">
        <v>753</v>
      </c>
      <c r="D7" s="176" t="s">
        <v>755</v>
      </c>
      <c r="E7" s="176" t="s">
        <v>823</v>
      </c>
      <c r="F7" s="172" t="s">
        <v>759</v>
      </c>
    </row>
    <row r="8" spans="1:6" ht="30">
      <c r="A8" s="24">
        <v>1</v>
      </c>
      <c r="B8" s="24">
        <v>2</v>
      </c>
      <c r="C8" s="162" t="s">
        <v>824</v>
      </c>
      <c r="D8" s="162" t="s">
        <v>824</v>
      </c>
      <c r="E8" s="162" t="s">
        <v>824</v>
      </c>
      <c r="F8" s="162" t="s">
        <v>575</v>
      </c>
    </row>
    <row r="9" spans="1:6" ht="15">
      <c r="A9" s="24"/>
      <c r="B9" s="163" t="s">
        <v>861</v>
      </c>
      <c r="C9" s="164">
        <v>787702</v>
      </c>
      <c r="D9" s="164">
        <v>0</v>
      </c>
      <c r="E9" s="164"/>
      <c r="F9" s="164">
        <f>SUM(C9:E9)</f>
        <v>787702</v>
      </c>
    </row>
    <row r="10" spans="1:6" ht="30">
      <c r="A10" s="24" t="s">
        <v>594</v>
      </c>
      <c r="B10" s="162" t="s">
        <v>595</v>
      </c>
      <c r="C10" s="162">
        <v>794765218</v>
      </c>
      <c r="D10" s="162">
        <v>0</v>
      </c>
      <c r="E10" s="162">
        <v>0</v>
      </c>
      <c r="F10" s="162">
        <f aca="true" t="shared" si="0" ref="F10:F15">SUM(C10:D10)</f>
        <v>794765218</v>
      </c>
    </row>
    <row r="11" spans="1:6" ht="30">
      <c r="A11" s="24" t="s">
        <v>596</v>
      </c>
      <c r="B11" s="162" t="s">
        <v>597</v>
      </c>
      <c r="C11" s="162">
        <v>38112292</v>
      </c>
      <c r="D11" s="162">
        <v>0</v>
      </c>
      <c r="E11" s="162">
        <v>631399</v>
      </c>
      <c r="F11" s="162">
        <f>SUM(C11:E11)</f>
        <v>38743691</v>
      </c>
    </row>
    <row r="12" spans="1:6" ht="15">
      <c r="A12" s="198" t="s">
        <v>787</v>
      </c>
      <c r="B12" s="162" t="s">
        <v>788</v>
      </c>
      <c r="C12" s="162">
        <v>1000000</v>
      </c>
      <c r="D12" s="162"/>
      <c r="E12" s="162"/>
      <c r="F12" s="162">
        <f t="shared" si="0"/>
        <v>1000000</v>
      </c>
    </row>
    <row r="13" spans="1:6" s="124" customFormat="1" ht="15">
      <c r="A13" s="163" t="s">
        <v>598</v>
      </c>
      <c r="B13" s="164" t="s">
        <v>599</v>
      </c>
      <c r="C13" s="164">
        <v>833877510</v>
      </c>
      <c r="D13" s="164">
        <v>0</v>
      </c>
      <c r="E13" s="164">
        <v>631399</v>
      </c>
      <c r="F13" s="164">
        <f>SUM(C13:E13)</f>
        <v>834508909</v>
      </c>
    </row>
    <row r="14" spans="1:6" ht="30">
      <c r="A14" s="24" t="s">
        <v>600</v>
      </c>
      <c r="B14" s="162" t="s">
        <v>601</v>
      </c>
      <c r="C14" s="162">
        <v>28468351</v>
      </c>
      <c r="D14" s="162">
        <v>0</v>
      </c>
      <c r="E14" s="162">
        <v>0</v>
      </c>
      <c r="F14" s="162">
        <f t="shared" si="0"/>
        <v>28468351</v>
      </c>
    </row>
    <row r="15" spans="1:6" ht="30">
      <c r="A15" s="24" t="s">
        <v>602</v>
      </c>
      <c r="B15" s="162" t="s">
        <v>603</v>
      </c>
      <c r="C15" s="162">
        <v>28468351</v>
      </c>
      <c r="D15" s="162">
        <v>0</v>
      </c>
      <c r="E15" s="162">
        <v>0</v>
      </c>
      <c r="F15" s="162">
        <f t="shared" si="0"/>
        <v>28468351</v>
      </c>
    </row>
    <row r="16" spans="1:6" ht="30">
      <c r="A16" s="24" t="s">
        <v>604</v>
      </c>
      <c r="B16" s="162" t="s">
        <v>605</v>
      </c>
      <c r="C16" s="162">
        <v>0</v>
      </c>
      <c r="D16" s="162">
        <v>0</v>
      </c>
      <c r="E16" s="162">
        <v>0</v>
      </c>
      <c r="F16" s="162">
        <v>0</v>
      </c>
    </row>
    <row r="17" spans="1:6" s="124" customFormat="1" ht="30">
      <c r="A17" s="163" t="s">
        <v>606</v>
      </c>
      <c r="B17" s="164" t="s">
        <v>607</v>
      </c>
      <c r="C17" s="164">
        <v>28468351</v>
      </c>
      <c r="D17" s="164">
        <v>0</v>
      </c>
      <c r="E17" s="164">
        <v>0</v>
      </c>
      <c r="F17" s="164">
        <f>SUM(C17:D17)</f>
        <v>28468351</v>
      </c>
    </row>
    <row r="18" spans="1:6" s="124" customFormat="1" ht="30">
      <c r="A18" s="163" t="s">
        <v>608</v>
      </c>
      <c r="B18" s="164" t="s">
        <v>609</v>
      </c>
      <c r="C18" s="164">
        <v>863133563</v>
      </c>
      <c r="D18" s="164">
        <v>0</v>
      </c>
      <c r="E18" s="164">
        <v>631399</v>
      </c>
      <c r="F18" s="164">
        <f aca="true" t="shared" si="1" ref="F18:F26">SUM(C18:E18)</f>
        <v>863764962</v>
      </c>
    </row>
    <row r="19" spans="1:6" ht="15">
      <c r="A19" s="24" t="s">
        <v>610</v>
      </c>
      <c r="B19" s="162" t="s">
        <v>611</v>
      </c>
      <c r="C19" s="162">
        <v>0</v>
      </c>
      <c r="D19" s="162">
        <v>0</v>
      </c>
      <c r="E19" s="162">
        <v>299329</v>
      </c>
      <c r="F19" s="162">
        <f t="shared" si="1"/>
        <v>299329</v>
      </c>
    </row>
    <row r="20" spans="1:6" ht="15">
      <c r="A20" s="24" t="s">
        <v>612</v>
      </c>
      <c r="B20" s="162" t="s">
        <v>613</v>
      </c>
      <c r="C20" s="162">
        <v>0</v>
      </c>
      <c r="D20" s="162">
        <v>0</v>
      </c>
      <c r="E20" s="162">
        <v>299329</v>
      </c>
      <c r="F20" s="162">
        <f t="shared" si="1"/>
        <v>299329</v>
      </c>
    </row>
    <row r="21" spans="1:6" s="124" customFormat="1" ht="30">
      <c r="A21" s="163" t="s">
        <v>614</v>
      </c>
      <c r="B21" s="164" t="s">
        <v>615</v>
      </c>
      <c r="C21" s="164">
        <v>0</v>
      </c>
      <c r="D21" s="164">
        <v>0</v>
      </c>
      <c r="E21" s="164">
        <v>299329</v>
      </c>
      <c r="F21" s="164">
        <f t="shared" si="1"/>
        <v>299329</v>
      </c>
    </row>
    <row r="22" spans="1:6" ht="15">
      <c r="A22" s="24" t="s">
        <v>616</v>
      </c>
      <c r="B22" s="162" t="s">
        <v>617</v>
      </c>
      <c r="C22" s="162">
        <v>8705</v>
      </c>
      <c r="D22" s="162">
        <v>7915</v>
      </c>
      <c r="E22" s="162">
        <v>161895</v>
      </c>
      <c r="F22" s="162">
        <f t="shared" si="1"/>
        <v>178515</v>
      </c>
    </row>
    <row r="23" spans="1:6" ht="30">
      <c r="A23" s="24" t="s">
        <v>618</v>
      </c>
      <c r="B23" s="162" t="s">
        <v>619</v>
      </c>
      <c r="C23" s="162">
        <v>8705</v>
      </c>
      <c r="D23" s="162">
        <v>7915</v>
      </c>
      <c r="E23" s="162">
        <v>161895</v>
      </c>
      <c r="F23" s="162">
        <f t="shared" si="1"/>
        <v>178515</v>
      </c>
    </row>
    <row r="24" spans="1:6" ht="15">
      <c r="A24" s="24" t="s">
        <v>620</v>
      </c>
      <c r="B24" s="162" t="s">
        <v>621</v>
      </c>
      <c r="C24" s="162">
        <v>51101491</v>
      </c>
      <c r="D24" s="162">
        <v>350531</v>
      </c>
      <c r="E24" s="162">
        <v>300422</v>
      </c>
      <c r="F24" s="162">
        <f t="shared" si="1"/>
        <v>51752444</v>
      </c>
    </row>
    <row r="25" spans="1:6" ht="15">
      <c r="A25" s="24" t="s">
        <v>622</v>
      </c>
      <c r="B25" s="162" t="s">
        <v>623</v>
      </c>
      <c r="C25" s="162">
        <v>51101491</v>
      </c>
      <c r="D25" s="162">
        <v>350531</v>
      </c>
      <c r="E25" s="162">
        <v>300422</v>
      </c>
      <c r="F25" s="162">
        <f t="shared" si="1"/>
        <v>51752444</v>
      </c>
    </row>
    <row r="26" spans="1:6" s="124" customFormat="1" ht="15">
      <c r="A26" s="163" t="s">
        <v>624</v>
      </c>
      <c r="B26" s="164" t="s">
        <v>625</v>
      </c>
      <c r="C26" s="164">
        <v>51110196</v>
      </c>
      <c r="D26" s="164">
        <v>358446</v>
      </c>
      <c r="E26" s="164">
        <v>462317</v>
      </c>
      <c r="F26" s="164">
        <f t="shared" si="1"/>
        <v>51930959</v>
      </c>
    </row>
    <row r="27" spans="1:6" ht="45">
      <c r="A27" s="24" t="s">
        <v>626</v>
      </c>
      <c r="B27" s="162" t="s">
        <v>627</v>
      </c>
      <c r="C27" s="162">
        <v>3144679</v>
      </c>
      <c r="D27" s="162">
        <v>0</v>
      </c>
      <c r="E27" s="162">
        <v>0</v>
      </c>
      <c r="F27" s="162">
        <f aca="true" t="shared" si="2" ref="F27:F38">SUM(C27:D27)</f>
        <v>3144679</v>
      </c>
    </row>
    <row r="28" spans="1:6" ht="30">
      <c r="A28" s="24" t="s">
        <v>628</v>
      </c>
      <c r="B28" s="162" t="s">
        <v>629</v>
      </c>
      <c r="C28" s="162">
        <v>820823</v>
      </c>
      <c r="D28" s="162">
        <v>0</v>
      </c>
      <c r="E28" s="162">
        <v>0</v>
      </c>
      <c r="F28" s="162">
        <f t="shared" si="2"/>
        <v>820823</v>
      </c>
    </row>
    <row r="29" spans="1:6" ht="45">
      <c r="A29" s="24" t="s">
        <v>630</v>
      </c>
      <c r="B29" s="162" t="s">
        <v>631</v>
      </c>
      <c r="C29" s="162">
        <v>838937</v>
      </c>
      <c r="D29" s="162">
        <v>0</v>
      </c>
      <c r="E29" s="162">
        <v>0</v>
      </c>
      <c r="F29" s="162">
        <f t="shared" si="2"/>
        <v>838937</v>
      </c>
    </row>
    <row r="30" spans="1:6" ht="30">
      <c r="A30" s="24" t="s">
        <v>632</v>
      </c>
      <c r="B30" s="162" t="s">
        <v>633</v>
      </c>
      <c r="C30" s="162">
        <v>1484919</v>
      </c>
      <c r="D30" s="162">
        <v>0</v>
      </c>
      <c r="E30" s="162">
        <v>0</v>
      </c>
      <c r="F30" s="162">
        <f t="shared" si="2"/>
        <v>1484919</v>
      </c>
    </row>
    <row r="31" spans="1:6" ht="45">
      <c r="A31" s="24" t="s">
        <v>634</v>
      </c>
      <c r="B31" s="162" t="s">
        <v>635</v>
      </c>
      <c r="C31" s="162">
        <v>137914</v>
      </c>
      <c r="D31" s="162">
        <v>0</v>
      </c>
      <c r="E31" s="162">
        <v>0</v>
      </c>
      <c r="F31" s="162">
        <f t="shared" si="2"/>
        <v>137914</v>
      </c>
    </row>
    <row r="32" spans="1:6" ht="60">
      <c r="A32" s="24" t="s">
        <v>636</v>
      </c>
      <c r="B32" s="162" t="s">
        <v>637</v>
      </c>
      <c r="C32" s="162">
        <v>90000</v>
      </c>
      <c r="D32" s="162">
        <v>0</v>
      </c>
      <c r="E32" s="162">
        <v>0</v>
      </c>
      <c r="F32" s="162">
        <f t="shared" si="2"/>
        <v>90000</v>
      </c>
    </row>
    <row r="33" spans="1:6" ht="45">
      <c r="A33" s="24" t="s">
        <v>638</v>
      </c>
      <c r="B33" s="162" t="s">
        <v>639</v>
      </c>
      <c r="C33" s="162">
        <v>3510</v>
      </c>
      <c r="D33" s="162">
        <v>0</v>
      </c>
      <c r="E33" s="162">
        <v>0</v>
      </c>
      <c r="F33" s="162">
        <f t="shared" si="2"/>
        <v>3510</v>
      </c>
    </row>
    <row r="34" spans="1:6" ht="45">
      <c r="A34" s="24" t="s">
        <v>640</v>
      </c>
      <c r="B34" s="162" t="s">
        <v>641</v>
      </c>
      <c r="C34" s="162">
        <v>31400</v>
      </c>
      <c r="D34" s="162">
        <v>0</v>
      </c>
      <c r="E34" s="162">
        <v>0</v>
      </c>
      <c r="F34" s="162">
        <f t="shared" si="2"/>
        <v>31400</v>
      </c>
    </row>
    <row r="35" spans="1:6" ht="30">
      <c r="A35" s="24" t="s">
        <v>642</v>
      </c>
      <c r="B35" s="162" t="s">
        <v>643</v>
      </c>
      <c r="C35" s="162">
        <v>13004</v>
      </c>
      <c r="D35" s="162">
        <v>0</v>
      </c>
      <c r="E35" s="162">
        <v>0</v>
      </c>
      <c r="F35" s="162">
        <f t="shared" si="2"/>
        <v>13004</v>
      </c>
    </row>
    <row r="36" spans="1:6" ht="45">
      <c r="A36" s="24" t="s">
        <v>644</v>
      </c>
      <c r="B36" s="162" t="s">
        <v>645</v>
      </c>
      <c r="C36" s="162">
        <v>135000</v>
      </c>
      <c r="D36" s="162">
        <v>0</v>
      </c>
      <c r="E36" s="162">
        <v>0</v>
      </c>
      <c r="F36" s="162">
        <f t="shared" si="2"/>
        <v>135000</v>
      </c>
    </row>
    <row r="37" spans="1:6" ht="60">
      <c r="A37" s="24" t="s">
        <v>646</v>
      </c>
      <c r="B37" s="162" t="s">
        <v>647</v>
      </c>
      <c r="C37" s="162">
        <v>135000</v>
      </c>
      <c r="D37" s="162">
        <v>0</v>
      </c>
      <c r="E37" s="162">
        <v>0</v>
      </c>
      <c r="F37" s="162">
        <f t="shared" si="2"/>
        <v>135000</v>
      </c>
    </row>
    <row r="38" spans="1:6" s="124" customFormat="1" ht="30">
      <c r="A38" s="163" t="s">
        <v>648</v>
      </c>
      <c r="B38" s="164" t="s">
        <v>649</v>
      </c>
      <c r="C38" s="164">
        <v>3417593</v>
      </c>
      <c r="D38" s="164">
        <v>0</v>
      </c>
      <c r="E38" s="164">
        <v>0</v>
      </c>
      <c r="F38" s="164">
        <f t="shared" si="2"/>
        <v>3417593</v>
      </c>
    </row>
    <row r="39" spans="1:6" ht="45">
      <c r="A39" s="24" t="s">
        <v>650</v>
      </c>
      <c r="B39" s="162" t="s">
        <v>651</v>
      </c>
      <c r="C39" s="162">
        <v>0</v>
      </c>
      <c r="D39" s="162">
        <v>0</v>
      </c>
      <c r="E39" s="162">
        <v>0</v>
      </c>
      <c r="F39" s="162">
        <v>0</v>
      </c>
    </row>
    <row r="40" spans="1:6" ht="45">
      <c r="A40" s="24" t="s">
        <v>652</v>
      </c>
      <c r="B40" s="162" t="s">
        <v>653</v>
      </c>
      <c r="C40" s="162">
        <v>0</v>
      </c>
      <c r="D40" s="162">
        <v>0</v>
      </c>
      <c r="E40" s="162">
        <v>0</v>
      </c>
      <c r="F40" s="162">
        <v>0</v>
      </c>
    </row>
    <row r="41" spans="1:6" ht="45">
      <c r="A41" s="24" t="s">
        <v>654</v>
      </c>
      <c r="B41" s="162" t="s">
        <v>655</v>
      </c>
      <c r="C41" s="162">
        <v>0</v>
      </c>
      <c r="D41" s="162">
        <v>0</v>
      </c>
      <c r="E41" s="162">
        <v>0</v>
      </c>
      <c r="F41" s="162">
        <v>0</v>
      </c>
    </row>
    <row r="42" spans="1:6" ht="45">
      <c r="A42" s="24" t="s">
        <v>656</v>
      </c>
      <c r="B42" s="162" t="s">
        <v>657</v>
      </c>
      <c r="C42" s="162">
        <v>0</v>
      </c>
      <c r="D42" s="162">
        <v>0</v>
      </c>
      <c r="E42" s="162">
        <v>0</v>
      </c>
      <c r="F42" s="162">
        <v>0</v>
      </c>
    </row>
    <row r="43" spans="1:6" s="124" customFormat="1" ht="30">
      <c r="A43" s="163" t="s">
        <v>658</v>
      </c>
      <c r="B43" s="164" t="s">
        <v>659</v>
      </c>
      <c r="C43" s="164">
        <v>0</v>
      </c>
      <c r="D43" s="164">
        <v>0</v>
      </c>
      <c r="E43" s="164">
        <v>0</v>
      </c>
      <c r="F43" s="164">
        <v>0</v>
      </c>
    </row>
    <row r="44" spans="1:6" ht="15">
      <c r="A44" s="24" t="s">
        <v>660</v>
      </c>
      <c r="B44" s="162" t="s">
        <v>661</v>
      </c>
      <c r="C44" s="162">
        <v>10705032</v>
      </c>
      <c r="D44" s="162">
        <v>0</v>
      </c>
      <c r="E44" s="162">
        <v>0</v>
      </c>
      <c r="F44" s="162">
        <f aca="true" t="shared" si="3" ref="F44:F62">SUM(C44:D44)</f>
        <v>10705032</v>
      </c>
    </row>
    <row r="45" spans="1:6" ht="24" customHeight="1">
      <c r="A45" s="24"/>
      <c r="B45" s="162" t="s">
        <v>862</v>
      </c>
      <c r="C45" s="162">
        <v>10705032</v>
      </c>
      <c r="D45" s="162"/>
      <c r="E45" s="162">
        <v>0</v>
      </c>
      <c r="F45" s="162"/>
    </row>
    <row r="46" spans="1:6" ht="30">
      <c r="A46" s="24" t="s">
        <v>662</v>
      </c>
      <c r="B46" s="162" t="s">
        <v>663</v>
      </c>
      <c r="C46" s="162">
        <v>0</v>
      </c>
      <c r="D46" s="162">
        <v>0</v>
      </c>
      <c r="E46" s="162">
        <v>0</v>
      </c>
      <c r="F46" s="162">
        <f t="shared" si="3"/>
        <v>0</v>
      </c>
    </row>
    <row r="47" spans="1:6" ht="30">
      <c r="A47" s="24" t="s">
        <v>664</v>
      </c>
      <c r="B47" s="162" t="s">
        <v>665</v>
      </c>
      <c r="C47" s="162">
        <v>115520</v>
      </c>
      <c r="D47" s="162">
        <v>0</v>
      </c>
      <c r="E47" s="162">
        <v>0</v>
      </c>
      <c r="F47" s="162">
        <f t="shared" si="3"/>
        <v>115520</v>
      </c>
    </row>
    <row r="48" spans="1:6" ht="15">
      <c r="A48" s="24" t="s">
        <v>666</v>
      </c>
      <c r="B48" s="162" t="s">
        <v>667</v>
      </c>
      <c r="C48" s="162">
        <v>50000</v>
      </c>
      <c r="D48" s="162">
        <v>0</v>
      </c>
      <c r="E48" s="162">
        <v>0</v>
      </c>
      <c r="F48" s="162">
        <f t="shared" si="3"/>
        <v>50000</v>
      </c>
    </row>
    <row r="49" spans="1:6" s="124" customFormat="1" ht="30">
      <c r="A49" s="163" t="s">
        <v>668</v>
      </c>
      <c r="B49" s="164" t="s">
        <v>669</v>
      </c>
      <c r="C49" s="164">
        <v>10755032</v>
      </c>
      <c r="D49" s="164">
        <v>0</v>
      </c>
      <c r="E49" s="164">
        <v>0</v>
      </c>
      <c r="F49" s="164">
        <f t="shared" si="3"/>
        <v>10755032</v>
      </c>
    </row>
    <row r="50" spans="1:6" ht="15">
      <c r="A50" s="24" t="s">
        <v>670</v>
      </c>
      <c r="B50" s="162" t="s">
        <v>671</v>
      </c>
      <c r="C50" s="162">
        <v>14172625</v>
      </c>
      <c r="D50" s="162">
        <v>0</v>
      </c>
      <c r="E50" s="162">
        <v>0</v>
      </c>
      <c r="F50" s="162">
        <f t="shared" si="3"/>
        <v>14172625</v>
      </c>
    </row>
    <row r="51" spans="1:6" ht="15">
      <c r="A51" s="24" t="s">
        <v>672</v>
      </c>
      <c r="B51" s="162" t="s">
        <v>863</v>
      </c>
      <c r="C51" s="162">
        <v>89284</v>
      </c>
      <c r="D51" s="162">
        <v>0</v>
      </c>
      <c r="E51" s="162">
        <v>1147812</v>
      </c>
      <c r="F51" s="162">
        <f>SUM(C51:E51)</f>
        <v>1237096</v>
      </c>
    </row>
    <row r="52" spans="1:6" ht="20.25" customHeight="1">
      <c r="A52" s="24"/>
      <c r="B52" s="162" t="s">
        <v>864</v>
      </c>
      <c r="C52" s="162">
        <v>-215277</v>
      </c>
      <c r="D52" s="162"/>
      <c r="E52" s="162">
        <v>-1229363</v>
      </c>
      <c r="F52" s="162">
        <f>SUM(C52:E52)</f>
        <v>-1444640</v>
      </c>
    </row>
    <row r="53" spans="1:6" s="124" customFormat="1" ht="30">
      <c r="A53" s="163" t="s">
        <v>673</v>
      </c>
      <c r="B53" s="164" t="s">
        <v>674</v>
      </c>
      <c r="C53" s="164">
        <v>-125993</v>
      </c>
      <c r="D53" s="164">
        <v>0</v>
      </c>
      <c r="E53" s="164">
        <v>-81551</v>
      </c>
      <c r="F53" s="164">
        <f>SUM(C53:E53)</f>
        <v>-207544</v>
      </c>
    </row>
    <row r="54" spans="1:6" s="167" customFormat="1" ht="15.75">
      <c r="A54" s="165" t="s">
        <v>675</v>
      </c>
      <c r="B54" s="166" t="s">
        <v>676</v>
      </c>
      <c r="C54" s="166">
        <v>928290391</v>
      </c>
      <c r="D54" s="166"/>
      <c r="E54" s="166">
        <v>1311494</v>
      </c>
      <c r="F54" s="166">
        <f>SUM(C54:E54)</f>
        <v>929601885</v>
      </c>
    </row>
    <row r="55" spans="1:6" ht="15">
      <c r="A55" s="24" t="s">
        <v>677</v>
      </c>
      <c r="B55" s="162" t="s">
        <v>678</v>
      </c>
      <c r="C55" s="162">
        <v>1045897515</v>
      </c>
      <c r="D55" s="162">
        <v>0</v>
      </c>
      <c r="E55" s="162"/>
      <c r="F55" s="162">
        <f t="shared" si="3"/>
        <v>1045897515</v>
      </c>
    </row>
    <row r="56" spans="1:6" ht="15">
      <c r="A56" s="24"/>
      <c r="B56" s="162" t="s">
        <v>865</v>
      </c>
      <c r="C56" s="162">
        <v>-299329</v>
      </c>
      <c r="D56" s="162"/>
      <c r="E56" s="162">
        <v>299329</v>
      </c>
      <c r="F56" s="162"/>
    </row>
    <row r="57" spans="1:6" ht="30">
      <c r="A57" s="24" t="s">
        <v>679</v>
      </c>
      <c r="B57" s="162" t="s">
        <v>680</v>
      </c>
      <c r="C57" s="162">
        <v>9463456</v>
      </c>
      <c r="D57" s="162">
        <v>0</v>
      </c>
      <c r="E57" s="162">
        <v>0</v>
      </c>
      <c r="F57" s="162">
        <f t="shared" si="3"/>
        <v>9463456</v>
      </c>
    </row>
    <row r="58" spans="1:6" ht="15">
      <c r="A58" s="24" t="s">
        <v>681</v>
      </c>
      <c r="B58" s="162" t="s">
        <v>682</v>
      </c>
      <c r="C58" s="162">
        <v>-327644944</v>
      </c>
      <c r="D58" s="162">
        <v>-1132544</v>
      </c>
      <c r="E58" s="162">
        <v>0</v>
      </c>
      <c r="F58" s="162">
        <f>SUM(C58:E58)</f>
        <v>-328777488</v>
      </c>
    </row>
    <row r="59" spans="1:6" ht="15">
      <c r="A59" s="24" t="s">
        <v>683</v>
      </c>
      <c r="B59" s="162" t="s">
        <v>684</v>
      </c>
      <c r="C59" s="162">
        <v>-2306102</v>
      </c>
      <c r="D59" s="162">
        <v>182748</v>
      </c>
      <c r="E59" s="162">
        <v>-435734</v>
      </c>
      <c r="F59" s="162">
        <f>SUM(C59:E59)</f>
        <v>-2559088</v>
      </c>
    </row>
    <row r="60" spans="1:6" s="124" customFormat="1" ht="15">
      <c r="A60" s="163" t="s">
        <v>685</v>
      </c>
      <c r="B60" s="164" t="s">
        <v>686</v>
      </c>
      <c r="C60" s="164">
        <v>725110596</v>
      </c>
      <c r="D60" s="164">
        <v>-949796</v>
      </c>
      <c r="E60" s="164">
        <v>-136405</v>
      </c>
      <c r="F60" s="164">
        <f>SUM(C60:E60)</f>
        <v>724024395</v>
      </c>
    </row>
    <row r="61" spans="1:6" ht="30">
      <c r="A61" s="24" t="s">
        <v>687</v>
      </c>
      <c r="B61" s="162" t="s">
        <v>688</v>
      </c>
      <c r="C61" s="162">
        <v>87525</v>
      </c>
      <c r="D61" s="162">
        <v>0</v>
      </c>
      <c r="E61" s="162">
        <v>0</v>
      </c>
      <c r="F61" s="162">
        <f t="shared" si="3"/>
        <v>87525</v>
      </c>
    </row>
    <row r="62" spans="1:6" ht="45">
      <c r="A62" s="24" t="s">
        <v>689</v>
      </c>
      <c r="B62" s="162" t="s">
        <v>690</v>
      </c>
      <c r="C62" s="162">
        <v>114610</v>
      </c>
      <c r="D62" s="162">
        <v>0</v>
      </c>
      <c r="E62" s="162">
        <v>0</v>
      </c>
      <c r="F62" s="162">
        <f t="shared" si="3"/>
        <v>114610</v>
      </c>
    </row>
    <row r="63" spans="1:6" ht="45">
      <c r="A63" s="24" t="s">
        <v>691</v>
      </c>
      <c r="B63" s="162" t="s">
        <v>692</v>
      </c>
      <c r="C63" s="162">
        <v>0</v>
      </c>
      <c r="D63" s="162">
        <v>0</v>
      </c>
      <c r="E63" s="162">
        <v>0</v>
      </c>
      <c r="F63" s="162">
        <v>0</v>
      </c>
    </row>
    <row r="64" spans="1:6" ht="45">
      <c r="A64" s="24" t="s">
        <v>693</v>
      </c>
      <c r="B64" s="162" t="s">
        <v>694</v>
      </c>
      <c r="C64" s="162">
        <v>0</v>
      </c>
      <c r="D64" s="162">
        <v>0</v>
      </c>
      <c r="E64" s="162">
        <v>0</v>
      </c>
      <c r="F64" s="162">
        <v>0</v>
      </c>
    </row>
    <row r="65" spans="1:6" s="124" customFormat="1" ht="30">
      <c r="A65" s="163" t="s">
        <v>695</v>
      </c>
      <c r="B65" s="164" t="s">
        <v>696</v>
      </c>
      <c r="C65" s="164">
        <v>202135</v>
      </c>
      <c r="D65" s="164"/>
      <c r="E65" s="164">
        <v>0</v>
      </c>
      <c r="F65" s="164">
        <f>SUM(C65:D65)</f>
        <v>202135</v>
      </c>
    </row>
    <row r="66" spans="1:6" ht="30">
      <c r="A66" s="24" t="s">
        <v>697</v>
      </c>
      <c r="B66" s="162" t="s">
        <v>698</v>
      </c>
      <c r="C66" s="162">
        <v>0</v>
      </c>
      <c r="D66" s="162">
        <v>0</v>
      </c>
      <c r="E66" s="162">
        <v>0</v>
      </c>
      <c r="F66" s="162">
        <v>0</v>
      </c>
    </row>
    <row r="67" spans="1:6" ht="45">
      <c r="A67" s="24" t="s">
        <v>699</v>
      </c>
      <c r="B67" s="162" t="s">
        <v>700</v>
      </c>
      <c r="C67" s="162">
        <v>0</v>
      </c>
      <c r="D67" s="162">
        <v>0</v>
      </c>
      <c r="E67" s="162">
        <v>0</v>
      </c>
      <c r="F67" s="162">
        <v>0</v>
      </c>
    </row>
    <row r="68" spans="1:6" ht="45">
      <c r="A68" s="24" t="s">
        <v>701</v>
      </c>
      <c r="B68" s="162" t="s">
        <v>702</v>
      </c>
      <c r="C68" s="162">
        <v>3070142</v>
      </c>
      <c r="D68" s="162">
        <v>0</v>
      </c>
      <c r="E68" s="162">
        <v>0</v>
      </c>
      <c r="F68" s="162">
        <f>SUM(C68:D68)</f>
        <v>3070142</v>
      </c>
    </row>
    <row r="69" spans="1:6" s="124" customFormat="1" ht="30">
      <c r="A69" s="163" t="s">
        <v>703</v>
      </c>
      <c r="B69" s="164" t="s">
        <v>704</v>
      </c>
      <c r="C69" s="164">
        <v>3070142</v>
      </c>
      <c r="D69" s="164">
        <v>0</v>
      </c>
      <c r="E69" s="164">
        <v>0</v>
      </c>
      <c r="F69" s="164">
        <f>SUM(C69:D69)</f>
        <v>3070142</v>
      </c>
    </row>
    <row r="70" spans="1:6" ht="30">
      <c r="A70" s="24" t="s">
        <v>705</v>
      </c>
      <c r="B70" s="162" t="s">
        <v>706</v>
      </c>
      <c r="C70" s="162">
        <v>616044</v>
      </c>
      <c r="D70" s="162">
        <v>0</v>
      </c>
      <c r="E70" s="162">
        <v>0</v>
      </c>
      <c r="F70" s="162">
        <v>0</v>
      </c>
    </row>
    <row r="71" spans="1:6" ht="30">
      <c r="A71" s="24" t="s">
        <v>707</v>
      </c>
      <c r="B71" s="162" t="s">
        <v>708</v>
      </c>
      <c r="C71" s="162"/>
      <c r="D71" s="162">
        <v>0</v>
      </c>
      <c r="E71" s="162">
        <v>0</v>
      </c>
      <c r="F71" s="162">
        <v>0</v>
      </c>
    </row>
    <row r="72" spans="1:6" ht="30">
      <c r="A72" s="24" t="s">
        <v>709</v>
      </c>
      <c r="B72" s="162" t="s">
        <v>710</v>
      </c>
      <c r="C72" s="162">
        <v>186632</v>
      </c>
      <c r="D72" s="162">
        <v>0</v>
      </c>
      <c r="E72" s="162">
        <v>0</v>
      </c>
      <c r="F72" s="162">
        <f>SUM(C72:D72)</f>
        <v>186632</v>
      </c>
    </row>
    <row r="73" spans="1:6" ht="30">
      <c r="A73" s="24" t="s">
        <v>711</v>
      </c>
      <c r="B73" s="162" t="s">
        <v>712</v>
      </c>
      <c r="C73" s="162"/>
      <c r="D73" s="162">
        <v>0</v>
      </c>
      <c r="E73" s="162">
        <v>0</v>
      </c>
      <c r="F73" s="162">
        <v>0</v>
      </c>
    </row>
    <row r="74" spans="1:6" s="124" customFormat="1" ht="30">
      <c r="A74" s="163" t="s">
        <v>713</v>
      </c>
      <c r="B74" s="164" t="s">
        <v>714</v>
      </c>
      <c r="C74" s="164">
        <v>802676</v>
      </c>
      <c r="D74" s="164">
        <v>0</v>
      </c>
      <c r="E74" s="164">
        <v>0</v>
      </c>
      <c r="F74" s="164">
        <f>SUM(C74:D74)</f>
        <v>802676</v>
      </c>
    </row>
    <row r="75" spans="1:6" s="124" customFormat="1" ht="15">
      <c r="A75" s="163" t="s">
        <v>715</v>
      </c>
      <c r="B75" s="164" t="s">
        <v>716</v>
      </c>
      <c r="C75" s="164">
        <v>4074953</v>
      </c>
      <c r="D75" s="164">
        <v>0</v>
      </c>
      <c r="E75" s="164">
        <v>0</v>
      </c>
      <c r="F75" s="164">
        <f>SUM(C75:D75)</f>
        <v>4074953</v>
      </c>
    </row>
    <row r="76" spans="1:6" ht="30">
      <c r="A76" s="24" t="s">
        <v>717</v>
      </c>
      <c r="B76" s="162" t="s">
        <v>718</v>
      </c>
      <c r="C76" s="162">
        <v>3490913</v>
      </c>
      <c r="D76" s="162">
        <v>1308242</v>
      </c>
      <c r="E76" s="162">
        <v>1447899</v>
      </c>
      <c r="F76" s="162">
        <f>SUM(C76:E76)</f>
        <v>6247054</v>
      </c>
    </row>
    <row r="77" spans="1:6" s="124" customFormat="1" ht="30">
      <c r="A77" s="163" t="s">
        <v>719</v>
      </c>
      <c r="B77" s="164" t="s">
        <v>720</v>
      </c>
      <c r="C77" s="164">
        <v>199104842</v>
      </c>
      <c r="D77" s="164">
        <v>1308242</v>
      </c>
      <c r="E77" s="164">
        <v>1447899</v>
      </c>
      <c r="F77" s="164">
        <f>SUM(C77:E77)</f>
        <v>201860983</v>
      </c>
    </row>
    <row r="78" spans="1:6" s="167" customFormat="1" ht="15.75">
      <c r="A78" s="165" t="s">
        <v>721</v>
      </c>
      <c r="B78" s="166" t="s">
        <v>722</v>
      </c>
      <c r="C78" s="166">
        <v>928290391</v>
      </c>
      <c r="D78" s="166">
        <v>358446</v>
      </c>
      <c r="E78" s="166">
        <v>1311494</v>
      </c>
      <c r="F78" s="166">
        <f>SUM(C78:E78)</f>
        <v>929960331</v>
      </c>
    </row>
  </sheetData>
  <sheetProtection/>
  <mergeCells count="4"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31"/>
    </sheetView>
  </sheetViews>
  <sheetFormatPr defaultColWidth="9.140625" defaultRowHeight="15"/>
  <cols>
    <col min="1" max="1" width="48.421875" style="0" customWidth="1"/>
    <col min="2" max="2" width="13.28125" style="0" customWidth="1"/>
    <col min="3" max="3" width="11.28125" style="0" customWidth="1"/>
    <col min="4" max="4" width="13.00390625" style="0" customWidth="1"/>
    <col min="5" max="5" width="12.421875" style="0" customWidth="1"/>
  </cols>
  <sheetData>
    <row r="1" spans="1:2" s="132" customFormat="1" ht="15">
      <c r="A1" s="342" t="s">
        <v>951</v>
      </c>
      <c r="B1" s="342"/>
    </row>
    <row r="2" spans="1:2" ht="18.75">
      <c r="A2" s="343" t="s">
        <v>574</v>
      </c>
      <c r="B2" s="343"/>
    </row>
    <row r="3" spans="1:5" ht="15.75">
      <c r="A3" s="344" t="s">
        <v>814</v>
      </c>
      <c r="B3" s="344"/>
      <c r="E3" t="s">
        <v>793</v>
      </c>
    </row>
    <row r="4" spans="1:5" ht="33.75" customHeight="1">
      <c r="A4" s="222" t="s">
        <v>54</v>
      </c>
      <c r="B4" s="223" t="s">
        <v>753</v>
      </c>
      <c r="C4" s="223" t="s">
        <v>758</v>
      </c>
      <c r="D4" s="223" t="s">
        <v>823</v>
      </c>
      <c r="E4" s="223" t="s">
        <v>759</v>
      </c>
    </row>
    <row r="5" spans="1:5" ht="25.5">
      <c r="A5" s="222"/>
      <c r="B5" s="222" t="s">
        <v>825</v>
      </c>
      <c r="C5" s="222" t="s">
        <v>824</v>
      </c>
      <c r="D5" s="222" t="s">
        <v>824</v>
      </c>
      <c r="E5" s="222" t="s">
        <v>824</v>
      </c>
    </row>
    <row r="6" spans="1:5" ht="21" customHeight="1">
      <c r="A6" s="224" t="s">
        <v>576</v>
      </c>
      <c r="B6" s="225">
        <v>7400000</v>
      </c>
      <c r="C6" s="225">
        <v>0</v>
      </c>
      <c r="D6" s="225">
        <v>0</v>
      </c>
      <c r="E6" s="225">
        <f>SUM(B6:C6)</f>
        <v>7400000</v>
      </c>
    </row>
    <row r="7" spans="1:5" ht="30.75" customHeight="1">
      <c r="A7" s="224" t="s">
        <v>577</v>
      </c>
      <c r="B7" s="225">
        <v>1039322</v>
      </c>
      <c r="C7" s="225">
        <v>0</v>
      </c>
      <c r="D7" s="225">
        <v>7975550</v>
      </c>
      <c r="E7" s="225">
        <f>SUM(B7:D7)</f>
        <v>9014872</v>
      </c>
    </row>
    <row r="8" spans="1:5" ht="30.75" customHeight="1" thickBot="1">
      <c r="A8" s="226" t="s">
        <v>578</v>
      </c>
      <c r="B8" s="227">
        <v>299935</v>
      </c>
      <c r="C8" s="227">
        <v>0</v>
      </c>
      <c r="D8" s="227">
        <v>0</v>
      </c>
      <c r="E8" s="227">
        <f>SUM(B8:C8)</f>
        <v>299935</v>
      </c>
    </row>
    <row r="9" spans="1:5" ht="30" customHeight="1" thickBot="1">
      <c r="A9" s="228" t="s">
        <v>802</v>
      </c>
      <c r="B9" s="229">
        <v>8739257</v>
      </c>
      <c r="C9" s="229">
        <v>0</v>
      </c>
      <c r="D9" s="229">
        <v>7975550</v>
      </c>
      <c r="E9" s="229">
        <f aca="true" t="shared" si="0" ref="E9:E16">SUM(B9:D9)</f>
        <v>16714807</v>
      </c>
    </row>
    <row r="10" spans="1:5" ht="31.5" customHeight="1">
      <c r="A10" s="230" t="s">
        <v>579</v>
      </c>
      <c r="B10" s="231">
        <v>80386981</v>
      </c>
      <c r="C10" s="231">
        <v>17003220</v>
      </c>
      <c r="D10" s="231">
        <v>22602032</v>
      </c>
      <c r="E10" s="231">
        <f t="shared" si="0"/>
        <v>119992233</v>
      </c>
    </row>
    <row r="11" spans="1:5" ht="30" customHeight="1">
      <c r="A11" s="224" t="s">
        <v>580</v>
      </c>
      <c r="B11" s="225">
        <v>48364331</v>
      </c>
      <c r="C11" s="225">
        <v>1685693</v>
      </c>
      <c r="D11" s="225">
        <v>0</v>
      </c>
      <c r="E11" s="225">
        <f t="shared" si="0"/>
        <v>50050024</v>
      </c>
    </row>
    <row r="12" spans="1:5" ht="30" customHeight="1">
      <c r="A12" s="226" t="s">
        <v>866</v>
      </c>
      <c r="B12" s="227">
        <v>35228970</v>
      </c>
      <c r="C12" s="227"/>
      <c r="D12" s="227"/>
      <c r="E12" s="227">
        <f t="shared" si="0"/>
        <v>35228970</v>
      </c>
    </row>
    <row r="13" spans="1:5" ht="20.25" customHeight="1" thickBot="1">
      <c r="A13" s="226" t="s">
        <v>867</v>
      </c>
      <c r="B13" s="227">
        <v>8223753</v>
      </c>
      <c r="C13" s="227">
        <v>250003</v>
      </c>
      <c r="D13" s="227">
        <v>0</v>
      </c>
      <c r="E13" s="227">
        <f t="shared" si="0"/>
        <v>8473756</v>
      </c>
    </row>
    <row r="14" spans="1:5" ht="29.25" customHeight="1" thickBot="1">
      <c r="A14" s="228" t="s">
        <v>581</v>
      </c>
      <c r="B14" s="229">
        <v>172204035</v>
      </c>
      <c r="C14" s="229">
        <v>18938916</v>
      </c>
      <c r="D14" s="229">
        <v>22602032</v>
      </c>
      <c r="E14" s="229">
        <f t="shared" si="0"/>
        <v>213744983</v>
      </c>
    </row>
    <row r="15" spans="1:5" ht="19.5" customHeight="1">
      <c r="A15" s="230" t="s">
        <v>582</v>
      </c>
      <c r="B15" s="231">
        <v>2632719</v>
      </c>
      <c r="C15" s="231">
        <v>449182</v>
      </c>
      <c r="D15" s="231">
        <v>6756579</v>
      </c>
      <c r="E15" s="231">
        <f t="shared" si="0"/>
        <v>9838480</v>
      </c>
    </row>
    <row r="16" spans="1:5" ht="20.25" customHeight="1">
      <c r="A16" s="224" t="s">
        <v>583</v>
      </c>
      <c r="B16" s="225">
        <v>21801645</v>
      </c>
      <c r="C16" s="225">
        <v>2294666</v>
      </c>
      <c r="D16" s="225">
        <v>1652273</v>
      </c>
      <c r="E16" s="225">
        <f t="shared" si="0"/>
        <v>25748584</v>
      </c>
    </row>
    <row r="17" spans="1:5" ht="18.75" customHeight="1">
      <c r="A17" s="224" t="s">
        <v>584</v>
      </c>
      <c r="B17" s="225">
        <v>0</v>
      </c>
      <c r="C17" s="225">
        <v>0</v>
      </c>
      <c r="D17" s="225">
        <v>0</v>
      </c>
      <c r="E17" s="225">
        <f>SUM(B17:C17)</f>
        <v>0</v>
      </c>
    </row>
    <row r="18" spans="1:5" ht="18" customHeight="1">
      <c r="A18" s="224" t="s">
        <v>786</v>
      </c>
      <c r="B18" s="225">
        <v>3039523</v>
      </c>
      <c r="C18" s="225">
        <v>333856</v>
      </c>
      <c r="D18" s="225">
        <v>297790</v>
      </c>
      <c r="E18" s="225">
        <f aca="true" t="shared" si="1" ref="E18:E26">SUM(B18:D18)</f>
        <v>3671169</v>
      </c>
    </row>
    <row r="19" spans="1:5" ht="31.5" customHeight="1" thickBot="1">
      <c r="A19" s="232" t="s">
        <v>585</v>
      </c>
      <c r="B19" s="233">
        <v>27473887</v>
      </c>
      <c r="C19" s="233">
        <v>3077704</v>
      </c>
      <c r="D19" s="233">
        <v>8706642</v>
      </c>
      <c r="E19" s="233">
        <f t="shared" si="1"/>
        <v>39258233</v>
      </c>
    </row>
    <row r="20" spans="1:5" ht="21" customHeight="1">
      <c r="A20" s="230" t="s">
        <v>586</v>
      </c>
      <c r="B20" s="231">
        <v>30815614</v>
      </c>
      <c r="C20" s="231">
        <v>11205169</v>
      </c>
      <c r="D20" s="231">
        <v>10115801</v>
      </c>
      <c r="E20" s="231">
        <f t="shared" si="1"/>
        <v>52136584</v>
      </c>
    </row>
    <row r="21" spans="1:5" ht="20.25" customHeight="1">
      <c r="A21" s="224" t="s">
        <v>587</v>
      </c>
      <c r="B21" s="225">
        <v>9752881</v>
      </c>
      <c r="C21" s="225">
        <v>610873</v>
      </c>
      <c r="D21" s="225">
        <v>3832300</v>
      </c>
      <c r="E21" s="225">
        <f t="shared" si="1"/>
        <v>14196054</v>
      </c>
    </row>
    <row r="22" spans="1:5" ht="18" customHeight="1" thickBot="1">
      <c r="A22" s="226" t="s">
        <v>588</v>
      </c>
      <c r="B22" s="227">
        <v>6605742</v>
      </c>
      <c r="C22" s="227">
        <v>2600409</v>
      </c>
      <c r="D22" s="227">
        <v>3734604</v>
      </c>
      <c r="E22" s="227">
        <f t="shared" si="1"/>
        <v>12940755</v>
      </c>
    </row>
    <row r="23" spans="1:5" ht="30" customHeight="1" thickBot="1">
      <c r="A23" s="228" t="s">
        <v>589</v>
      </c>
      <c r="B23" s="229">
        <v>47174237</v>
      </c>
      <c r="C23" s="229">
        <v>14416451</v>
      </c>
      <c r="D23" s="229">
        <v>17682705</v>
      </c>
      <c r="E23" s="229">
        <f t="shared" si="1"/>
        <v>79273393</v>
      </c>
    </row>
    <row r="24" spans="1:5" ht="23.25" customHeight="1" thickBot="1">
      <c r="A24" s="228" t="s">
        <v>590</v>
      </c>
      <c r="B24" s="229">
        <v>25579215</v>
      </c>
      <c r="C24" s="229">
        <v>273850</v>
      </c>
      <c r="D24" s="229">
        <v>70834</v>
      </c>
      <c r="E24" s="229">
        <f t="shared" si="1"/>
        <v>25923899</v>
      </c>
    </row>
    <row r="25" spans="1:5" ht="17.25" customHeight="1" thickBot="1">
      <c r="A25" s="228" t="s">
        <v>591</v>
      </c>
      <c r="B25" s="229">
        <v>82918075</v>
      </c>
      <c r="C25" s="229">
        <v>988172</v>
      </c>
      <c r="D25" s="229">
        <v>4553157</v>
      </c>
      <c r="E25" s="229">
        <f t="shared" si="1"/>
        <v>88459404</v>
      </c>
    </row>
    <row r="26" spans="1:5" ht="32.25" customHeight="1" thickBot="1">
      <c r="A26" s="228" t="s">
        <v>592</v>
      </c>
      <c r="B26" s="229">
        <v>-2202122</v>
      </c>
      <c r="C26" s="229">
        <v>182739</v>
      </c>
      <c r="D26" s="229">
        <v>-435756</v>
      </c>
      <c r="E26" s="229">
        <f t="shared" si="1"/>
        <v>-2455139</v>
      </c>
    </row>
    <row r="27" spans="1:5" ht="31.5" customHeight="1">
      <c r="A27" s="234" t="s">
        <v>769</v>
      </c>
      <c r="B27" s="235">
        <v>1753</v>
      </c>
      <c r="C27" s="235">
        <v>9</v>
      </c>
      <c r="D27" s="252">
        <v>22</v>
      </c>
      <c r="E27" s="236">
        <f>SUM(B27:C27)</f>
        <v>1762</v>
      </c>
    </row>
    <row r="28" spans="1:5" ht="31.5" customHeight="1" thickBot="1">
      <c r="A28" s="237" t="s">
        <v>593</v>
      </c>
      <c r="B28" s="238">
        <v>1753</v>
      </c>
      <c r="C28" s="238">
        <v>9</v>
      </c>
      <c r="D28" s="253">
        <v>22</v>
      </c>
      <c r="E28" s="239">
        <f>SUM(B28:C28)</f>
        <v>1762</v>
      </c>
    </row>
    <row r="29" spans="1:5" ht="26.25" customHeight="1" thickBot="1">
      <c r="A29" s="240" t="s">
        <v>770</v>
      </c>
      <c r="B29" s="241">
        <v>105733</v>
      </c>
      <c r="C29" s="242">
        <v>0</v>
      </c>
      <c r="D29" s="242">
        <v>0</v>
      </c>
      <c r="E29" s="229">
        <f>SUM(B29:C29)</f>
        <v>105733</v>
      </c>
    </row>
    <row r="30" spans="1:5" ht="32.25" customHeight="1" thickBot="1">
      <c r="A30" s="232" t="s">
        <v>771</v>
      </c>
      <c r="B30" s="243">
        <v>105733</v>
      </c>
      <c r="C30" s="243">
        <v>0</v>
      </c>
      <c r="D30" s="243">
        <v>0</v>
      </c>
      <c r="E30" s="233">
        <f>SUM(B30:C30)</f>
        <v>105733</v>
      </c>
    </row>
    <row r="31" spans="1:5" ht="20.25" customHeight="1" thickBot="1">
      <c r="A31" s="228" t="s">
        <v>772</v>
      </c>
      <c r="B31" s="229">
        <v>-2306102</v>
      </c>
      <c r="C31" s="229">
        <v>182748</v>
      </c>
      <c r="D31" s="229">
        <v>-435734</v>
      </c>
      <c r="E31" s="229">
        <f>SUM(B31:D31)</f>
        <v>-2559088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8.28125" style="0" customWidth="1"/>
    <col min="2" max="2" width="17.00390625" style="0" customWidth="1"/>
    <col min="3" max="3" width="11.8515625" style="0" customWidth="1"/>
    <col min="4" max="4" width="16.140625" style="0" customWidth="1"/>
    <col min="5" max="5" width="13.28125" style="0" customWidth="1"/>
  </cols>
  <sheetData>
    <row r="1" spans="1:2" ht="15.75">
      <c r="A1" s="345" t="s">
        <v>952</v>
      </c>
      <c r="B1" s="345"/>
    </row>
    <row r="2" spans="1:2" ht="18.75">
      <c r="A2" s="343" t="s">
        <v>574</v>
      </c>
      <c r="B2" s="343"/>
    </row>
    <row r="3" spans="1:2" ht="15.75">
      <c r="A3" s="344" t="s">
        <v>815</v>
      </c>
      <c r="B3" s="344"/>
    </row>
    <row r="4" spans="1:5" ht="15.75">
      <c r="A4" s="346"/>
      <c r="B4" s="346"/>
      <c r="E4" t="s">
        <v>803</v>
      </c>
    </row>
    <row r="5" spans="1:5" ht="31.5">
      <c r="A5" s="156" t="s">
        <v>54</v>
      </c>
      <c r="B5" s="156" t="s">
        <v>753</v>
      </c>
      <c r="C5" s="156" t="s">
        <v>758</v>
      </c>
      <c r="D5" s="156" t="s">
        <v>823</v>
      </c>
      <c r="E5" s="156" t="s">
        <v>759</v>
      </c>
    </row>
    <row r="6" spans="1:5" ht="29.25" customHeight="1">
      <c r="A6" s="157" t="s">
        <v>566</v>
      </c>
      <c r="B6" s="158">
        <v>244258775</v>
      </c>
      <c r="C6" s="158">
        <v>1935705</v>
      </c>
      <c r="D6" s="158">
        <v>10128935</v>
      </c>
      <c r="E6" s="158">
        <f aca="true" t="shared" si="0" ref="E6:E14">SUM(B6:D6)</f>
        <v>256323415</v>
      </c>
    </row>
    <row r="7" spans="1:5" ht="32.25" customHeight="1">
      <c r="A7" s="157" t="s">
        <v>567</v>
      </c>
      <c r="B7" s="158">
        <v>151026086</v>
      </c>
      <c r="C7" s="158">
        <v>18601252</v>
      </c>
      <c r="D7" s="158">
        <v>32268650</v>
      </c>
      <c r="E7" s="158">
        <f t="shared" si="0"/>
        <v>201895988</v>
      </c>
    </row>
    <row r="8" spans="1:5" ht="35.25" customHeight="1">
      <c r="A8" s="159" t="s">
        <v>568</v>
      </c>
      <c r="B8" s="160">
        <v>93232689</v>
      </c>
      <c r="C8" s="160">
        <v>-16665547</v>
      </c>
      <c r="D8" s="160">
        <v>-22139715</v>
      </c>
      <c r="E8" s="160">
        <f t="shared" si="0"/>
        <v>54427427</v>
      </c>
    </row>
    <row r="9" spans="1:5" ht="30.75" customHeight="1">
      <c r="A9" s="157" t="s">
        <v>569</v>
      </c>
      <c r="B9" s="158">
        <v>11482881</v>
      </c>
      <c r="C9" s="158">
        <v>17023993</v>
      </c>
      <c r="D9" s="158">
        <v>22602032</v>
      </c>
      <c r="E9" s="158">
        <f t="shared" si="0"/>
        <v>51108906</v>
      </c>
    </row>
    <row r="10" spans="1:5" ht="31.5" customHeight="1">
      <c r="A10" s="157" t="s">
        <v>570</v>
      </c>
      <c r="B10" s="158">
        <v>42366729</v>
      </c>
      <c r="C10" s="158">
        <v>0</v>
      </c>
      <c r="D10" s="158">
        <v>0</v>
      </c>
      <c r="E10" s="158">
        <f t="shared" si="0"/>
        <v>42366729</v>
      </c>
    </row>
    <row r="11" spans="1:5" ht="33.75" customHeight="1">
      <c r="A11" s="159" t="s">
        <v>571</v>
      </c>
      <c r="B11" s="160">
        <v>-30883848</v>
      </c>
      <c r="C11" s="160">
        <v>17023993</v>
      </c>
      <c r="D11" s="160">
        <v>22602032</v>
      </c>
      <c r="E11" s="160">
        <f t="shared" si="0"/>
        <v>8742177</v>
      </c>
    </row>
    <row r="12" spans="1:5" ht="32.25" customHeight="1">
      <c r="A12" s="159" t="s">
        <v>572</v>
      </c>
      <c r="B12" s="160">
        <v>62348841</v>
      </c>
      <c r="C12" s="160">
        <v>358446</v>
      </c>
      <c r="D12" s="160">
        <v>462317</v>
      </c>
      <c r="E12" s="160">
        <f t="shared" si="0"/>
        <v>63169604</v>
      </c>
    </row>
    <row r="13" spans="1:5" ht="32.25" customHeight="1">
      <c r="A13" s="159" t="s">
        <v>573</v>
      </c>
      <c r="B13" s="160">
        <v>62348841</v>
      </c>
      <c r="C13" s="160">
        <v>358446</v>
      </c>
      <c r="D13" s="160">
        <v>462317</v>
      </c>
      <c r="E13" s="160">
        <f t="shared" si="0"/>
        <v>63169604</v>
      </c>
    </row>
    <row r="14" spans="1:5" ht="36.75" customHeight="1">
      <c r="A14" s="159" t="s">
        <v>757</v>
      </c>
      <c r="B14" s="160">
        <v>62348841</v>
      </c>
      <c r="C14" s="160">
        <v>358446</v>
      </c>
      <c r="D14" s="160">
        <v>462317</v>
      </c>
      <c r="E14" s="160">
        <f t="shared" si="0"/>
        <v>63169604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1" sqref="A1:E29"/>
    </sheetView>
  </sheetViews>
  <sheetFormatPr defaultColWidth="9.140625" defaultRowHeight="15"/>
  <cols>
    <col min="1" max="1" width="46.140625" style="0" customWidth="1"/>
    <col min="2" max="2" width="15.421875" style="0" customWidth="1"/>
    <col min="3" max="3" width="12.57421875" style="0" customWidth="1"/>
    <col min="4" max="4" width="16.7109375" style="0" customWidth="1"/>
    <col min="5" max="5" width="9.57421875" style="0" customWidth="1"/>
  </cols>
  <sheetData>
    <row r="1" spans="1:5" ht="25.5" customHeight="1">
      <c r="A1" s="350" t="s">
        <v>953</v>
      </c>
      <c r="B1" s="350"/>
      <c r="C1" s="350"/>
      <c r="D1" s="350"/>
      <c r="E1" s="350"/>
    </row>
    <row r="2" spans="1:5" ht="23.25" customHeight="1">
      <c r="A2" s="327" t="s">
        <v>565</v>
      </c>
      <c r="B2" s="327"/>
      <c r="C2" s="327"/>
      <c r="D2" s="327"/>
      <c r="E2" s="327"/>
    </row>
    <row r="3" spans="1:5" ht="15.75">
      <c r="A3" s="340" t="s">
        <v>816</v>
      </c>
      <c r="B3" s="340"/>
      <c r="C3" s="340"/>
      <c r="D3" s="340"/>
      <c r="E3" s="340"/>
    </row>
    <row r="4" spans="1:5" ht="15">
      <c r="A4" s="1"/>
      <c r="C4" s="169"/>
      <c r="D4" s="250"/>
      <c r="E4" s="169" t="s">
        <v>754</v>
      </c>
    </row>
    <row r="5" spans="1:5" ht="58.5" customHeight="1">
      <c r="A5" s="41" t="s">
        <v>11</v>
      </c>
      <c r="B5" s="42" t="s">
        <v>753</v>
      </c>
      <c r="C5" s="42" t="s">
        <v>755</v>
      </c>
      <c r="D5" s="42" t="s">
        <v>823</v>
      </c>
      <c r="E5" s="42" t="s">
        <v>756</v>
      </c>
    </row>
    <row r="6" spans="1:5" ht="15" customHeight="1">
      <c r="A6" s="42" t="s">
        <v>538</v>
      </c>
      <c r="B6" s="43"/>
      <c r="C6" s="43"/>
      <c r="D6" s="43"/>
      <c r="E6" s="43"/>
    </row>
    <row r="7" spans="1:5" ht="15" customHeight="1">
      <c r="A7" s="42" t="s">
        <v>539</v>
      </c>
      <c r="B7" s="43"/>
      <c r="C7" s="43"/>
      <c r="D7" s="43"/>
      <c r="E7" s="43"/>
    </row>
    <row r="8" spans="1:5" ht="15" customHeight="1">
      <c r="A8" s="42" t="s">
        <v>540</v>
      </c>
      <c r="B8" s="43"/>
      <c r="C8" s="43"/>
      <c r="D8" s="43"/>
      <c r="E8" s="43"/>
    </row>
    <row r="9" spans="1:5" ht="15" customHeight="1" thickBot="1">
      <c r="A9" s="78" t="s">
        <v>541</v>
      </c>
      <c r="B9" s="79"/>
      <c r="C9" s="79"/>
      <c r="D9" s="79"/>
      <c r="E9" s="79"/>
    </row>
    <row r="10" spans="1:5" ht="28.5" customHeight="1" thickBot="1">
      <c r="A10" s="82" t="s">
        <v>6</v>
      </c>
      <c r="B10" s="83">
        <f>SUM(B6:B9)</f>
        <v>0</v>
      </c>
      <c r="C10" s="83">
        <f>SUM(C6:C9)</f>
        <v>0</v>
      </c>
      <c r="D10" s="83">
        <v>0</v>
      </c>
      <c r="E10" s="83">
        <f>SUM(E6:E9)</f>
        <v>0</v>
      </c>
    </row>
    <row r="11" spans="1:5" ht="15" customHeight="1">
      <c r="A11" s="244" t="s">
        <v>804</v>
      </c>
      <c r="B11" s="81"/>
      <c r="C11" s="81"/>
      <c r="D11" s="81"/>
      <c r="E11" s="81"/>
    </row>
    <row r="12" spans="1:5" ht="15" customHeight="1">
      <c r="A12" s="42" t="s">
        <v>542</v>
      </c>
      <c r="B12" s="43"/>
      <c r="C12" s="43"/>
      <c r="D12" s="43"/>
      <c r="E12" s="43"/>
    </row>
    <row r="13" spans="1:5" ht="15" customHeight="1">
      <c r="A13" s="245" t="s">
        <v>543</v>
      </c>
      <c r="B13" s="43"/>
      <c r="C13" s="43"/>
      <c r="D13" s="43"/>
      <c r="E13" s="43"/>
    </row>
    <row r="14" spans="1:5" ht="15" customHeight="1">
      <c r="A14" s="245" t="s">
        <v>544</v>
      </c>
      <c r="B14" s="43">
        <v>0</v>
      </c>
      <c r="C14" s="43">
        <v>0</v>
      </c>
      <c r="D14" s="43">
        <v>2</v>
      </c>
      <c r="E14" s="43">
        <v>3</v>
      </c>
    </row>
    <row r="15" spans="1:5" ht="15" customHeight="1">
      <c r="A15" s="245" t="s">
        <v>545</v>
      </c>
      <c r="B15" s="43">
        <v>1</v>
      </c>
      <c r="C15" s="43">
        <v>2</v>
      </c>
      <c r="D15" s="43">
        <v>3</v>
      </c>
      <c r="E15" s="43">
        <v>6</v>
      </c>
    </row>
    <row r="16" spans="1:5" ht="15" customHeight="1">
      <c r="A16" s="245" t="s">
        <v>546</v>
      </c>
      <c r="B16" s="43">
        <v>0</v>
      </c>
      <c r="C16" s="43">
        <v>2</v>
      </c>
      <c r="D16" s="43">
        <v>0</v>
      </c>
      <c r="E16" s="43">
        <v>2</v>
      </c>
    </row>
    <row r="17" spans="1:5" ht="15" customHeight="1">
      <c r="A17" s="246" t="s">
        <v>548</v>
      </c>
      <c r="B17" s="79"/>
      <c r="C17" s="79"/>
      <c r="D17" s="79"/>
      <c r="E17" s="79"/>
    </row>
    <row r="18" spans="1:5" ht="15" customHeight="1" thickBot="1">
      <c r="A18" s="246" t="s">
        <v>547</v>
      </c>
      <c r="B18" s="79"/>
      <c r="C18" s="79"/>
      <c r="D18" s="79"/>
      <c r="E18" s="79"/>
    </row>
    <row r="19" spans="1:5" ht="15" customHeight="1" thickBot="1">
      <c r="A19" s="82" t="s">
        <v>7</v>
      </c>
      <c r="B19" s="83">
        <v>1</v>
      </c>
      <c r="C19" s="83">
        <v>4</v>
      </c>
      <c r="D19" s="83">
        <v>5</v>
      </c>
      <c r="E19" s="83">
        <v>10</v>
      </c>
    </row>
    <row r="20" spans="1:5" ht="29.25" customHeight="1">
      <c r="A20" s="80" t="s">
        <v>0</v>
      </c>
      <c r="B20" s="81">
        <v>3</v>
      </c>
      <c r="C20" s="81">
        <v>0</v>
      </c>
      <c r="D20" s="81">
        <v>1</v>
      </c>
      <c r="E20" s="81">
        <v>4</v>
      </c>
    </row>
    <row r="21" spans="1:5" ht="15" customHeight="1">
      <c r="A21" s="42" t="s">
        <v>1</v>
      </c>
      <c r="B21" s="43"/>
      <c r="C21" s="43"/>
      <c r="D21" s="43"/>
      <c r="E21" s="43"/>
    </row>
    <row r="22" spans="1:5" ht="15" customHeight="1">
      <c r="A22" s="78" t="s">
        <v>2</v>
      </c>
      <c r="B22" s="79">
        <v>25</v>
      </c>
      <c r="C22" s="79">
        <v>0</v>
      </c>
      <c r="D22" s="79">
        <v>0</v>
      </c>
      <c r="E22" s="79">
        <v>25</v>
      </c>
    </row>
    <row r="23" spans="1:5" ht="15" customHeight="1" thickBot="1">
      <c r="A23" s="113" t="s">
        <v>551</v>
      </c>
      <c r="B23" s="114"/>
      <c r="C23" s="114">
        <v>1</v>
      </c>
      <c r="D23" s="114">
        <v>1</v>
      </c>
      <c r="E23" s="114"/>
    </row>
    <row r="24" spans="1:5" ht="15" customHeight="1" thickBot="1">
      <c r="A24" s="82" t="s">
        <v>8</v>
      </c>
      <c r="B24" s="83">
        <f>SUM(B20:B23)</f>
        <v>28</v>
      </c>
      <c r="C24" s="83">
        <f>SUM(C20:C23)</f>
        <v>1</v>
      </c>
      <c r="D24" s="83">
        <v>2</v>
      </c>
      <c r="E24" s="83">
        <v>31</v>
      </c>
    </row>
    <row r="25" spans="1:5" ht="15" customHeight="1">
      <c r="A25" s="80" t="s">
        <v>3</v>
      </c>
      <c r="B25" s="81">
        <v>1</v>
      </c>
      <c r="C25" s="81">
        <v>0</v>
      </c>
      <c r="D25" s="81">
        <v>0</v>
      </c>
      <c r="E25" s="81">
        <v>1</v>
      </c>
    </row>
    <row r="26" spans="1:5" ht="32.25" customHeight="1">
      <c r="A26" s="42" t="s">
        <v>4</v>
      </c>
      <c r="B26" s="43"/>
      <c r="C26" s="43"/>
      <c r="D26" s="43"/>
      <c r="E26" s="43"/>
    </row>
    <row r="27" spans="1:5" ht="29.25" customHeight="1" thickBot="1">
      <c r="A27" s="78" t="s">
        <v>5</v>
      </c>
      <c r="B27" s="79"/>
      <c r="C27" s="79"/>
      <c r="D27" s="79"/>
      <c r="E27" s="79"/>
    </row>
    <row r="28" spans="1:5" ht="15" customHeight="1" thickBot="1">
      <c r="A28" s="82" t="s">
        <v>9</v>
      </c>
      <c r="B28" s="83">
        <f>SUM(B25:B27)</f>
        <v>1</v>
      </c>
      <c r="C28" s="83">
        <f>SUM(C25:C27)</f>
        <v>0</v>
      </c>
      <c r="D28" s="83">
        <v>0</v>
      </c>
      <c r="E28" s="83">
        <v>1</v>
      </c>
    </row>
    <row r="29" spans="1:5" ht="37.5" customHeight="1" thickBot="1">
      <c r="A29" s="82" t="s">
        <v>10</v>
      </c>
      <c r="B29" s="122">
        <f>SUM(B28,B24,B19,B10)</f>
        <v>30</v>
      </c>
      <c r="C29" s="122">
        <f>SUM(C28,C24,C19,C10)</f>
        <v>5</v>
      </c>
      <c r="D29" s="122">
        <v>7</v>
      </c>
      <c r="E29" s="122">
        <f>SUM(E28,E24,E19,E10)</f>
        <v>42</v>
      </c>
    </row>
    <row r="30" spans="1:5" ht="15">
      <c r="A30" s="347"/>
      <c r="B30" s="348"/>
      <c r="C30" s="155"/>
      <c r="D30" s="155"/>
      <c r="E30" s="155"/>
    </row>
    <row r="31" spans="1:5" ht="15">
      <c r="A31" s="349"/>
      <c r="B31" s="348"/>
      <c r="C31" s="155"/>
      <c r="D31" s="155"/>
      <c r="E31" s="155"/>
    </row>
  </sheetData>
  <sheetProtection/>
  <mergeCells count="5">
    <mergeCell ref="A30:B30"/>
    <mergeCell ref="A31:B31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0.00390625" style="0" customWidth="1"/>
    <col min="2" max="2" width="12.00390625" style="0" customWidth="1"/>
    <col min="3" max="3" width="12.421875" style="0" customWidth="1"/>
    <col min="4" max="4" width="12.57421875" style="0" customWidth="1"/>
    <col min="5" max="5" width="24.8515625" style="0" customWidth="1"/>
    <col min="6" max="6" width="11.28125" style="0" customWidth="1"/>
    <col min="7" max="7" width="12.57421875" style="0" customWidth="1"/>
    <col min="8" max="8" width="13.57421875" style="0" customWidth="1"/>
  </cols>
  <sheetData>
    <row r="1" spans="1:8" ht="15">
      <c r="A1" s="351" t="s">
        <v>878</v>
      </c>
      <c r="B1" s="351"/>
      <c r="C1" s="351"/>
      <c r="D1" s="351"/>
      <c r="E1" s="351"/>
      <c r="F1" s="351"/>
      <c r="G1" s="351"/>
      <c r="H1" s="351"/>
    </row>
    <row r="2" spans="1:8" ht="8.25" customHeight="1">
      <c r="A2" s="351"/>
      <c r="B2" s="351"/>
      <c r="C2" s="351"/>
      <c r="D2" s="351"/>
      <c r="E2" s="351"/>
      <c r="F2" s="351"/>
      <c r="G2" s="351"/>
      <c r="H2" s="351"/>
    </row>
    <row r="3" spans="1:8" ht="15" hidden="1">
      <c r="A3" s="351" t="s">
        <v>879</v>
      </c>
      <c r="B3" s="351"/>
      <c r="C3" s="351"/>
      <c r="D3" s="351"/>
      <c r="E3" s="351"/>
      <c r="F3" s="351"/>
      <c r="G3" s="351"/>
      <c r="H3" s="351"/>
    </row>
    <row r="4" spans="1:8" ht="15">
      <c r="A4" s="352" t="s">
        <v>880</v>
      </c>
      <c r="B4" s="352"/>
      <c r="C4" s="352"/>
      <c r="D4" s="352"/>
      <c r="E4" s="352"/>
      <c r="F4" s="352"/>
      <c r="G4" s="352"/>
      <c r="H4" s="352"/>
    </row>
    <row r="5" spans="1:8" ht="15.75" thickBot="1">
      <c r="A5" s="286"/>
      <c r="B5" s="286"/>
      <c r="C5" s="286"/>
      <c r="D5" s="286"/>
      <c r="E5" s="286"/>
      <c r="F5" s="286"/>
      <c r="G5" s="286"/>
      <c r="H5" s="279" t="s">
        <v>881</v>
      </c>
    </row>
    <row r="6" spans="1:8" ht="15">
      <c r="A6" s="353" t="s">
        <v>882</v>
      </c>
      <c r="B6" s="353"/>
      <c r="C6" s="353"/>
      <c r="D6" s="353"/>
      <c r="E6" s="354" t="s">
        <v>883</v>
      </c>
      <c r="F6" s="354"/>
      <c r="G6" s="287"/>
      <c r="H6" s="288"/>
    </row>
    <row r="7" spans="1:8" ht="21" customHeight="1">
      <c r="A7" s="291" t="s">
        <v>54</v>
      </c>
      <c r="B7" s="292" t="s">
        <v>884</v>
      </c>
      <c r="C7" s="293" t="s">
        <v>885</v>
      </c>
      <c r="D7" s="294" t="s">
        <v>725</v>
      </c>
      <c r="E7" s="293" t="s">
        <v>54</v>
      </c>
      <c r="F7" s="292" t="s">
        <v>884</v>
      </c>
      <c r="G7" s="293" t="s">
        <v>885</v>
      </c>
      <c r="H7" s="295" t="s">
        <v>725</v>
      </c>
    </row>
    <row r="8" spans="1:8" ht="15">
      <c r="A8" s="296" t="s">
        <v>886</v>
      </c>
      <c r="B8" s="297">
        <v>0</v>
      </c>
      <c r="C8" s="297">
        <v>0</v>
      </c>
      <c r="D8" s="297">
        <v>0</v>
      </c>
      <c r="E8" s="298" t="s">
        <v>887</v>
      </c>
      <c r="F8" s="298">
        <v>24650776</v>
      </c>
      <c r="G8" s="298">
        <v>30241106</v>
      </c>
      <c r="H8" s="299">
        <v>30241106</v>
      </c>
    </row>
    <row r="9" spans="1:8" ht="15">
      <c r="A9" s="300" t="s">
        <v>888</v>
      </c>
      <c r="B9" s="298">
        <v>0</v>
      </c>
      <c r="C9" s="298">
        <v>0</v>
      </c>
      <c r="D9" s="298">
        <v>0</v>
      </c>
      <c r="E9" s="298" t="s">
        <v>889</v>
      </c>
      <c r="F9" s="298">
        <v>5141024</v>
      </c>
      <c r="G9" s="298">
        <v>6966707</v>
      </c>
      <c r="H9" s="299">
        <v>6966707</v>
      </c>
    </row>
    <row r="10" spans="1:8" ht="15">
      <c r="A10" s="300" t="s">
        <v>890</v>
      </c>
      <c r="B10" s="298">
        <v>0</v>
      </c>
      <c r="C10" s="298">
        <v>0</v>
      </c>
      <c r="D10" s="298">
        <v>0</v>
      </c>
      <c r="E10" s="298" t="s">
        <v>891</v>
      </c>
      <c r="F10" s="298">
        <v>3976000</v>
      </c>
      <c r="G10" s="298">
        <v>5104558</v>
      </c>
      <c r="H10" s="299">
        <v>4675328</v>
      </c>
    </row>
    <row r="11" spans="1:8" ht="15">
      <c r="A11" s="300" t="s">
        <v>892</v>
      </c>
      <c r="B11" s="298">
        <v>0</v>
      </c>
      <c r="C11" s="298">
        <v>0</v>
      </c>
      <c r="D11" s="298">
        <v>0</v>
      </c>
      <c r="E11" s="297" t="s">
        <v>893</v>
      </c>
      <c r="F11" s="297">
        <v>36767800</v>
      </c>
      <c r="G11" s="297">
        <v>42312371</v>
      </c>
      <c r="H11" s="297">
        <v>41883141</v>
      </c>
    </row>
    <row r="12" spans="1:8" ht="15">
      <c r="A12" s="300" t="s">
        <v>894</v>
      </c>
      <c r="B12" s="298">
        <v>0</v>
      </c>
      <c r="C12" s="298">
        <v>0</v>
      </c>
      <c r="D12" s="298">
        <v>0</v>
      </c>
      <c r="E12" s="298" t="s">
        <v>895</v>
      </c>
      <c r="F12" s="298">
        <v>0</v>
      </c>
      <c r="G12" s="298">
        <v>0</v>
      </c>
      <c r="H12" s="299">
        <v>0</v>
      </c>
    </row>
    <row r="13" spans="1:8" ht="15">
      <c r="A13" s="300" t="s">
        <v>896</v>
      </c>
      <c r="B13" s="298">
        <v>0</v>
      </c>
      <c r="C13" s="298">
        <v>0</v>
      </c>
      <c r="D13" s="298">
        <v>0</v>
      </c>
      <c r="E13" s="298" t="s">
        <v>897</v>
      </c>
      <c r="F13" s="298">
        <v>0</v>
      </c>
      <c r="G13" s="298">
        <v>0</v>
      </c>
      <c r="H13" s="299">
        <v>0</v>
      </c>
    </row>
    <row r="14" spans="1:8" ht="15">
      <c r="A14" s="296" t="s">
        <v>898</v>
      </c>
      <c r="B14" s="297">
        <v>540000</v>
      </c>
      <c r="C14" s="297">
        <v>0</v>
      </c>
      <c r="D14" s="297">
        <v>0</v>
      </c>
      <c r="E14" s="298" t="s">
        <v>899</v>
      </c>
      <c r="F14" s="298">
        <v>0</v>
      </c>
      <c r="G14" s="298">
        <v>0</v>
      </c>
      <c r="H14" s="299">
        <v>0</v>
      </c>
    </row>
    <row r="15" spans="1:8" ht="15">
      <c r="A15" s="301" t="s">
        <v>900</v>
      </c>
      <c r="B15" s="302">
        <v>540000</v>
      </c>
      <c r="C15" s="302"/>
      <c r="D15" s="302"/>
      <c r="E15" s="297" t="s">
        <v>901</v>
      </c>
      <c r="F15" s="297">
        <v>0</v>
      </c>
      <c r="G15" s="297">
        <v>0</v>
      </c>
      <c r="H15" s="297">
        <v>0</v>
      </c>
    </row>
    <row r="16" spans="1:8" ht="15">
      <c r="A16" s="303" t="s">
        <v>902</v>
      </c>
      <c r="B16" s="302">
        <v>0</v>
      </c>
      <c r="C16" s="302"/>
      <c r="D16" s="302">
        <v>0</v>
      </c>
      <c r="E16" s="298" t="s">
        <v>903</v>
      </c>
      <c r="F16" s="298">
        <v>0</v>
      </c>
      <c r="G16" s="298">
        <v>0</v>
      </c>
      <c r="H16" s="299">
        <v>0</v>
      </c>
    </row>
    <row r="17" spans="1:8" ht="15">
      <c r="A17" t="s">
        <v>904</v>
      </c>
      <c r="B17" s="298">
        <v>0</v>
      </c>
      <c r="C17" s="298"/>
      <c r="D17" s="298"/>
      <c r="E17" s="298" t="s">
        <v>905</v>
      </c>
      <c r="F17" s="298">
        <v>0</v>
      </c>
      <c r="G17" s="298">
        <v>328288</v>
      </c>
      <c r="H17" s="299">
        <v>328288</v>
      </c>
    </row>
    <row r="18" spans="1:8" ht="15">
      <c r="A18" s="296" t="s">
        <v>859</v>
      </c>
      <c r="B18" s="297">
        <v>0</v>
      </c>
      <c r="C18" s="297">
        <v>0</v>
      </c>
      <c r="D18" s="297">
        <v>0</v>
      </c>
      <c r="E18" s="298" t="s">
        <v>906</v>
      </c>
      <c r="F18" s="298"/>
      <c r="G18" s="298">
        <v>711200</v>
      </c>
      <c r="H18" s="299">
        <v>711200</v>
      </c>
    </row>
    <row r="19" spans="1:8" ht="15">
      <c r="A19" s="300" t="s">
        <v>907</v>
      </c>
      <c r="B19" s="298">
        <v>0</v>
      </c>
      <c r="C19" s="298">
        <v>0</v>
      </c>
      <c r="D19" s="298">
        <v>0</v>
      </c>
      <c r="E19" s="298" t="s">
        <v>908</v>
      </c>
      <c r="F19" s="304">
        <v>0</v>
      </c>
      <c r="G19" s="298">
        <v>0</v>
      </c>
      <c r="H19" s="299">
        <v>0</v>
      </c>
    </row>
    <row r="20" spans="1:8" ht="15.75" customHeight="1">
      <c r="A20" s="305" t="s">
        <v>909</v>
      </c>
      <c r="B20" s="304">
        <v>0</v>
      </c>
      <c r="C20" s="306">
        <v>0</v>
      </c>
      <c r="D20" s="298">
        <v>0</v>
      </c>
      <c r="E20" s="298" t="s">
        <v>910</v>
      </c>
      <c r="F20" s="304"/>
      <c r="G20" s="298">
        <v>0</v>
      </c>
      <c r="H20" s="299">
        <v>0</v>
      </c>
    </row>
    <row r="21" spans="1:8" ht="15">
      <c r="A21" s="303" t="s">
        <v>911</v>
      </c>
      <c r="B21" s="302">
        <v>0</v>
      </c>
      <c r="C21" s="302">
        <v>0</v>
      </c>
      <c r="D21" s="302">
        <v>0</v>
      </c>
      <c r="E21" s="297" t="s">
        <v>912</v>
      </c>
      <c r="F21" s="297">
        <v>0</v>
      </c>
      <c r="G21" s="297">
        <v>1039488</v>
      </c>
      <c r="H21" s="307">
        <v>1039488</v>
      </c>
    </row>
    <row r="22" spans="1:8" ht="15">
      <c r="A22" s="300" t="s">
        <v>913</v>
      </c>
      <c r="B22" s="298">
        <v>0</v>
      </c>
      <c r="C22" s="298">
        <v>0</v>
      </c>
      <c r="D22" s="298">
        <v>0</v>
      </c>
      <c r="E22" s="298" t="s">
        <v>914</v>
      </c>
      <c r="F22" s="298"/>
      <c r="G22" s="298">
        <v>0</v>
      </c>
      <c r="H22" s="299">
        <v>0</v>
      </c>
    </row>
    <row r="23" spans="1:8" ht="15">
      <c r="A23" s="300" t="s">
        <v>915</v>
      </c>
      <c r="B23" s="304">
        <v>0</v>
      </c>
      <c r="C23" s="298">
        <v>0</v>
      </c>
      <c r="D23" s="298">
        <v>0</v>
      </c>
      <c r="E23" s="298" t="s">
        <v>916</v>
      </c>
      <c r="F23" s="298"/>
      <c r="G23" s="298">
        <v>0</v>
      </c>
      <c r="H23" s="299">
        <v>0</v>
      </c>
    </row>
    <row r="24" spans="1:8" ht="15">
      <c r="A24" s="296" t="s">
        <v>917</v>
      </c>
      <c r="B24" s="297">
        <v>0</v>
      </c>
      <c r="C24" s="297">
        <v>482510</v>
      </c>
      <c r="D24" s="297">
        <v>482510</v>
      </c>
      <c r="E24" s="297" t="s">
        <v>918</v>
      </c>
      <c r="F24" s="297">
        <v>0</v>
      </c>
      <c r="G24" s="297">
        <v>0</v>
      </c>
      <c r="H24" s="307">
        <v>0</v>
      </c>
    </row>
    <row r="25" spans="1:8" ht="15">
      <c r="A25" s="296" t="s">
        <v>919</v>
      </c>
      <c r="B25" s="297">
        <v>0</v>
      </c>
      <c r="C25" s="297">
        <v>0</v>
      </c>
      <c r="D25" s="297">
        <v>0</v>
      </c>
      <c r="E25" s="298" t="s">
        <v>920</v>
      </c>
      <c r="F25" s="304">
        <v>0</v>
      </c>
      <c r="G25" s="298">
        <v>0</v>
      </c>
      <c r="H25" s="299">
        <v>0</v>
      </c>
    </row>
    <row r="26" spans="1:8" ht="15">
      <c r="A26" s="296" t="s">
        <v>921</v>
      </c>
      <c r="B26" s="297">
        <v>0</v>
      </c>
      <c r="C26" s="297">
        <v>711200</v>
      </c>
      <c r="D26" s="297">
        <v>711200</v>
      </c>
      <c r="E26" s="298" t="s">
        <v>922</v>
      </c>
      <c r="F26" s="304"/>
      <c r="G26" s="298">
        <v>0</v>
      </c>
      <c r="H26" s="299">
        <v>0</v>
      </c>
    </row>
    <row r="27" spans="1:8" ht="15">
      <c r="A27" s="300" t="s">
        <v>923</v>
      </c>
      <c r="B27" s="298"/>
      <c r="C27" s="298">
        <v>0</v>
      </c>
      <c r="D27" s="298"/>
      <c r="E27" s="297" t="s">
        <v>924</v>
      </c>
      <c r="F27" s="308">
        <v>0</v>
      </c>
      <c r="G27" s="308">
        <v>0</v>
      </c>
      <c r="H27" s="309">
        <v>0</v>
      </c>
    </row>
    <row r="28" spans="1:8" ht="15">
      <c r="A28" s="310" t="s">
        <v>925</v>
      </c>
      <c r="B28" s="311"/>
      <c r="C28" s="302">
        <v>0</v>
      </c>
      <c r="D28" s="302">
        <v>0</v>
      </c>
      <c r="E28" s="290" t="s">
        <v>926</v>
      </c>
      <c r="F28" s="304"/>
      <c r="G28" s="298">
        <v>0</v>
      </c>
      <c r="H28" s="312">
        <v>429230</v>
      </c>
    </row>
    <row r="29" spans="1:8" ht="15">
      <c r="A29" s="296" t="s">
        <v>908</v>
      </c>
      <c r="B29" s="297">
        <v>0</v>
      </c>
      <c r="C29" s="297">
        <v>0</v>
      </c>
      <c r="D29" s="297">
        <v>0</v>
      </c>
      <c r="E29" s="297" t="s">
        <v>927</v>
      </c>
      <c r="F29" s="308">
        <v>0</v>
      </c>
      <c r="G29" s="308">
        <v>0</v>
      </c>
      <c r="H29" s="309">
        <v>0</v>
      </c>
    </row>
    <row r="30" spans="1:8" ht="15">
      <c r="A30" s="296" t="s">
        <v>928</v>
      </c>
      <c r="B30" s="308">
        <v>0</v>
      </c>
      <c r="C30" s="297">
        <v>0</v>
      </c>
      <c r="D30" s="297">
        <v>0</v>
      </c>
      <c r="E30" s="298" t="s">
        <v>929</v>
      </c>
      <c r="F30" s="304">
        <v>0</v>
      </c>
      <c r="G30" s="298">
        <v>0</v>
      </c>
      <c r="H30" s="299">
        <v>0</v>
      </c>
    </row>
    <row r="31" spans="1:8" ht="15">
      <c r="A31" s="289" t="s">
        <v>930</v>
      </c>
      <c r="B31" s="304">
        <v>0</v>
      </c>
      <c r="C31" s="298">
        <v>0</v>
      </c>
      <c r="D31" s="290"/>
      <c r="E31" s="313" t="s">
        <v>931</v>
      </c>
      <c r="F31" s="308">
        <v>0</v>
      </c>
      <c r="G31" s="313">
        <v>0</v>
      </c>
      <c r="H31" s="314">
        <v>0</v>
      </c>
    </row>
    <row r="32" spans="1:8" ht="15">
      <c r="A32" s="310" t="s">
        <v>932</v>
      </c>
      <c r="B32" s="311">
        <v>0</v>
      </c>
      <c r="C32" s="315">
        <v>0</v>
      </c>
      <c r="D32" s="315">
        <v>0</v>
      </c>
      <c r="E32" s="302" t="s">
        <v>933</v>
      </c>
      <c r="F32" s="316">
        <v>0</v>
      </c>
      <c r="G32" s="311">
        <v>0</v>
      </c>
      <c r="H32" s="317">
        <v>0</v>
      </c>
    </row>
    <row r="33" spans="1:8" ht="15">
      <c r="A33" s="310" t="s">
        <v>934</v>
      </c>
      <c r="B33" s="311">
        <v>36227800</v>
      </c>
      <c r="C33" s="315">
        <v>42158149</v>
      </c>
      <c r="D33" s="315">
        <v>42158149</v>
      </c>
      <c r="E33" s="318" t="s">
        <v>935</v>
      </c>
      <c r="F33" s="319">
        <v>0</v>
      </c>
      <c r="G33" s="320">
        <v>0</v>
      </c>
      <c r="H33" s="321">
        <v>0</v>
      </c>
    </row>
    <row r="34" spans="1:8" ht="15.75" thickBot="1">
      <c r="A34" s="322" t="s">
        <v>936</v>
      </c>
      <c r="B34" s="323">
        <v>36767800</v>
      </c>
      <c r="C34" s="324">
        <v>43351859</v>
      </c>
      <c r="D34" s="324">
        <v>43351859</v>
      </c>
      <c r="E34" s="324" t="s">
        <v>937</v>
      </c>
      <c r="F34" s="324">
        <v>36767800</v>
      </c>
      <c r="G34" s="324">
        <v>43351859</v>
      </c>
      <c r="H34" s="325">
        <v>43351859</v>
      </c>
    </row>
  </sheetData>
  <sheetProtection/>
  <mergeCells count="4">
    <mergeCell ref="A1:H3"/>
    <mergeCell ref="A4:H4"/>
    <mergeCell ref="A6:D6"/>
    <mergeCell ref="E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">
      <selection activeCell="A1" sqref="A1:E122"/>
    </sheetView>
  </sheetViews>
  <sheetFormatPr defaultColWidth="9.140625" defaultRowHeight="15"/>
  <cols>
    <col min="1" max="1" width="93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spans="1:5" s="169" customFormat="1" ht="21" customHeight="1">
      <c r="A1" s="328" t="s">
        <v>939</v>
      </c>
      <c r="B1" s="329"/>
      <c r="C1" s="329"/>
      <c r="D1" s="329"/>
      <c r="E1" s="329"/>
    </row>
    <row r="2" spans="1:5" ht="18.75" customHeight="1">
      <c r="A2" s="327" t="s">
        <v>565</v>
      </c>
      <c r="B2" s="330"/>
      <c r="C2" s="330"/>
      <c r="D2" s="330"/>
      <c r="E2" s="330"/>
    </row>
    <row r="3" spans="1:5" ht="18">
      <c r="A3" s="331" t="s">
        <v>806</v>
      </c>
      <c r="B3" s="331"/>
      <c r="C3" s="331"/>
      <c r="D3" s="331"/>
      <c r="E3" s="331"/>
    </row>
    <row r="4" spans="1:5" ht="15">
      <c r="A4" s="56"/>
      <c r="E4" s="124" t="s">
        <v>793</v>
      </c>
    </row>
    <row r="5" spans="1:5" ht="30">
      <c r="A5" s="2" t="s">
        <v>88</v>
      </c>
      <c r="B5" s="3" t="s">
        <v>89</v>
      </c>
      <c r="C5" s="129" t="s">
        <v>558</v>
      </c>
      <c r="D5" s="129" t="s">
        <v>559</v>
      </c>
      <c r="E5" s="129" t="s">
        <v>554</v>
      </c>
    </row>
    <row r="6" spans="1:5" ht="15">
      <c r="A6" s="25" t="s">
        <v>90</v>
      </c>
      <c r="B6" s="26" t="s">
        <v>91</v>
      </c>
      <c r="C6" s="90">
        <v>11972550</v>
      </c>
      <c r="D6" s="90">
        <v>31342657</v>
      </c>
      <c r="E6" s="90">
        <v>31342657</v>
      </c>
    </row>
    <row r="7" spans="1:5" ht="15">
      <c r="A7" s="25" t="s">
        <v>92</v>
      </c>
      <c r="B7" s="27" t="s">
        <v>93</v>
      </c>
      <c r="C7" s="90"/>
      <c r="D7" s="90"/>
      <c r="E7" s="90"/>
    </row>
    <row r="8" spans="1:5" ht="15">
      <c r="A8" s="25" t="s">
        <v>94</v>
      </c>
      <c r="B8" s="27" t="s">
        <v>95</v>
      </c>
      <c r="C8" s="90"/>
      <c r="D8" s="90">
        <v>75078</v>
      </c>
      <c r="E8" s="90">
        <v>75078</v>
      </c>
    </row>
    <row r="9" spans="1:5" ht="15">
      <c r="A9" s="28" t="s">
        <v>96</v>
      </c>
      <c r="B9" s="27" t="s">
        <v>97</v>
      </c>
      <c r="C9" s="90"/>
      <c r="D9" s="90"/>
      <c r="E9" s="90"/>
    </row>
    <row r="10" spans="1:5" ht="15">
      <c r="A10" s="28" t="s">
        <v>98</v>
      </c>
      <c r="B10" s="27" t="s">
        <v>99</v>
      </c>
      <c r="C10" s="90"/>
      <c r="D10" s="90"/>
      <c r="E10" s="90"/>
    </row>
    <row r="11" spans="1:5" ht="15">
      <c r="A11" s="28" t="s">
        <v>100</v>
      </c>
      <c r="B11" s="27" t="s">
        <v>101</v>
      </c>
      <c r="C11" s="90"/>
      <c r="D11" s="90"/>
      <c r="E11" s="90"/>
    </row>
    <row r="12" spans="1:5" ht="15">
      <c r="A12" s="28" t="s">
        <v>102</v>
      </c>
      <c r="B12" s="27" t="s">
        <v>103</v>
      </c>
      <c r="C12" s="90">
        <v>298000</v>
      </c>
      <c r="D12" s="90">
        <v>393767</v>
      </c>
      <c r="E12" s="90">
        <v>393767</v>
      </c>
    </row>
    <row r="13" spans="1:5" ht="15">
      <c r="A13" s="28" t="s">
        <v>104</v>
      </c>
      <c r="B13" s="27" t="s">
        <v>105</v>
      </c>
      <c r="C13" s="90"/>
      <c r="D13" s="90"/>
      <c r="E13" s="90"/>
    </row>
    <row r="14" spans="1:5" ht="15">
      <c r="A14" s="5" t="s">
        <v>106</v>
      </c>
      <c r="B14" s="27" t="s">
        <v>107</v>
      </c>
      <c r="C14" s="90"/>
      <c r="D14" s="90"/>
      <c r="E14" s="90"/>
    </row>
    <row r="15" spans="1:5" ht="15">
      <c r="A15" s="5" t="s">
        <v>108</v>
      </c>
      <c r="B15" s="27" t="s">
        <v>109</v>
      </c>
      <c r="C15" s="90">
        <v>49500</v>
      </c>
      <c r="D15" s="90">
        <v>66000</v>
      </c>
      <c r="E15" s="90">
        <v>66000</v>
      </c>
    </row>
    <row r="16" spans="1:5" ht="15">
      <c r="A16" s="5" t="s">
        <v>110</v>
      </c>
      <c r="B16" s="27" t="s">
        <v>111</v>
      </c>
      <c r="C16" s="90"/>
      <c r="D16" s="90"/>
      <c r="E16" s="90"/>
    </row>
    <row r="17" spans="1:5" ht="15">
      <c r="A17" s="5" t="s">
        <v>112</v>
      </c>
      <c r="B17" s="27" t="s">
        <v>113</v>
      </c>
      <c r="C17" s="90"/>
      <c r="D17" s="90"/>
      <c r="E17" s="90"/>
    </row>
    <row r="18" spans="1:5" ht="15">
      <c r="A18" s="5" t="s">
        <v>431</v>
      </c>
      <c r="B18" s="27" t="s">
        <v>114</v>
      </c>
      <c r="C18" s="90">
        <v>0</v>
      </c>
      <c r="D18" s="90">
        <v>42473</v>
      </c>
      <c r="E18" s="90">
        <v>42473</v>
      </c>
    </row>
    <row r="19" spans="1:5" ht="15">
      <c r="A19" s="29" t="s">
        <v>375</v>
      </c>
      <c r="B19" s="30" t="s">
        <v>115</v>
      </c>
      <c r="C19" s="90">
        <f>SUM(C6:C18)</f>
        <v>12320050</v>
      </c>
      <c r="D19" s="90">
        <f>SUM(D6:D18)</f>
        <v>31919975</v>
      </c>
      <c r="E19" s="90">
        <f>SUM(E6:E18)</f>
        <v>31919975</v>
      </c>
    </row>
    <row r="20" spans="1:5" ht="15">
      <c r="A20" s="5" t="s">
        <v>116</v>
      </c>
      <c r="B20" s="27" t="s">
        <v>117</v>
      </c>
      <c r="C20" s="90">
        <v>7957138</v>
      </c>
      <c r="D20" s="90">
        <v>8669482</v>
      </c>
      <c r="E20" s="90">
        <v>8546947</v>
      </c>
    </row>
    <row r="21" spans="1:5" ht="15">
      <c r="A21" s="5" t="s">
        <v>118</v>
      </c>
      <c r="B21" s="27" t="s">
        <v>119</v>
      </c>
      <c r="C21" s="90"/>
      <c r="D21" s="90">
        <v>283694</v>
      </c>
      <c r="E21" s="90">
        <v>283694</v>
      </c>
    </row>
    <row r="22" spans="1:5" ht="15">
      <c r="A22" s="6" t="s">
        <v>120</v>
      </c>
      <c r="B22" s="27" t="s">
        <v>121</v>
      </c>
      <c r="C22" s="90">
        <v>0</v>
      </c>
      <c r="D22" s="90">
        <v>420000</v>
      </c>
      <c r="E22" s="90">
        <v>420000</v>
      </c>
    </row>
    <row r="23" spans="1:5" ht="15">
      <c r="A23" s="7" t="s">
        <v>376</v>
      </c>
      <c r="B23" s="30" t="s">
        <v>122</v>
      </c>
      <c r="C23" s="90">
        <f>SUM(C20:C22)</f>
        <v>7957138</v>
      </c>
      <c r="D23" s="90">
        <f>SUM(D20:D22)</f>
        <v>9373176</v>
      </c>
      <c r="E23" s="90">
        <f>SUM(E20:E22)</f>
        <v>9250641</v>
      </c>
    </row>
    <row r="24" spans="1:5" ht="15">
      <c r="A24" s="39" t="s">
        <v>461</v>
      </c>
      <c r="B24" s="40" t="s">
        <v>123</v>
      </c>
      <c r="C24" s="93">
        <f>SUM(C23,C19)</f>
        <v>20277188</v>
      </c>
      <c r="D24" s="93">
        <f>SUM(D23,D19)</f>
        <v>41293151</v>
      </c>
      <c r="E24" s="93">
        <f>SUM(E23,E19)</f>
        <v>41170616</v>
      </c>
    </row>
    <row r="25" spans="1:5" ht="15">
      <c r="A25" s="35" t="s">
        <v>432</v>
      </c>
      <c r="B25" s="40" t="s">
        <v>124</v>
      </c>
      <c r="C25" s="93">
        <v>4768241</v>
      </c>
      <c r="D25" s="93">
        <v>6916397</v>
      </c>
      <c r="E25" s="93">
        <v>6916397</v>
      </c>
    </row>
    <row r="26" spans="1:5" ht="15">
      <c r="A26" s="5" t="s">
        <v>125</v>
      </c>
      <c r="B26" s="27" t="s">
        <v>126</v>
      </c>
      <c r="C26" s="90">
        <v>436000</v>
      </c>
      <c r="D26" s="90">
        <v>436000</v>
      </c>
      <c r="E26" s="90">
        <v>428066</v>
      </c>
    </row>
    <row r="27" spans="1:5" ht="15">
      <c r="A27" s="5" t="s">
        <v>127</v>
      </c>
      <c r="B27" s="27" t="s">
        <v>128</v>
      </c>
      <c r="C27" s="90">
        <v>2110000</v>
      </c>
      <c r="D27" s="90">
        <v>2296422</v>
      </c>
      <c r="E27" s="90">
        <v>2204653</v>
      </c>
    </row>
    <row r="28" spans="1:5" ht="15">
      <c r="A28" s="5" t="s">
        <v>129</v>
      </c>
      <c r="B28" s="27" t="s">
        <v>130</v>
      </c>
      <c r="C28" s="90">
        <v>220000</v>
      </c>
      <c r="D28" s="90">
        <v>3122523</v>
      </c>
      <c r="E28" s="90">
        <v>3039523</v>
      </c>
    </row>
    <row r="29" spans="1:5" ht="15">
      <c r="A29" s="7" t="s">
        <v>377</v>
      </c>
      <c r="B29" s="30" t="s">
        <v>131</v>
      </c>
      <c r="C29" s="190">
        <f>SUM(C26:C28)</f>
        <v>2766000</v>
      </c>
      <c r="D29" s="190">
        <f>SUM(D26:D28)</f>
        <v>5854945</v>
      </c>
      <c r="E29" s="190">
        <f>SUM(E26:E28)</f>
        <v>5672242</v>
      </c>
    </row>
    <row r="30" spans="1:5" ht="15">
      <c r="A30" s="5" t="s">
        <v>132</v>
      </c>
      <c r="B30" s="27" t="s">
        <v>133</v>
      </c>
      <c r="C30" s="90">
        <v>77000</v>
      </c>
      <c r="D30" s="90">
        <v>291078</v>
      </c>
      <c r="E30" s="90">
        <v>196351</v>
      </c>
    </row>
    <row r="31" spans="1:5" ht="15">
      <c r="A31" s="5" t="s">
        <v>134</v>
      </c>
      <c r="B31" s="27" t="s">
        <v>135</v>
      </c>
      <c r="C31" s="90">
        <v>596000</v>
      </c>
      <c r="D31" s="90">
        <v>667000</v>
      </c>
      <c r="E31" s="90">
        <v>381086</v>
      </c>
    </row>
    <row r="32" spans="1:5" ht="15" customHeight="1">
      <c r="A32" s="7" t="s">
        <v>462</v>
      </c>
      <c r="B32" s="30" t="s">
        <v>136</v>
      </c>
      <c r="C32" s="190">
        <f>SUM(C30:C31)</f>
        <v>673000</v>
      </c>
      <c r="D32" s="190">
        <f>SUM(D30:D31)</f>
        <v>958078</v>
      </c>
      <c r="E32" s="190">
        <f>SUM(E30:E31)</f>
        <v>577437</v>
      </c>
    </row>
    <row r="33" spans="1:5" ht="15">
      <c r="A33" s="5" t="s">
        <v>137</v>
      </c>
      <c r="B33" s="27" t="s">
        <v>138</v>
      </c>
      <c r="C33" s="90">
        <v>4420000</v>
      </c>
      <c r="D33" s="90">
        <v>3630909</v>
      </c>
      <c r="E33" s="90">
        <v>3630909</v>
      </c>
    </row>
    <row r="34" spans="1:5" ht="15">
      <c r="A34" s="5" t="s">
        <v>139</v>
      </c>
      <c r="B34" s="27" t="s">
        <v>140</v>
      </c>
      <c r="C34" s="90">
        <v>1176945</v>
      </c>
      <c r="D34" s="90">
        <v>1263346</v>
      </c>
      <c r="E34" s="90">
        <v>1255117</v>
      </c>
    </row>
    <row r="35" spans="1:5" ht="15">
      <c r="A35" s="5" t="s">
        <v>433</v>
      </c>
      <c r="B35" s="27" t="s">
        <v>141</v>
      </c>
      <c r="C35" s="90"/>
      <c r="D35" s="90">
        <v>50000</v>
      </c>
      <c r="E35" s="90">
        <v>50000</v>
      </c>
    </row>
    <row r="36" spans="1:5" ht="15">
      <c r="A36" s="5" t="s">
        <v>142</v>
      </c>
      <c r="B36" s="27" t="s">
        <v>143</v>
      </c>
      <c r="C36" s="90">
        <v>10380000</v>
      </c>
      <c r="D36" s="90">
        <v>9199176</v>
      </c>
      <c r="E36" s="90">
        <v>9181343</v>
      </c>
    </row>
    <row r="37" spans="1:5" ht="15">
      <c r="A37" s="9" t="s">
        <v>434</v>
      </c>
      <c r="B37" s="27" t="s">
        <v>144</v>
      </c>
      <c r="C37" s="90">
        <v>0</v>
      </c>
      <c r="D37" s="90">
        <v>0</v>
      </c>
      <c r="E37" s="90">
        <v>0</v>
      </c>
    </row>
    <row r="38" spans="1:5" ht="15">
      <c r="A38" s="6" t="s">
        <v>145</v>
      </c>
      <c r="B38" s="27" t="s">
        <v>146</v>
      </c>
      <c r="C38" s="90">
        <v>582000</v>
      </c>
      <c r="D38" s="90">
        <v>2316000</v>
      </c>
      <c r="E38" s="90">
        <v>2245728</v>
      </c>
    </row>
    <row r="39" spans="1:5" ht="15">
      <c r="A39" s="5" t="s">
        <v>435</v>
      </c>
      <c r="B39" s="27" t="s">
        <v>147</v>
      </c>
      <c r="C39" s="90">
        <v>1136000</v>
      </c>
      <c r="D39" s="90">
        <v>4911888</v>
      </c>
      <c r="E39" s="90">
        <v>4768140</v>
      </c>
    </row>
    <row r="40" spans="1:5" ht="15">
      <c r="A40" s="7" t="s">
        <v>378</v>
      </c>
      <c r="B40" s="30" t="s">
        <v>148</v>
      </c>
      <c r="C40" s="93">
        <f>SUM(C33:C39)</f>
        <v>17694945</v>
      </c>
      <c r="D40" s="93">
        <f>SUM(D33:D39)</f>
        <v>21371319</v>
      </c>
      <c r="E40" s="93">
        <f>SUM(E33:E39)</f>
        <v>21131237</v>
      </c>
    </row>
    <row r="41" spans="1:5" ht="15">
      <c r="A41" s="5" t="s">
        <v>149</v>
      </c>
      <c r="B41" s="27" t="s">
        <v>150</v>
      </c>
      <c r="C41" s="90">
        <v>50000</v>
      </c>
      <c r="D41" s="90">
        <v>54037</v>
      </c>
      <c r="E41" s="90">
        <v>36055</v>
      </c>
    </row>
    <row r="42" spans="1:5" ht="15">
      <c r="A42" s="5" t="s">
        <v>151</v>
      </c>
      <c r="B42" s="27" t="s">
        <v>152</v>
      </c>
      <c r="C42" s="90">
        <v>0</v>
      </c>
      <c r="D42" s="90"/>
      <c r="E42" s="90"/>
    </row>
    <row r="43" spans="1:5" ht="15">
      <c r="A43" s="7" t="s">
        <v>379</v>
      </c>
      <c r="B43" s="30" t="s">
        <v>153</v>
      </c>
      <c r="C43" s="93">
        <f>SUM(C41:C42)</f>
        <v>50000</v>
      </c>
      <c r="D43" s="93">
        <f>SUM(D41:D42)</f>
        <v>54037</v>
      </c>
      <c r="E43" s="93">
        <f>SUM(E41:E42)</f>
        <v>36055</v>
      </c>
    </row>
    <row r="44" spans="1:5" ht="15">
      <c r="A44" s="5" t="s">
        <v>154</v>
      </c>
      <c r="B44" s="27" t="s">
        <v>155</v>
      </c>
      <c r="C44" s="90">
        <v>5702175</v>
      </c>
      <c r="D44" s="90">
        <v>6292141</v>
      </c>
      <c r="E44" s="90">
        <v>6283237</v>
      </c>
    </row>
    <row r="45" spans="1:5" ht="15">
      <c r="A45" s="5" t="s">
        <v>156</v>
      </c>
      <c r="B45" s="27" t="s">
        <v>157</v>
      </c>
      <c r="C45" s="90"/>
      <c r="D45" s="90">
        <v>2850560</v>
      </c>
      <c r="E45" s="90">
        <v>2850560</v>
      </c>
    </row>
    <row r="46" spans="1:5" ht="15">
      <c r="A46" s="5" t="s">
        <v>436</v>
      </c>
      <c r="B46" s="27" t="s">
        <v>158</v>
      </c>
      <c r="C46" s="90"/>
      <c r="D46" s="90">
        <v>106000</v>
      </c>
      <c r="E46" s="90">
        <v>105733</v>
      </c>
    </row>
    <row r="47" spans="1:5" ht="15">
      <c r="A47" s="5" t="s">
        <v>437</v>
      </c>
      <c r="B47" s="27" t="s">
        <v>159</v>
      </c>
      <c r="C47" s="90">
        <v>0</v>
      </c>
      <c r="D47" s="90">
        <v>0</v>
      </c>
      <c r="E47" s="90"/>
    </row>
    <row r="48" spans="1:5" ht="15">
      <c r="A48" s="5" t="s">
        <v>160</v>
      </c>
      <c r="B48" s="27" t="s">
        <v>161</v>
      </c>
      <c r="C48" s="90">
        <v>45000</v>
      </c>
      <c r="D48" s="90">
        <v>62000</v>
      </c>
      <c r="E48" s="90">
        <v>61092</v>
      </c>
    </row>
    <row r="49" spans="1:5" ht="15">
      <c r="A49" s="7" t="s">
        <v>380</v>
      </c>
      <c r="B49" s="30" t="s">
        <v>162</v>
      </c>
      <c r="C49" s="93">
        <f>SUM(C44:C48)</f>
        <v>5747175</v>
      </c>
      <c r="D49" s="93">
        <f>SUM(D44:D48)</f>
        <v>9310701</v>
      </c>
      <c r="E49" s="93">
        <f>SUM(E44:E48)</f>
        <v>9300622</v>
      </c>
    </row>
    <row r="50" spans="1:5" ht="15">
      <c r="A50" s="35" t="s">
        <v>381</v>
      </c>
      <c r="B50" s="40" t="s">
        <v>163</v>
      </c>
      <c r="C50" s="93">
        <f>SUM(C29+C32+C40+C43+C49)</f>
        <v>26931120</v>
      </c>
      <c r="D50" s="93">
        <f>SUM(D29+D32+D40+D43+D49)</f>
        <v>37549080</v>
      </c>
      <c r="E50" s="93">
        <f>SUM(E29+E32+E40+E43+E49)</f>
        <v>36717593</v>
      </c>
    </row>
    <row r="51" spans="1:5" ht="15">
      <c r="A51" s="12" t="s">
        <v>164</v>
      </c>
      <c r="B51" s="27" t="s">
        <v>165</v>
      </c>
      <c r="C51" s="90"/>
      <c r="D51" s="90"/>
      <c r="E51" s="90"/>
    </row>
    <row r="52" spans="1:5" ht="15">
      <c r="A52" s="12" t="s">
        <v>761</v>
      </c>
      <c r="B52" s="27" t="s">
        <v>166</v>
      </c>
      <c r="C52" s="90">
        <v>0</v>
      </c>
      <c r="D52" s="90">
        <v>789500</v>
      </c>
      <c r="E52" s="90">
        <v>789500</v>
      </c>
    </row>
    <row r="53" spans="1:5" ht="15">
      <c r="A53" s="16" t="s">
        <v>438</v>
      </c>
      <c r="B53" s="27" t="s">
        <v>167</v>
      </c>
      <c r="C53" s="90"/>
      <c r="D53" s="90"/>
      <c r="E53" s="90"/>
    </row>
    <row r="54" spans="1:5" ht="15">
      <c r="A54" s="16" t="s">
        <v>439</v>
      </c>
      <c r="B54" s="27" t="s">
        <v>168</v>
      </c>
      <c r="C54" s="90">
        <v>0</v>
      </c>
      <c r="D54" s="90">
        <v>0</v>
      </c>
      <c r="E54" s="90">
        <v>0</v>
      </c>
    </row>
    <row r="55" spans="1:5" ht="15">
      <c r="A55" s="16" t="s">
        <v>440</v>
      </c>
      <c r="B55" s="27" t="s">
        <v>169</v>
      </c>
      <c r="C55" s="90">
        <v>0</v>
      </c>
      <c r="D55" s="90">
        <v>0</v>
      </c>
      <c r="E55" s="90">
        <v>0</v>
      </c>
    </row>
    <row r="56" spans="1:5" ht="15">
      <c r="A56" s="12" t="s">
        <v>441</v>
      </c>
      <c r="B56" s="27" t="s">
        <v>170</v>
      </c>
      <c r="C56" s="90">
        <v>1000000</v>
      </c>
      <c r="D56" s="90">
        <v>0</v>
      </c>
      <c r="E56" s="90">
        <v>0</v>
      </c>
    </row>
    <row r="57" spans="1:5" ht="15">
      <c r="A57" s="12" t="s">
        <v>442</v>
      </c>
      <c r="B57" s="27" t="s">
        <v>171</v>
      </c>
      <c r="C57" s="90">
        <v>0</v>
      </c>
      <c r="D57" s="90"/>
      <c r="E57" s="90"/>
    </row>
    <row r="58" spans="1:5" ht="15">
      <c r="A58" s="12" t="s">
        <v>443</v>
      </c>
      <c r="B58" s="27" t="s">
        <v>172</v>
      </c>
      <c r="C58" s="90">
        <v>3080000</v>
      </c>
      <c r="D58" s="90">
        <v>4080000</v>
      </c>
      <c r="E58" s="90">
        <v>3225292</v>
      </c>
    </row>
    <row r="59" spans="1:5" ht="15">
      <c r="A59" s="37" t="s">
        <v>410</v>
      </c>
      <c r="B59" s="40" t="s">
        <v>173</v>
      </c>
      <c r="C59" s="93">
        <f>SUM(C51:C58)</f>
        <v>4080000</v>
      </c>
      <c r="D59" s="93">
        <f>SUM(D51:D58)</f>
        <v>4869500</v>
      </c>
      <c r="E59" s="93">
        <f>SUM(E51:E58)</f>
        <v>4014792</v>
      </c>
    </row>
    <row r="60" spans="1:5" ht="15">
      <c r="A60" s="11" t="s">
        <v>444</v>
      </c>
      <c r="B60" s="27" t="s">
        <v>174</v>
      </c>
      <c r="C60" s="90"/>
      <c r="D60" s="90"/>
      <c r="E60" s="90"/>
    </row>
    <row r="61" spans="1:5" ht="15">
      <c r="A61" s="11" t="s">
        <v>175</v>
      </c>
      <c r="B61" s="27" t="s">
        <v>176</v>
      </c>
      <c r="C61" s="90"/>
      <c r="D61" s="90">
        <v>4174207</v>
      </c>
      <c r="E61" s="90">
        <v>4174207</v>
      </c>
    </row>
    <row r="62" spans="1:5" ht="15">
      <c r="A62" s="11" t="s">
        <v>177</v>
      </c>
      <c r="B62" s="27" t="s">
        <v>178</v>
      </c>
      <c r="C62" s="90"/>
      <c r="D62" s="90"/>
      <c r="E62" s="90"/>
    </row>
    <row r="63" spans="1:5" ht="15">
      <c r="A63" s="11" t="s">
        <v>411</v>
      </c>
      <c r="B63" s="27" t="s">
        <v>179</v>
      </c>
      <c r="C63" s="90"/>
      <c r="D63" s="90"/>
      <c r="E63" s="90"/>
    </row>
    <row r="64" spans="1:5" ht="15">
      <c r="A64" s="11" t="s">
        <v>445</v>
      </c>
      <c r="B64" s="27" t="s">
        <v>180</v>
      </c>
      <c r="C64" s="90"/>
      <c r="D64" s="90"/>
      <c r="E64" s="90"/>
    </row>
    <row r="65" spans="1:5" ht="15">
      <c r="A65" s="11" t="s">
        <v>413</v>
      </c>
      <c r="B65" s="27" t="s">
        <v>181</v>
      </c>
      <c r="C65" s="90">
        <v>6109068</v>
      </c>
      <c r="D65" s="90">
        <v>6209068</v>
      </c>
      <c r="E65" s="90">
        <v>5973209</v>
      </c>
    </row>
    <row r="66" spans="1:5" ht="15">
      <c r="A66" s="11" t="s">
        <v>446</v>
      </c>
      <c r="B66" s="27" t="s">
        <v>182</v>
      </c>
      <c r="C66" s="90"/>
      <c r="D66" s="90"/>
      <c r="E66" s="90"/>
    </row>
    <row r="67" spans="1:5" ht="15">
      <c r="A67" s="11" t="s">
        <v>447</v>
      </c>
      <c r="B67" s="27" t="s">
        <v>183</v>
      </c>
      <c r="C67" s="90">
        <v>0</v>
      </c>
      <c r="D67" s="90">
        <v>10000</v>
      </c>
      <c r="E67" s="90">
        <v>0</v>
      </c>
    </row>
    <row r="68" spans="1:5" ht="15">
      <c r="A68" s="11" t="s">
        <v>184</v>
      </c>
      <c r="B68" s="27" t="s">
        <v>185</v>
      </c>
      <c r="C68" s="90"/>
      <c r="D68" s="90"/>
      <c r="E68" s="90"/>
    </row>
    <row r="69" spans="1:5" ht="15">
      <c r="A69" s="17" t="s">
        <v>186</v>
      </c>
      <c r="B69" s="27" t="s">
        <v>187</v>
      </c>
      <c r="C69" s="90"/>
      <c r="D69" s="90"/>
      <c r="E69" s="90"/>
    </row>
    <row r="70" spans="1:5" ht="15">
      <c r="A70" s="11" t="s">
        <v>448</v>
      </c>
      <c r="B70" s="27" t="s">
        <v>189</v>
      </c>
      <c r="C70" s="90">
        <v>790000</v>
      </c>
      <c r="D70" s="90">
        <v>7755310</v>
      </c>
      <c r="E70" s="90">
        <v>7640700</v>
      </c>
    </row>
    <row r="71" spans="1:5" ht="15">
      <c r="A71" s="17" t="s">
        <v>52</v>
      </c>
      <c r="B71" s="27" t="s">
        <v>764</v>
      </c>
      <c r="C71" s="90">
        <v>100000</v>
      </c>
      <c r="D71" s="90">
        <v>0</v>
      </c>
      <c r="E71" s="90">
        <v>0</v>
      </c>
    </row>
    <row r="72" spans="1:5" ht="15">
      <c r="A72" s="17" t="s">
        <v>53</v>
      </c>
      <c r="B72" s="27" t="s">
        <v>764</v>
      </c>
      <c r="C72" s="90"/>
      <c r="D72" s="90"/>
      <c r="E72" s="90"/>
    </row>
    <row r="73" spans="1:5" ht="15">
      <c r="A73" s="37" t="s">
        <v>416</v>
      </c>
      <c r="B73" s="40" t="s">
        <v>190</v>
      </c>
      <c r="C73" s="93">
        <f>SUM(C60:C72)</f>
        <v>6999068</v>
      </c>
      <c r="D73" s="93">
        <f>SUM(D60:D72)</f>
        <v>18148585</v>
      </c>
      <c r="E73" s="93">
        <f>SUM(E60:E72)</f>
        <v>17788116</v>
      </c>
    </row>
    <row r="74" spans="1:5" ht="15.75">
      <c r="A74" s="44" t="s">
        <v>13</v>
      </c>
      <c r="B74" s="40"/>
      <c r="C74" s="90"/>
      <c r="D74" s="90"/>
      <c r="E74" s="90"/>
    </row>
    <row r="75" spans="1:5" ht="15">
      <c r="A75" s="31" t="s">
        <v>191</v>
      </c>
      <c r="B75" s="27" t="s">
        <v>192</v>
      </c>
      <c r="C75" s="90">
        <v>0</v>
      </c>
      <c r="D75" s="90">
        <v>787702</v>
      </c>
      <c r="E75" s="90">
        <v>787702</v>
      </c>
    </row>
    <row r="76" spans="1:5" ht="15">
      <c r="A76" s="31" t="s">
        <v>449</v>
      </c>
      <c r="B76" s="27" t="s">
        <v>193</v>
      </c>
      <c r="C76" s="90">
        <v>0</v>
      </c>
      <c r="D76" s="90">
        <v>0</v>
      </c>
      <c r="E76" s="90">
        <v>0</v>
      </c>
    </row>
    <row r="77" spans="1:5" ht="15">
      <c r="A77" s="31" t="s">
        <v>194</v>
      </c>
      <c r="B77" s="27" t="s">
        <v>195</v>
      </c>
      <c r="C77" s="90">
        <v>0</v>
      </c>
      <c r="D77" s="90">
        <v>284253</v>
      </c>
      <c r="E77" s="90">
        <v>284253</v>
      </c>
    </row>
    <row r="78" spans="1:5" ht="15">
      <c r="A78" s="31" t="s">
        <v>196</v>
      </c>
      <c r="B78" s="27" t="s">
        <v>197</v>
      </c>
      <c r="C78" s="90">
        <v>0</v>
      </c>
      <c r="D78" s="90">
        <v>10764015</v>
      </c>
      <c r="E78" s="90">
        <v>10764015</v>
      </c>
    </row>
    <row r="79" spans="1:5" ht="15">
      <c r="A79" s="6" t="s">
        <v>198</v>
      </c>
      <c r="B79" s="27" t="s">
        <v>199</v>
      </c>
      <c r="C79" s="90">
        <v>0</v>
      </c>
      <c r="D79" s="90">
        <v>0</v>
      </c>
      <c r="E79" s="90">
        <v>0</v>
      </c>
    </row>
    <row r="80" spans="1:5" ht="15">
      <c r="A80" s="6" t="s">
        <v>200</v>
      </c>
      <c r="B80" s="27" t="s">
        <v>201</v>
      </c>
      <c r="C80" s="90">
        <v>0</v>
      </c>
      <c r="D80" s="90">
        <v>0</v>
      </c>
      <c r="E80" s="90">
        <v>0</v>
      </c>
    </row>
    <row r="81" spans="1:5" ht="15">
      <c r="A81" s="6" t="s">
        <v>202</v>
      </c>
      <c r="B81" s="27" t="s">
        <v>203</v>
      </c>
      <c r="C81" s="90">
        <v>0</v>
      </c>
      <c r="D81" s="90">
        <v>3195712</v>
      </c>
      <c r="E81" s="90">
        <v>3195712</v>
      </c>
    </row>
    <row r="82" spans="1:5" ht="15">
      <c r="A82" s="38" t="s">
        <v>418</v>
      </c>
      <c r="B82" s="40" t="s">
        <v>204</v>
      </c>
      <c r="C82" s="93">
        <v>0</v>
      </c>
      <c r="D82" s="93">
        <f>SUM(D75:D81)</f>
        <v>15031682</v>
      </c>
      <c r="E82" s="93">
        <f>SUM(E75:E81)</f>
        <v>15031682</v>
      </c>
    </row>
    <row r="83" spans="1:5" ht="15">
      <c r="A83" s="12" t="s">
        <v>205</v>
      </c>
      <c r="B83" s="27" t="s">
        <v>206</v>
      </c>
      <c r="C83" s="90">
        <v>0</v>
      </c>
      <c r="D83" s="90">
        <v>73164769</v>
      </c>
      <c r="E83" s="90">
        <v>22318862</v>
      </c>
    </row>
    <row r="84" spans="1:5" ht="15">
      <c r="A84" s="12" t="s">
        <v>207</v>
      </c>
      <c r="B84" s="27" t="s">
        <v>208</v>
      </c>
      <c r="C84" s="90">
        <v>0</v>
      </c>
      <c r="D84" s="90">
        <v>0</v>
      </c>
      <c r="E84" s="90">
        <v>0</v>
      </c>
    </row>
    <row r="85" spans="1:5" ht="15">
      <c r="A85" s="12" t="s">
        <v>209</v>
      </c>
      <c r="B85" s="27" t="s">
        <v>210</v>
      </c>
      <c r="C85" s="90">
        <v>0</v>
      </c>
      <c r="D85" s="90">
        <v>787402</v>
      </c>
      <c r="E85" s="90">
        <v>787402</v>
      </c>
    </row>
    <row r="86" spans="1:5" ht="15">
      <c r="A86" s="12" t="s">
        <v>211</v>
      </c>
      <c r="B86" s="27" t="s">
        <v>212</v>
      </c>
      <c r="C86" s="90">
        <v>0</v>
      </c>
      <c r="D86" s="90">
        <v>19967127</v>
      </c>
      <c r="E86" s="90">
        <v>6238691</v>
      </c>
    </row>
    <row r="87" spans="1:5" ht="15">
      <c r="A87" s="37" t="s">
        <v>419</v>
      </c>
      <c r="B87" s="40" t="s">
        <v>213</v>
      </c>
      <c r="C87" s="93">
        <f>SUM(C83:C86)</f>
        <v>0</v>
      </c>
      <c r="D87" s="93">
        <f>SUM(D83:D86)</f>
        <v>93919298</v>
      </c>
      <c r="E87" s="93">
        <f>SUM(E83:E86)</f>
        <v>29344955</v>
      </c>
    </row>
    <row r="88" spans="1:5" ht="30">
      <c r="A88" s="12" t="s">
        <v>214</v>
      </c>
      <c r="B88" s="27" t="s">
        <v>215</v>
      </c>
      <c r="C88" s="90">
        <v>0</v>
      </c>
      <c r="D88" s="90">
        <v>0</v>
      </c>
      <c r="E88" s="90">
        <v>0</v>
      </c>
    </row>
    <row r="89" spans="1:5" ht="15">
      <c r="A89" s="12" t="s">
        <v>450</v>
      </c>
      <c r="B89" s="27" t="s">
        <v>216</v>
      </c>
      <c r="C89" s="90">
        <v>0</v>
      </c>
      <c r="D89" s="90">
        <v>0</v>
      </c>
      <c r="E89" s="90">
        <v>0</v>
      </c>
    </row>
    <row r="90" spans="1:5" ht="30">
      <c r="A90" s="12" t="s">
        <v>451</v>
      </c>
      <c r="B90" s="27" t="s">
        <v>217</v>
      </c>
      <c r="C90" s="90">
        <v>0</v>
      </c>
      <c r="D90" s="90">
        <v>0</v>
      </c>
      <c r="E90" s="90">
        <v>0</v>
      </c>
    </row>
    <row r="91" spans="1:5" ht="15">
      <c r="A91" s="12" t="s">
        <v>452</v>
      </c>
      <c r="B91" s="27" t="s">
        <v>218</v>
      </c>
      <c r="C91" s="90">
        <v>0</v>
      </c>
      <c r="D91" s="90">
        <v>0</v>
      </c>
      <c r="E91" s="90">
        <v>0</v>
      </c>
    </row>
    <row r="92" spans="1:5" ht="30">
      <c r="A92" s="12" t="s">
        <v>453</v>
      </c>
      <c r="B92" s="27" t="s">
        <v>219</v>
      </c>
      <c r="C92" s="90">
        <v>0</v>
      </c>
      <c r="D92" s="90">
        <v>0</v>
      </c>
      <c r="E92" s="90">
        <v>0</v>
      </c>
    </row>
    <row r="93" spans="1:5" ht="15">
      <c r="A93" s="12" t="s">
        <v>454</v>
      </c>
      <c r="B93" s="27" t="s">
        <v>220</v>
      </c>
      <c r="C93" s="90">
        <v>0</v>
      </c>
      <c r="D93" s="90">
        <v>0</v>
      </c>
      <c r="E93" s="90">
        <v>0</v>
      </c>
    </row>
    <row r="94" spans="1:5" ht="15">
      <c r="A94" s="12" t="s">
        <v>221</v>
      </c>
      <c r="B94" s="27" t="s">
        <v>222</v>
      </c>
      <c r="C94" s="90">
        <v>0</v>
      </c>
      <c r="D94" s="90">
        <v>0</v>
      </c>
      <c r="E94" s="90">
        <v>0</v>
      </c>
    </row>
    <row r="95" spans="1:5" ht="15">
      <c r="A95" s="12" t="s">
        <v>455</v>
      </c>
      <c r="B95" s="27" t="s">
        <v>817</v>
      </c>
      <c r="C95" s="90">
        <v>0</v>
      </c>
      <c r="D95" s="90">
        <v>41935</v>
      </c>
      <c r="E95" s="90">
        <v>41935</v>
      </c>
    </row>
    <row r="96" spans="1:5" ht="15">
      <c r="A96" s="37" t="s">
        <v>420</v>
      </c>
      <c r="B96" s="40" t="s">
        <v>224</v>
      </c>
      <c r="C96" s="93">
        <f>SUM(C88:C95)</f>
        <v>0</v>
      </c>
      <c r="D96" s="93">
        <f>SUM(D88:D95)</f>
        <v>41935</v>
      </c>
      <c r="E96" s="93">
        <f>SUM(E88:E95)</f>
        <v>41935</v>
      </c>
    </row>
    <row r="97" spans="1:5" ht="16.5" thickBot="1">
      <c r="A97" s="44" t="s">
        <v>12</v>
      </c>
      <c r="B97" s="40"/>
      <c r="C97" s="91"/>
      <c r="D97" s="91"/>
      <c r="E97" s="91"/>
    </row>
    <row r="98" spans="1:5" ht="16.5" thickBot="1">
      <c r="A98" s="32" t="s">
        <v>463</v>
      </c>
      <c r="B98" s="62" t="s">
        <v>225</v>
      </c>
      <c r="C98" s="92">
        <f>SUM(C24+C25+C50+C59+C73+C96+C87+C82)</f>
        <v>63055617</v>
      </c>
      <c r="D98" s="92">
        <f>SUM(D24+D25+D50+D59+D73+D96+D87+D82)</f>
        <v>217769628</v>
      </c>
      <c r="E98" s="92">
        <f>SUM(E24+E25+E50+E59+E73+E96+E87+E82)</f>
        <v>151026086</v>
      </c>
    </row>
    <row r="99" spans="1:24" ht="15">
      <c r="A99" s="12" t="s">
        <v>456</v>
      </c>
      <c r="B99" s="5" t="s">
        <v>226</v>
      </c>
      <c r="C99" s="96"/>
      <c r="D99" s="96"/>
      <c r="E99" s="96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20"/>
      <c r="X99" s="20"/>
    </row>
    <row r="100" spans="1:24" ht="15">
      <c r="A100" s="12" t="s">
        <v>227</v>
      </c>
      <c r="B100" s="5" t="s">
        <v>228</v>
      </c>
      <c r="C100" s="97"/>
      <c r="D100" s="97"/>
      <c r="E100" s="97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20"/>
      <c r="X100" s="20"/>
    </row>
    <row r="101" spans="1:24" ht="15">
      <c r="A101" s="12" t="s">
        <v>457</v>
      </c>
      <c r="B101" s="5" t="s">
        <v>229</v>
      </c>
      <c r="C101" s="97"/>
      <c r="D101" s="97"/>
      <c r="E101" s="97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20"/>
      <c r="X101" s="20"/>
    </row>
    <row r="102" spans="1:24" ht="15">
      <c r="A102" s="14" t="s">
        <v>425</v>
      </c>
      <c r="B102" s="7" t="s">
        <v>230</v>
      </c>
      <c r="C102" s="95">
        <f>SUM(C99:C101)</f>
        <v>0</v>
      </c>
      <c r="D102" s="95">
        <f>SUM(D99:D101)</f>
        <v>0</v>
      </c>
      <c r="E102" s="95">
        <f>SUM(E99:E101)</f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0"/>
      <c r="X102" s="20"/>
    </row>
    <row r="103" spans="1:24" ht="15">
      <c r="A103" s="33" t="s">
        <v>458</v>
      </c>
      <c r="B103" s="5" t="s">
        <v>231</v>
      </c>
      <c r="C103" s="57"/>
      <c r="D103" s="57"/>
      <c r="E103" s="5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0"/>
      <c r="X103" s="20"/>
    </row>
    <row r="104" spans="1:24" ht="15">
      <c r="A104" s="33" t="s">
        <v>428</v>
      </c>
      <c r="B104" s="5" t="s">
        <v>232</v>
      </c>
      <c r="C104" s="57"/>
      <c r="D104" s="57"/>
      <c r="E104" s="5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0"/>
      <c r="X104" s="20"/>
    </row>
    <row r="105" spans="1:24" ht="15">
      <c r="A105" s="12" t="s">
        <v>233</v>
      </c>
      <c r="B105" s="5" t="s">
        <v>234</v>
      </c>
      <c r="C105" s="97"/>
      <c r="D105" s="97"/>
      <c r="E105" s="97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  <c r="X105" s="20"/>
    </row>
    <row r="106" spans="1:24" ht="15">
      <c r="A106" s="12" t="s">
        <v>459</v>
      </c>
      <c r="B106" s="5" t="s">
        <v>235</v>
      </c>
      <c r="C106" s="97"/>
      <c r="D106" s="97"/>
      <c r="E106" s="97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20"/>
    </row>
    <row r="107" spans="1:24" ht="15">
      <c r="A107" s="13" t="s">
        <v>426</v>
      </c>
      <c r="B107" s="7" t="s">
        <v>236</v>
      </c>
      <c r="C107" s="58">
        <f>SUM(C103:C106)</f>
        <v>0</v>
      </c>
      <c r="D107" s="58">
        <f>SUM(D103:D106)</f>
        <v>0</v>
      </c>
      <c r="E107" s="58">
        <f>SUM(E103:E106)</f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0"/>
      <c r="X107" s="20"/>
    </row>
    <row r="108" spans="1:24" ht="15">
      <c r="A108" s="33" t="s">
        <v>237</v>
      </c>
      <c r="B108" s="5" t="s">
        <v>238</v>
      </c>
      <c r="C108" s="57"/>
      <c r="D108" s="57"/>
      <c r="E108" s="5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0"/>
      <c r="X108" s="20"/>
    </row>
    <row r="109" spans="1:24" ht="15">
      <c r="A109" s="33" t="s">
        <v>239</v>
      </c>
      <c r="B109" s="5" t="s">
        <v>240</v>
      </c>
      <c r="C109" s="57"/>
      <c r="D109" s="57">
        <v>2761477</v>
      </c>
      <c r="E109" s="57">
        <v>2761477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0"/>
      <c r="X109" s="20"/>
    </row>
    <row r="110" spans="1:24" ht="15">
      <c r="A110" s="33" t="s">
        <v>241</v>
      </c>
      <c r="B110" s="5" t="s">
        <v>242</v>
      </c>
      <c r="C110" s="57">
        <v>42449929</v>
      </c>
      <c r="D110" s="57">
        <v>39605252</v>
      </c>
      <c r="E110" s="57">
        <v>39605252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0"/>
      <c r="X110" s="20"/>
    </row>
    <row r="111" spans="1:24" ht="15">
      <c r="A111" s="33" t="s">
        <v>243</v>
      </c>
      <c r="B111" s="5" t="s">
        <v>244</v>
      </c>
      <c r="C111" s="57"/>
      <c r="D111" s="57"/>
      <c r="E111" s="5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0"/>
      <c r="X111" s="20"/>
    </row>
    <row r="112" spans="1:24" ht="15">
      <c r="A112" s="33" t="s">
        <v>245</v>
      </c>
      <c r="B112" s="5" t="s">
        <v>246</v>
      </c>
      <c r="C112" s="57"/>
      <c r="D112" s="57"/>
      <c r="E112" s="5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0"/>
      <c r="X112" s="20"/>
    </row>
    <row r="113" spans="1:24" ht="15">
      <c r="A113" s="33" t="s">
        <v>247</v>
      </c>
      <c r="B113" s="5" t="s">
        <v>248</v>
      </c>
      <c r="C113" s="57"/>
      <c r="D113" s="57"/>
      <c r="E113" s="5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0"/>
      <c r="X113" s="20"/>
    </row>
    <row r="114" spans="1:24" ht="15">
      <c r="A114" s="34" t="s">
        <v>427</v>
      </c>
      <c r="B114" s="35" t="s">
        <v>249</v>
      </c>
      <c r="C114" s="58">
        <f>SUM(C102+C107+C108+C109+C110+C111+C112+C113)</f>
        <v>42449929</v>
      </c>
      <c r="D114" s="58">
        <f>SUM(D102+D107+D108+D109+D110+D111+D112+D113)</f>
        <v>42366729</v>
      </c>
      <c r="E114" s="58">
        <f>SUM(E102+E107+E108+E109+E110+E111+E112+E113)</f>
        <v>42366729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0"/>
      <c r="X114" s="20"/>
    </row>
    <row r="115" spans="1:24" ht="15">
      <c r="A115" s="33" t="s">
        <v>250</v>
      </c>
      <c r="B115" s="5" t="s">
        <v>251</v>
      </c>
      <c r="C115" s="57"/>
      <c r="D115" s="57"/>
      <c r="E115" s="5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0"/>
      <c r="X115" s="20"/>
    </row>
    <row r="116" spans="1:24" ht="15">
      <c r="A116" s="12" t="s">
        <v>252</v>
      </c>
      <c r="B116" s="5" t="s">
        <v>253</v>
      </c>
      <c r="C116" s="97"/>
      <c r="D116" s="97"/>
      <c r="E116" s="97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20"/>
      <c r="X116" s="20"/>
    </row>
    <row r="117" spans="1:24" ht="15">
      <c r="A117" s="33" t="s">
        <v>460</v>
      </c>
      <c r="B117" s="5" t="s">
        <v>254</v>
      </c>
      <c r="C117" s="57"/>
      <c r="D117" s="57"/>
      <c r="E117" s="5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0"/>
      <c r="X117" s="20"/>
    </row>
    <row r="118" spans="1:24" ht="15">
      <c r="A118" s="33" t="s">
        <v>429</v>
      </c>
      <c r="B118" s="5" t="s">
        <v>255</v>
      </c>
      <c r="C118" s="57"/>
      <c r="D118" s="57"/>
      <c r="E118" s="5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0"/>
      <c r="X118" s="20"/>
    </row>
    <row r="119" spans="1:24" ht="15">
      <c r="A119" s="34" t="s">
        <v>430</v>
      </c>
      <c r="B119" s="35" t="s">
        <v>256</v>
      </c>
      <c r="C119" s="58">
        <f>SUM(C115:C118)</f>
        <v>0</v>
      </c>
      <c r="D119" s="58">
        <f>SUM(D115:D118)</f>
        <v>0</v>
      </c>
      <c r="E119" s="58">
        <f>SUM(E115:E118)</f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0"/>
      <c r="X119" s="20"/>
    </row>
    <row r="120" spans="1:24" ht="15.75" thickBot="1">
      <c r="A120" s="64" t="s">
        <v>257</v>
      </c>
      <c r="B120" s="66" t="s">
        <v>258</v>
      </c>
      <c r="C120" s="98"/>
      <c r="D120" s="98"/>
      <c r="E120" s="9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20"/>
      <c r="X120" s="20"/>
    </row>
    <row r="121" spans="1:24" ht="16.5" thickBot="1">
      <c r="A121" s="68" t="s">
        <v>464</v>
      </c>
      <c r="B121" s="69" t="s">
        <v>259</v>
      </c>
      <c r="C121" s="67">
        <f>SUM(C114+C119+C120)</f>
        <v>42449929</v>
      </c>
      <c r="D121" s="67">
        <f>SUM(D114+D119+D120)</f>
        <v>42366729</v>
      </c>
      <c r="E121" s="67">
        <f>SUM(E114+E119+E120)</f>
        <v>42366729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0"/>
      <c r="X121" s="20"/>
    </row>
    <row r="122" spans="1:24" ht="16.5" thickBot="1">
      <c r="A122" s="60" t="s">
        <v>500</v>
      </c>
      <c r="B122" s="61"/>
      <c r="C122" s="92">
        <f>SUM(C98+C121)</f>
        <v>105505546</v>
      </c>
      <c r="D122" s="92">
        <f>SUM(D98+D121)</f>
        <v>260136357</v>
      </c>
      <c r="E122" s="92">
        <f>SUM(E98+E121)</f>
        <v>193392815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2:24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2:24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2:24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2:24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2:24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2:24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2:24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2:24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2:24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2:24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2:24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2:24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2:24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2:24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2:24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2:24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2:24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2:24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2:24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2:24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2:24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2:24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24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2:24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2:24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2:24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2:24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2:24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2:24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2:24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2:24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2:24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2:24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2:24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2:24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2:24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2:24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2:24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2:24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2:24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2:24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2:24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2:24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2:24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2:24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2:24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2:24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E98"/>
    </sheetView>
  </sheetViews>
  <sheetFormatPr defaultColWidth="9.140625" defaultRowHeight="15"/>
  <cols>
    <col min="1" max="1" width="94.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328" t="s">
        <v>940</v>
      </c>
      <c r="B1" s="332"/>
      <c r="C1" s="332"/>
      <c r="D1" s="332"/>
      <c r="E1" s="332"/>
    </row>
    <row r="2" spans="1:7" ht="15.75" customHeight="1">
      <c r="A2" s="327" t="s">
        <v>565</v>
      </c>
      <c r="B2" s="330"/>
      <c r="C2" s="330"/>
      <c r="D2" s="330"/>
      <c r="E2" s="330"/>
      <c r="G2" s="54"/>
    </row>
    <row r="3" spans="1:5" ht="15.75" customHeight="1">
      <c r="A3" s="331" t="s">
        <v>807</v>
      </c>
      <c r="B3" s="331"/>
      <c r="C3" s="331"/>
      <c r="D3" s="331"/>
      <c r="E3" s="331"/>
    </row>
    <row r="4" spans="1:5" ht="26.25">
      <c r="A4" s="2" t="s">
        <v>88</v>
      </c>
      <c r="B4" s="3" t="s">
        <v>68</v>
      </c>
      <c r="C4" s="133" t="s">
        <v>558</v>
      </c>
      <c r="D4" s="133" t="s">
        <v>559</v>
      </c>
      <c r="E4" s="133" t="s">
        <v>554</v>
      </c>
    </row>
    <row r="5" spans="1:5" ht="15" customHeight="1">
      <c r="A5" s="28" t="s">
        <v>260</v>
      </c>
      <c r="B5" s="6" t="s">
        <v>261</v>
      </c>
      <c r="C5" s="86">
        <v>22357381</v>
      </c>
      <c r="D5" s="86">
        <v>23373764</v>
      </c>
      <c r="E5" s="86">
        <v>23373764</v>
      </c>
    </row>
    <row r="6" spans="1:5" ht="15" customHeight="1">
      <c r="A6" s="5" t="s">
        <v>262</v>
      </c>
      <c r="B6" s="6" t="s">
        <v>263</v>
      </c>
      <c r="C6" s="86">
        <v>16096070</v>
      </c>
      <c r="D6" s="86">
        <v>17003220</v>
      </c>
      <c r="E6" s="86">
        <v>17003220</v>
      </c>
    </row>
    <row r="7" spans="1:5" ht="15" customHeight="1">
      <c r="A7" s="5" t="s">
        <v>264</v>
      </c>
      <c r="B7" s="6" t="s">
        <v>265</v>
      </c>
      <c r="C7" s="86">
        <v>34817613</v>
      </c>
      <c r="D7" s="86">
        <v>34752975</v>
      </c>
      <c r="E7" s="86">
        <v>34752975</v>
      </c>
    </row>
    <row r="8" spans="1:5" ht="15" customHeight="1">
      <c r="A8" s="5" t="s">
        <v>266</v>
      </c>
      <c r="B8" s="6" t="s">
        <v>267</v>
      </c>
      <c r="C8" s="86">
        <v>1200000</v>
      </c>
      <c r="D8" s="86">
        <v>1200000</v>
      </c>
      <c r="E8" s="86">
        <v>1200000</v>
      </c>
    </row>
    <row r="9" spans="1:5" ht="15" customHeight="1">
      <c r="A9" s="5" t="s">
        <v>268</v>
      </c>
      <c r="B9" s="6" t="s">
        <v>269</v>
      </c>
      <c r="C9" s="86">
        <v>5898217</v>
      </c>
      <c r="D9" s="86">
        <v>4057022</v>
      </c>
      <c r="E9" s="86">
        <v>4057022</v>
      </c>
    </row>
    <row r="10" spans="1:5" ht="15" customHeight="1">
      <c r="A10" s="5" t="s">
        <v>270</v>
      </c>
      <c r="B10" s="6" t="s">
        <v>271</v>
      </c>
      <c r="C10" s="86">
        <v>0</v>
      </c>
      <c r="D10" s="86">
        <v>0</v>
      </c>
      <c r="E10" s="86">
        <v>0</v>
      </c>
    </row>
    <row r="11" spans="1:5" ht="15" customHeight="1">
      <c r="A11" s="7" t="s">
        <v>502</v>
      </c>
      <c r="B11" s="8" t="s">
        <v>272</v>
      </c>
      <c r="C11" s="94">
        <f>SUM(C5:C10)</f>
        <v>80369281</v>
      </c>
      <c r="D11" s="123">
        <f>SUM(D5:D10)</f>
        <v>80386981</v>
      </c>
      <c r="E11" s="123">
        <f>SUM(E5:E10)</f>
        <v>80386981</v>
      </c>
    </row>
    <row r="12" spans="1:5" ht="15" customHeight="1">
      <c r="A12" s="5" t="s">
        <v>273</v>
      </c>
      <c r="B12" s="6" t="s">
        <v>274</v>
      </c>
      <c r="C12" s="86"/>
      <c r="D12" s="86"/>
      <c r="E12" s="86"/>
    </row>
    <row r="13" spans="1:5" ht="15" customHeight="1">
      <c r="A13" s="5" t="s">
        <v>275</v>
      </c>
      <c r="B13" s="6" t="s">
        <v>276</v>
      </c>
      <c r="C13" s="86"/>
      <c r="D13" s="86"/>
      <c r="E13" s="86"/>
    </row>
    <row r="14" spans="1:5" ht="15" customHeight="1">
      <c r="A14" s="5" t="s">
        <v>465</v>
      </c>
      <c r="B14" s="6" t="s">
        <v>277</v>
      </c>
      <c r="C14" s="86"/>
      <c r="D14" s="86"/>
      <c r="E14" s="86"/>
    </row>
    <row r="15" spans="1:5" ht="15" customHeight="1">
      <c r="A15" s="5" t="s">
        <v>466</v>
      </c>
      <c r="B15" s="6" t="s">
        <v>278</v>
      </c>
      <c r="C15" s="86"/>
      <c r="D15" s="86"/>
      <c r="E15" s="86"/>
    </row>
    <row r="16" spans="1:5" ht="15" customHeight="1">
      <c r="A16" s="5" t="s">
        <v>467</v>
      </c>
      <c r="B16" s="6" t="s">
        <v>279</v>
      </c>
      <c r="C16" s="86">
        <v>11478765</v>
      </c>
      <c r="D16" s="86">
        <v>51695268</v>
      </c>
      <c r="E16" s="86">
        <v>48364331</v>
      </c>
    </row>
    <row r="17" spans="1:5" ht="15" customHeight="1">
      <c r="A17" s="35" t="s">
        <v>503</v>
      </c>
      <c r="B17" s="38" t="s">
        <v>280</v>
      </c>
      <c r="C17" s="94">
        <f>SUM(C11+C12+C13+C14+C15+C16)</f>
        <v>91848046</v>
      </c>
      <c r="D17" s="94">
        <f>SUM(D11+D12+D13+D14+D15+D16)</f>
        <v>132082249</v>
      </c>
      <c r="E17" s="94">
        <f>SUM(E11+E12+E13+E14+E15+E16)</f>
        <v>128751312</v>
      </c>
    </row>
    <row r="18" spans="1:5" ht="15" customHeight="1">
      <c r="A18" s="50" t="s">
        <v>560</v>
      </c>
      <c r="B18" s="130" t="s">
        <v>282</v>
      </c>
      <c r="C18" s="94">
        <v>0</v>
      </c>
      <c r="D18" s="131">
        <v>1641935</v>
      </c>
      <c r="E18" s="131">
        <v>1641935</v>
      </c>
    </row>
    <row r="19" spans="1:5" s="132" customFormat="1" ht="15" customHeight="1">
      <c r="A19" s="50" t="s">
        <v>470</v>
      </c>
      <c r="B19" s="130" t="s">
        <v>287</v>
      </c>
      <c r="C19" s="131">
        <v>0</v>
      </c>
      <c r="D19" s="131">
        <v>95715197</v>
      </c>
      <c r="E19" s="131">
        <v>94646969</v>
      </c>
    </row>
    <row r="20" spans="1:5" ht="15" customHeight="1">
      <c r="A20" s="35" t="s">
        <v>504</v>
      </c>
      <c r="B20" s="38" t="s">
        <v>288</v>
      </c>
      <c r="C20" s="94">
        <v>0</v>
      </c>
      <c r="D20" s="94">
        <f>SUM(D18:D19)</f>
        <v>97357132</v>
      </c>
      <c r="E20" s="94">
        <f>SUM(E18:E19)</f>
        <v>96288904</v>
      </c>
    </row>
    <row r="21" spans="1:5" ht="15" customHeight="1">
      <c r="A21" s="5" t="s">
        <v>471</v>
      </c>
      <c r="B21" s="6" t="s">
        <v>289</v>
      </c>
      <c r="C21" s="86">
        <v>0</v>
      </c>
      <c r="D21" s="86"/>
      <c r="E21" s="86"/>
    </row>
    <row r="22" spans="1:5" ht="15" customHeight="1">
      <c r="A22" s="5" t="s">
        <v>472</v>
      </c>
      <c r="B22" s="6" t="s">
        <v>290</v>
      </c>
      <c r="C22" s="86"/>
      <c r="D22" s="86"/>
      <c r="E22" s="86"/>
    </row>
    <row r="23" spans="1:5" ht="15" customHeight="1">
      <c r="A23" s="7" t="s">
        <v>505</v>
      </c>
      <c r="B23" s="8" t="s">
        <v>291</v>
      </c>
      <c r="C23" s="86">
        <f>SUM(C21:C22)</f>
        <v>0</v>
      </c>
      <c r="D23" s="86">
        <f>SUM(D21:D22)</f>
        <v>0</v>
      </c>
      <c r="E23" s="86">
        <f>SUM(E21:E22)</f>
        <v>0</v>
      </c>
    </row>
    <row r="24" spans="1:5" ht="15" customHeight="1">
      <c r="A24" s="5" t="s">
        <v>473</v>
      </c>
      <c r="B24" s="6" t="s">
        <v>292</v>
      </c>
      <c r="C24" s="86"/>
      <c r="D24" s="86"/>
      <c r="E24" s="86"/>
    </row>
    <row r="25" spans="1:5" ht="15" customHeight="1">
      <c r="A25" s="5" t="s">
        <v>474</v>
      </c>
      <c r="B25" s="6" t="s">
        <v>293</v>
      </c>
      <c r="C25" s="86"/>
      <c r="D25" s="86"/>
      <c r="E25" s="86"/>
    </row>
    <row r="26" spans="1:5" ht="15" customHeight="1">
      <c r="A26" s="5" t="s">
        <v>475</v>
      </c>
      <c r="B26" s="6" t="s">
        <v>294</v>
      </c>
      <c r="C26" s="86">
        <v>3200000</v>
      </c>
      <c r="D26" s="86">
        <v>3200000</v>
      </c>
      <c r="E26" s="86">
        <v>3065113</v>
      </c>
    </row>
    <row r="27" spans="1:5" ht="15" customHeight="1">
      <c r="A27" s="5" t="s">
        <v>476</v>
      </c>
      <c r="B27" s="6" t="s">
        <v>295</v>
      </c>
      <c r="C27" s="86">
        <v>3500000</v>
      </c>
      <c r="D27" s="86">
        <v>4000000</v>
      </c>
      <c r="E27" s="86">
        <v>3804991</v>
      </c>
    </row>
    <row r="28" spans="1:5" ht="15" customHeight="1">
      <c r="A28" s="5" t="s">
        <v>477</v>
      </c>
      <c r="B28" s="6" t="s">
        <v>298</v>
      </c>
      <c r="C28" s="86"/>
      <c r="D28" s="86"/>
      <c r="E28" s="86"/>
    </row>
    <row r="29" spans="1:5" ht="15" customHeight="1">
      <c r="A29" s="5" t="s">
        <v>299</v>
      </c>
      <c r="B29" s="6" t="s">
        <v>300</v>
      </c>
      <c r="C29" s="86"/>
      <c r="D29" s="86"/>
      <c r="E29" s="86"/>
    </row>
    <row r="30" spans="1:5" ht="15" customHeight="1">
      <c r="A30" s="5" t="s">
        <v>478</v>
      </c>
      <c r="B30" s="6" t="s">
        <v>301</v>
      </c>
      <c r="C30" s="86">
        <v>2700000</v>
      </c>
      <c r="D30" s="86">
        <v>2700000</v>
      </c>
      <c r="E30" s="86">
        <v>2469467</v>
      </c>
    </row>
    <row r="31" spans="1:5" ht="15" customHeight="1">
      <c r="A31" s="5" t="s">
        <v>479</v>
      </c>
      <c r="B31" s="6" t="s">
        <v>302</v>
      </c>
      <c r="C31" s="86">
        <v>0</v>
      </c>
      <c r="D31" s="86">
        <v>120000</v>
      </c>
      <c r="E31" s="86">
        <v>0</v>
      </c>
    </row>
    <row r="32" spans="1:5" ht="15" customHeight="1">
      <c r="A32" s="7" t="s">
        <v>506</v>
      </c>
      <c r="B32" s="8" t="s">
        <v>305</v>
      </c>
      <c r="C32" s="86">
        <f>SUM(C27:C31)</f>
        <v>6200000</v>
      </c>
      <c r="D32" s="86">
        <f>SUM(D27:D31)</f>
        <v>6820000</v>
      </c>
      <c r="E32" s="86">
        <f>SUM(E27:E31)</f>
        <v>6274458</v>
      </c>
    </row>
    <row r="33" spans="1:5" ht="15" customHeight="1">
      <c r="A33" s="5" t="s">
        <v>480</v>
      </c>
      <c r="B33" s="6" t="s">
        <v>306</v>
      </c>
      <c r="C33" s="86">
        <v>820000</v>
      </c>
      <c r="D33" s="86">
        <v>700000</v>
      </c>
      <c r="E33" s="86">
        <v>154919</v>
      </c>
    </row>
    <row r="34" spans="1:5" ht="15" customHeight="1">
      <c r="A34" s="35" t="s">
        <v>507</v>
      </c>
      <c r="B34" s="38" t="s">
        <v>307</v>
      </c>
      <c r="C34" s="94">
        <f>SUM(C26+C32+C33)</f>
        <v>10220000</v>
      </c>
      <c r="D34" s="94">
        <f>SUM(D26+D32+D33)</f>
        <v>10720000</v>
      </c>
      <c r="E34" s="94">
        <f>SUM(E24+E25+E26+E32+E33)</f>
        <v>9494490</v>
      </c>
    </row>
    <row r="35" spans="1:5" ht="15" customHeight="1">
      <c r="A35" s="12" t="s">
        <v>308</v>
      </c>
      <c r="B35" s="6" t="s">
        <v>309</v>
      </c>
      <c r="C35" s="86">
        <v>100000</v>
      </c>
      <c r="D35" s="86">
        <v>100000</v>
      </c>
      <c r="E35" s="86">
        <v>0</v>
      </c>
    </row>
    <row r="36" spans="1:5" ht="15" customHeight="1">
      <c r="A36" s="12" t="s">
        <v>481</v>
      </c>
      <c r="B36" s="6" t="s">
        <v>310</v>
      </c>
      <c r="C36" s="86">
        <v>1500000</v>
      </c>
      <c r="D36" s="86">
        <v>1500000</v>
      </c>
      <c r="E36" s="86">
        <v>1165247</v>
      </c>
    </row>
    <row r="37" spans="1:5" ht="15" customHeight="1">
      <c r="A37" s="12" t="s">
        <v>482</v>
      </c>
      <c r="B37" s="6" t="s">
        <v>311</v>
      </c>
      <c r="C37" s="86"/>
      <c r="D37" s="86"/>
      <c r="E37" s="86"/>
    </row>
    <row r="38" spans="1:5" ht="15" customHeight="1">
      <c r="A38" s="12" t="s">
        <v>483</v>
      </c>
      <c r="B38" s="6" t="s">
        <v>312</v>
      </c>
      <c r="C38" s="86">
        <v>300000</v>
      </c>
      <c r="D38" s="86">
        <v>300000</v>
      </c>
      <c r="E38" s="86">
        <v>299935</v>
      </c>
    </row>
    <row r="39" spans="1:5" ht="15" customHeight="1">
      <c r="A39" s="12" t="s">
        <v>313</v>
      </c>
      <c r="B39" s="6" t="s">
        <v>314</v>
      </c>
      <c r="C39" s="86">
        <v>0</v>
      </c>
      <c r="D39" s="86">
        <v>0</v>
      </c>
      <c r="E39" s="86">
        <v>0</v>
      </c>
    </row>
    <row r="40" spans="1:5" ht="15" customHeight="1">
      <c r="A40" s="12" t="s">
        <v>315</v>
      </c>
      <c r="B40" s="6" t="s">
        <v>316</v>
      </c>
      <c r="C40" s="86">
        <v>513000</v>
      </c>
      <c r="D40" s="86">
        <v>513000</v>
      </c>
      <c r="E40" s="86">
        <v>270067</v>
      </c>
    </row>
    <row r="41" spans="1:5" ht="15" customHeight="1">
      <c r="A41" s="12" t="s">
        <v>317</v>
      </c>
      <c r="B41" s="6" t="s">
        <v>318</v>
      </c>
      <c r="C41" s="86">
        <v>0</v>
      </c>
      <c r="D41" s="86">
        <v>0</v>
      </c>
      <c r="E41" s="86">
        <v>0</v>
      </c>
    </row>
    <row r="42" spans="1:5" ht="15" customHeight="1">
      <c r="A42" s="12" t="s">
        <v>484</v>
      </c>
      <c r="B42" s="6" t="s">
        <v>319</v>
      </c>
      <c r="C42" s="86">
        <v>3000</v>
      </c>
      <c r="D42" s="86">
        <v>3000</v>
      </c>
      <c r="E42" s="86">
        <v>1753</v>
      </c>
    </row>
    <row r="43" spans="1:5" ht="15" customHeight="1">
      <c r="A43" s="12" t="s">
        <v>485</v>
      </c>
      <c r="B43" s="6" t="s">
        <v>320</v>
      </c>
      <c r="C43" s="86">
        <v>0</v>
      </c>
      <c r="D43" s="86">
        <v>0</v>
      </c>
      <c r="E43" s="86">
        <v>0</v>
      </c>
    </row>
    <row r="44" spans="1:5" ht="15" customHeight="1">
      <c r="A44" s="12" t="s">
        <v>486</v>
      </c>
      <c r="B44" s="6" t="s">
        <v>818</v>
      </c>
      <c r="C44" s="86">
        <v>500000</v>
      </c>
      <c r="D44" s="86">
        <v>7514737</v>
      </c>
      <c r="E44" s="86">
        <v>6560567</v>
      </c>
    </row>
    <row r="45" spans="1:5" ht="15" customHeight="1">
      <c r="A45" s="37" t="s">
        <v>508</v>
      </c>
      <c r="B45" s="38" t="s">
        <v>321</v>
      </c>
      <c r="C45" s="94">
        <f>SUM(C35:C44)</f>
        <v>2916000</v>
      </c>
      <c r="D45" s="94">
        <f>SUM(D35:D44)</f>
        <v>9930737</v>
      </c>
      <c r="E45" s="94">
        <f>SUM(E35:E44)</f>
        <v>8297569</v>
      </c>
    </row>
    <row r="46" spans="1:5" ht="15" customHeight="1">
      <c r="A46" s="12" t="s">
        <v>330</v>
      </c>
      <c r="B46" s="6" t="s">
        <v>331</v>
      </c>
      <c r="C46" s="86"/>
      <c r="D46" s="86"/>
      <c r="E46" s="86"/>
    </row>
    <row r="47" spans="1:5" ht="15" customHeight="1">
      <c r="A47" s="5" t="s">
        <v>490</v>
      </c>
      <c r="B47" s="6" t="s">
        <v>819</v>
      </c>
      <c r="C47" s="86">
        <v>521500</v>
      </c>
      <c r="D47" s="86">
        <v>521500</v>
      </c>
      <c r="E47" s="86">
        <v>386500</v>
      </c>
    </row>
    <row r="48" spans="1:5" ht="15" customHeight="1">
      <c r="A48" s="12" t="s">
        <v>491</v>
      </c>
      <c r="B48" s="6" t="s">
        <v>332</v>
      </c>
      <c r="C48" s="86">
        <v>0</v>
      </c>
      <c r="D48" s="86">
        <v>0</v>
      </c>
      <c r="E48" s="86">
        <v>0</v>
      </c>
    </row>
    <row r="49" spans="1:5" ht="15" customHeight="1">
      <c r="A49" s="35" t="s">
        <v>510</v>
      </c>
      <c r="B49" s="38" t="s">
        <v>333</v>
      </c>
      <c r="C49" s="94">
        <f>SUM(C46:C48)</f>
        <v>521500</v>
      </c>
      <c r="D49" s="94">
        <f>SUM(D46:D48)</f>
        <v>521500</v>
      </c>
      <c r="E49" s="94">
        <f>SUM(E46:E48)</f>
        <v>386500</v>
      </c>
    </row>
    <row r="50" spans="1:5" ht="15" customHeight="1">
      <c r="A50" s="44" t="s">
        <v>13</v>
      </c>
      <c r="B50" s="47"/>
      <c r="C50" s="86"/>
      <c r="D50" s="86"/>
      <c r="E50" s="86"/>
    </row>
    <row r="51" spans="1:5" ht="15" customHeight="1">
      <c r="A51" s="5" t="s">
        <v>281</v>
      </c>
      <c r="B51" s="6" t="s">
        <v>282</v>
      </c>
      <c r="C51" s="86"/>
      <c r="D51" s="86"/>
      <c r="E51" s="86"/>
    </row>
    <row r="52" spans="1:5" ht="15" customHeight="1">
      <c r="A52" s="5" t="s">
        <v>283</v>
      </c>
      <c r="B52" s="6" t="s">
        <v>284</v>
      </c>
      <c r="C52" s="86"/>
      <c r="D52" s="86"/>
      <c r="E52" s="86"/>
    </row>
    <row r="53" spans="1:5" ht="15" customHeight="1">
      <c r="A53" s="5" t="s">
        <v>468</v>
      </c>
      <c r="B53" s="6" t="s">
        <v>285</v>
      </c>
      <c r="C53" s="86"/>
      <c r="D53" s="86"/>
      <c r="E53" s="86"/>
    </row>
    <row r="54" spans="1:5" ht="15" customHeight="1">
      <c r="A54" s="5" t="s">
        <v>469</v>
      </c>
      <c r="B54" s="6" t="s">
        <v>286</v>
      </c>
      <c r="C54" s="86"/>
      <c r="D54" s="86"/>
      <c r="E54" s="86"/>
    </row>
    <row r="55" spans="1:5" ht="15" customHeight="1">
      <c r="A55" s="5" t="s">
        <v>470</v>
      </c>
      <c r="B55" s="6" t="s">
        <v>287</v>
      </c>
      <c r="C55" s="86">
        <v>0</v>
      </c>
      <c r="D55" s="86"/>
      <c r="E55" s="86"/>
    </row>
    <row r="56" spans="1:5" ht="15" customHeight="1">
      <c r="A56" s="35" t="s">
        <v>504</v>
      </c>
      <c r="B56" s="38" t="s">
        <v>288</v>
      </c>
      <c r="C56" s="94">
        <v>0</v>
      </c>
      <c r="D56" s="94">
        <f>SUM(D51:D55)</f>
        <v>0</v>
      </c>
      <c r="E56" s="94">
        <f>SUM(E51:E55)</f>
        <v>0</v>
      </c>
    </row>
    <row r="57" spans="1:5" ht="15" customHeight="1">
      <c r="A57" s="12" t="s">
        <v>487</v>
      </c>
      <c r="B57" s="6" t="s">
        <v>322</v>
      </c>
      <c r="C57" s="86"/>
      <c r="D57" s="86"/>
      <c r="E57" s="86"/>
    </row>
    <row r="58" spans="1:5" ht="15" customHeight="1">
      <c r="A58" s="12" t="s">
        <v>488</v>
      </c>
      <c r="B58" s="6" t="s">
        <v>323</v>
      </c>
      <c r="C58" s="86">
        <v>0</v>
      </c>
      <c r="D58" s="86"/>
      <c r="E58" s="86"/>
    </row>
    <row r="59" spans="1:5" ht="15" customHeight="1">
      <c r="A59" s="12" t="s">
        <v>324</v>
      </c>
      <c r="B59" s="6" t="s">
        <v>325</v>
      </c>
      <c r="C59" s="86"/>
      <c r="D59" s="86"/>
      <c r="E59" s="86"/>
    </row>
    <row r="60" spans="1:5" ht="15" customHeight="1">
      <c r="A60" s="12" t="s">
        <v>489</v>
      </c>
      <c r="B60" s="6" t="s">
        <v>326</v>
      </c>
      <c r="C60" s="86"/>
      <c r="D60" s="86"/>
      <c r="E60" s="86"/>
    </row>
    <row r="61" spans="1:5" ht="15" customHeight="1">
      <c r="A61" s="12" t="s">
        <v>327</v>
      </c>
      <c r="B61" s="6" t="s">
        <v>328</v>
      </c>
      <c r="C61" s="86"/>
      <c r="D61" s="86"/>
      <c r="E61" s="86"/>
    </row>
    <row r="62" spans="1:5" ht="15" customHeight="1">
      <c r="A62" s="35" t="s">
        <v>509</v>
      </c>
      <c r="B62" s="38" t="s">
        <v>329</v>
      </c>
      <c r="C62" s="94">
        <v>0</v>
      </c>
      <c r="D62" s="94">
        <f>SUM(D57:D61)</f>
        <v>0</v>
      </c>
      <c r="E62" s="94">
        <f>SUM(E57:E61)</f>
        <v>0</v>
      </c>
    </row>
    <row r="63" spans="1:5" ht="15" customHeight="1">
      <c r="A63" s="12" t="s">
        <v>334</v>
      </c>
      <c r="B63" s="6" t="s">
        <v>335</v>
      </c>
      <c r="C63" s="86"/>
      <c r="D63" s="86"/>
      <c r="E63" s="86"/>
    </row>
    <row r="64" spans="1:5" ht="15" customHeight="1">
      <c r="A64" s="5" t="s">
        <v>492</v>
      </c>
      <c r="B64" s="6" t="s">
        <v>336</v>
      </c>
      <c r="C64" s="86"/>
      <c r="D64" s="86"/>
      <c r="E64" s="86"/>
    </row>
    <row r="65" spans="1:5" ht="15" customHeight="1">
      <c r="A65" s="12" t="s">
        <v>493</v>
      </c>
      <c r="B65" s="6" t="s">
        <v>820</v>
      </c>
      <c r="C65" s="86">
        <v>0</v>
      </c>
      <c r="D65" s="86">
        <v>1112000</v>
      </c>
      <c r="E65" s="86">
        <v>1040000</v>
      </c>
    </row>
    <row r="66" spans="1:5" ht="15" customHeight="1">
      <c r="A66" s="35" t="s">
        <v>512</v>
      </c>
      <c r="B66" s="38" t="s">
        <v>337</v>
      </c>
      <c r="C66" s="94">
        <v>0</v>
      </c>
      <c r="D66" s="94">
        <v>1112000</v>
      </c>
      <c r="E66" s="94">
        <f>SUM(E63:E65)</f>
        <v>1040000</v>
      </c>
    </row>
    <row r="67" spans="1:5" ht="15" customHeight="1" thickBot="1">
      <c r="A67" s="70" t="s">
        <v>12</v>
      </c>
      <c r="B67" s="74"/>
      <c r="C67" s="87"/>
      <c r="D67" s="87"/>
      <c r="E67" s="87"/>
    </row>
    <row r="68" spans="1:5" ht="16.5" thickBot="1">
      <c r="A68" s="77" t="s">
        <v>511</v>
      </c>
      <c r="B68" s="71" t="s">
        <v>338</v>
      </c>
      <c r="C68" s="88">
        <f>SUM(C17+C20+C34+C45+C49+C66)</f>
        <v>105505546</v>
      </c>
      <c r="D68" s="88">
        <f>SUM(D17+D20+D34+D45+D49+D66)</f>
        <v>251723618</v>
      </c>
      <c r="E68" s="88">
        <f>SUM(E17+E20+E34+E45+E49+E66)</f>
        <v>244258775</v>
      </c>
    </row>
    <row r="69" spans="1:5" ht="15.75">
      <c r="A69" s="75" t="s">
        <v>50</v>
      </c>
      <c r="B69" s="76"/>
      <c r="C69" s="89"/>
      <c r="D69" s="89"/>
      <c r="E69" s="89"/>
    </row>
    <row r="70" spans="1:5" ht="15.75">
      <c r="A70" s="46" t="s">
        <v>51</v>
      </c>
      <c r="B70" s="45"/>
      <c r="C70" s="86"/>
      <c r="D70" s="86"/>
      <c r="E70" s="86"/>
    </row>
    <row r="71" spans="1:5" ht="15">
      <c r="A71" s="33" t="s">
        <v>494</v>
      </c>
      <c r="B71" s="5" t="s">
        <v>339</v>
      </c>
      <c r="C71" s="86"/>
      <c r="D71" s="86"/>
      <c r="E71" s="86"/>
    </row>
    <row r="72" spans="1:5" ht="15">
      <c r="A72" s="12" t="s">
        <v>340</v>
      </c>
      <c r="B72" s="5" t="s">
        <v>341</v>
      </c>
      <c r="C72" s="86"/>
      <c r="D72" s="86"/>
      <c r="E72" s="86"/>
    </row>
    <row r="73" spans="1:5" ht="15">
      <c r="A73" s="33" t="s">
        <v>495</v>
      </c>
      <c r="B73" s="5" t="s">
        <v>342</v>
      </c>
      <c r="C73" s="86"/>
      <c r="D73" s="86"/>
      <c r="E73" s="86"/>
    </row>
    <row r="74" spans="1:5" ht="15">
      <c r="A74" s="14" t="s">
        <v>513</v>
      </c>
      <c r="B74" s="7" t="s">
        <v>343</v>
      </c>
      <c r="C74" s="86">
        <f>SUM(C71:C73)</f>
        <v>0</v>
      </c>
      <c r="D74" s="123">
        <f>SUM(D71:D73)</f>
        <v>0</v>
      </c>
      <c r="E74" s="123">
        <f>SUM(E71:E73)</f>
        <v>0</v>
      </c>
    </row>
    <row r="75" spans="1:5" ht="15">
      <c r="A75" s="12" t="s">
        <v>496</v>
      </c>
      <c r="B75" s="5" t="s">
        <v>344</v>
      </c>
      <c r="C75" s="86"/>
      <c r="D75" s="86"/>
      <c r="E75" s="86"/>
    </row>
    <row r="76" spans="1:5" ht="15">
      <c r="A76" s="33" t="s">
        <v>345</v>
      </c>
      <c r="B76" s="5" t="s">
        <v>346</v>
      </c>
      <c r="C76" s="86"/>
      <c r="D76" s="86"/>
      <c r="E76" s="86"/>
    </row>
    <row r="77" spans="1:5" ht="15">
      <c r="A77" s="12" t="s">
        <v>497</v>
      </c>
      <c r="B77" s="5" t="s">
        <v>347</v>
      </c>
      <c r="C77" s="86"/>
      <c r="D77" s="86"/>
      <c r="E77" s="86"/>
    </row>
    <row r="78" spans="1:5" ht="15">
      <c r="A78" s="33" t="s">
        <v>348</v>
      </c>
      <c r="B78" s="5" t="s">
        <v>349</v>
      </c>
      <c r="C78" s="86"/>
      <c r="D78" s="86"/>
      <c r="E78" s="86"/>
    </row>
    <row r="79" spans="1:5" ht="15">
      <c r="A79" s="13" t="s">
        <v>514</v>
      </c>
      <c r="B79" s="7" t="s">
        <v>350</v>
      </c>
      <c r="C79" s="86">
        <f>SUM(C75:C78)</f>
        <v>0</v>
      </c>
      <c r="D79" s="86">
        <f>SUM(D75:D78)</f>
        <v>0</v>
      </c>
      <c r="E79" s="86">
        <f>SUM(E75:E78)</f>
        <v>0</v>
      </c>
    </row>
    <row r="80" spans="1:5" ht="15">
      <c r="A80" s="5" t="s">
        <v>48</v>
      </c>
      <c r="B80" s="5" t="s">
        <v>351</v>
      </c>
      <c r="C80" s="86">
        <v>0</v>
      </c>
      <c r="D80" s="86">
        <v>8412739</v>
      </c>
      <c r="E80" s="86">
        <v>8412739</v>
      </c>
    </row>
    <row r="81" spans="1:5" ht="15">
      <c r="A81" s="5" t="s">
        <v>49</v>
      </c>
      <c r="B81" s="5" t="s">
        <v>351</v>
      </c>
      <c r="C81" s="86"/>
      <c r="D81" s="86"/>
      <c r="E81" s="86"/>
    </row>
    <row r="82" spans="1:5" ht="15">
      <c r="A82" s="5" t="s">
        <v>46</v>
      </c>
      <c r="B82" s="5" t="s">
        <v>352</v>
      </c>
      <c r="C82" s="86"/>
      <c r="D82" s="86"/>
      <c r="E82" s="86"/>
    </row>
    <row r="83" spans="1:5" ht="15">
      <c r="A83" s="5" t="s">
        <v>47</v>
      </c>
      <c r="B83" s="5" t="s">
        <v>352</v>
      </c>
      <c r="C83" s="86"/>
      <c r="D83" s="86"/>
      <c r="E83" s="86"/>
    </row>
    <row r="84" spans="1:5" ht="15">
      <c r="A84" s="7" t="s">
        <v>515</v>
      </c>
      <c r="B84" s="7" t="s">
        <v>353</v>
      </c>
      <c r="C84" s="86">
        <f>SUM(C80:C83)</f>
        <v>0</v>
      </c>
      <c r="D84" s="123">
        <f>SUM(D80:D83)</f>
        <v>8412739</v>
      </c>
      <c r="E84" s="123">
        <f>SUM(E80:E83)</f>
        <v>8412739</v>
      </c>
    </row>
    <row r="85" spans="1:5" ht="15">
      <c r="A85" s="13" t="s">
        <v>354</v>
      </c>
      <c r="B85" s="7" t="s">
        <v>355</v>
      </c>
      <c r="C85" s="86"/>
      <c r="D85" s="123">
        <v>0</v>
      </c>
      <c r="E85" s="123">
        <v>3070142</v>
      </c>
    </row>
    <row r="86" spans="1:5" ht="15">
      <c r="A86" s="33" t="s">
        <v>356</v>
      </c>
      <c r="B86" s="5" t="s">
        <v>357</v>
      </c>
      <c r="C86" s="86"/>
      <c r="D86" s="86"/>
      <c r="E86" s="86"/>
    </row>
    <row r="87" spans="1:5" ht="15">
      <c r="A87" s="33" t="s">
        <v>358</v>
      </c>
      <c r="B87" s="5" t="s">
        <v>359</v>
      </c>
      <c r="C87" s="86"/>
      <c r="D87" s="86"/>
      <c r="E87" s="86"/>
    </row>
    <row r="88" spans="1:5" ht="15">
      <c r="A88" s="33" t="s">
        <v>360</v>
      </c>
      <c r="B88" s="5" t="s">
        <v>361</v>
      </c>
      <c r="C88" s="86"/>
      <c r="D88" s="86"/>
      <c r="E88" s="86"/>
    </row>
    <row r="89" spans="1:5" ht="15">
      <c r="A89" s="12" t="s">
        <v>498</v>
      </c>
      <c r="B89" s="5" t="s">
        <v>362</v>
      </c>
      <c r="C89" s="86"/>
      <c r="D89" s="86"/>
      <c r="E89" s="86"/>
    </row>
    <row r="90" spans="1:5" ht="15">
      <c r="A90" s="14" t="s">
        <v>516</v>
      </c>
      <c r="B90" s="7" t="s">
        <v>363</v>
      </c>
      <c r="C90" s="86">
        <f>SUM(C84,C79,C74)</f>
        <v>0</v>
      </c>
      <c r="D90" s="86">
        <f>SUM(D74+D84+D85)</f>
        <v>8412739</v>
      </c>
      <c r="E90" s="86">
        <f>SUM(E74+E84+E85)</f>
        <v>11482881</v>
      </c>
    </row>
    <row r="91" spans="1:5" ht="15">
      <c r="A91" s="12" t="s">
        <v>364</v>
      </c>
      <c r="B91" s="5" t="s">
        <v>365</v>
      </c>
      <c r="C91" s="86"/>
      <c r="D91" s="86"/>
      <c r="E91" s="86"/>
    </row>
    <row r="92" spans="1:5" ht="15">
      <c r="A92" s="12" t="s">
        <v>366</v>
      </c>
      <c r="B92" s="5" t="s">
        <v>367</v>
      </c>
      <c r="C92" s="86"/>
      <c r="D92" s="86"/>
      <c r="E92" s="86"/>
    </row>
    <row r="93" spans="1:5" ht="15">
      <c r="A93" s="33" t="s">
        <v>368</v>
      </c>
      <c r="B93" s="5" t="s">
        <v>369</v>
      </c>
      <c r="C93" s="86"/>
      <c r="D93" s="86"/>
      <c r="E93" s="86"/>
    </row>
    <row r="94" spans="1:5" ht="15">
      <c r="A94" s="33" t="s">
        <v>499</v>
      </c>
      <c r="B94" s="5" t="s">
        <v>370</v>
      </c>
      <c r="C94" s="86"/>
      <c r="D94" s="86"/>
      <c r="E94" s="86"/>
    </row>
    <row r="95" spans="1:5" ht="15">
      <c r="A95" s="13" t="s">
        <v>517</v>
      </c>
      <c r="B95" s="7" t="s">
        <v>371</v>
      </c>
      <c r="C95" s="86">
        <f>SUM(C91:C94)</f>
        <v>0</v>
      </c>
      <c r="D95" s="86">
        <f>SUM(D91:D94)</f>
        <v>0</v>
      </c>
      <c r="E95" s="86">
        <f>SUM(E91:E94)</f>
        <v>0</v>
      </c>
    </row>
    <row r="96" spans="1:5" ht="15.75" thickBot="1">
      <c r="A96" s="72" t="s">
        <v>372</v>
      </c>
      <c r="B96" s="73" t="s">
        <v>373</v>
      </c>
      <c r="C96" s="87"/>
      <c r="D96" s="87"/>
      <c r="E96" s="87"/>
    </row>
    <row r="97" spans="1:5" ht="16.5" thickBot="1">
      <c r="A97" s="68" t="s">
        <v>518</v>
      </c>
      <c r="B97" s="69" t="s">
        <v>374</v>
      </c>
      <c r="C97" s="88">
        <f>SUM(C90+C95+C96)</f>
        <v>0</v>
      </c>
      <c r="D97" s="88">
        <f>SUM(D90+D95+D96)</f>
        <v>8412739</v>
      </c>
      <c r="E97" s="88">
        <f>SUM(E90+E95+E96)</f>
        <v>11482881</v>
      </c>
    </row>
    <row r="98" spans="1:5" ht="16.5" thickBot="1">
      <c r="A98" s="60" t="s">
        <v>501</v>
      </c>
      <c r="B98" s="61"/>
      <c r="C98" s="88">
        <f>SUM(C68+C97)</f>
        <v>105505546</v>
      </c>
      <c r="D98" s="88">
        <f>SUM(D68+D97)</f>
        <v>260136357</v>
      </c>
      <c r="E98" s="88">
        <f>SUM(E68+E97)</f>
        <v>255741656</v>
      </c>
    </row>
    <row r="99" ht="15" hidden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50"/>
    </sheetView>
  </sheetViews>
  <sheetFormatPr defaultColWidth="9.140625" defaultRowHeight="15"/>
  <cols>
    <col min="1" max="1" width="42.140625" style="0" customWidth="1"/>
    <col min="2" max="2" width="9.421875" style="0" customWidth="1"/>
    <col min="3" max="3" width="8.57421875" style="121" customWidth="1"/>
    <col min="4" max="4" width="10.8515625" style="121" customWidth="1"/>
    <col min="5" max="5" width="10.421875" style="121" customWidth="1"/>
  </cols>
  <sheetData>
    <row r="1" spans="1:6" ht="15">
      <c r="A1" s="333" t="s">
        <v>941</v>
      </c>
      <c r="B1" s="333"/>
      <c r="C1" s="333"/>
      <c r="D1" s="333"/>
      <c r="E1" s="333"/>
      <c r="F1" s="333"/>
    </row>
    <row r="2" spans="3:5" ht="0.75" customHeight="1">
      <c r="C2" s="20"/>
      <c r="D2" s="20"/>
      <c r="E2" s="20"/>
    </row>
    <row r="3" spans="1:5" ht="23.25" customHeight="1">
      <c r="A3" s="334" t="s">
        <v>574</v>
      </c>
      <c r="B3" s="334"/>
      <c r="C3" s="334"/>
      <c r="D3" s="334"/>
      <c r="E3" s="334"/>
    </row>
    <row r="4" spans="1:5" ht="39" customHeight="1">
      <c r="A4" s="327" t="s">
        <v>808</v>
      </c>
      <c r="B4" s="327"/>
      <c r="C4" s="327"/>
      <c r="D4" s="327"/>
      <c r="E4" s="327"/>
    </row>
    <row r="5" ht="15">
      <c r="E5" s="121" t="s">
        <v>793</v>
      </c>
    </row>
    <row r="6" spans="1:5" ht="39" customHeight="1">
      <c r="A6" s="2" t="s">
        <v>88</v>
      </c>
      <c r="B6" s="115" t="s">
        <v>89</v>
      </c>
      <c r="C6" s="125" t="s">
        <v>63</v>
      </c>
      <c r="D6" s="125" t="s">
        <v>555</v>
      </c>
      <c r="E6" s="125" t="s">
        <v>554</v>
      </c>
    </row>
    <row r="7" spans="1:5" ht="15">
      <c r="A7" s="24"/>
      <c r="B7" s="111"/>
      <c r="C7" s="24"/>
      <c r="D7" s="24"/>
      <c r="E7" s="24"/>
    </row>
    <row r="8" spans="1:5" ht="25.5">
      <c r="A8" s="14" t="s">
        <v>191</v>
      </c>
      <c r="B8" s="118" t="s">
        <v>192</v>
      </c>
      <c r="C8" s="123">
        <v>0</v>
      </c>
      <c r="D8" s="123">
        <v>787702</v>
      </c>
      <c r="E8" s="123">
        <v>787702</v>
      </c>
    </row>
    <row r="9" spans="1:5" ht="15">
      <c r="A9" s="12" t="s">
        <v>826</v>
      </c>
      <c r="B9" s="118"/>
      <c r="C9" s="123"/>
      <c r="D9" s="256">
        <v>787702</v>
      </c>
      <c r="E9" s="256">
        <v>787702</v>
      </c>
    </row>
    <row r="10" spans="1:5" ht="15">
      <c r="A10" s="14" t="s">
        <v>417</v>
      </c>
      <c r="B10" s="118" t="s">
        <v>193</v>
      </c>
      <c r="C10" s="123">
        <v>0</v>
      </c>
      <c r="D10" s="123">
        <v>0</v>
      </c>
      <c r="E10" s="123">
        <v>0</v>
      </c>
    </row>
    <row r="11" spans="1:5" ht="25.5">
      <c r="A11" s="7" t="s">
        <v>194</v>
      </c>
      <c r="B11" s="118" t="s">
        <v>195</v>
      </c>
      <c r="C11" s="123">
        <v>0</v>
      </c>
      <c r="D11" s="123">
        <v>284253</v>
      </c>
      <c r="E11" s="123">
        <v>284253</v>
      </c>
    </row>
    <row r="12" spans="1:5" ht="30">
      <c r="A12" s="5" t="s">
        <v>847</v>
      </c>
      <c r="B12" s="116"/>
      <c r="C12" s="86">
        <v>0</v>
      </c>
      <c r="D12" s="86">
        <v>221453</v>
      </c>
      <c r="E12" s="86">
        <v>221453</v>
      </c>
    </row>
    <row r="13" spans="1:5" ht="15">
      <c r="A13" s="5" t="s">
        <v>827</v>
      </c>
      <c r="B13" s="116"/>
      <c r="C13" s="86"/>
      <c r="D13" s="86">
        <v>62800</v>
      </c>
      <c r="E13" s="86">
        <v>62800</v>
      </c>
    </row>
    <row r="14" spans="1:5" s="124" customFormat="1" ht="25.5">
      <c r="A14" s="14" t="s">
        <v>196</v>
      </c>
      <c r="B14" s="118" t="s">
        <v>197</v>
      </c>
      <c r="C14" s="94">
        <v>0</v>
      </c>
      <c r="D14" s="94">
        <f>SUM(D15:D35)</f>
        <v>10764015</v>
      </c>
      <c r="E14" s="94">
        <f>SUM(E15:E35)</f>
        <v>10764015</v>
      </c>
    </row>
    <row r="15" spans="1:5" s="124" customFormat="1" ht="30">
      <c r="A15" s="12" t="s">
        <v>846</v>
      </c>
      <c r="B15" s="116"/>
      <c r="C15" s="131"/>
      <c r="D15" s="131">
        <v>1083000</v>
      </c>
      <c r="E15" s="131">
        <v>1083000</v>
      </c>
    </row>
    <row r="16" spans="1:5" ht="15">
      <c r="A16" s="12" t="s">
        <v>828</v>
      </c>
      <c r="B16" s="116"/>
      <c r="C16" s="256"/>
      <c r="D16" s="256">
        <v>237552</v>
      </c>
      <c r="E16" s="256">
        <v>237552</v>
      </c>
    </row>
    <row r="17" spans="1:5" ht="15">
      <c r="A17" s="199" t="s">
        <v>760</v>
      </c>
      <c r="B17" s="116"/>
      <c r="C17" s="86"/>
      <c r="D17" s="175"/>
      <c r="E17" s="175"/>
    </row>
    <row r="18" spans="1:5" ht="15">
      <c r="A18" s="12" t="s">
        <v>829</v>
      </c>
      <c r="B18" s="116"/>
      <c r="C18" s="86"/>
      <c r="D18" s="256">
        <v>454252</v>
      </c>
      <c r="E18" s="256">
        <v>454252</v>
      </c>
    </row>
    <row r="19" spans="1:5" ht="15">
      <c r="A19" s="12" t="s">
        <v>830</v>
      </c>
      <c r="B19" s="116"/>
      <c r="C19" s="86"/>
      <c r="D19" s="256">
        <v>33063</v>
      </c>
      <c r="E19" s="256">
        <v>33063</v>
      </c>
    </row>
    <row r="20" spans="1:5" ht="15">
      <c r="A20" s="12" t="s">
        <v>831</v>
      </c>
      <c r="B20" s="116"/>
      <c r="C20" s="86"/>
      <c r="D20" s="256">
        <v>469090</v>
      </c>
      <c r="E20" s="256">
        <v>469090</v>
      </c>
    </row>
    <row r="21" spans="1:5" ht="15">
      <c r="A21" s="12" t="s">
        <v>832</v>
      </c>
      <c r="B21" s="116"/>
      <c r="C21" s="86"/>
      <c r="D21" s="256">
        <v>310490</v>
      </c>
      <c r="E21" s="256">
        <v>310490</v>
      </c>
    </row>
    <row r="22" spans="1:5" ht="15">
      <c r="A22" s="12" t="s">
        <v>833</v>
      </c>
      <c r="B22" s="116"/>
      <c r="C22" s="86"/>
      <c r="D22" s="256">
        <v>93622</v>
      </c>
      <c r="E22" s="256">
        <v>93622</v>
      </c>
    </row>
    <row r="23" spans="1:5" ht="15">
      <c r="A23" s="12" t="s">
        <v>834</v>
      </c>
      <c r="B23" s="116"/>
      <c r="C23" s="86"/>
      <c r="D23" s="256">
        <v>275583</v>
      </c>
      <c r="E23" s="256">
        <v>275583</v>
      </c>
    </row>
    <row r="24" spans="1:5" ht="15">
      <c r="A24" s="12" t="s">
        <v>835</v>
      </c>
      <c r="B24" s="116"/>
      <c r="C24" s="86"/>
      <c r="D24" s="256">
        <v>142000</v>
      </c>
      <c r="E24" s="256">
        <v>142000</v>
      </c>
    </row>
    <row r="25" spans="1:5" ht="15">
      <c r="A25" s="12" t="s">
        <v>836</v>
      </c>
      <c r="B25" s="116"/>
      <c r="C25" s="86"/>
      <c r="D25" s="256">
        <v>74300</v>
      </c>
      <c r="E25" s="256">
        <v>74300</v>
      </c>
    </row>
    <row r="26" spans="1:5" ht="15">
      <c r="A26" s="12" t="s">
        <v>837</v>
      </c>
      <c r="B26" s="116"/>
      <c r="C26" s="86"/>
      <c r="D26" s="86">
        <v>165700</v>
      </c>
      <c r="E26" s="86">
        <v>165700</v>
      </c>
    </row>
    <row r="27" spans="1:5" ht="15">
      <c r="A27" s="12" t="s">
        <v>838</v>
      </c>
      <c r="B27" s="116"/>
      <c r="C27" s="86"/>
      <c r="D27" s="86">
        <v>64170</v>
      </c>
      <c r="E27" s="86">
        <v>64170</v>
      </c>
    </row>
    <row r="28" spans="1:5" ht="15">
      <c r="A28" s="12" t="s">
        <v>839</v>
      </c>
      <c r="B28" s="116"/>
      <c r="C28" s="86"/>
      <c r="D28" s="86">
        <v>74228</v>
      </c>
      <c r="E28" s="86">
        <v>74228</v>
      </c>
    </row>
    <row r="29" spans="1:5" ht="15">
      <c r="A29" s="12" t="s">
        <v>840</v>
      </c>
      <c r="B29" s="116"/>
      <c r="C29" s="86"/>
      <c r="D29" s="86">
        <v>458000</v>
      </c>
      <c r="E29" s="86">
        <v>458000</v>
      </c>
    </row>
    <row r="30" spans="1:5" ht="15">
      <c r="A30" s="12" t="s">
        <v>841</v>
      </c>
      <c r="B30" s="116"/>
      <c r="C30" s="86"/>
      <c r="D30" s="86">
        <v>114173</v>
      </c>
      <c r="E30" s="86">
        <v>114173</v>
      </c>
    </row>
    <row r="31" spans="1:5" ht="15">
      <c r="A31" s="12" t="s">
        <v>842</v>
      </c>
      <c r="B31" s="116"/>
      <c r="C31" s="86"/>
      <c r="D31" s="86">
        <v>258402</v>
      </c>
      <c r="E31" s="86">
        <v>258402</v>
      </c>
    </row>
    <row r="32" spans="1:5" ht="15">
      <c r="A32" s="12" t="s">
        <v>843</v>
      </c>
      <c r="B32" s="116"/>
      <c r="C32" s="86"/>
      <c r="D32" s="86">
        <v>125200</v>
      </c>
      <c r="E32" s="86">
        <v>125200</v>
      </c>
    </row>
    <row r="33" spans="1:5" ht="15">
      <c r="A33" s="12" t="s">
        <v>844</v>
      </c>
      <c r="B33" s="116"/>
      <c r="C33" s="86"/>
      <c r="D33" s="86">
        <v>44655</v>
      </c>
      <c r="E33" s="86">
        <v>44655</v>
      </c>
    </row>
    <row r="34" spans="1:5" ht="15">
      <c r="A34" s="12" t="s">
        <v>845</v>
      </c>
      <c r="B34" s="116"/>
      <c r="C34" s="86"/>
      <c r="D34" s="86">
        <v>17244</v>
      </c>
      <c r="E34" s="86">
        <v>17244</v>
      </c>
    </row>
    <row r="35" spans="1:5" ht="15">
      <c r="A35" s="12" t="s">
        <v>848</v>
      </c>
      <c r="B35" s="116"/>
      <c r="C35" s="86"/>
      <c r="D35" s="86">
        <v>6269291</v>
      </c>
      <c r="E35" s="86">
        <v>6269291</v>
      </c>
    </row>
    <row r="36" spans="1:5" ht="15">
      <c r="A36" s="12"/>
      <c r="B36" s="116"/>
      <c r="C36" s="86"/>
      <c r="D36" s="86"/>
      <c r="E36" s="86"/>
    </row>
    <row r="37" spans="1:5" s="124" customFormat="1" ht="15">
      <c r="A37" s="14" t="s">
        <v>198</v>
      </c>
      <c r="B37" s="118" t="s">
        <v>199</v>
      </c>
      <c r="C37" s="123">
        <v>0</v>
      </c>
      <c r="D37" s="123">
        <v>0</v>
      </c>
      <c r="E37" s="123">
        <v>0</v>
      </c>
    </row>
    <row r="38" spans="1:5" ht="15">
      <c r="A38" s="12"/>
      <c r="B38" s="116"/>
      <c r="C38" s="86"/>
      <c r="D38" s="86"/>
      <c r="E38" s="86"/>
    </row>
    <row r="39" spans="1:5" ht="30">
      <c r="A39" s="5" t="s">
        <v>200</v>
      </c>
      <c r="B39" s="116" t="s">
        <v>201</v>
      </c>
      <c r="C39" s="86"/>
      <c r="D39" s="86"/>
      <c r="E39" s="86"/>
    </row>
    <row r="40" spans="1:5" s="124" customFormat="1" ht="26.25" thickBot="1">
      <c r="A40" s="73" t="s">
        <v>202</v>
      </c>
      <c r="B40" s="134" t="s">
        <v>203</v>
      </c>
      <c r="C40" s="135">
        <v>0</v>
      </c>
      <c r="D40" s="135">
        <v>3195712</v>
      </c>
      <c r="E40" s="135">
        <v>3195712</v>
      </c>
    </row>
    <row r="41" spans="1:5" ht="16.5" thickBot="1">
      <c r="A41" s="85" t="s">
        <v>418</v>
      </c>
      <c r="B41" s="117" t="s">
        <v>204</v>
      </c>
      <c r="C41" s="119">
        <f>SUM(C8+C10+C11+C14+C37+C39+C40)</f>
        <v>0</v>
      </c>
      <c r="D41" s="119">
        <f>SUM(D8+D10+D11+D14+D37+D39+D40)</f>
        <v>15031682</v>
      </c>
      <c r="E41" s="119">
        <f>SUM(E8+E10+E11+E14+E37+E39+E40)</f>
        <v>15031682</v>
      </c>
    </row>
    <row r="42" spans="1:5" ht="15.75">
      <c r="A42" s="18"/>
      <c r="B42" s="118"/>
      <c r="C42" s="86"/>
      <c r="D42" s="86"/>
      <c r="E42" s="86"/>
    </row>
    <row r="43" spans="1:5" s="124" customFormat="1" ht="15">
      <c r="A43" s="14" t="s">
        <v>205</v>
      </c>
      <c r="B43" s="118" t="s">
        <v>206</v>
      </c>
      <c r="C43" s="123"/>
      <c r="D43" s="123">
        <v>73164769</v>
      </c>
      <c r="E43" s="123">
        <v>22318862</v>
      </c>
    </row>
    <row r="44" spans="1:5" s="124" customFormat="1" ht="30">
      <c r="A44" s="12" t="s">
        <v>849</v>
      </c>
      <c r="B44" s="116"/>
      <c r="C44" s="256"/>
      <c r="D44" s="256">
        <v>22575088</v>
      </c>
      <c r="E44" s="256">
        <v>22318862</v>
      </c>
    </row>
    <row r="45" spans="1:5" s="124" customFormat="1" ht="15">
      <c r="A45" s="12" t="s">
        <v>851</v>
      </c>
      <c r="B45" s="116"/>
      <c r="C45" s="256"/>
      <c r="D45" s="256">
        <v>47604724</v>
      </c>
      <c r="E45" s="256">
        <v>0</v>
      </c>
    </row>
    <row r="46" spans="1:5" s="124" customFormat="1" ht="15">
      <c r="A46" s="12" t="s">
        <v>852</v>
      </c>
      <c r="B46" s="116"/>
      <c r="C46" s="256"/>
      <c r="D46" s="256">
        <v>2984957</v>
      </c>
      <c r="E46" s="256">
        <v>0</v>
      </c>
    </row>
    <row r="47" spans="1:5" ht="15">
      <c r="A47" s="14" t="s">
        <v>821</v>
      </c>
      <c r="B47" s="118" t="s">
        <v>210</v>
      </c>
      <c r="C47" s="123"/>
      <c r="D47" s="123">
        <v>787402</v>
      </c>
      <c r="E47" s="123">
        <v>787402</v>
      </c>
    </row>
    <row r="48" spans="1:5" ht="30">
      <c r="A48" s="64" t="s">
        <v>850</v>
      </c>
      <c r="B48" s="247"/>
      <c r="C48" s="87"/>
      <c r="D48" s="87">
        <v>787402</v>
      </c>
      <c r="E48" s="87">
        <v>787402</v>
      </c>
    </row>
    <row r="49" spans="1:5" s="124" customFormat="1" ht="26.25" thickBot="1">
      <c r="A49" s="72" t="s">
        <v>211</v>
      </c>
      <c r="B49" s="134" t="s">
        <v>212</v>
      </c>
      <c r="C49" s="135"/>
      <c r="D49" s="135">
        <v>19967127</v>
      </c>
      <c r="E49" s="135">
        <v>6238691</v>
      </c>
    </row>
    <row r="50" spans="1:5" ht="16.5" thickBot="1">
      <c r="A50" s="85" t="s">
        <v>419</v>
      </c>
      <c r="B50" s="117" t="s">
        <v>213</v>
      </c>
      <c r="C50" s="119">
        <v>0</v>
      </c>
      <c r="D50" s="119">
        <f>SUM(D43+D47+D49)</f>
        <v>93919298</v>
      </c>
      <c r="E50" s="119">
        <f>SUM(E43+E47+E49)</f>
        <v>29344955</v>
      </c>
    </row>
    <row r="53" spans="1:5" ht="15">
      <c r="A53" s="4"/>
      <c r="B53" s="4"/>
      <c r="C53" s="120"/>
      <c r="D53" s="120"/>
      <c r="E53" s="120"/>
    </row>
    <row r="54" spans="1:5" ht="15">
      <c r="A54" s="4"/>
      <c r="B54" s="4"/>
      <c r="C54" s="120"/>
      <c r="D54" s="120"/>
      <c r="E54" s="120"/>
    </row>
    <row r="55" spans="1:5" ht="15">
      <c r="A55" s="4"/>
      <c r="B55" s="4"/>
      <c r="C55" s="120"/>
      <c r="D55" s="120"/>
      <c r="E55" s="120"/>
    </row>
    <row r="56" spans="1:5" ht="15">
      <c r="A56" s="4"/>
      <c r="B56" s="4"/>
      <c r="C56" s="120"/>
      <c r="D56" s="120"/>
      <c r="E56" s="120"/>
    </row>
    <row r="57" spans="1:5" ht="15">
      <c r="A57" s="4"/>
      <c r="B57" s="4"/>
      <c r="C57" s="120"/>
      <c r="D57" s="120"/>
      <c r="E57" s="120"/>
    </row>
    <row r="58" spans="1:5" ht="15">
      <c r="A58" s="4"/>
      <c r="B58" s="4"/>
      <c r="C58" s="120"/>
      <c r="D58" s="120"/>
      <c r="E58" s="120"/>
    </row>
  </sheetData>
  <sheetProtection/>
  <mergeCells count="3">
    <mergeCell ref="A1:F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D23"/>
    </sheetView>
  </sheetViews>
  <sheetFormatPr defaultColWidth="9.140625" defaultRowHeight="15"/>
  <cols>
    <col min="1" max="1" width="49.421875" style="0" customWidth="1"/>
    <col min="2" max="2" width="14.8515625" style="0" customWidth="1"/>
    <col min="3" max="3" width="15.140625" style="0" customWidth="1"/>
    <col min="4" max="4" width="14.8515625" style="0" customWidth="1"/>
  </cols>
  <sheetData>
    <row r="1" spans="1:4" ht="15">
      <c r="A1" s="335" t="s">
        <v>942</v>
      </c>
      <c r="B1" s="335"/>
      <c r="C1" s="335"/>
      <c r="D1" s="335"/>
    </row>
    <row r="2" spans="1:4" ht="27" customHeight="1">
      <c r="A2" s="334" t="s">
        <v>565</v>
      </c>
      <c r="B2" s="334"/>
      <c r="C2" s="334"/>
      <c r="D2" s="334"/>
    </row>
    <row r="3" spans="1:7" ht="71.25" customHeight="1">
      <c r="A3" s="327" t="s">
        <v>809</v>
      </c>
      <c r="B3" s="327"/>
      <c r="C3" s="327"/>
      <c r="D3" s="327"/>
      <c r="E3" s="49"/>
      <c r="F3" s="49"/>
      <c r="G3" s="49"/>
    </row>
    <row r="4" spans="1:7" ht="24" customHeight="1">
      <c r="A4" s="48"/>
      <c r="B4" s="48"/>
      <c r="C4" s="48"/>
      <c r="D4" s="48"/>
      <c r="E4" s="49"/>
      <c r="F4" s="49"/>
      <c r="G4" s="49"/>
    </row>
    <row r="5" spans="1:4" ht="22.5" customHeight="1">
      <c r="A5" s="56"/>
      <c r="D5" t="s">
        <v>793</v>
      </c>
    </row>
    <row r="6" spans="1:4" ht="15.75">
      <c r="A6" s="257"/>
      <c r="B6" s="258" t="s">
        <v>63</v>
      </c>
      <c r="C6" s="258" t="s">
        <v>556</v>
      </c>
      <c r="D6" s="257" t="s">
        <v>554</v>
      </c>
    </row>
    <row r="7" spans="1:4" ht="15.75">
      <c r="A7" s="259" t="s">
        <v>70</v>
      </c>
      <c r="B7" s="260">
        <v>0</v>
      </c>
      <c r="C7" s="260">
        <v>0</v>
      </c>
      <c r="D7" s="260">
        <v>0</v>
      </c>
    </row>
    <row r="8" spans="1:4" ht="31.5">
      <c r="A8" s="261" t="s">
        <v>71</v>
      </c>
      <c r="B8" s="260">
        <v>0</v>
      </c>
      <c r="C8" s="260">
        <v>0</v>
      </c>
      <c r="D8" s="260">
        <v>0</v>
      </c>
    </row>
    <row r="9" spans="1:4" ht="15.75">
      <c r="A9" s="259" t="s">
        <v>72</v>
      </c>
      <c r="B9" s="260">
        <v>0</v>
      </c>
      <c r="C9" s="260">
        <v>2644500</v>
      </c>
      <c r="D9" s="260">
        <v>2644500</v>
      </c>
    </row>
    <row r="10" spans="1:4" ht="15.75">
      <c r="A10" s="259" t="s">
        <v>73</v>
      </c>
      <c r="B10" s="260">
        <v>0</v>
      </c>
      <c r="C10" s="260">
        <v>0</v>
      </c>
      <c r="D10" s="260">
        <v>0</v>
      </c>
    </row>
    <row r="11" spans="1:4" ht="15.75">
      <c r="A11" s="259" t="s">
        <v>74</v>
      </c>
      <c r="B11" s="260">
        <v>0</v>
      </c>
      <c r="C11" s="260">
        <v>0</v>
      </c>
      <c r="D11" s="260">
        <v>0</v>
      </c>
    </row>
    <row r="12" spans="1:4" ht="15.75">
      <c r="A12" s="259" t="s">
        <v>75</v>
      </c>
      <c r="B12" s="260">
        <v>0</v>
      </c>
      <c r="C12" s="260">
        <v>1643107</v>
      </c>
      <c r="D12" s="260">
        <v>1643107</v>
      </c>
    </row>
    <row r="13" spans="1:4" ht="15.75">
      <c r="A13" s="259" t="s">
        <v>76</v>
      </c>
      <c r="B13" s="260">
        <v>0</v>
      </c>
      <c r="C13" s="260">
        <v>28670362</v>
      </c>
      <c r="D13" s="260">
        <v>28344955</v>
      </c>
    </row>
    <row r="14" spans="1:4" ht="15.75">
      <c r="A14" s="259" t="s">
        <v>77</v>
      </c>
      <c r="B14" s="260">
        <v>0</v>
      </c>
      <c r="C14" s="260">
        <v>0</v>
      </c>
      <c r="D14" s="260">
        <v>0</v>
      </c>
    </row>
    <row r="15" spans="1:4" ht="15.75">
      <c r="A15" s="262" t="s">
        <v>62</v>
      </c>
      <c r="B15" s="99">
        <f>SUM(B7:B14)</f>
        <v>0</v>
      </c>
      <c r="C15" s="99">
        <f>SUM(C7:C14)</f>
        <v>32957969</v>
      </c>
      <c r="D15" s="99">
        <f>SUM(D7:D14)</f>
        <v>32632562</v>
      </c>
    </row>
    <row r="16" spans="1:4" ht="47.25">
      <c r="A16" s="263" t="s">
        <v>55</v>
      </c>
      <c r="B16" s="260">
        <v>0</v>
      </c>
      <c r="C16" s="260">
        <v>0</v>
      </c>
      <c r="D16" s="260">
        <v>0</v>
      </c>
    </row>
    <row r="17" spans="1:4" ht="63">
      <c r="A17" s="263" t="s">
        <v>56</v>
      </c>
      <c r="B17" s="260">
        <v>0</v>
      </c>
      <c r="C17" s="260">
        <v>90785075</v>
      </c>
      <c r="D17" s="260">
        <v>32632562</v>
      </c>
    </row>
    <row r="18" spans="1:4" ht="31.5">
      <c r="A18" s="264" t="s">
        <v>57</v>
      </c>
      <c r="B18" s="260">
        <v>0</v>
      </c>
      <c r="C18" s="260">
        <v>0</v>
      </c>
      <c r="D18" s="260">
        <v>0</v>
      </c>
    </row>
    <row r="19" spans="1:4" ht="31.5">
      <c r="A19" s="264" t="s">
        <v>58</v>
      </c>
      <c r="B19" s="260">
        <v>0</v>
      </c>
      <c r="C19" s="260">
        <v>0</v>
      </c>
      <c r="D19" s="260">
        <v>0</v>
      </c>
    </row>
    <row r="20" spans="1:4" ht="31.5">
      <c r="A20" s="261" t="s">
        <v>60</v>
      </c>
      <c r="B20" s="260">
        <v>0</v>
      </c>
      <c r="C20" s="260">
        <v>0</v>
      </c>
      <c r="D20" s="260">
        <v>0</v>
      </c>
    </row>
    <row r="21" spans="1:4" ht="15.75">
      <c r="A21" s="18" t="s">
        <v>59</v>
      </c>
      <c r="B21" s="260">
        <v>0</v>
      </c>
      <c r="C21" s="260">
        <v>0</v>
      </c>
      <c r="D21" s="260">
        <v>0</v>
      </c>
    </row>
    <row r="22" spans="1:4" ht="47.25">
      <c r="A22" s="51" t="s">
        <v>61</v>
      </c>
      <c r="B22" s="100">
        <v>0</v>
      </c>
      <c r="C22" s="100">
        <v>0</v>
      </c>
      <c r="D22" s="100">
        <v>0</v>
      </c>
    </row>
    <row r="23" spans="1:4" ht="15.75">
      <c r="A23" s="262" t="s">
        <v>537</v>
      </c>
      <c r="B23" s="99">
        <f>SUM(B16:B22)</f>
        <v>0</v>
      </c>
      <c r="C23" s="99">
        <f>SUM(C16:C22)</f>
        <v>90785075</v>
      </c>
      <c r="D23" s="99">
        <f>SUM(D16:D22)</f>
        <v>32632562</v>
      </c>
    </row>
    <row r="24" ht="15">
      <c r="B24" s="136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:E41"/>
    </sheetView>
  </sheetViews>
  <sheetFormatPr defaultColWidth="9.140625" defaultRowHeight="15"/>
  <cols>
    <col min="1" max="1" width="56.140625" style="0" customWidth="1"/>
    <col min="2" max="2" width="8.00390625" style="0" customWidth="1"/>
    <col min="3" max="3" width="11.7109375" style="0" customWidth="1"/>
    <col min="4" max="5" width="9.140625" style="0" customWidth="1"/>
  </cols>
  <sheetData>
    <row r="1" spans="1:5" ht="15">
      <c r="A1" s="335" t="s">
        <v>943</v>
      </c>
      <c r="B1" s="335"/>
      <c r="C1" s="335"/>
      <c r="D1" s="335"/>
      <c r="E1" s="335"/>
    </row>
    <row r="2" spans="1:5" ht="36" customHeight="1">
      <c r="A2" s="334" t="s">
        <v>810</v>
      </c>
      <c r="B2" s="334"/>
      <c r="C2" s="334"/>
      <c r="D2" s="334"/>
      <c r="E2" s="334"/>
    </row>
    <row r="3" spans="1:5" ht="26.25" customHeight="1">
      <c r="A3" s="327" t="s">
        <v>794</v>
      </c>
      <c r="B3" s="327"/>
      <c r="C3" s="327"/>
      <c r="D3" s="327"/>
      <c r="E3" s="327"/>
    </row>
    <row r="4" spans="1:5" ht="18.75" customHeight="1">
      <c r="A4" s="53"/>
      <c r="B4" s="55"/>
      <c r="C4" s="55"/>
      <c r="D4" s="55"/>
      <c r="E4" s="55"/>
    </row>
    <row r="5" spans="1:5" ht="30">
      <c r="A5" s="36" t="s">
        <v>54</v>
      </c>
      <c r="B5" s="3" t="s">
        <v>89</v>
      </c>
      <c r="C5" s="126" t="s">
        <v>63</v>
      </c>
      <c r="D5" s="127" t="s">
        <v>556</v>
      </c>
      <c r="E5" s="127" t="s">
        <v>554</v>
      </c>
    </row>
    <row r="6" spans="1:5" s="132" customFormat="1" ht="30.75">
      <c r="A6" s="200" t="s">
        <v>762</v>
      </c>
      <c r="B6" s="5" t="s">
        <v>166</v>
      </c>
      <c r="C6" s="137">
        <v>0</v>
      </c>
      <c r="D6" s="138">
        <v>789500</v>
      </c>
      <c r="E6" s="138">
        <v>789500</v>
      </c>
    </row>
    <row r="7" spans="1:5" ht="15">
      <c r="A7" s="200" t="s">
        <v>561</v>
      </c>
      <c r="B7" s="5" t="s">
        <v>166</v>
      </c>
      <c r="C7" s="101"/>
      <c r="D7" s="101"/>
      <c r="E7" s="101"/>
    </row>
    <row r="8" spans="1:5" ht="15">
      <c r="A8" s="201" t="s">
        <v>382</v>
      </c>
      <c r="B8" s="7" t="s">
        <v>166</v>
      </c>
      <c r="C8" s="102">
        <f>SUM(C6:C7)</f>
        <v>0</v>
      </c>
      <c r="D8" s="102">
        <f>SUM(D6:D7)</f>
        <v>789500</v>
      </c>
      <c r="E8" s="102">
        <f>SUM(E6:E7)</f>
        <v>789500</v>
      </c>
    </row>
    <row r="9" spans="1:5" ht="15">
      <c r="A9" s="11" t="s">
        <v>383</v>
      </c>
      <c r="B9" s="6" t="s">
        <v>168</v>
      </c>
      <c r="C9" s="86"/>
      <c r="D9" s="86"/>
      <c r="E9" s="86"/>
    </row>
    <row r="10" spans="1:5" ht="15">
      <c r="A10" s="11" t="s">
        <v>384</v>
      </c>
      <c r="B10" s="6" t="s">
        <v>168</v>
      </c>
      <c r="C10" s="86"/>
      <c r="D10" s="86"/>
      <c r="E10" s="86"/>
    </row>
    <row r="11" spans="1:5" ht="30">
      <c r="A11" s="11" t="s">
        <v>385</v>
      </c>
      <c r="B11" s="6" t="s">
        <v>168</v>
      </c>
      <c r="C11" s="86"/>
      <c r="D11" s="86"/>
      <c r="E11" s="86"/>
    </row>
    <row r="12" spans="1:5" ht="15">
      <c r="A12" s="11" t="s">
        <v>386</v>
      </c>
      <c r="B12" s="6" t="s">
        <v>168</v>
      </c>
      <c r="C12" s="86"/>
      <c r="D12" s="86"/>
      <c r="E12" s="86"/>
    </row>
    <row r="13" spans="1:5" ht="15">
      <c r="A13" s="12" t="s">
        <v>387</v>
      </c>
      <c r="B13" s="6" t="s">
        <v>168</v>
      </c>
      <c r="C13" s="86"/>
      <c r="D13" s="86"/>
      <c r="E13" s="86"/>
    </row>
    <row r="14" spans="1:5" ht="15">
      <c r="A14" s="12" t="s">
        <v>388</v>
      </c>
      <c r="B14" s="6" t="s">
        <v>168</v>
      </c>
      <c r="C14" s="86">
        <v>0</v>
      </c>
      <c r="D14" s="86">
        <v>0</v>
      </c>
      <c r="E14" s="86">
        <v>0</v>
      </c>
    </row>
    <row r="15" spans="1:5" ht="25.5">
      <c r="A15" s="14" t="s">
        <v>67</v>
      </c>
      <c r="B15" s="13" t="s">
        <v>168</v>
      </c>
      <c r="C15" s="94">
        <f>SUM(C9:C14)</f>
        <v>0</v>
      </c>
      <c r="D15" s="94">
        <f>SUM(D9:D14)</f>
        <v>0</v>
      </c>
      <c r="E15" s="94">
        <f>SUM(E9:E14)</f>
        <v>0</v>
      </c>
    </row>
    <row r="16" spans="1:5" ht="30">
      <c r="A16" s="11" t="s">
        <v>389</v>
      </c>
      <c r="B16" s="6" t="s">
        <v>169</v>
      </c>
      <c r="C16" s="86">
        <v>0</v>
      </c>
      <c r="D16" s="86">
        <v>0</v>
      </c>
      <c r="E16" s="86">
        <v>0</v>
      </c>
    </row>
    <row r="17" spans="1:5" ht="25.5">
      <c r="A17" s="15" t="s">
        <v>66</v>
      </c>
      <c r="B17" s="13" t="s">
        <v>169</v>
      </c>
      <c r="C17" s="94">
        <f>SUM(C16)</f>
        <v>0</v>
      </c>
      <c r="D17" s="94">
        <f>SUM(D16)</f>
        <v>0</v>
      </c>
      <c r="E17" s="94">
        <f>SUM(E16)</f>
        <v>0</v>
      </c>
    </row>
    <row r="18" spans="1:5" ht="15">
      <c r="A18" s="11" t="s">
        <v>390</v>
      </c>
      <c r="B18" s="6" t="s">
        <v>170</v>
      </c>
      <c r="C18" s="86"/>
      <c r="D18" s="86"/>
      <c r="E18" s="86"/>
    </row>
    <row r="19" spans="1:5" ht="15">
      <c r="A19" s="11" t="s">
        <v>391</v>
      </c>
      <c r="B19" s="6" t="s">
        <v>170</v>
      </c>
      <c r="C19" s="86"/>
      <c r="D19" s="86"/>
      <c r="E19" s="86"/>
    </row>
    <row r="20" spans="1:5" ht="30">
      <c r="A20" s="12" t="s">
        <v>392</v>
      </c>
      <c r="B20" s="6" t="s">
        <v>170</v>
      </c>
      <c r="C20" s="86">
        <v>1000000</v>
      </c>
      <c r="D20" s="86">
        <v>0</v>
      </c>
      <c r="E20" s="86">
        <v>0</v>
      </c>
    </row>
    <row r="21" spans="1:5" ht="30">
      <c r="A21" s="12" t="s">
        <v>393</v>
      </c>
      <c r="B21" s="6" t="s">
        <v>170</v>
      </c>
      <c r="C21" s="86"/>
      <c r="D21" s="86"/>
      <c r="E21" s="86"/>
    </row>
    <row r="22" spans="1:5" ht="30">
      <c r="A22" s="12" t="s">
        <v>394</v>
      </c>
      <c r="B22" s="6" t="s">
        <v>170</v>
      </c>
      <c r="C22" s="86"/>
      <c r="D22" s="86"/>
      <c r="E22" s="86"/>
    </row>
    <row r="23" spans="1:5" ht="45">
      <c r="A23" s="16" t="s">
        <v>395</v>
      </c>
      <c r="B23" s="6" t="s">
        <v>170</v>
      </c>
      <c r="C23" s="86"/>
      <c r="D23" s="86"/>
      <c r="E23" s="86"/>
    </row>
    <row r="24" spans="1:5" ht="15">
      <c r="A24" s="10" t="s">
        <v>65</v>
      </c>
      <c r="B24" s="13" t="s">
        <v>170</v>
      </c>
      <c r="C24" s="94">
        <f>SUM(C18:C23)</f>
        <v>1000000</v>
      </c>
      <c r="D24" s="94">
        <f>SUM(D18:D23)</f>
        <v>0</v>
      </c>
      <c r="E24" s="94">
        <f>SUM(E18:E23)</f>
        <v>0</v>
      </c>
    </row>
    <row r="25" spans="1:5" ht="15">
      <c r="A25" s="11" t="s">
        <v>396</v>
      </c>
      <c r="B25" s="6" t="s">
        <v>171</v>
      </c>
      <c r="C25" s="86"/>
      <c r="D25" s="86"/>
      <c r="E25" s="86"/>
    </row>
    <row r="26" spans="1:5" ht="15">
      <c r="A26" s="11" t="s">
        <v>397</v>
      </c>
      <c r="B26" s="6" t="s">
        <v>171</v>
      </c>
      <c r="C26" s="86"/>
      <c r="D26" s="86"/>
      <c r="E26" s="86"/>
    </row>
    <row r="27" spans="1:5" ht="15">
      <c r="A27" s="10" t="s">
        <v>64</v>
      </c>
      <c r="B27" s="8" t="s">
        <v>171</v>
      </c>
      <c r="C27" s="94">
        <f>SUM(C25:C26)</f>
        <v>0</v>
      </c>
      <c r="D27" s="94">
        <f>SUM(D25:D26)</f>
        <v>0</v>
      </c>
      <c r="E27" s="94">
        <f>SUM(E25:E26)</f>
        <v>0</v>
      </c>
    </row>
    <row r="28" spans="1:5" ht="15">
      <c r="A28" s="11" t="s">
        <v>398</v>
      </c>
      <c r="B28" s="6" t="s">
        <v>172</v>
      </c>
      <c r="C28" s="86"/>
      <c r="D28" s="86"/>
      <c r="E28" s="86"/>
    </row>
    <row r="29" spans="1:5" ht="30">
      <c r="A29" s="11" t="s">
        <v>399</v>
      </c>
      <c r="B29" s="6" t="s">
        <v>172</v>
      </c>
      <c r="C29" s="86">
        <v>0</v>
      </c>
      <c r="D29" s="86">
        <v>0</v>
      </c>
      <c r="E29" s="86">
        <v>0</v>
      </c>
    </row>
    <row r="30" spans="1:5" ht="15">
      <c r="A30" s="12" t="s">
        <v>400</v>
      </c>
      <c r="B30" s="6" t="s">
        <v>172</v>
      </c>
      <c r="C30" s="86">
        <v>1500000</v>
      </c>
      <c r="D30" s="86">
        <v>1038500</v>
      </c>
      <c r="E30" s="86">
        <v>651000</v>
      </c>
    </row>
    <row r="31" spans="1:5" ht="15">
      <c r="A31" s="12" t="s">
        <v>549</v>
      </c>
      <c r="B31" s="6" t="s">
        <v>172</v>
      </c>
      <c r="C31" s="86">
        <v>100000</v>
      </c>
      <c r="D31" s="86">
        <v>100000</v>
      </c>
      <c r="E31" s="86">
        <v>56000</v>
      </c>
    </row>
    <row r="32" spans="1:5" ht="30">
      <c r="A32" s="12" t="s">
        <v>401</v>
      </c>
      <c r="B32" s="6" t="s">
        <v>172</v>
      </c>
      <c r="C32" s="86">
        <v>1080000</v>
      </c>
      <c r="D32" s="86">
        <v>1290500</v>
      </c>
      <c r="E32" s="86">
        <v>1278000</v>
      </c>
    </row>
    <row r="33" spans="1:5" ht="30">
      <c r="A33" s="12" t="s">
        <v>402</v>
      </c>
      <c r="B33" s="6" t="s">
        <v>172</v>
      </c>
      <c r="C33" s="86"/>
      <c r="D33" s="86"/>
      <c r="E33" s="86"/>
    </row>
    <row r="34" spans="1:5" ht="15">
      <c r="A34" s="12" t="s">
        <v>403</v>
      </c>
      <c r="B34" s="6" t="s">
        <v>172</v>
      </c>
      <c r="C34" s="86"/>
      <c r="D34" s="86"/>
      <c r="E34" s="86"/>
    </row>
    <row r="35" spans="1:5" ht="15">
      <c r="A35" s="12" t="s">
        <v>404</v>
      </c>
      <c r="B35" s="6" t="s">
        <v>172</v>
      </c>
      <c r="C35" s="86"/>
      <c r="D35" s="86"/>
      <c r="E35" s="86"/>
    </row>
    <row r="36" spans="1:5" ht="15">
      <c r="A36" s="12" t="s">
        <v>405</v>
      </c>
      <c r="B36" s="6" t="s">
        <v>172</v>
      </c>
      <c r="C36" s="86">
        <v>400000</v>
      </c>
      <c r="D36" s="86">
        <v>400000</v>
      </c>
      <c r="E36" s="86">
        <v>0</v>
      </c>
    </row>
    <row r="37" spans="1:5" ht="30">
      <c r="A37" s="12" t="s">
        <v>406</v>
      </c>
      <c r="B37" s="6" t="s">
        <v>172</v>
      </c>
      <c r="C37" s="86"/>
      <c r="D37" s="86"/>
      <c r="E37" s="86"/>
    </row>
    <row r="38" spans="1:5" ht="45">
      <c r="A38" s="12" t="s">
        <v>407</v>
      </c>
      <c r="B38" s="6" t="s">
        <v>172</v>
      </c>
      <c r="C38" s="86"/>
      <c r="D38" s="86"/>
      <c r="E38" s="86"/>
    </row>
    <row r="39" spans="1:5" ht="45">
      <c r="A39" s="12" t="s">
        <v>408</v>
      </c>
      <c r="B39" s="6" t="s">
        <v>172</v>
      </c>
      <c r="C39" s="86">
        <v>0</v>
      </c>
      <c r="D39" s="86">
        <v>1250000</v>
      </c>
      <c r="E39" s="86">
        <v>1240292</v>
      </c>
    </row>
    <row r="40" spans="1:5" ht="15.75" thickBot="1">
      <c r="A40" s="103" t="s">
        <v>409</v>
      </c>
      <c r="B40" s="59" t="s">
        <v>172</v>
      </c>
      <c r="C40" s="87">
        <f>SUM(C29:C39)</f>
        <v>3080000</v>
      </c>
      <c r="D40" s="87">
        <f>SUM(D30:D39)</f>
        <v>4079000</v>
      </c>
      <c r="E40" s="87">
        <f>SUM(E28:E39)</f>
        <v>3225292</v>
      </c>
    </row>
    <row r="41" spans="1:5" ht="16.5" thickBot="1">
      <c r="A41" s="104" t="s">
        <v>410</v>
      </c>
      <c r="B41" s="105" t="s">
        <v>173</v>
      </c>
      <c r="C41" s="88">
        <f>SUM(C40,C27,C24,C17,C15,C8)</f>
        <v>4080000</v>
      </c>
      <c r="D41" s="88">
        <f>SUM(D40,D27,D24,D17,D15,D8)</f>
        <v>4868500</v>
      </c>
      <c r="E41" s="88">
        <f>SUM(E40,E27,E24,E17,E15,E8)</f>
        <v>4014792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E70"/>
    </sheetView>
  </sheetViews>
  <sheetFormatPr defaultColWidth="9.140625" defaultRowHeight="15"/>
  <cols>
    <col min="1" max="1" width="76.57421875" style="0" customWidth="1"/>
    <col min="2" max="2" width="7.57421875" style="0" customWidth="1"/>
    <col min="3" max="3" width="12.421875" style="0" customWidth="1"/>
    <col min="4" max="4" width="14.28125" style="0" customWidth="1"/>
    <col min="5" max="5" width="14.421875" style="0" customWidth="1"/>
  </cols>
  <sheetData>
    <row r="1" spans="1:5" ht="15">
      <c r="A1" s="335" t="s">
        <v>944</v>
      </c>
      <c r="B1" s="335"/>
      <c r="C1" s="335"/>
      <c r="D1" s="335"/>
      <c r="E1" s="335"/>
    </row>
    <row r="2" spans="1:5" ht="18" customHeight="1">
      <c r="A2" s="336" t="s">
        <v>811</v>
      </c>
      <c r="B2" s="336"/>
      <c r="C2" s="336"/>
      <c r="D2" s="336"/>
      <c r="E2" s="336"/>
    </row>
    <row r="3" spans="1:5" ht="16.5" customHeight="1">
      <c r="A3" s="337" t="s">
        <v>795</v>
      </c>
      <c r="B3" s="337"/>
      <c r="C3" s="337"/>
      <c r="D3" s="337"/>
      <c r="E3" s="337"/>
    </row>
    <row r="4" spans="1:5" ht="15">
      <c r="A4" s="56"/>
      <c r="C4" s="124"/>
      <c r="D4" s="124"/>
      <c r="E4" s="124"/>
    </row>
    <row r="5" spans="1:5" ht="18.75" customHeight="1">
      <c r="A5" s="36" t="s">
        <v>54</v>
      </c>
      <c r="B5" s="3" t="s">
        <v>799</v>
      </c>
      <c r="C5" s="126" t="s">
        <v>63</v>
      </c>
      <c r="D5" s="127" t="s">
        <v>556</v>
      </c>
      <c r="E5" s="127" t="s">
        <v>557</v>
      </c>
    </row>
    <row r="6" spans="1:5" s="132" customFormat="1" ht="15.75" thickBot="1">
      <c r="A6" s="148" t="s">
        <v>562</v>
      </c>
      <c r="B6" s="66" t="s">
        <v>563</v>
      </c>
      <c r="C6" s="149">
        <v>0</v>
      </c>
      <c r="D6" s="149">
        <v>4174207</v>
      </c>
      <c r="E6" s="149">
        <v>4174207</v>
      </c>
    </row>
    <row r="7" spans="1:5" s="145" customFormat="1" ht="17.25" customHeight="1" thickBot="1">
      <c r="A7" s="150" t="s">
        <v>175</v>
      </c>
      <c r="B7" s="151" t="s">
        <v>176</v>
      </c>
      <c r="C7" s="152"/>
      <c r="D7" s="152">
        <f>SUM(D6)</f>
        <v>4174207</v>
      </c>
      <c r="E7" s="153">
        <f>SUM(E6)</f>
        <v>4174207</v>
      </c>
    </row>
    <row r="8" spans="1:5" ht="15">
      <c r="A8" s="63" t="s">
        <v>14</v>
      </c>
      <c r="B8" s="108" t="s">
        <v>179</v>
      </c>
      <c r="C8" s="89"/>
      <c r="D8" s="89"/>
      <c r="E8" s="89"/>
    </row>
    <row r="9" spans="1:5" ht="15.75" thickBot="1">
      <c r="A9" s="12" t="s">
        <v>15</v>
      </c>
      <c r="B9" s="6" t="s">
        <v>179</v>
      </c>
      <c r="C9" s="86"/>
      <c r="D9" s="86"/>
      <c r="E9" s="86"/>
    </row>
    <row r="10" spans="1:5" ht="26.25" thickBot="1">
      <c r="A10" s="139" t="s">
        <v>411</v>
      </c>
      <c r="B10" s="140" t="s">
        <v>179</v>
      </c>
      <c r="C10" s="141">
        <f>SUM(C8:C9)</f>
        <v>0</v>
      </c>
      <c r="D10" s="141">
        <f>SUM(D8:D9)</f>
        <v>0</v>
      </c>
      <c r="E10" s="142">
        <f>SUM(E8:E9)</f>
        <v>0</v>
      </c>
    </row>
    <row r="11" spans="1:5" ht="15">
      <c r="A11" s="63" t="s">
        <v>14</v>
      </c>
      <c r="B11" s="108" t="s">
        <v>180</v>
      </c>
      <c r="C11" s="89"/>
      <c r="D11" s="89"/>
      <c r="E11" s="89"/>
    </row>
    <row r="12" spans="1:5" ht="15.75" thickBot="1">
      <c r="A12" s="12" t="s">
        <v>15</v>
      </c>
      <c r="B12" s="6" t="s">
        <v>180</v>
      </c>
      <c r="C12" s="86"/>
      <c r="D12" s="86"/>
      <c r="E12" s="86"/>
    </row>
    <row r="13" spans="1:5" ht="26.25" thickBot="1">
      <c r="A13" s="139" t="s">
        <v>412</v>
      </c>
      <c r="B13" s="140" t="s">
        <v>180</v>
      </c>
      <c r="C13" s="141"/>
      <c r="D13" s="141"/>
      <c r="E13" s="142"/>
    </row>
    <row r="14" spans="1:5" ht="15">
      <c r="A14" s="63" t="s">
        <v>14</v>
      </c>
      <c r="B14" s="108" t="s">
        <v>181</v>
      </c>
      <c r="C14" s="89"/>
      <c r="D14" s="89">
        <v>806320</v>
      </c>
      <c r="E14" s="89">
        <v>806320</v>
      </c>
    </row>
    <row r="15" spans="1:5" ht="15">
      <c r="A15" s="12" t="s">
        <v>15</v>
      </c>
      <c r="B15" s="6" t="s">
        <v>181</v>
      </c>
      <c r="C15" s="86"/>
      <c r="D15" s="86"/>
      <c r="E15" s="86"/>
    </row>
    <row r="16" spans="1:5" ht="30">
      <c r="A16" s="12" t="s">
        <v>16</v>
      </c>
      <c r="B16" s="6" t="s">
        <v>181</v>
      </c>
      <c r="C16" s="86"/>
      <c r="D16" s="86"/>
      <c r="E16" s="86"/>
    </row>
    <row r="17" spans="1:5" ht="15">
      <c r="A17" s="12" t="s">
        <v>17</v>
      </c>
      <c r="B17" s="6" t="s">
        <v>181</v>
      </c>
      <c r="C17" s="86"/>
      <c r="D17" s="86"/>
      <c r="E17" s="86"/>
    </row>
    <row r="18" spans="1:5" ht="15">
      <c r="A18" s="12" t="s">
        <v>18</v>
      </c>
      <c r="B18" s="6" t="s">
        <v>181</v>
      </c>
      <c r="C18" s="86"/>
      <c r="D18" s="86"/>
      <c r="E18" s="86"/>
    </row>
    <row r="19" spans="1:5" ht="15">
      <c r="A19" s="12" t="s">
        <v>19</v>
      </c>
      <c r="B19" s="6" t="s">
        <v>181</v>
      </c>
      <c r="C19" s="86"/>
      <c r="D19" s="86"/>
      <c r="E19" s="86"/>
    </row>
    <row r="20" spans="1:5" ht="15">
      <c r="A20" s="12" t="s">
        <v>20</v>
      </c>
      <c r="B20" s="6" t="s">
        <v>181</v>
      </c>
      <c r="C20" s="86">
        <v>6109068</v>
      </c>
      <c r="D20" s="86">
        <v>5402748</v>
      </c>
      <c r="E20" s="86">
        <v>5166889</v>
      </c>
    </row>
    <row r="21" spans="1:5" ht="15">
      <c r="A21" s="12" t="s">
        <v>21</v>
      </c>
      <c r="B21" s="6" t="s">
        <v>181</v>
      </c>
      <c r="C21" s="86">
        <v>0</v>
      </c>
      <c r="D21" s="86">
        <v>0</v>
      </c>
      <c r="E21" s="86">
        <v>0</v>
      </c>
    </row>
    <row r="22" spans="1:5" ht="15">
      <c r="A22" s="12" t="s">
        <v>22</v>
      </c>
      <c r="B22" s="6" t="s">
        <v>181</v>
      </c>
      <c r="C22" s="86"/>
      <c r="D22" s="86"/>
      <c r="E22" s="86"/>
    </row>
    <row r="23" spans="1:5" ht="15.75" thickBot="1">
      <c r="A23" s="64" t="s">
        <v>23</v>
      </c>
      <c r="B23" s="84" t="s">
        <v>181</v>
      </c>
      <c r="C23" s="87"/>
      <c r="D23" s="87"/>
      <c r="E23" s="87"/>
    </row>
    <row r="24" spans="1:5" ht="15.75" thickBot="1">
      <c r="A24" s="106" t="s">
        <v>413</v>
      </c>
      <c r="B24" s="107" t="s">
        <v>181</v>
      </c>
      <c r="C24" s="88">
        <v>5503400</v>
      </c>
      <c r="D24" s="88">
        <f>SUM(D14:D23)</f>
        <v>6209068</v>
      </c>
      <c r="E24" s="88">
        <f>SUM(E14:E23)</f>
        <v>5973209</v>
      </c>
    </row>
    <row r="25" spans="1:5" ht="15">
      <c r="A25" s="63" t="s">
        <v>24</v>
      </c>
      <c r="B25" s="65" t="s">
        <v>183</v>
      </c>
      <c r="C25" s="89"/>
      <c r="D25" s="89"/>
      <c r="E25" s="89"/>
    </row>
    <row r="26" spans="1:5" ht="15">
      <c r="A26" s="12" t="s">
        <v>25</v>
      </c>
      <c r="B26" s="5" t="s">
        <v>183</v>
      </c>
      <c r="C26" s="86"/>
      <c r="D26" s="86"/>
      <c r="E26" s="86"/>
    </row>
    <row r="27" spans="1:5" ht="15">
      <c r="A27" s="12" t="s">
        <v>26</v>
      </c>
      <c r="B27" s="5" t="s">
        <v>183</v>
      </c>
      <c r="C27" s="86">
        <v>0</v>
      </c>
      <c r="D27" s="86">
        <v>10000</v>
      </c>
      <c r="E27" s="86">
        <v>0</v>
      </c>
    </row>
    <row r="28" spans="1:5" ht="15">
      <c r="A28" s="12" t="s">
        <v>28</v>
      </c>
      <c r="B28" s="5" t="s">
        <v>183</v>
      </c>
      <c r="C28" s="86"/>
      <c r="D28" s="86"/>
      <c r="E28" s="86"/>
    </row>
    <row r="29" spans="1:5" ht="15">
      <c r="A29" s="12" t="s">
        <v>29</v>
      </c>
      <c r="B29" s="5" t="s">
        <v>183</v>
      </c>
      <c r="C29" s="86"/>
      <c r="D29" s="86"/>
      <c r="E29" s="86"/>
    </row>
    <row r="30" spans="1:5" ht="15">
      <c r="A30" s="12" t="s">
        <v>30</v>
      </c>
      <c r="B30" s="5" t="s">
        <v>183</v>
      </c>
      <c r="C30" s="86"/>
      <c r="D30" s="86"/>
      <c r="E30" s="86"/>
    </row>
    <row r="31" spans="1:5" ht="15.75" thickBot="1">
      <c r="A31" s="64" t="s">
        <v>31</v>
      </c>
      <c r="B31" s="66" t="s">
        <v>183</v>
      </c>
      <c r="C31" s="87"/>
      <c r="D31" s="87"/>
      <c r="E31" s="87"/>
    </row>
    <row r="32" spans="1:5" ht="26.25" thickBot="1">
      <c r="A32" s="139" t="s">
        <v>414</v>
      </c>
      <c r="B32" s="140" t="s">
        <v>183</v>
      </c>
      <c r="C32" s="141">
        <v>0</v>
      </c>
      <c r="D32" s="143">
        <f>SUM(D25:D31)</f>
        <v>10000</v>
      </c>
      <c r="E32" s="144">
        <f>SUM(E27:E31)</f>
        <v>0</v>
      </c>
    </row>
    <row r="33" spans="1:5" ht="15">
      <c r="A33" s="63" t="s">
        <v>24</v>
      </c>
      <c r="B33" s="65" t="s">
        <v>188</v>
      </c>
      <c r="C33" s="89"/>
      <c r="D33" s="89"/>
      <c r="E33" s="89"/>
    </row>
    <row r="34" spans="1:5" ht="15">
      <c r="A34" s="12" t="s">
        <v>25</v>
      </c>
      <c r="B34" s="5" t="s">
        <v>188</v>
      </c>
      <c r="C34" s="86">
        <v>0</v>
      </c>
      <c r="D34" s="86">
        <v>200000</v>
      </c>
      <c r="E34" s="86">
        <v>200000</v>
      </c>
    </row>
    <row r="35" spans="1:5" ht="15">
      <c r="A35" s="12" t="s">
        <v>26</v>
      </c>
      <c r="B35" s="5" t="s">
        <v>188</v>
      </c>
      <c r="C35" s="86"/>
      <c r="D35" s="86"/>
      <c r="E35" s="86"/>
    </row>
    <row r="36" spans="1:5" ht="15">
      <c r="A36" s="5" t="s">
        <v>27</v>
      </c>
      <c r="B36" s="5" t="s">
        <v>188</v>
      </c>
      <c r="C36" s="86"/>
      <c r="D36" s="86"/>
      <c r="E36" s="86"/>
    </row>
    <row r="37" spans="1:5" ht="15">
      <c r="A37" s="12" t="s">
        <v>28</v>
      </c>
      <c r="B37" s="5" t="s">
        <v>188</v>
      </c>
      <c r="C37" s="86">
        <v>790000</v>
      </c>
      <c r="D37" s="86">
        <v>7555310</v>
      </c>
      <c r="E37" s="86">
        <v>7440700</v>
      </c>
    </row>
    <row r="38" spans="1:5" ht="15">
      <c r="A38" s="12" t="s">
        <v>32</v>
      </c>
      <c r="B38" s="5" t="s">
        <v>188</v>
      </c>
      <c r="C38" s="86"/>
      <c r="D38" s="86"/>
      <c r="E38" s="86"/>
    </row>
    <row r="39" spans="1:5" ht="15">
      <c r="A39" s="12" t="s">
        <v>30</v>
      </c>
      <c r="B39" s="5" t="s">
        <v>188</v>
      </c>
      <c r="C39" s="86"/>
      <c r="D39" s="86"/>
      <c r="E39" s="86"/>
    </row>
    <row r="40" spans="1:5" ht="15.75" thickBot="1">
      <c r="A40" s="64" t="s">
        <v>31</v>
      </c>
      <c r="B40" s="66" t="s">
        <v>188</v>
      </c>
      <c r="C40" s="87"/>
      <c r="D40" s="87"/>
      <c r="E40" s="87"/>
    </row>
    <row r="41" spans="1:5" ht="15.75" thickBot="1">
      <c r="A41" s="109" t="s">
        <v>415</v>
      </c>
      <c r="B41" s="107" t="s">
        <v>188</v>
      </c>
      <c r="C41" s="88">
        <f>SUM(C33:C40)</f>
        <v>790000</v>
      </c>
      <c r="D41" s="88">
        <f>SUM(D33:D40)</f>
        <v>7755310</v>
      </c>
      <c r="E41" s="88">
        <f>SUM(E33:E40)</f>
        <v>7640700</v>
      </c>
    </row>
    <row r="42" spans="1:5" ht="15.75" thickBot="1">
      <c r="A42" s="109" t="s">
        <v>763</v>
      </c>
      <c r="B42" s="107" t="s">
        <v>764</v>
      </c>
      <c r="C42" s="88">
        <v>100000</v>
      </c>
      <c r="D42" s="88">
        <v>0</v>
      </c>
      <c r="E42" s="88">
        <v>0</v>
      </c>
    </row>
    <row r="43" spans="1:5" ht="15.75" customHeight="1" thickBot="1">
      <c r="A43" s="146" t="s">
        <v>564</v>
      </c>
      <c r="B43" s="147" t="s">
        <v>190</v>
      </c>
      <c r="C43" s="92">
        <v>6093400</v>
      </c>
      <c r="D43" s="92">
        <f>SUM(D7++D13+D24+D32+D41+D42)</f>
        <v>18148585</v>
      </c>
      <c r="E43" s="92">
        <f>SUM(E7+E24+E32+E41)</f>
        <v>17788116</v>
      </c>
    </row>
    <row r="44" spans="1:5" ht="15">
      <c r="A44" s="63" t="s">
        <v>14</v>
      </c>
      <c r="B44" s="108" t="s">
        <v>216</v>
      </c>
      <c r="C44" s="89"/>
      <c r="D44" s="89"/>
      <c r="E44" s="89"/>
    </row>
    <row r="45" spans="1:5" ht="15">
      <c r="A45" s="12" t="s">
        <v>15</v>
      </c>
      <c r="B45" s="6" t="s">
        <v>216</v>
      </c>
      <c r="C45" s="86"/>
      <c r="D45" s="86"/>
      <c r="E45" s="86"/>
    </row>
    <row r="46" spans="1:5" ht="15">
      <c r="A46" s="12" t="s">
        <v>22</v>
      </c>
      <c r="B46" s="6" t="s">
        <v>216</v>
      </c>
      <c r="C46" s="86"/>
      <c r="D46" s="86"/>
      <c r="E46" s="86"/>
    </row>
    <row r="47" spans="1:5" ht="15.75" thickBot="1">
      <c r="A47" s="64" t="s">
        <v>23</v>
      </c>
      <c r="B47" s="84" t="s">
        <v>216</v>
      </c>
      <c r="C47" s="87"/>
      <c r="D47" s="87"/>
      <c r="E47" s="87"/>
    </row>
    <row r="48" spans="1:5" s="20" customFormat="1" ht="26.25" thickBot="1">
      <c r="A48" s="139" t="s">
        <v>424</v>
      </c>
      <c r="B48" s="140" t="s">
        <v>216</v>
      </c>
      <c r="C48" s="141"/>
      <c r="D48" s="141"/>
      <c r="E48" s="142"/>
    </row>
    <row r="49" spans="1:5" ht="15">
      <c r="A49" s="63" t="s">
        <v>14</v>
      </c>
      <c r="B49" s="108" t="s">
        <v>217</v>
      </c>
      <c r="C49" s="89"/>
      <c r="D49" s="89"/>
      <c r="E49" s="89"/>
    </row>
    <row r="50" spans="1:5" ht="15">
      <c r="A50" s="12" t="s">
        <v>15</v>
      </c>
      <c r="B50" s="6" t="s">
        <v>217</v>
      </c>
      <c r="C50" s="86"/>
      <c r="D50" s="86"/>
      <c r="E50" s="86"/>
    </row>
    <row r="51" spans="1:5" ht="30.75" thickBot="1">
      <c r="A51" s="12" t="s">
        <v>16</v>
      </c>
      <c r="B51" s="6" t="s">
        <v>217</v>
      </c>
      <c r="C51" s="86"/>
      <c r="D51" s="86"/>
      <c r="E51" s="86"/>
    </row>
    <row r="52" spans="1:5" ht="26.25" thickBot="1">
      <c r="A52" s="139" t="s">
        <v>423</v>
      </c>
      <c r="B52" s="140" t="s">
        <v>217</v>
      </c>
      <c r="C52" s="141"/>
      <c r="D52" s="141"/>
      <c r="E52" s="142"/>
    </row>
    <row r="53" spans="1:5" ht="15">
      <c r="A53" s="63" t="s">
        <v>14</v>
      </c>
      <c r="B53" s="108" t="s">
        <v>218</v>
      </c>
      <c r="C53" s="89"/>
      <c r="D53" s="89"/>
      <c r="E53" s="89"/>
    </row>
    <row r="54" spans="1:5" ht="15">
      <c r="A54" s="12" t="s">
        <v>15</v>
      </c>
      <c r="B54" s="6" t="s">
        <v>218</v>
      </c>
      <c r="C54" s="86"/>
      <c r="D54" s="86"/>
      <c r="E54" s="86"/>
    </row>
    <row r="55" spans="1:5" ht="30">
      <c r="A55" s="12" t="s">
        <v>16</v>
      </c>
      <c r="B55" s="6" t="s">
        <v>218</v>
      </c>
      <c r="C55" s="86"/>
      <c r="D55" s="86"/>
      <c r="E55" s="86"/>
    </row>
    <row r="56" spans="1:5" ht="15">
      <c r="A56" s="12" t="s">
        <v>17</v>
      </c>
      <c r="B56" s="6" t="s">
        <v>218</v>
      </c>
      <c r="C56" s="86"/>
      <c r="D56" s="86"/>
      <c r="E56" s="86"/>
    </row>
    <row r="57" spans="1:5" ht="15.75" thickBot="1">
      <c r="A57" s="64" t="s">
        <v>23</v>
      </c>
      <c r="B57" s="84" t="s">
        <v>218</v>
      </c>
      <c r="C57" s="87"/>
      <c r="D57" s="87"/>
      <c r="E57" s="87"/>
    </row>
    <row r="58" spans="1:5" ht="15.75" thickBot="1">
      <c r="A58" s="139" t="s">
        <v>422</v>
      </c>
      <c r="B58" s="140" t="s">
        <v>218</v>
      </c>
      <c r="C58" s="141"/>
      <c r="D58" s="141"/>
      <c r="E58" s="142"/>
    </row>
    <row r="59" spans="1:5" ht="15">
      <c r="A59" s="63" t="s">
        <v>24</v>
      </c>
      <c r="B59" s="65" t="s">
        <v>220</v>
      </c>
      <c r="C59" s="89"/>
      <c r="D59" s="89"/>
      <c r="E59" s="89"/>
    </row>
    <row r="60" spans="1:5" ht="15">
      <c r="A60" s="12" t="s">
        <v>25</v>
      </c>
      <c r="B60" s="6" t="s">
        <v>220</v>
      </c>
      <c r="C60" s="86"/>
      <c r="D60" s="86"/>
      <c r="E60" s="86"/>
    </row>
    <row r="61" spans="1:5" ht="15">
      <c r="A61" s="12" t="s">
        <v>26</v>
      </c>
      <c r="B61" s="5" t="s">
        <v>220</v>
      </c>
      <c r="C61" s="86"/>
      <c r="D61" s="86"/>
      <c r="E61" s="86"/>
    </row>
    <row r="62" spans="1:5" ht="15">
      <c r="A62" s="12" t="s">
        <v>30</v>
      </c>
      <c r="B62" s="5" t="s">
        <v>220</v>
      </c>
      <c r="C62" s="86"/>
      <c r="D62" s="86"/>
      <c r="E62" s="86"/>
    </row>
    <row r="63" spans="1:5" ht="15.75" thickBot="1">
      <c r="A63" s="64" t="s">
        <v>31</v>
      </c>
      <c r="B63" s="84" t="s">
        <v>220</v>
      </c>
      <c r="C63" s="87"/>
      <c r="D63" s="87"/>
      <c r="E63" s="87"/>
    </row>
    <row r="64" spans="1:5" ht="26.25" thickBot="1">
      <c r="A64" s="139" t="s">
        <v>421</v>
      </c>
      <c r="B64" s="140" t="s">
        <v>220</v>
      </c>
      <c r="C64" s="141"/>
      <c r="D64" s="141"/>
      <c r="E64" s="142"/>
    </row>
    <row r="65" spans="1:5" ht="15">
      <c r="A65" s="63" t="s">
        <v>24</v>
      </c>
      <c r="B65" s="65" t="s">
        <v>223</v>
      </c>
      <c r="C65" s="89"/>
      <c r="D65" s="89"/>
      <c r="E65" s="89"/>
    </row>
    <row r="66" spans="1:5" ht="15">
      <c r="A66" s="12" t="s">
        <v>25</v>
      </c>
      <c r="B66" s="5" t="s">
        <v>223</v>
      </c>
      <c r="C66" s="86"/>
      <c r="D66" s="86"/>
      <c r="E66" s="86"/>
    </row>
    <row r="67" spans="1:5" ht="15">
      <c r="A67" s="12" t="s">
        <v>26</v>
      </c>
      <c r="B67" s="5" t="s">
        <v>223</v>
      </c>
      <c r="C67" s="86"/>
      <c r="D67" s="86">
        <v>41935</v>
      </c>
      <c r="E67" s="86">
        <v>41935</v>
      </c>
    </row>
    <row r="68" spans="1:5" ht="15">
      <c r="A68" s="12" t="s">
        <v>30</v>
      </c>
      <c r="B68" s="5" t="s">
        <v>223</v>
      </c>
      <c r="C68" s="86"/>
      <c r="D68" s="86"/>
      <c r="E68" s="86"/>
    </row>
    <row r="69" spans="1:5" ht="15.75" thickBot="1">
      <c r="A69" s="64" t="s">
        <v>31</v>
      </c>
      <c r="B69" s="66" t="s">
        <v>223</v>
      </c>
      <c r="C69" s="87"/>
      <c r="D69" s="87"/>
      <c r="E69" s="87"/>
    </row>
    <row r="70" spans="1:5" ht="15.75" thickBot="1">
      <c r="A70" s="154" t="s">
        <v>455</v>
      </c>
      <c r="B70" s="140" t="s">
        <v>223</v>
      </c>
      <c r="C70" s="141"/>
      <c r="D70" s="141">
        <v>41935</v>
      </c>
      <c r="E70" s="142">
        <v>41935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E55"/>
    </sheetView>
  </sheetViews>
  <sheetFormatPr defaultColWidth="9.140625" defaultRowHeight="15"/>
  <cols>
    <col min="1" max="1" width="82.57421875" style="0" customWidth="1"/>
    <col min="3" max="3" width="13.28125" style="0" customWidth="1"/>
    <col min="4" max="4" width="12.00390625" style="0" customWidth="1"/>
    <col min="5" max="5" width="12.28125" style="0" customWidth="1"/>
  </cols>
  <sheetData>
    <row r="1" spans="1:5" ht="15">
      <c r="A1" s="335" t="s">
        <v>945</v>
      </c>
      <c r="B1" s="335"/>
      <c r="C1" s="335"/>
      <c r="D1" s="335"/>
      <c r="E1" s="335"/>
    </row>
    <row r="2" spans="1:5" ht="27" customHeight="1">
      <c r="A2" s="334" t="s">
        <v>811</v>
      </c>
      <c r="B2" s="334"/>
      <c r="C2" s="334"/>
      <c r="D2" s="334"/>
      <c r="E2" s="334"/>
    </row>
    <row r="3" spans="1:5" ht="25.5" customHeight="1">
      <c r="A3" s="327" t="s">
        <v>796</v>
      </c>
      <c r="B3" s="327"/>
      <c r="C3" s="327"/>
      <c r="D3" s="327"/>
      <c r="E3" s="327"/>
    </row>
    <row r="4" spans="1:5" ht="21" customHeight="1">
      <c r="A4" s="56"/>
      <c r="C4" s="124"/>
      <c r="D4" s="124"/>
      <c r="E4" s="124"/>
    </row>
    <row r="5" spans="1:5" ht="25.5">
      <c r="A5" s="36" t="s">
        <v>54</v>
      </c>
      <c r="B5" s="3" t="s">
        <v>89</v>
      </c>
      <c r="C5" s="52" t="s">
        <v>63</v>
      </c>
      <c r="D5" s="128" t="s">
        <v>556</v>
      </c>
      <c r="E5" s="127" t="s">
        <v>557</v>
      </c>
    </row>
    <row r="6" spans="1:5" ht="15.75">
      <c r="A6" s="180" t="s">
        <v>853</v>
      </c>
      <c r="B6" s="265" t="s">
        <v>261</v>
      </c>
      <c r="C6" s="266">
        <v>22357381</v>
      </c>
      <c r="D6" s="266">
        <v>23373764</v>
      </c>
      <c r="E6" s="129">
        <v>23373764</v>
      </c>
    </row>
    <row r="7" spans="1:5" ht="15.75">
      <c r="A7" s="180" t="s">
        <v>854</v>
      </c>
      <c r="B7" s="265" t="s">
        <v>263</v>
      </c>
      <c r="C7" s="266">
        <v>16096070</v>
      </c>
      <c r="D7" s="266">
        <v>17003220</v>
      </c>
      <c r="E7" s="129">
        <v>17003220</v>
      </c>
    </row>
    <row r="8" spans="1:5" ht="15.75">
      <c r="A8" s="180" t="s">
        <v>855</v>
      </c>
      <c r="B8" s="265" t="s">
        <v>265</v>
      </c>
      <c r="C8" s="266">
        <v>34817613</v>
      </c>
      <c r="D8" s="266">
        <v>34752975</v>
      </c>
      <c r="E8" s="129">
        <v>34752975</v>
      </c>
    </row>
    <row r="9" spans="1:5" ht="15.75">
      <c r="A9" s="180" t="s">
        <v>856</v>
      </c>
      <c r="B9" s="265" t="s">
        <v>267</v>
      </c>
      <c r="C9" s="266">
        <v>1200000</v>
      </c>
      <c r="D9" s="266">
        <v>1200000</v>
      </c>
      <c r="E9" s="129">
        <v>1200000</v>
      </c>
    </row>
    <row r="10" spans="1:5" ht="16.5" thickBot="1">
      <c r="A10" s="267" t="s">
        <v>857</v>
      </c>
      <c r="B10" s="268" t="s">
        <v>269</v>
      </c>
      <c r="C10" s="269">
        <v>5898217</v>
      </c>
      <c r="D10" s="269">
        <v>4057022</v>
      </c>
      <c r="E10" s="270">
        <v>4057022</v>
      </c>
    </row>
    <row r="11" spans="1:5" ht="15.75" thickBot="1">
      <c r="A11" s="150" t="s">
        <v>858</v>
      </c>
      <c r="B11" s="271" t="s">
        <v>272</v>
      </c>
      <c r="C11" s="272">
        <v>80369281</v>
      </c>
      <c r="D11" s="272">
        <v>80386961</v>
      </c>
      <c r="E11" s="153">
        <v>80386981</v>
      </c>
    </row>
    <row r="12" spans="1:5" ht="15">
      <c r="A12" s="63" t="s">
        <v>33</v>
      </c>
      <c r="B12" s="108" t="s">
        <v>277</v>
      </c>
      <c r="C12" s="89"/>
      <c r="D12" s="89"/>
      <c r="E12" s="89"/>
    </row>
    <row r="13" spans="1:5" ht="15.75" thickBot="1">
      <c r="A13" s="64" t="s">
        <v>41</v>
      </c>
      <c r="B13" s="84" t="s">
        <v>277</v>
      </c>
      <c r="C13" s="87"/>
      <c r="D13" s="87"/>
      <c r="E13" s="87"/>
    </row>
    <row r="14" spans="1:5" ht="26.25" thickBot="1">
      <c r="A14" s="191" t="s">
        <v>465</v>
      </c>
      <c r="B14" s="140" t="s">
        <v>277</v>
      </c>
      <c r="C14" s="141"/>
      <c r="D14" s="141"/>
      <c r="E14" s="142"/>
    </row>
    <row r="15" spans="1:5" ht="15">
      <c r="A15" s="63" t="s">
        <v>33</v>
      </c>
      <c r="B15" s="108" t="s">
        <v>278</v>
      </c>
      <c r="C15" s="89"/>
      <c r="D15" s="89"/>
      <c r="E15" s="89"/>
    </row>
    <row r="16" spans="1:5" ht="15.75" thickBot="1">
      <c r="A16" s="64" t="s">
        <v>41</v>
      </c>
      <c r="B16" s="84" t="s">
        <v>278</v>
      </c>
      <c r="C16" s="87"/>
      <c r="D16" s="87"/>
      <c r="E16" s="87"/>
    </row>
    <row r="17" spans="1:5" ht="26.25" thickBot="1">
      <c r="A17" s="191" t="s">
        <v>520</v>
      </c>
      <c r="B17" s="140" t="s">
        <v>278</v>
      </c>
      <c r="C17" s="141"/>
      <c r="D17" s="141"/>
      <c r="E17" s="142"/>
    </row>
    <row r="18" spans="1:5" ht="15">
      <c r="A18" s="63" t="s">
        <v>33</v>
      </c>
      <c r="B18" s="108" t="s">
        <v>279</v>
      </c>
      <c r="C18" s="89"/>
      <c r="D18" s="89"/>
      <c r="E18" s="89"/>
    </row>
    <row r="19" spans="1:5" ht="15">
      <c r="A19" s="12" t="s">
        <v>41</v>
      </c>
      <c r="B19" s="6" t="s">
        <v>279</v>
      </c>
      <c r="C19" s="86"/>
      <c r="D19" s="86"/>
      <c r="E19" s="86"/>
    </row>
    <row r="20" spans="1:5" ht="30">
      <c r="A20" s="12" t="s">
        <v>42</v>
      </c>
      <c r="B20" s="6" t="s">
        <v>279</v>
      </c>
      <c r="C20" s="86"/>
      <c r="D20" s="86">
        <v>5548825</v>
      </c>
      <c r="E20" s="86">
        <v>5548825</v>
      </c>
    </row>
    <row r="21" spans="1:5" ht="15">
      <c r="A21" s="12" t="s">
        <v>40</v>
      </c>
      <c r="B21" s="6" t="s">
        <v>279</v>
      </c>
      <c r="C21" s="86">
        <v>6245115</v>
      </c>
      <c r="D21" s="86">
        <v>6245115</v>
      </c>
      <c r="E21" s="86">
        <v>6245115</v>
      </c>
    </row>
    <row r="22" spans="1:5" ht="15">
      <c r="A22" s="12" t="s">
        <v>39</v>
      </c>
      <c r="B22" s="6" t="s">
        <v>279</v>
      </c>
      <c r="C22" s="86">
        <v>0</v>
      </c>
      <c r="D22" s="86">
        <v>5686700</v>
      </c>
      <c r="E22" s="86">
        <v>5686700</v>
      </c>
    </row>
    <row r="23" spans="1:5" ht="15">
      <c r="A23" s="12" t="s">
        <v>38</v>
      </c>
      <c r="B23" s="6" t="s">
        <v>279</v>
      </c>
      <c r="C23" s="86">
        <v>5233650</v>
      </c>
      <c r="D23" s="86">
        <v>34214628</v>
      </c>
      <c r="E23" s="86">
        <v>30883691</v>
      </c>
    </row>
    <row r="24" spans="1:5" ht="15">
      <c r="A24" s="12" t="s">
        <v>34</v>
      </c>
      <c r="B24" s="6" t="s">
        <v>279</v>
      </c>
      <c r="C24" s="86"/>
      <c r="D24" s="86"/>
      <c r="E24" s="86"/>
    </row>
    <row r="25" spans="1:5" ht="15">
      <c r="A25" s="12" t="s">
        <v>35</v>
      </c>
      <c r="B25" s="6" t="s">
        <v>279</v>
      </c>
      <c r="C25" s="86"/>
      <c r="D25" s="86"/>
      <c r="E25" s="86"/>
    </row>
    <row r="26" spans="1:5" ht="15">
      <c r="A26" s="12" t="s">
        <v>36</v>
      </c>
      <c r="B26" s="6" t="s">
        <v>279</v>
      </c>
      <c r="C26" s="86"/>
      <c r="D26" s="86"/>
      <c r="E26" s="86"/>
    </row>
    <row r="27" spans="1:5" ht="15.75" thickBot="1">
      <c r="A27" s="64" t="s">
        <v>37</v>
      </c>
      <c r="B27" s="84" t="s">
        <v>279</v>
      </c>
      <c r="C27" s="87"/>
      <c r="D27" s="87"/>
      <c r="E27" s="87"/>
    </row>
    <row r="28" spans="1:5" ht="15.75" thickBot="1">
      <c r="A28" s="110" t="s">
        <v>519</v>
      </c>
      <c r="B28" s="107" t="s">
        <v>279</v>
      </c>
      <c r="C28" s="88">
        <v>11478765</v>
      </c>
      <c r="D28" s="88">
        <v>51695268</v>
      </c>
      <c r="E28" s="88">
        <f>SUM(E18:E27)</f>
        <v>48364331</v>
      </c>
    </row>
    <row r="29" spans="1:5" ht="15">
      <c r="A29" s="63" t="s">
        <v>281</v>
      </c>
      <c r="B29" s="108" t="s">
        <v>282</v>
      </c>
      <c r="C29" s="89">
        <v>0</v>
      </c>
      <c r="D29" s="89">
        <v>1641935</v>
      </c>
      <c r="E29" s="89">
        <v>1641935</v>
      </c>
    </row>
    <row r="30" spans="1:5" ht="15">
      <c r="A30" s="12" t="s">
        <v>41</v>
      </c>
      <c r="B30" s="6" t="s">
        <v>287</v>
      </c>
      <c r="C30" s="86"/>
      <c r="D30" s="86"/>
      <c r="E30" s="86"/>
    </row>
    <row r="31" spans="1:5" ht="30">
      <c r="A31" s="12" t="s">
        <v>42</v>
      </c>
      <c r="B31" s="6" t="s">
        <v>287</v>
      </c>
      <c r="C31" s="86">
        <v>0</v>
      </c>
      <c r="D31" s="86">
        <v>86025750</v>
      </c>
      <c r="E31" s="86">
        <v>86025750</v>
      </c>
    </row>
    <row r="32" spans="1:5" ht="15">
      <c r="A32" s="12" t="s">
        <v>40</v>
      </c>
      <c r="B32" s="6" t="s">
        <v>287</v>
      </c>
      <c r="C32" s="86"/>
      <c r="D32" s="86"/>
      <c r="E32" s="86"/>
    </row>
    <row r="33" spans="1:5" ht="15">
      <c r="A33" s="12" t="s">
        <v>39</v>
      </c>
      <c r="B33" s="6" t="s">
        <v>287</v>
      </c>
      <c r="C33" s="86"/>
      <c r="D33" s="86"/>
      <c r="E33" s="86"/>
    </row>
    <row r="34" spans="1:5" ht="15">
      <c r="A34" s="12" t="s">
        <v>38</v>
      </c>
      <c r="B34" s="6" t="s">
        <v>287</v>
      </c>
      <c r="C34" s="86"/>
      <c r="D34" s="86">
        <v>9689447</v>
      </c>
      <c r="E34" s="86">
        <v>8621219</v>
      </c>
    </row>
    <row r="35" spans="1:5" ht="15">
      <c r="A35" s="12" t="s">
        <v>34</v>
      </c>
      <c r="B35" s="6" t="s">
        <v>287</v>
      </c>
      <c r="C35" s="86"/>
      <c r="D35" s="86"/>
      <c r="E35" s="86"/>
    </row>
    <row r="36" spans="1:5" ht="15">
      <c r="A36" s="12" t="s">
        <v>35</v>
      </c>
      <c r="B36" s="6" t="s">
        <v>287</v>
      </c>
      <c r="C36" s="86"/>
      <c r="D36" s="86"/>
      <c r="E36" s="86"/>
    </row>
    <row r="37" spans="1:5" ht="15">
      <c r="A37" s="12" t="s">
        <v>36</v>
      </c>
      <c r="B37" s="6" t="s">
        <v>287</v>
      </c>
      <c r="C37" s="86"/>
      <c r="D37" s="86"/>
      <c r="E37" s="86"/>
    </row>
    <row r="38" spans="1:5" ht="15.75" thickBot="1">
      <c r="A38" s="64" t="s">
        <v>37</v>
      </c>
      <c r="B38" s="84" t="s">
        <v>287</v>
      </c>
      <c r="C38" s="87"/>
      <c r="D38" s="87"/>
      <c r="E38" s="87"/>
    </row>
    <row r="39" spans="1:5" ht="15.75" thickBot="1">
      <c r="A39" s="191" t="s">
        <v>470</v>
      </c>
      <c r="B39" s="140" t="s">
        <v>287</v>
      </c>
      <c r="C39" s="141">
        <v>0</v>
      </c>
      <c r="D39" s="143">
        <v>97357132</v>
      </c>
      <c r="E39" s="144">
        <f>SUM(E29:E38)</f>
        <v>96288904</v>
      </c>
    </row>
    <row r="40" spans="1:5" ht="15">
      <c r="A40" s="63" t="s">
        <v>43</v>
      </c>
      <c r="B40" s="65" t="s">
        <v>819</v>
      </c>
      <c r="C40" s="89"/>
      <c r="D40" s="89"/>
      <c r="E40" s="89"/>
    </row>
    <row r="41" spans="1:5" ht="15">
      <c r="A41" s="12" t="s">
        <v>44</v>
      </c>
      <c r="B41" s="5" t="s">
        <v>819</v>
      </c>
      <c r="C41" s="86"/>
      <c r="D41" s="86"/>
      <c r="E41" s="86"/>
    </row>
    <row r="42" spans="1:5" ht="15.75" thickBot="1">
      <c r="A42" s="12" t="s">
        <v>45</v>
      </c>
      <c r="B42" s="5" t="s">
        <v>819</v>
      </c>
      <c r="C42" s="86">
        <v>521500</v>
      </c>
      <c r="D42" s="86">
        <v>521500</v>
      </c>
      <c r="E42" s="86">
        <v>386500</v>
      </c>
    </row>
    <row r="43" spans="1:5" ht="26.25" thickBot="1">
      <c r="A43" s="110" t="s">
        <v>533</v>
      </c>
      <c r="B43" s="107" t="s">
        <v>819</v>
      </c>
      <c r="C43" s="88">
        <f>SUM(C42:C42)</f>
        <v>521500</v>
      </c>
      <c r="D43" s="88">
        <f>SUM(D42:D42)</f>
        <v>521500</v>
      </c>
      <c r="E43" s="88">
        <f>SUM(E42:E42)</f>
        <v>386500</v>
      </c>
    </row>
    <row r="44" spans="1:5" ht="15">
      <c r="A44" s="63" t="s">
        <v>43</v>
      </c>
      <c r="B44" s="65" t="s">
        <v>332</v>
      </c>
      <c r="C44" s="89"/>
      <c r="D44" s="89"/>
      <c r="E44" s="89"/>
    </row>
    <row r="45" spans="1:5" ht="15">
      <c r="A45" s="12" t="s">
        <v>44</v>
      </c>
      <c r="B45" s="5" t="s">
        <v>332</v>
      </c>
      <c r="C45" s="86"/>
      <c r="D45" s="86"/>
      <c r="E45" s="86"/>
    </row>
    <row r="46" spans="1:5" ht="15.75" thickBot="1">
      <c r="A46" s="12" t="s">
        <v>45</v>
      </c>
      <c r="B46" s="5" t="s">
        <v>332</v>
      </c>
      <c r="C46" s="86"/>
      <c r="D46" s="86"/>
      <c r="E46" s="86"/>
    </row>
    <row r="47" spans="1:5" ht="15.75" thickBot="1">
      <c r="A47" s="154" t="s">
        <v>534</v>
      </c>
      <c r="B47" s="140" t="s">
        <v>332</v>
      </c>
      <c r="C47" s="141"/>
      <c r="D47" s="141"/>
      <c r="E47" s="142"/>
    </row>
    <row r="48" spans="1:5" ht="15">
      <c r="A48" s="63" t="s">
        <v>43</v>
      </c>
      <c r="B48" s="65" t="s">
        <v>336</v>
      </c>
      <c r="C48" s="89"/>
      <c r="D48" s="89"/>
      <c r="E48" s="89"/>
    </row>
    <row r="49" spans="1:5" ht="15">
      <c r="A49" s="12" t="s">
        <v>44</v>
      </c>
      <c r="B49" s="5" t="s">
        <v>336</v>
      </c>
      <c r="C49" s="86"/>
      <c r="D49" s="86"/>
      <c r="E49" s="86"/>
    </row>
    <row r="50" spans="1:5" ht="15.75" thickBot="1">
      <c r="A50" s="12" t="s">
        <v>45</v>
      </c>
      <c r="B50" s="5" t="s">
        <v>336</v>
      </c>
      <c r="C50" s="86"/>
      <c r="D50" s="86"/>
      <c r="E50" s="86"/>
    </row>
    <row r="51" spans="1:5" ht="26.25" thickBot="1">
      <c r="A51" s="191" t="s">
        <v>535</v>
      </c>
      <c r="B51" s="140" t="s">
        <v>336</v>
      </c>
      <c r="C51" s="141"/>
      <c r="D51" s="141"/>
      <c r="E51" s="142"/>
    </row>
    <row r="52" spans="1:5" ht="15">
      <c r="A52" s="63" t="s">
        <v>43</v>
      </c>
      <c r="B52" s="65" t="s">
        <v>820</v>
      </c>
      <c r="C52" s="89"/>
      <c r="D52" s="89"/>
      <c r="E52" s="89"/>
    </row>
    <row r="53" spans="1:5" ht="15">
      <c r="A53" s="12" t="s">
        <v>44</v>
      </c>
      <c r="B53" s="5" t="s">
        <v>820</v>
      </c>
      <c r="C53" s="86">
        <v>0</v>
      </c>
      <c r="D53" s="86">
        <v>1072000</v>
      </c>
      <c r="E53" s="86">
        <v>1000000</v>
      </c>
    </row>
    <row r="54" spans="1:5" ht="15.75" thickBot="1">
      <c r="A54" s="12" t="s">
        <v>45</v>
      </c>
      <c r="B54" s="5" t="s">
        <v>820</v>
      </c>
      <c r="C54" s="86">
        <v>0</v>
      </c>
      <c r="D54" s="86">
        <v>40000</v>
      </c>
      <c r="E54" s="86">
        <v>40000</v>
      </c>
    </row>
    <row r="55" spans="1:5" ht="15.75" thickBot="1">
      <c r="A55" s="154" t="s">
        <v>536</v>
      </c>
      <c r="B55" s="140" t="s">
        <v>820</v>
      </c>
      <c r="C55" s="141">
        <v>0</v>
      </c>
      <c r="D55" s="141">
        <v>1112000</v>
      </c>
      <c r="E55" s="142">
        <v>1040000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31"/>
    </sheetView>
  </sheetViews>
  <sheetFormatPr defaultColWidth="9.140625" defaultRowHeight="15"/>
  <cols>
    <col min="1" max="1" width="65.00390625" style="0" customWidth="1"/>
    <col min="3" max="3" width="15.7109375" style="0" customWidth="1"/>
    <col min="4" max="4" width="14.28125" style="0" customWidth="1"/>
    <col min="5" max="5" width="15.7109375" style="0" customWidth="1"/>
  </cols>
  <sheetData>
    <row r="1" spans="1:5" ht="15">
      <c r="A1" s="335" t="s">
        <v>946</v>
      </c>
      <c r="B1" s="335"/>
      <c r="C1" s="335"/>
      <c r="D1" s="335"/>
      <c r="E1" s="335"/>
    </row>
    <row r="2" spans="1:5" ht="24" customHeight="1">
      <c r="A2" s="334" t="s">
        <v>811</v>
      </c>
      <c r="B2" s="334"/>
      <c r="C2" s="334"/>
      <c r="D2" s="334"/>
      <c r="E2" s="334"/>
    </row>
    <row r="3" spans="1:5" ht="26.25" customHeight="1">
      <c r="A3" s="327" t="s">
        <v>797</v>
      </c>
      <c r="B3" s="327"/>
      <c r="C3" s="327"/>
      <c r="D3" s="327"/>
      <c r="E3" s="327"/>
    </row>
    <row r="5" spans="1:5" ht="25.5">
      <c r="A5" s="36" t="s">
        <v>54</v>
      </c>
      <c r="B5" s="3" t="s">
        <v>89</v>
      </c>
      <c r="C5" s="126" t="s">
        <v>63</v>
      </c>
      <c r="D5" s="127" t="s">
        <v>556</v>
      </c>
      <c r="E5" s="127" t="s">
        <v>557</v>
      </c>
    </row>
    <row r="6" spans="1:5" ht="15">
      <c r="A6" s="5" t="s">
        <v>521</v>
      </c>
      <c r="B6" s="5" t="s">
        <v>294</v>
      </c>
      <c r="C6" s="86"/>
      <c r="D6" s="86"/>
      <c r="E6" s="86"/>
    </row>
    <row r="7" spans="1:5" ht="15">
      <c r="A7" s="5" t="s">
        <v>522</v>
      </c>
      <c r="B7" s="5" t="s">
        <v>294</v>
      </c>
      <c r="C7" s="86"/>
      <c r="D7" s="86"/>
      <c r="E7" s="86"/>
    </row>
    <row r="8" spans="1:5" ht="15">
      <c r="A8" s="5" t="s">
        <v>523</v>
      </c>
      <c r="B8" s="5" t="s">
        <v>294</v>
      </c>
      <c r="C8" s="86">
        <v>3200000</v>
      </c>
      <c r="D8" s="86">
        <v>3200000</v>
      </c>
      <c r="E8" s="86">
        <v>3065113</v>
      </c>
    </row>
    <row r="9" spans="1:5" ht="15.75" thickBot="1">
      <c r="A9" s="66" t="s">
        <v>524</v>
      </c>
      <c r="B9" s="66" t="s">
        <v>294</v>
      </c>
      <c r="C9" s="87"/>
      <c r="D9" s="87"/>
      <c r="E9" s="87"/>
    </row>
    <row r="10" spans="1:5" ht="15.75" thickBot="1">
      <c r="A10" s="110" t="s">
        <v>475</v>
      </c>
      <c r="B10" s="107" t="s">
        <v>294</v>
      </c>
      <c r="C10" s="88">
        <f>SUM(C6:C9)</f>
        <v>3200000</v>
      </c>
      <c r="D10" s="88">
        <f>SUM(D6:D9)</f>
        <v>3200000</v>
      </c>
      <c r="E10" s="88">
        <f>SUM(E6:E9)</f>
        <v>3065113</v>
      </c>
    </row>
    <row r="11" spans="1:5" ht="15.75" thickBot="1">
      <c r="A11" s="110" t="s">
        <v>476</v>
      </c>
      <c r="B11" s="107" t="s">
        <v>295</v>
      </c>
      <c r="C11" s="88">
        <v>3500000</v>
      </c>
      <c r="D11" s="88">
        <v>4000000</v>
      </c>
      <c r="E11" s="88">
        <v>3804991</v>
      </c>
    </row>
    <row r="12" spans="1:5" ht="27">
      <c r="A12" s="192" t="s">
        <v>296</v>
      </c>
      <c r="B12" s="192" t="s">
        <v>295</v>
      </c>
      <c r="C12" s="89">
        <v>3500000</v>
      </c>
      <c r="D12" s="89">
        <v>4000000</v>
      </c>
      <c r="E12" s="89">
        <v>3804991</v>
      </c>
    </row>
    <row r="13" spans="1:5" ht="27.75" thickBot="1">
      <c r="A13" s="193" t="s">
        <v>297</v>
      </c>
      <c r="B13" s="193" t="s">
        <v>295</v>
      </c>
      <c r="C13" s="87"/>
      <c r="D13" s="87"/>
      <c r="E13" s="87"/>
    </row>
    <row r="14" spans="1:5" ht="15.75" thickBot="1">
      <c r="A14" s="110" t="s">
        <v>478</v>
      </c>
      <c r="B14" s="107" t="s">
        <v>301</v>
      </c>
      <c r="C14" s="88">
        <v>2700000</v>
      </c>
      <c r="D14" s="88">
        <v>2700000</v>
      </c>
      <c r="E14" s="88">
        <v>2469467</v>
      </c>
    </row>
    <row r="15" spans="1:5" ht="27">
      <c r="A15" s="192" t="s">
        <v>765</v>
      </c>
      <c r="B15" s="192" t="s">
        <v>301</v>
      </c>
      <c r="C15" s="89"/>
      <c r="D15" s="89"/>
      <c r="E15" s="89">
        <v>3704200</v>
      </c>
    </row>
    <row r="16" spans="1:5" ht="27">
      <c r="A16" s="194" t="s">
        <v>766</v>
      </c>
      <c r="B16" s="194" t="s">
        <v>301</v>
      </c>
      <c r="C16" s="86">
        <v>2700000</v>
      </c>
      <c r="D16" s="86">
        <v>2700000</v>
      </c>
      <c r="E16" s="86">
        <v>2293828</v>
      </c>
    </row>
    <row r="17" spans="1:5" ht="15">
      <c r="A17" s="194" t="s">
        <v>767</v>
      </c>
      <c r="B17" s="194" t="s">
        <v>301</v>
      </c>
      <c r="C17" s="86"/>
      <c r="D17" s="86"/>
      <c r="E17" s="86"/>
    </row>
    <row r="18" spans="1:5" ht="15.75" thickBot="1">
      <c r="A18" s="193" t="s">
        <v>768</v>
      </c>
      <c r="B18" s="193" t="s">
        <v>301</v>
      </c>
      <c r="C18" s="87"/>
      <c r="D18" s="87"/>
      <c r="E18" s="87"/>
    </row>
    <row r="19" spans="1:5" ht="15.75" thickBot="1">
      <c r="A19" s="110" t="s">
        <v>525</v>
      </c>
      <c r="B19" s="107" t="s">
        <v>302</v>
      </c>
      <c r="C19" s="88">
        <v>0</v>
      </c>
      <c r="D19" s="88">
        <v>120000</v>
      </c>
      <c r="E19" s="88">
        <v>0</v>
      </c>
    </row>
    <row r="20" spans="1:5" ht="15">
      <c r="A20" s="192" t="s">
        <v>303</v>
      </c>
      <c r="B20" s="192" t="s">
        <v>302</v>
      </c>
      <c r="C20" s="89"/>
      <c r="D20" s="89"/>
      <c r="E20" s="89"/>
    </row>
    <row r="21" spans="1:5" ht="15.75" thickBot="1">
      <c r="A21" s="193" t="s">
        <v>304</v>
      </c>
      <c r="B21" s="193" t="s">
        <v>302</v>
      </c>
      <c r="C21" s="87">
        <v>0</v>
      </c>
      <c r="D21" s="87">
        <v>120000</v>
      </c>
      <c r="E21" s="87">
        <v>0</v>
      </c>
    </row>
    <row r="22" spans="1:5" ht="15.75" thickBot="1">
      <c r="A22" s="110" t="s">
        <v>506</v>
      </c>
      <c r="B22" s="107" t="s">
        <v>305</v>
      </c>
      <c r="C22" s="88">
        <f>SUM(C11+C14+C19)</f>
        <v>6200000</v>
      </c>
      <c r="D22" s="88">
        <f>SUM(D11+D14+D19)</f>
        <v>6820000</v>
      </c>
      <c r="E22" s="88">
        <f>SUM(E11+E14+E19)</f>
        <v>6274458</v>
      </c>
    </row>
    <row r="23" spans="1:5" ht="15">
      <c r="A23" s="65" t="s">
        <v>526</v>
      </c>
      <c r="B23" s="65" t="s">
        <v>306</v>
      </c>
      <c r="C23" s="89"/>
      <c r="D23" s="89"/>
      <c r="E23" s="89"/>
    </row>
    <row r="24" spans="1:5" ht="15">
      <c r="A24" s="5" t="s">
        <v>527</v>
      </c>
      <c r="B24" s="5" t="s">
        <v>306</v>
      </c>
      <c r="C24" s="86"/>
      <c r="D24" s="86"/>
      <c r="E24" s="86"/>
    </row>
    <row r="25" spans="1:5" ht="15">
      <c r="A25" s="5" t="s">
        <v>528</v>
      </c>
      <c r="B25" s="5" t="s">
        <v>306</v>
      </c>
      <c r="C25" s="86"/>
      <c r="D25" s="86"/>
      <c r="E25" s="86"/>
    </row>
    <row r="26" spans="1:5" ht="15">
      <c r="A26" s="5" t="s">
        <v>529</v>
      </c>
      <c r="B26" s="5" t="s">
        <v>306</v>
      </c>
      <c r="C26" s="86"/>
      <c r="D26" s="86"/>
      <c r="E26" s="86"/>
    </row>
    <row r="27" spans="1:5" ht="15">
      <c r="A27" s="5" t="s">
        <v>530</v>
      </c>
      <c r="B27" s="5" t="s">
        <v>306</v>
      </c>
      <c r="C27" s="86"/>
      <c r="D27" s="86"/>
      <c r="E27" s="86"/>
    </row>
    <row r="28" spans="1:5" ht="45">
      <c r="A28" s="5" t="s">
        <v>531</v>
      </c>
      <c r="B28" s="5" t="s">
        <v>306</v>
      </c>
      <c r="C28" s="86">
        <v>820000</v>
      </c>
      <c r="D28" s="86">
        <v>700000</v>
      </c>
      <c r="E28" s="86">
        <v>154919</v>
      </c>
    </row>
    <row r="29" spans="1:5" ht="15.75" thickBot="1">
      <c r="A29" s="66" t="s">
        <v>532</v>
      </c>
      <c r="B29" s="66" t="s">
        <v>306</v>
      </c>
      <c r="C29" s="87">
        <v>0</v>
      </c>
      <c r="D29" s="87">
        <v>0</v>
      </c>
      <c r="E29" s="87">
        <v>0</v>
      </c>
    </row>
    <row r="30" spans="1:5" ht="15.75" thickBot="1">
      <c r="A30" s="110" t="s">
        <v>480</v>
      </c>
      <c r="B30" s="107" t="s">
        <v>306</v>
      </c>
      <c r="C30" s="88">
        <f>SUM(C23:C29)</f>
        <v>820000</v>
      </c>
      <c r="D30" s="88">
        <f>SUM(D23:D29)</f>
        <v>700000</v>
      </c>
      <c r="E30" s="88">
        <f>SUM(E23:E29)</f>
        <v>154919</v>
      </c>
    </row>
    <row r="31" spans="1:5" ht="19.5" thickBot="1">
      <c r="A31" s="273" t="s">
        <v>859</v>
      </c>
      <c r="B31" s="274" t="s">
        <v>307</v>
      </c>
      <c r="C31" s="275">
        <f>SUM(C10+C11+C14+C30)</f>
        <v>10220000</v>
      </c>
      <c r="D31" s="275">
        <f>SUM(D10+D11+D14+D19+D30)</f>
        <v>10720000</v>
      </c>
      <c r="E31" s="276">
        <f>SUM(E10+E11+E14+E19+E30)</f>
        <v>9494490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PmHiv05</cp:lastModifiedBy>
  <cp:lastPrinted>2018-05-28T07:05:31Z</cp:lastPrinted>
  <dcterms:created xsi:type="dcterms:W3CDTF">2014-01-03T21:48:14Z</dcterms:created>
  <dcterms:modified xsi:type="dcterms:W3CDTF">2018-06-07T09:33:43Z</dcterms:modified>
  <cp:category/>
  <cp:version/>
  <cp:contentType/>
  <cp:contentStatus/>
</cp:coreProperties>
</file>