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11895" windowHeight="3645" tabRatio="577" activeTab="0"/>
  </bookViews>
  <sheets>
    <sheet name="1.sz.mell." sheetId="1" r:id="rId1"/>
    <sheet name="2.sz.mell." sheetId="2" r:id="rId2"/>
    <sheet name="3.sz.mell." sheetId="3" r:id="rId3"/>
    <sheet name="4.sz.mell." sheetId="4" r:id="rId4"/>
    <sheet name="5.sz.mell." sheetId="5" r:id="rId5"/>
    <sheet name="5a.sz.mell." sheetId="6" r:id="rId6"/>
    <sheet name="5b.sz.mell." sheetId="7" r:id="rId7"/>
    <sheet name="5c.sz.mell." sheetId="8" r:id="rId8"/>
    <sheet name="6.1.sz.mell." sheetId="9" r:id="rId9"/>
    <sheet name="6.1.1.sz.mell." sheetId="10" r:id="rId10"/>
    <sheet name="6.2.sz.mell." sheetId="11" r:id="rId11"/>
    <sheet name="7.sz.mell." sheetId="12" r:id="rId12"/>
    <sheet name="7.1.sz.mell." sheetId="13" r:id="rId13"/>
    <sheet name="7.2.sz.mell." sheetId="14" r:id="rId14"/>
    <sheet name="8.sz.mell." sheetId="15" r:id="rId15"/>
    <sheet name="9.sz.mell." sheetId="16" r:id="rId16"/>
    <sheet name="10.sz.mell." sheetId="17" r:id="rId17"/>
    <sheet name="11.sz.mell." sheetId="18" r:id="rId18"/>
    <sheet name="12.sz.mell." sheetId="19" r:id="rId19"/>
    <sheet name="13.sz.mell." sheetId="20" r:id="rId20"/>
  </sheets>
  <definedNames>
    <definedName name="_xlnm.Print_Titles" localSheetId="3">'4.sz.mell.'!$1:$4</definedName>
    <definedName name="_xlnm.Print_Titles" localSheetId="8">'6.1.sz.mell.'!$1:$4</definedName>
    <definedName name="_xlnm.Print_Titles" localSheetId="10">'6.2.sz.mell.'!$1:$4</definedName>
    <definedName name="_xlnm.Print_Titles" localSheetId="12">'7.1.sz.mell.'!$1:$5</definedName>
    <definedName name="_xlnm.Print_Titles" localSheetId="13">'7.2.sz.mell.'!$1:$3</definedName>
    <definedName name="_xlnm.Print_Titles" localSheetId="11">'7.sz.mell.'!$1:$6</definedName>
  </definedNames>
  <calcPr fullCalcOnLoad="1"/>
</workbook>
</file>

<file path=xl/sharedStrings.xml><?xml version="1.0" encoding="utf-8"?>
<sst xmlns="http://schemas.openxmlformats.org/spreadsheetml/2006/main" count="2519" uniqueCount="1124">
  <si>
    <t>Intézmények működési bevételei összesen:</t>
  </si>
  <si>
    <t>Tárgyévi hitelfelvétel:</t>
  </si>
  <si>
    <t>Önkormányzat bevételei hitelműveletek nélkül:</t>
  </si>
  <si>
    <t>Önkormányzati és intézményi bevétel mindösszesen hitelműveletek nélkül:</t>
  </si>
  <si>
    <t>Önkormányzat bevételei hitelműveletekkel:</t>
  </si>
  <si>
    <t>Önkormányzati és intézményi bevétel hitelműveletekkel:</t>
  </si>
  <si>
    <t>a/ Működési célú költségvetési támogatás</t>
  </si>
  <si>
    <t>OEP teljesítmény-finanszírozás</t>
  </si>
  <si>
    <t>Működési bevételek</t>
  </si>
  <si>
    <t>Tagi kölcsön visszafizetés Habilitas Kft.</t>
  </si>
  <si>
    <t>Bírság és pótlék bevétel</t>
  </si>
  <si>
    <t>Talajterhelési díj</t>
  </si>
  <si>
    <t>Engedélyezett létszám</t>
  </si>
  <si>
    <t>Intézmény megnevezése</t>
  </si>
  <si>
    <t>Önkormányzat működési bevételei</t>
  </si>
  <si>
    <t>a/ nem lakás célú ingatlanértékesítés</t>
  </si>
  <si>
    <t>Közhatalmi bevételek</t>
  </si>
  <si>
    <t>GESZ</t>
  </si>
  <si>
    <t>Városgondnokság</t>
  </si>
  <si>
    <t>,</t>
  </si>
  <si>
    <t>Önkormányzat</t>
  </si>
  <si>
    <t>Összesen</t>
  </si>
  <si>
    <t>Különféle bírságok bevételei</t>
  </si>
  <si>
    <t>Működési bevétel összesen:</t>
  </si>
  <si>
    <t>Személyi juttatások</t>
  </si>
  <si>
    <t>Dologi kiadások</t>
  </si>
  <si>
    <t>Gépjárműadó</t>
  </si>
  <si>
    <t>Felhalmozás és tőkejellegű bevételek</t>
  </si>
  <si>
    <t>b/ lakásértékesítés</t>
  </si>
  <si>
    <t>Felhalmozási célú pénzeszköz-átvétel:</t>
  </si>
  <si>
    <t>Önkormányzatok költségvetési támogatása</t>
  </si>
  <si>
    <t>Működési célú pénzeszköz-átvétel</t>
  </si>
  <si>
    <t>Áh-n belülről összesen:</t>
  </si>
  <si>
    <t>ÁH-n kívülről összesen:</t>
  </si>
  <si>
    <t>Vis maior</t>
  </si>
  <si>
    <t xml:space="preserve">b/ Felhalmozási célú támogatás </t>
  </si>
  <si>
    <t>Önkormányzati egészségügyi feladatok OEP teljesítményfinanszírozása</t>
  </si>
  <si>
    <t>Intézményi működési bevételek hivatal nélkül</t>
  </si>
  <si>
    <t>Hivatal működési bevételei</t>
  </si>
  <si>
    <t>Eredeti</t>
  </si>
  <si>
    <t>Egyéb működési célú kiadások</t>
  </si>
  <si>
    <t>Egyéb felhalmozási kiadások</t>
  </si>
  <si>
    <t>Ellátottak pénzbeli juttatásai</t>
  </si>
  <si>
    <t>Működési célú kölcsön nyújtása</t>
  </si>
  <si>
    <t>Tartalékok</t>
  </si>
  <si>
    <t>Felújítások</t>
  </si>
  <si>
    <t>Felhalm. célú kölcsön nyújtása</t>
  </si>
  <si>
    <t>Felhalm. célú tám. áh-n kívülre</t>
  </si>
  <si>
    <t>Hitel-, kölcsön-törlesztés áh-n kívülre</t>
  </si>
  <si>
    <t>Tárgyévi kiadások</t>
  </si>
  <si>
    <t>K.V.Óvoda</t>
  </si>
  <si>
    <t>Könyvtár</t>
  </si>
  <si>
    <t>KH, Színház</t>
  </si>
  <si>
    <t>Intézmények összesen</t>
  </si>
  <si>
    <t xml:space="preserve"> </t>
  </si>
  <si>
    <t>Hivatal</t>
  </si>
  <si>
    <t>Beruházások</t>
  </si>
  <si>
    <t>Elvonások és befizetések</t>
  </si>
  <si>
    <t>Költségvetési kiadások</t>
  </si>
  <si>
    <t>Finanszírozási kiadások</t>
  </si>
  <si>
    <t>Közfoglalkoztatottak létszáma</t>
  </si>
  <si>
    <t>Komló Város Önkormányzat és intézményei</t>
  </si>
  <si>
    <t xml:space="preserve">Komló Város Önkormányzat és intézményei </t>
  </si>
  <si>
    <t>Közhatalmi bevétel a Hivatalnál</t>
  </si>
  <si>
    <t>Felhalmozási célú kölcsön térülése</t>
  </si>
  <si>
    <t>Felhalmozási célú kölcsön térülése Hivatalnál</t>
  </si>
  <si>
    <t>Kölcsönök térülése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</si>
  <si>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</si>
  <si>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</si>
  <si>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</si>
  <si>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</si>
  <si>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</si>
  <si>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</si>
  <si>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</si>
  <si>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</si>
  <si>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</si>
  <si>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K911</t>
  </si>
  <si>
    <t>K912</t>
  </si>
  <si>
    <t>K9</t>
  </si>
  <si>
    <t>K</t>
  </si>
  <si>
    <t>B4</t>
  </si>
  <si>
    <t>Szabálysértési bírságok</t>
  </si>
  <si>
    <t>Helyi önkormányzatok működésének általános támogatása</t>
  </si>
  <si>
    <t>Települési önkormányzatok szociális és gyermekjóléti és gyermekétkeztetési feladatainak támogatása</t>
  </si>
  <si>
    <t>Települési önkormányzatok kulturális feladatianak támogatása</t>
  </si>
  <si>
    <t>Működési célú költségvetési támogatások és kiegészítő támogatások</t>
  </si>
  <si>
    <t>Önkormányzat összesen: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</si>
  <si>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</si>
  <si>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</si>
  <si>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</si>
  <si>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</si>
  <si>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</si>
  <si>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</si>
  <si>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</si>
  <si>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</si>
  <si>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</si>
  <si>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</si>
  <si>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</si>
  <si>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</si>
  <si>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</si>
  <si>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</si>
  <si>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</si>
  <si>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</si>
  <si>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</si>
  <si>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</si>
  <si>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</si>
  <si>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</si>
  <si>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</si>
  <si>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</si>
  <si>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</si>
  <si>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</si>
  <si>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</si>
  <si>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</si>
  <si>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</si>
  <si>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</si>
  <si>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</si>
  <si>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</si>
  <si>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</si>
  <si>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</si>
  <si>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</si>
  <si>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</si>
  <si>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</si>
  <si>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</si>
  <si>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</si>
  <si>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</si>
  <si>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</si>
  <si>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</si>
  <si>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</si>
  <si>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</si>
  <si>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</si>
  <si>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</si>
  <si>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</si>
  <si>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</si>
  <si>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</si>
  <si>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</si>
  <si>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</si>
  <si>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</si>
  <si>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</si>
  <si>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</si>
  <si>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</si>
  <si>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</si>
  <si>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</si>
  <si>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</si>
  <si>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</si>
  <si>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</si>
  <si>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</si>
  <si>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</si>
  <si>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</si>
  <si>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</si>
  <si>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</si>
  <si>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</si>
  <si>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20</t>
  </si>
  <si>
    <t xml:space="preserve">Munkaadókat terhelő járulékok és szociális hozzájárulási adó                                                                            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</si>
  <si>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</si>
  <si>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</si>
  <si>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</si>
  <si>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</si>
  <si>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</si>
  <si>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</si>
  <si>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</si>
  <si>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</si>
  <si>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</si>
  <si>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</si>
  <si>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</si>
  <si>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</si>
  <si>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</si>
  <si>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</si>
  <si>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</si>
  <si>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</si>
  <si>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</si>
  <si>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</si>
  <si>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</si>
  <si>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</si>
  <si>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</si>
  <si>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</si>
  <si>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</si>
  <si>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</si>
  <si>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</si>
  <si>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</si>
  <si>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</si>
  <si>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</si>
  <si>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</si>
  <si>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</si>
  <si>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</si>
  <si>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</si>
  <si>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</si>
  <si>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</si>
  <si>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</si>
  <si>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</si>
  <si>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</si>
  <si>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</si>
  <si>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</si>
  <si>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</si>
  <si>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</si>
  <si>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</si>
  <si>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</si>
  <si>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</si>
  <si>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</si>
  <si>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</si>
  <si>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</si>
  <si>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</si>
  <si>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</si>
  <si>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</si>
  <si>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</si>
  <si>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</si>
  <si>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</si>
  <si>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</si>
  <si>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</si>
  <si>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</si>
  <si>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</si>
  <si>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</si>
  <si>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</si>
  <si>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</si>
  <si>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</si>
  <si>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</si>
  <si>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</si>
  <si>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</si>
  <si>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</si>
  <si>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</si>
  <si>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</si>
  <si>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</si>
  <si>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</si>
  <si>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</si>
  <si>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</si>
  <si>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</si>
  <si>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</si>
  <si>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</si>
  <si>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</si>
  <si>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</si>
  <si>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</si>
  <si>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</si>
  <si>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</si>
  <si>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</si>
  <si>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</si>
  <si>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</si>
  <si>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</si>
  <si>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</si>
  <si>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</si>
  <si>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</si>
  <si>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</si>
  <si>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</si>
  <si>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</si>
  <si>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</si>
  <si>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</si>
  <si>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</si>
  <si>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</si>
  <si>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</si>
  <si>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</si>
  <si>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</si>
  <si>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</si>
  <si>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</si>
  <si>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</si>
  <si>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</si>
  <si>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55</t>
  </si>
  <si>
    <t>Nemzetközi kötelezettségek</t>
  </si>
  <si>
    <t>K501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</si>
  <si>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</si>
  <si>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</si>
  <si>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</si>
  <si>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</si>
  <si>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</si>
  <si>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</si>
  <si>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</si>
  <si>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</si>
  <si>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</si>
  <si>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</si>
  <si>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</si>
  <si>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</si>
  <si>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</si>
  <si>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</si>
  <si>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</si>
  <si>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</si>
  <si>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</si>
  <si>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</si>
  <si>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</si>
  <si>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K512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</si>
  <si>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</si>
  <si>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</si>
  <si>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</si>
  <si>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</si>
  <si>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</si>
  <si>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</si>
  <si>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</si>
  <si>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</si>
  <si>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</si>
  <si>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</si>
  <si>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</si>
  <si>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</si>
  <si>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</si>
  <si>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</si>
  <si>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</si>
  <si>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</si>
  <si>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</si>
  <si>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</si>
  <si>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</si>
  <si>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</si>
  <si>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</si>
  <si>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</si>
  <si>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(=76+...+79)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</si>
  <si>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</si>
  <si>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</si>
  <si>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</si>
  <si>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</si>
  <si>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</si>
  <si>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</si>
  <si>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</si>
  <si>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</si>
  <si>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</si>
  <si>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</si>
  <si>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</si>
  <si>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</si>
  <si>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</si>
  <si>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</si>
  <si>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</si>
  <si>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</si>
  <si>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K9111</t>
  </si>
  <si>
    <t>Likviditási célú hitelek, kölcsönök törlesztése pénzügyi vállalkozásnak</t>
  </si>
  <si>
    <t>K9112</t>
  </si>
  <si>
    <t>K9113</t>
  </si>
  <si>
    <t>Hitel-, kölcsöntörlesztés államháztartáson kívülre (=01+02+03)</t>
  </si>
  <si>
    <t>Forgatási célú belföldi értékpapírok vásárlása</t>
  </si>
  <si>
    <t>K9121</t>
  </si>
  <si>
    <t>K9122</t>
  </si>
  <si>
    <t>Befektetési célú belföldi értékpapírok vásárlása</t>
  </si>
  <si>
    <t>K9123</t>
  </si>
  <si>
    <t>K9124</t>
  </si>
  <si>
    <t>Államháztartáson belüli megelőlegezések folyósítása</t>
  </si>
  <si>
    <t>K913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</si>
  <si>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</si>
  <si>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</si>
  <si>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</si>
  <si>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</si>
  <si>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</si>
  <si>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</si>
  <si>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</si>
  <si>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</si>
  <si>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</si>
  <si>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</si>
  <si>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</si>
  <si>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</si>
  <si>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</si>
  <si>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</si>
  <si>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</si>
  <si>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K924</t>
  </si>
  <si>
    <t>K92</t>
  </si>
  <si>
    <t>Adóssághoz nem kapcsolódó származékos ügyletek kiadásai</t>
  </si>
  <si>
    <t>K93</t>
  </si>
  <si>
    <t>Összes kiadás: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</si>
  <si>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</si>
  <si>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</si>
  <si>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</si>
  <si>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</si>
  <si>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</si>
  <si>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</si>
  <si>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</si>
  <si>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</si>
  <si>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</si>
  <si>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</si>
  <si>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</si>
  <si>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</si>
  <si>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</si>
  <si>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</si>
  <si>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</si>
  <si>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</si>
  <si>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</si>
  <si>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</si>
  <si>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</si>
  <si>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</si>
  <si>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</si>
  <si>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</si>
  <si>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</si>
  <si>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</si>
  <si>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</si>
  <si>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</si>
  <si>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</si>
  <si>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</si>
  <si>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</si>
  <si>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</si>
  <si>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</si>
  <si>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</si>
  <si>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</si>
  <si>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</si>
  <si>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</si>
  <si>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</si>
  <si>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</si>
  <si>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</si>
  <si>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</si>
  <si>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</si>
  <si>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</si>
  <si>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</si>
  <si>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</si>
  <si>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</si>
  <si>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</si>
  <si>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</si>
  <si>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</si>
  <si>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</si>
  <si>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</si>
  <si>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</si>
  <si>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</si>
  <si>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</si>
  <si>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</si>
  <si>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</si>
  <si>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</si>
  <si>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</si>
  <si>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</si>
  <si>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</si>
  <si>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</si>
  <si>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</si>
  <si>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</si>
  <si>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</si>
  <si>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</si>
  <si>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</si>
  <si>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</si>
  <si>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</si>
  <si>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</si>
  <si>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</si>
  <si>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</si>
  <si>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</si>
  <si>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</si>
  <si>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</si>
  <si>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</si>
  <si>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</si>
  <si>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</si>
  <si>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</si>
  <si>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</si>
  <si>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</si>
  <si>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Egyéb működési bevételek</t>
  </si>
  <si>
    <t>B410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</si>
  <si>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</si>
  <si>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</si>
  <si>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</si>
  <si>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</si>
  <si>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</si>
  <si>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</si>
  <si>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</si>
  <si>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</si>
  <si>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</si>
  <si>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</si>
  <si>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</si>
  <si>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</si>
  <si>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</si>
  <si>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</si>
  <si>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</si>
  <si>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</si>
  <si>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</si>
  <si>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</si>
  <si>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</si>
  <si>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</si>
  <si>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</si>
  <si>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</si>
  <si>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</si>
  <si>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</si>
  <si>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</si>
  <si>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</si>
  <si>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</si>
  <si>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</si>
  <si>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</si>
  <si>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</si>
  <si>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</si>
  <si>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</si>
  <si>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</si>
  <si>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</si>
  <si>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B8122</t>
  </si>
  <si>
    <t>Befektetési célú belföldi értékpapírok beváltása,  értékesítése</t>
  </si>
  <si>
    <t>B8123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</si>
  <si>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</si>
  <si>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</si>
  <si>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</si>
  <si>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</si>
  <si>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</si>
  <si>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</si>
  <si>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</si>
  <si>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</si>
  <si>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</si>
  <si>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</si>
  <si>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</si>
  <si>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</si>
  <si>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</si>
  <si>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</si>
  <si>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</si>
  <si>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</si>
  <si>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</si>
  <si>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</si>
  <si>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</si>
  <si>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</si>
  <si>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</si>
  <si>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</si>
  <si>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</si>
  <si>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</si>
  <si>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</si>
  <si>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</si>
  <si>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</si>
  <si>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</si>
  <si>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</si>
  <si>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Összes bevétel:</t>
  </si>
  <si>
    <t>Ebből: Koncessziós díj Dél-dunántúli Közlekedési Központ Zrt.</t>
  </si>
  <si>
    <t xml:space="preserve">           Víz- és szennyvízhálózat bérleti díja </t>
  </si>
  <si>
    <t>Intézmények összesen:</t>
  </si>
  <si>
    <t>Közhatalmi bevétel Önkormányzatnál összesen:</t>
  </si>
  <si>
    <t>Intézményeknél összesen:</t>
  </si>
  <si>
    <t>Komló Város Önkormányzat kiadási és bevételi előirányzatai rovat szerinti bontásban</t>
  </si>
  <si>
    <t>Elszámolásból származó bevételek</t>
  </si>
  <si>
    <t>Komlói Közös Önkormányzati Hivatal kiadási és bevételi előirányzatai rovat szerinti bontásban</t>
  </si>
  <si>
    <t>Nemzetiségi önkormányzatok támogatása</t>
  </si>
  <si>
    <t>Peres ügyekkel kapcsolatos tartalék</t>
  </si>
  <si>
    <t>Nem költségvetési szervek támogatása</t>
  </si>
  <si>
    <t>Polgármesteri keret</t>
  </si>
  <si>
    <t>Befizetési kötelezettségek</t>
  </si>
  <si>
    <t>Dél-dunántúli Közlekedési Központ Zrt.</t>
  </si>
  <si>
    <t>Komló-Habilitas Np.Kh.Kft.</t>
  </si>
  <si>
    <t>TDM támogatás</t>
  </si>
  <si>
    <t>Megnevezés</t>
  </si>
  <si>
    <t>Képviselő-testület által elfogadott, szerződéssel le nem kötött feladatok</t>
  </si>
  <si>
    <t>Egyéb igények</t>
  </si>
  <si>
    <t>Javaslat</t>
  </si>
  <si>
    <t>B E R U H Á Z Á S O K:</t>
  </si>
  <si>
    <t>Önkormányzat nagyértékű szoftver</t>
  </si>
  <si>
    <t>Iskolaegészségügy informatika</t>
  </si>
  <si>
    <t>Közös önkormányzati hivatal informatika:</t>
  </si>
  <si>
    <t>a/ nagyértékű eszközbeszerzés</t>
  </si>
  <si>
    <t>b/ nagyértékű szoftverbeszerzés</t>
  </si>
  <si>
    <t>c/ kisértékű informatikai eszközbeszerzés (dologiból átcsoportosítva)</t>
  </si>
  <si>
    <t>d/ kisértékű szoftverbeszerzés</t>
  </si>
  <si>
    <t>Közös önkormányzati hivatal nagyértékű bútorbeszerzés</t>
  </si>
  <si>
    <t>Közös önkormányzati hivatal kisértékű bútor-, textília, egyéb eszközbeszerzés (dologiból átcsoportosítva)</t>
  </si>
  <si>
    <t>Beruházások összesen:</t>
  </si>
  <si>
    <t>FELHALMOZÁSI CÉLÚ PÉNZESZKÖZ-ÁTADÁS:</t>
  </si>
  <si>
    <t>Fejlesztési célú pénzeszköz-átadás Komlói Bányász Horgászegyesületnek</t>
  </si>
  <si>
    <t>Lakóházfelújítás (felújítási alap)</t>
  </si>
  <si>
    <t>Lakásmobilitás</t>
  </si>
  <si>
    <t xml:space="preserve">Munkáltatói lakástámogatás </t>
  </si>
  <si>
    <t>Felhalmozási célú pénzeszköz-átadás összesen:</t>
  </si>
  <si>
    <t>F E L Ú J Í T Á S:</t>
  </si>
  <si>
    <t>Támfal, vízelvezetés havaria</t>
  </si>
  <si>
    <t>Önkormányzati tulajdonú lakások kéményfelújítása</t>
  </si>
  <si>
    <t>GESZ felújítás, karbantartási keret</t>
  </si>
  <si>
    <t>Városi felújítási keret</t>
  </si>
  <si>
    <t>Vízi közmű felújítási keret</t>
  </si>
  <si>
    <t>Önkormányzati intézmények villamosbiztonsági felülvizsgálata</t>
  </si>
  <si>
    <t>Felújítás összesen:</t>
  </si>
  <si>
    <t>Felhalmozási kiadások összesen:</t>
  </si>
  <si>
    <t>Tárgyévi fejlesztési hitelek kamata</t>
  </si>
  <si>
    <t>Fejlesztési kamat összesen:</t>
  </si>
  <si>
    <t>A projekt megnevezése</t>
  </si>
  <si>
    <t>Képviselő-testületi döntés száma</t>
  </si>
  <si>
    <t>Felhalmozási kiadások</t>
  </si>
  <si>
    <t>Mvoks rendszer</t>
  </si>
  <si>
    <t>Komlói Bányász Horgász Egyesület</t>
  </si>
  <si>
    <t>Önkormányzati felhalmozási kiadások összesen:</t>
  </si>
  <si>
    <t>Intézményi felhalmozási kiadások összesen:</t>
  </si>
  <si>
    <t>BEVÉTELEK MEGNEVEZÉSE</t>
  </si>
  <si>
    <t>Előirányzat</t>
  </si>
  <si>
    <t>KIADÁSOK MEGNEVEZÉSE</t>
  </si>
  <si>
    <t>Bevételek összesen:</t>
  </si>
  <si>
    <t>Kiadások összesen:</t>
  </si>
  <si>
    <t>Komló Város Önkormányzat felhalmozási kiadásai rovat szerinti bontásban</t>
  </si>
  <si>
    <t>Sorszám</t>
  </si>
  <si>
    <t>Jogcím száma</t>
  </si>
  <si>
    <t>Jogcím megnevezése</t>
  </si>
  <si>
    <t>I.1.a.</t>
  </si>
  <si>
    <t>Önkormányzati hivatal működésének támogatása</t>
  </si>
  <si>
    <t>I.1.b.</t>
  </si>
  <si>
    <t>I.1.c.</t>
  </si>
  <si>
    <t>Egyéb önkormányzati feladatok támogatása</t>
  </si>
  <si>
    <t>I.1.d.</t>
  </si>
  <si>
    <t>Lakott külterülettel kapcsolatos feladatok támogatása</t>
  </si>
  <si>
    <t>I.1.e.</t>
  </si>
  <si>
    <t>Üdülőhelyi feladatok támogatása</t>
  </si>
  <si>
    <t>I.</t>
  </si>
  <si>
    <t>HELYI ÖNKORMÁNYZATOK MŰKÖDÉSÉNEK ÁLTALÁNOS TÁMOGATÁSA ÖSSZESEN:</t>
  </si>
  <si>
    <t>II.1.</t>
  </si>
  <si>
    <t>Óvodapedagógusok és óvodapedagógusok nevelő munkáját közvetlenül segítők bértámogatása</t>
  </si>
  <si>
    <t>Óvodapedagógusok bértámogatása</t>
  </si>
  <si>
    <t>Segítők bértámogatása</t>
  </si>
  <si>
    <t>II.2.</t>
  </si>
  <si>
    <t>Óvodaműködtetési támogatás</t>
  </si>
  <si>
    <t>Kiegészítő támogatás az óvodapedagógusok minősítéséből adódó többletkiadásokhoz</t>
  </si>
  <si>
    <t>II.</t>
  </si>
  <si>
    <t>TELEPÜLÉSI ÖNKORMÁNYZATOK EGYES KÖZNEVELÉSI  FELADATAINAK TÁMOGATÁSA ÖSSZESEN:</t>
  </si>
  <si>
    <t>III.2.</t>
  </si>
  <si>
    <t>A települési önkormányzatok szociális feladatainak egyéb támogatása</t>
  </si>
  <si>
    <t>III.3.</t>
  </si>
  <si>
    <t>Egyes szociális és gyermekjóléti feladatok támogatása</t>
  </si>
  <si>
    <t>III.5.</t>
  </si>
  <si>
    <t>Gyermekétkeztetés támogatása</t>
  </si>
  <si>
    <t>III.5.a.</t>
  </si>
  <si>
    <t>Finanszírozás szempontjából elismert dolgozók bértámogatása</t>
  </si>
  <si>
    <t>III.5.b.</t>
  </si>
  <si>
    <t>Gyermekétkeztetés üzemeltetési támogatása</t>
  </si>
  <si>
    <t>III.</t>
  </si>
  <si>
    <t>A TELEPÜLÉSI ÖNKORMÁNYZATOK SZOCIÁLIS ÉS GYERMEKJÓLÉTI ÉS GYERMEKÉTKEZTETÉSI FELADATAINAK TÁMOGATÁSA ÖSSZESEN:</t>
  </si>
  <si>
    <t>IV.1.d.</t>
  </si>
  <si>
    <t>Települési önkormányzatok nyilvános könyvtári és közművelődési feladatainak támogatása</t>
  </si>
  <si>
    <t xml:space="preserve">IV. </t>
  </si>
  <si>
    <t>A TELEPÜLÉSI ÖNKORMÁNYZATOK KULTURÁLIS FELADATAINAK TÁMOGATÁSA ÖSSZESEN:</t>
  </si>
  <si>
    <t>Önkormányzatok egyes költségvetési kapcsolatokból számított bevételei összesen:</t>
  </si>
  <si>
    <t xml:space="preserve">  </t>
  </si>
  <si>
    <t>4. sz. melléklet</t>
  </si>
  <si>
    <t>Működési célú tám.  áh-n belülre</t>
  </si>
  <si>
    <t>5. sz. melléklet</t>
  </si>
  <si>
    <t>Működési célú tám.   áh-n kívülre</t>
  </si>
  <si>
    <t>Felhalm. célú tám.  áh-n belülre</t>
  </si>
  <si>
    <t>6.1. sz. melléklet</t>
  </si>
  <si>
    <t>6.1.1.sz. melléklet</t>
  </si>
  <si>
    <t>és tartalékok rovat szerinti bontásban</t>
  </si>
  <si>
    <t xml:space="preserve">Komló Város Önkormányzat működési célú pénzeszköz átadások </t>
  </si>
  <si>
    <t>6.2. sz. melléklet</t>
  </si>
  <si>
    <t>7. sz. melléklet</t>
  </si>
  <si>
    <t>Önkormányzati és intézményi felhalmozási célú kiadások</t>
  </si>
  <si>
    <t>7.1. sz. melléklet</t>
  </si>
  <si>
    <t>K I M U T A T Á S</t>
  </si>
  <si>
    <t>9. sz. melléklet</t>
  </si>
  <si>
    <t>(költségvetési tv. 2. sz. melléklete alapján)</t>
  </si>
  <si>
    <t>Iparűzési adó</t>
  </si>
  <si>
    <t>Építményadó</t>
  </si>
  <si>
    <t>Magánszemélyek kommunális adója</t>
  </si>
  <si>
    <t>Telekadó</t>
  </si>
  <si>
    <t>Idegenforgalmi adó</t>
  </si>
  <si>
    <t>Helyi adó összesen:</t>
  </si>
  <si>
    <t>Önkormányzati ingatlanértékesítés</t>
  </si>
  <si>
    <t>Társulás általános és ágazati feladatainak támogatása</t>
  </si>
  <si>
    <t>Összesen:</t>
  </si>
  <si>
    <t>Támogatási kategóriák megnevezése</t>
  </si>
  <si>
    <t>Támogatási keret</t>
  </si>
  <si>
    <t>11. sz. melléklet</t>
  </si>
  <si>
    <t>Nem költségvetési szervek támogatási igénye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</si>
  <si>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</si>
  <si>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</si>
  <si>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</si>
  <si>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</si>
  <si>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K5023</t>
  </si>
  <si>
    <t>Működési célú támogatások az Európai Uniónak</t>
  </si>
  <si>
    <t>K513</t>
  </si>
  <si>
    <t>Beruházások (=72+…+78)</t>
  </si>
  <si>
    <t>K89</t>
  </si>
  <si>
    <t>Költségvetési kiadások (=19+20+45+54+71+79+84+94)</t>
  </si>
  <si>
    <t>Hosszú lejáratú hitelek, kölcsönök törlesztése pénzügyi vállalkozásnak</t>
  </si>
  <si>
    <t>Rövid lejáratú hitelek, kölcsönök törlesztése pénzügyi vállalkozásnak</t>
  </si>
  <si>
    <t>K9125</t>
  </si>
  <si>
    <t>K9126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</si>
  <si>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</si>
  <si>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</si>
  <si>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</si>
  <si>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</si>
  <si>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értékpapírok kiadásai (=05+…+10)</t>
  </si>
  <si>
    <t>Pénzeszközök lekötött bankbetétként elhelyezése</t>
  </si>
  <si>
    <t>Hosszú lejáratú tulajdonosi kölcsönök kiadásai</t>
  </si>
  <si>
    <t>K9191</t>
  </si>
  <si>
    <t>K9192</t>
  </si>
  <si>
    <t>Rövid lejáratú tulajdonosi kölcsönök kiadásai</t>
  </si>
  <si>
    <t>Tulajdonosi kölcsönök kiadásai (=18+19)</t>
  </si>
  <si>
    <t>K919</t>
  </si>
  <si>
    <t>Belföldi finanszírozás kiadásai (=04+11+…+17+20)</t>
  </si>
  <si>
    <t>K925</t>
  </si>
  <si>
    <t>Hitelek, kölcsönök törlesztése külföldi pénzintézeteknek</t>
  </si>
  <si>
    <t>Külföldi finanszírozás kiadásai (=22+…+26)</t>
  </si>
  <si>
    <t>Váltókiadások</t>
  </si>
  <si>
    <t>K94</t>
  </si>
  <si>
    <t>Finanszírozási kiadások (=21+27+28+29)</t>
  </si>
  <si>
    <t>Biztosító által fizetett kártérítés</t>
  </si>
  <si>
    <t>B411</t>
  </si>
  <si>
    <t>B64</t>
  </si>
  <si>
    <t>B65</t>
  </si>
  <si>
    <t>B74</t>
  </si>
  <si>
    <t>B75</t>
  </si>
  <si>
    <t>B8191</t>
  </si>
  <si>
    <t>Rövid lejáratú tulajdonosi kölcsönök bevételei</t>
  </si>
  <si>
    <t>B8192</t>
  </si>
  <si>
    <t>Tulajdonosi kölcsönök bevételei (=18+19)</t>
  </si>
  <si>
    <t>B819</t>
  </si>
  <si>
    <t>Hitelek, kölcsönök felvétele külföldi pénzintézetektől</t>
  </si>
  <si>
    <t>B825</t>
  </si>
  <si>
    <t>Váltóbevételek</t>
  </si>
  <si>
    <t>B84</t>
  </si>
  <si>
    <t>Működési célú visszatérítendő támogatások, kölcsönök visszatérülése az Európai Uniótól</t>
  </si>
  <si>
    <t>Felhalmozási célú visszatérítendő támogatások, kölcsönök visszatérülése az Európai Uniótól</t>
  </si>
  <si>
    <t>Hosszú lejáratú hitelek, kölcsönök felvétele pénzügyi vállalkozástól</t>
  </si>
  <si>
    <t>Lekötött bankbetétek megszüntetése</t>
  </si>
  <si>
    <t>Település-üzemeltetéshez kapcsolódó feladatellátás alaptámogatása</t>
  </si>
  <si>
    <t>I.6.</t>
  </si>
  <si>
    <t>II.4.</t>
  </si>
  <si>
    <t xml:space="preserve">           egyéb működési bevételek</t>
  </si>
  <si>
    <t>Tagi kölcsön visszafizetés Baranya-Víz Zrt.</t>
  </si>
  <si>
    <t xml:space="preserve">Közösségek Háza, Színház kisértékű eszközbeszerzések </t>
  </si>
  <si>
    <t xml:space="preserve">József A. Könyvtár, Múzeum kisértékű eszközbeszerzések </t>
  </si>
  <si>
    <t>Komló Városi Óvoda kisértékű eszközbeszerzések</t>
  </si>
  <si>
    <t>GESZ: Munkaügyi Központ támogatása</t>
  </si>
  <si>
    <t xml:space="preserve">Városgondnokság kisértékű eszközbeszerzések </t>
  </si>
  <si>
    <t xml:space="preserve">GESZ kisértékű eszközbeszerzések </t>
  </si>
  <si>
    <t>Városgondnokság lakóházfelújítás</t>
  </si>
  <si>
    <t>Befektetett pénzügyi eszközökből származó bevételek</t>
  </si>
  <si>
    <t>B4081</t>
  </si>
  <si>
    <t>Egyéb kapott (járó) kamatok és kamatjellegű bevételek</t>
  </si>
  <si>
    <t>B4082</t>
  </si>
  <si>
    <t>Részesedésekből származó pénzügyi műveletek bevételei</t>
  </si>
  <si>
    <t>B4091</t>
  </si>
  <si>
    <t>Más egyéb pénzügyi műveletek bevételei</t>
  </si>
  <si>
    <t>B4092</t>
  </si>
  <si>
    <t>III.7.</t>
  </si>
  <si>
    <t>Egyéb elvonások befizetések</t>
  </si>
  <si>
    <t>Egyéb működési célú kiadások (=55+59+…+70)</t>
  </si>
  <si>
    <t>Felhalmozási célú támogatások az Európai Uniónak</t>
  </si>
  <si>
    <t>Egyéb felhalmozási célú kiadások (=85+…+93)</t>
  </si>
  <si>
    <t>Államháztartáson belüli megelőlegezések visszafizetése</t>
  </si>
  <si>
    <t>Hitelek, kölcösnök törlesztése külföldi kormányoknak és nemzetközi szervezeteknek</t>
  </si>
  <si>
    <t>Kamatbevételek és más nyereségjellegű bevételek (=41+42)</t>
  </si>
  <si>
    <t>Egyéb pénzügyi műveletek bevételei (=44+45)</t>
  </si>
  <si>
    <t>Működési bevételek (=34+…+40+43+46+…+48)</t>
  </si>
  <si>
    <t>Felhalmozási bevételek (=50+…+54)</t>
  </si>
  <si>
    <t>Működési célú visszatérítendő támogatások, kölcsönök visszatérülése kormányoktól és nemzetközi szervezetktől</t>
  </si>
  <si>
    <t>Működési célú átvett pénzeszközök (=56+…+60)</t>
  </si>
  <si>
    <t>Felhalmozási célú visszatérítendő támogatások, kölcsönök visszatérülése kormányoktól és más nemzetközi szervezetktől</t>
  </si>
  <si>
    <t>Felhalmozási célú átvett pénzeszközök (=62+…+66)</t>
  </si>
  <si>
    <t>Költségvetési bevételek (=13+19+33+49+55+61+67)</t>
  </si>
  <si>
    <t>Rövid lejáratú hitelek, kölcsönök felvétele  pénzügyi vállalkozástól</t>
  </si>
  <si>
    <t>Forgatási célú belföldi értékpapírok kibocsátása</t>
  </si>
  <si>
    <t>Befektetési célú belföldi értékpapírok kibocsátása</t>
  </si>
  <si>
    <t>Hosszú lejáratú tulajdonosi kölcsönök bevételei</t>
  </si>
  <si>
    <t>Belföldi finanszírozás bevételei (=04+09+12+…+17+20)</t>
  </si>
  <si>
    <t>Forgatási célú külföldi értékpapírok beváltása,  értékesítése</t>
  </si>
  <si>
    <t>Hitelek, kölcsönök felvétele külföldi kormáynoktól és nemzetjközi szervezetektől</t>
  </si>
  <si>
    <t>Külföldi finanszírozás bevételei (=22+…+26)</t>
  </si>
  <si>
    <t>Finanszírozási bevételek (=21+27+28+29)</t>
  </si>
  <si>
    <t>Bursa Hungarica Ösztöndíj Pályázat</t>
  </si>
  <si>
    <t>Országos Fogyasztóvédelmi Egyesület B.M-i Szervezete</t>
  </si>
  <si>
    <t>Orfű-Pécsi Tó Np.Kh.Kft. Készfizető kezesség</t>
  </si>
  <si>
    <t>Tulajdonosi mögöttes fel.bizt.(bérlakás közmű hátr.)</t>
  </si>
  <si>
    <t>Társulási tagdíj visszautalás (belső ell. megtak.)</t>
  </si>
  <si>
    <t>Komlói Többcélú Kistérségi Társulásnak tagdíj</t>
  </si>
  <si>
    <t>Családsegítő egyszeri támogatása</t>
  </si>
  <si>
    <t>Honismereti és Városszépítő Egyesület Kolbásztöltő Fesztiválra</t>
  </si>
  <si>
    <t>Vállalkozásfejlesztési támogatás</t>
  </si>
  <si>
    <t>Önk-i int-ek villamosbiztonsági felülvizsgálata</t>
  </si>
  <si>
    <t>Önkormányzati tul-ú lakások kéményfelújítása</t>
  </si>
  <si>
    <t>Közvilágítás fejlesztési igény</t>
  </si>
  <si>
    <t>Baranya-Víz Zrt.</t>
  </si>
  <si>
    <t xml:space="preserve">Szabályozási terv </t>
  </si>
  <si>
    <t>Pályázat előkészítési, tervezési, önerő és megelőlegezési keret</t>
  </si>
  <si>
    <t>Iskolaegészségügy kisértékű tárgyi eszköz, bútor</t>
  </si>
  <si>
    <t>Komlói Fűtőerőmű Zrt-nek KBSK létesítmény üzemeltetés tám.</t>
  </si>
  <si>
    <t>HegyhátMédia Kft.</t>
  </si>
  <si>
    <t>Szociális kölcsön nyújtása</t>
  </si>
  <si>
    <t>Pályázati, előkészítési, önerő és megelőlegezési keret</t>
  </si>
  <si>
    <t>Szabályozási terv módosítása</t>
  </si>
  <si>
    <t>Védőnői szolgálat kisértékű informatikai eszköz</t>
  </si>
  <si>
    <t>Iskolaegészségügy  kisértékű szoftver</t>
  </si>
  <si>
    <t>Védőnői szolgálat kisértékű tárgyi eszköz, bútor beszerzés</t>
  </si>
  <si>
    <t>Iskolaegészségügy  kisértékű tárgyi eszköz, bútor beszerzés</t>
  </si>
  <si>
    <t>Start önerő tartaléka</t>
  </si>
  <si>
    <t>III.6.</t>
  </si>
  <si>
    <t xml:space="preserve">Közvilágítás fejlesztési igények: </t>
  </si>
  <si>
    <t>Hóvirág u. 1. : 1db oszlop és 1db lámpatest</t>
  </si>
  <si>
    <t>Rozmaring u. és Zobák akna lépcsősoron: 1db meglévő oszlopra 1db lámpatest</t>
  </si>
  <si>
    <t>Elektromos töltőállomás létesítése (161/2016.(IX.22.))</t>
  </si>
  <si>
    <t>Körtvélyesi sportpark és futópálya épület (önerő) (136/2016.VII.12.))</t>
  </si>
  <si>
    <t>Munkácsy Mihály utcai útfelújítás, bővítés, közműkiváltás</t>
  </si>
  <si>
    <t>Körtvélyesi új garázsok közötti út építése</t>
  </si>
  <si>
    <t xml:space="preserve">Lakáscélú támogatás </t>
  </si>
  <si>
    <t>forintban</t>
  </si>
  <si>
    <t>Önkormányzat kisértékű eszközbeszerzés</t>
  </si>
  <si>
    <t>József A. Könyvtár, Múzeum Kubinyi program áthúzódó</t>
  </si>
  <si>
    <t>Komlói Tésztagyártó Szociális Szövetkezet</t>
  </si>
  <si>
    <t>Vállalkozásfejlesztési támogatás áthúzódó</t>
  </si>
  <si>
    <t>Pályázati támogatás-visszafizetési keret</t>
  </si>
  <si>
    <t>Komlói Napok kitüntetettek</t>
  </si>
  <si>
    <t>Megjegyzés</t>
  </si>
  <si>
    <t>Bevétel</t>
  </si>
  <si>
    <t>Kiadás</t>
  </si>
  <si>
    <t>TOP-3.1.1-15-BA1-2016-00007 Komló-Sikonda kerékpárút létesítése</t>
  </si>
  <si>
    <t>38/2016. (III.30.)</t>
  </si>
  <si>
    <t>A pályázat elbírálás alatt</t>
  </si>
  <si>
    <t>TOP-1.1.1-15-BA1-2016-00001 Körtvélyesi 1545/18 hrsz-ú út melletti terület infrastruktúra fejlesztése</t>
  </si>
  <si>
    <t>69/2016. (V.5.)</t>
  </si>
  <si>
    <t>39/2016. (III.30.)</t>
  </si>
  <si>
    <t>14/2016. (II.18.)</t>
  </si>
  <si>
    <t>86/2016. (V.26.)</t>
  </si>
  <si>
    <t>15/2016. (II.18.) 117/2016.(VI.23.)</t>
  </si>
  <si>
    <t>TOP-2.1.1-15-BA1-2016-00001 Barnamezős területek rehabilitációja (Juhász Gy. U.)</t>
  </si>
  <si>
    <t>118/2016.(VI.23.)</t>
  </si>
  <si>
    <t>TOP-3.2.1-15-BA1-2016-00001 Komló, Pécsi u. 42. sz. alatti épület energetikai korszerűsítése</t>
  </si>
  <si>
    <t>97/2016.(VI.23.)</t>
  </si>
  <si>
    <t>KEHOP-2.2.1-15-2015-00013 Komlói szennyvízberuházás</t>
  </si>
  <si>
    <t>56/2016.(IV.14.)</t>
  </si>
  <si>
    <t>KEHOP-5.4.1 Szemléletformálási programok</t>
  </si>
  <si>
    <t xml:space="preserve">169/2016.(X.27.) </t>
  </si>
  <si>
    <t>Tagi kölcsön visszafizetés Komlói Tésztagyártó Szociális Szövetkezet</t>
  </si>
  <si>
    <t>Kisértékű tárgyi eszköz, bútor</t>
  </si>
  <si>
    <t>Munkácsy u. felújítás</t>
  </si>
  <si>
    <t>Körtélyesi új garázsok közötti út építése</t>
  </si>
  <si>
    <t>Elektromos töltőállomás létesítése</t>
  </si>
  <si>
    <t>Nemzeti Szabadidős-egészségsportpark program</t>
  </si>
  <si>
    <t>Társulás bérkomp., szoc.ág., bölcsődei pótlék támogatása</t>
  </si>
  <si>
    <t>TOP-3.2.1-15 Szt.Borbála Otthon Pécsi út 42. energetikai korsz.</t>
  </si>
  <si>
    <t>Áh-n kívülről összesen:</t>
  </si>
  <si>
    <t>Komlói Többcélú Kistérségi Társulás működési célú támogatás munkaszervezeti feladatok ellátásához</t>
  </si>
  <si>
    <t>Áh-n belüli megelőlegezés visszafizetése</t>
  </si>
  <si>
    <t>Munkaadókat terhelő járulékok</t>
  </si>
  <si>
    <t>Hitelek, kölcsönök felvétele külföldi kormányoktól és nemzetközi szervezetektől</t>
  </si>
  <si>
    <t xml:space="preserve">Vagyoni típusú adók </t>
  </si>
  <si>
    <t>Városgazdálkodási Zrt. síkosságmentesítésre</t>
  </si>
  <si>
    <t xml:space="preserve">Támogatás </t>
  </si>
  <si>
    <t>3.sz. melléklet</t>
  </si>
  <si>
    <t>Komló Város Önkormányzat és intézményei felhalmozási bevételek és kiadások mérlegszerűen kimutatva</t>
  </si>
  <si>
    <t>Felhalmozási c.önkormányzati támogatás</t>
  </si>
  <si>
    <t>Felhalmozási c. tám. bevételei áh-n belülről</t>
  </si>
  <si>
    <t>Felhalmozási bevételek</t>
  </si>
  <si>
    <t>Felhalmozási c.tám.áh-n belülre</t>
  </si>
  <si>
    <t>Felhalmozási c. kölcsön térülése</t>
  </si>
  <si>
    <t>Felhalmozási c.kölcsön nyújtása</t>
  </si>
  <si>
    <t>Felhalmozási c.átvett pénzeszköz</t>
  </si>
  <si>
    <t>Felhalmozási c.tám.áh-n kívülre</t>
  </si>
  <si>
    <t>Felhalmozási c. maradvány</t>
  </si>
  <si>
    <t>Felhalmozási c. hitel törlesztés</t>
  </si>
  <si>
    <t>Felhalmozási c. hitel felvétele</t>
  </si>
  <si>
    <t>Felhalmozási kamat (dologi kiadás)</t>
  </si>
  <si>
    <t>Működési mérleg átcsoportosítása</t>
  </si>
  <si>
    <t>2.sz. melléklet</t>
  </si>
  <si>
    <t>Komló Város Önkormányzat és intézményei működési bevételek és kiadások mérlegszerűen kimutatva</t>
  </si>
  <si>
    <t>Önkormányzat működési támogatásai</t>
  </si>
  <si>
    <t>Működési c. tám. bevételei áh-n belülről</t>
  </si>
  <si>
    <t>Dologi kiadások (felhalmozási kamat nélkül)</t>
  </si>
  <si>
    <t>Működési c. kölcsön térülése</t>
  </si>
  <si>
    <t>Működési c.tám. áh-n belülre</t>
  </si>
  <si>
    <t>Működési c.átvett pénzeszköz</t>
  </si>
  <si>
    <t>Működési c.kölcsön nyújtása</t>
  </si>
  <si>
    <t>Működési c. maradvány</t>
  </si>
  <si>
    <t>Működési c. tám.áh-n kívülre</t>
  </si>
  <si>
    <t>Működési c. hitel felvétele</t>
  </si>
  <si>
    <t>Áh-n belüli megelőlegezések</t>
  </si>
  <si>
    <t>Működési c. hitel törlesztés</t>
  </si>
  <si>
    <t>Felhalmozási mérleg átcsoportosítása</t>
  </si>
  <si>
    <t>1.sz. melléklet</t>
  </si>
  <si>
    <t>Komló Város Önkormányzat és intézményei bevételek és kiadások mérlegszerűen kimutatva</t>
  </si>
  <si>
    <t>Hitel felvétele</t>
  </si>
  <si>
    <t>Maradvány igénybevétele</t>
  </si>
  <si>
    <t>Áh-n belüli megel.visszafizetése</t>
  </si>
  <si>
    <t>Hitel törlesztés</t>
  </si>
  <si>
    <t>Közfoglalkoztatás</t>
  </si>
  <si>
    <t>Mvoks rendszer nagyértékű eszközbeszerzés</t>
  </si>
  <si>
    <t>Önkormányzat kisértékű informatika</t>
  </si>
  <si>
    <t>Önkormányzat kisértékű szoftver</t>
  </si>
  <si>
    <t>József A. Könyvtár, Múzeum EFOP-4.1.8-16-2017-00168</t>
  </si>
  <si>
    <t>2018. év</t>
  </si>
  <si>
    <t>Sybac Solar Kft. telkek visszavásárlása</t>
  </si>
  <si>
    <t>Településképi arculati kézikönyv elkészítése (152/2017. (IX.27.))</t>
  </si>
  <si>
    <t>KEHOP-2.2.1-15-2015-00013 Komlói szennyvízberuházás (77/2017.(V.25.))</t>
  </si>
  <si>
    <t>Gorkij u. alatti garázssor II.üteme</t>
  </si>
  <si>
    <t>Juhász Gy. u. és Gorkij u. összekötő járda: 1db meglévő oszlopra 1db lámpatest</t>
  </si>
  <si>
    <t>Mecsekfalui út buszmegálló 1 db napelemes lámpatest</t>
  </si>
  <si>
    <t>Interreg pályázat (Könyvtár épület) (149/2017.(IX.27.))</t>
  </si>
  <si>
    <t>MLSZ pályépítési program rekortán pálya (önerő) (83/2017.(VI.8.))</t>
  </si>
  <si>
    <t>Pécsi út 42. sz. alatti önkormányzati épület energetikai korszerűsítése nem támogatott műszaki tartalom (20/2017.(III.9.))</t>
  </si>
  <si>
    <t>Áramvételi helyek kiépítése (Eszperantó tér, Városház tér)</t>
  </si>
  <si>
    <t>TOP-1.1.1-15-BA1-2016-00001 Körtvélyes Határ út melletti terület infrastruktúra fejlesztése</t>
  </si>
  <si>
    <t xml:space="preserve">TOP-1.1.3-15-BA1-2016-00001 Komlói város területén lévő piac és vásárcsarnok rekonstrukciója </t>
  </si>
  <si>
    <t>TOP-1.2.1-15-BA1-2016-00007 Kerékpáron az Ormánságtól a Mecsekig</t>
  </si>
  <si>
    <t>TOP-1.4.1-15-BA1-2016-00011 Óvodák és bölcsőde fejlesztése Komlón</t>
  </si>
  <si>
    <t>TOP-2.1.2-15-BA1-2016-00003 Petőfi tér és környezetének rehabilitációja</t>
  </si>
  <si>
    <t>TOP-2.1.1-15-BA1-2016-00001 Barnamezős területek rehabilitációja (Juhász Gy. u.)</t>
  </si>
  <si>
    <t>TOP-3.2.1-15-BA1-206-00001 Komló, Pécsi út 42.sz. alatti épület energetikai korszerűsítése</t>
  </si>
  <si>
    <t xml:space="preserve">TOP-1.1.1-16-BA1-2017-00002 Komló, Nagyrét utcai meglévő ipari terület alapinfrastruktúra fejlesztése </t>
  </si>
  <si>
    <t>TOP-3.2.1-16 Önkormányzati épületek energetikai korszerűsítése</t>
  </si>
  <si>
    <t>TOP-3.1.1-16-BA1-2017-00011 Fenntartható települési közlekedésfejlesztés</t>
  </si>
  <si>
    <t>EFOP-1.5.2-16 Humán szolgáltatások fejlesztése a Komlói járásban</t>
  </si>
  <si>
    <t>Belterületi utak felújítása 2017.:</t>
  </si>
  <si>
    <t>Körtvélyesi gyűjtőút és Széchenyi I. utcai szakasz (48/2017.(IV.28.))</t>
  </si>
  <si>
    <t>Széchenyi I. utca középső szakasz</t>
  </si>
  <si>
    <t>KBSK asztalitenisz csarnok felújítása (167/2017.(X.26.))</t>
  </si>
  <si>
    <t>Autósvölgy és Ipari út szennyvíz korlátozási kártalanítás</t>
  </si>
  <si>
    <t>TOP-2.1.1-16-BA1-2017-00003 Barnamezős területek rehabilitációja (Altáró u.)</t>
  </si>
  <si>
    <t>Komlói város területén lévő piac és vásárcsarnok nem támogatott műszaki tartalom (162/2017.(X.26.)) 3562.hrsz. telek és épület vásárlás</t>
  </si>
  <si>
    <t>Vízi közmű felújítási keret áthúzódó (77/2017.(V.25.), 5/2018.(I.11.))</t>
  </si>
  <si>
    <t>2018. évi előirányzata</t>
  </si>
  <si>
    <t>7/2. sz. melléklet</t>
  </si>
  <si>
    <t>Komló Város Önkormányzat 2018. évi EU-s projektjei</t>
  </si>
  <si>
    <t>Ssz.</t>
  </si>
  <si>
    <t>Fejlesztési költség</t>
  </si>
  <si>
    <t>Teljes bekerülési költség (Ft)</t>
  </si>
  <si>
    <t>Teljes bekerülési költségből tartalékkeret</t>
  </si>
  <si>
    <t>Külső partnerek által felhasznált keret</t>
  </si>
  <si>
    <t xml:space="preserve">2016-2017.  </t>
  </si>
  <si>
    <t>2019-2020.</t>
  </si>
  <si>
    <t>Működési költség</t>
  </si>
  <si>
    <t>A bevételi összeg 2017. évben előlegként folyósítva</t>
  </si>
  <si>
    <t>TOP-1.1.3-15-BA1-2016-0001 Komló város területén lévő piac és vásárcsarnok rekonstrukciója</t>
  </si>
  <si>
    <t>TOP-1.2.1-16-BA1-2016-00007 Kerékpáron az Ormánságtól a Mecsekig</t>
  </si>
  <si>
    <t>5.</t>
  </si>
  <si>
    <t>6.</t>
  </si>
  <si>
    <t>7.</t>
  </si>
  <si>
    <t>8.</t>
  </si>
  <si>
    <t>9.</t>
  </si>
  <si>
    <t>10.</t>
  </si>
  <si>
    <t>0</t>
  </si>
  <si>
    <t>Pályázat elbírálás alatt</t>
  </si>
  <si>
    <t>A pályázat nyertessége esetén szerződéssel vállalt kötelezettség</t>
  </si>
  <si>
    <t>11.</t>
  </si>
  <si>
    <t>TOP-1.1.1-16-BA1-2017-00002 Komló, Nagyrét utcai meglévő ipari terület alapinfrastruktúra fejlesztése</t>
  </si>
  <si>
    <t>2018-ban utalják az előleget</t>
  </si>
  <si>
    <t>12.</t>
  </si>
  <si>
    <t>TOP-3.1.1-16-BA1-2017-00011 - Fenntartható települési közlekedésfejlesztés</t>
  </si>
  <si>
    <t>93/2017. (VI.28.)</t>
  </si>
  <si>
    <t>Támogatási összeggel kapcsolatos kifogás elbírálása folyamatban</t>
  </si>
  <si>
    <t>13.</t>
  </si>
  <si>
    <t xml:space="preserve">TOP-2.1.1-16-BA1-2017-00003 - Barnamezős területek rehabilitációja </t>
  </si>
  <si>
    <t>120/2017. (VII.13.)</t>
  </si>
  <si>
    <t>206/2017. (XI.30.)</t>
  </si>
  <si>
    <t>14.</t>
  </si>
  <si>
    <t>TOP-3.2.1-16-BA1-2017-00004 - Önkormányzati épületek energetikai korszerűsítése Komlón</t>
  </si>
  <si>
    <t>15.</t>
  </si>
  <si>
    <t>EFOP-2.4.2-17 - Lakhatási körülmények javítása Komlón a Kazinczy F. utcában</t>
  </si>
  <si>
    <t>191/2017. (XI.30.)</t>
  </si>
  <si>
    <t>16.</t>
  </si>
  <si>
    <t>51/2017. (IV.28.)</t>
  </si>
  <si>
    <t>Támogatási szerződés megkötése folyamatban. A komlói költség 141.233.854,- Ft melyből 7.172.912,-Ft fejlesztési célú, 134.060.942,-Ft működési költség.</t>
  </si>
  <si>
    <t>17.</t>
  </si>
  <si>
    <t>TOP-5.3.1-16-BA1-2017-00006 Helyi identitás és kohézió erősítése a komlói járásban</t>
  </si>
  <si>
    <t>133/2017. (IX.27.)</t>
  </si>
  <si>
    <t>18.</t>
  </si>
  <si>
    <t>Interreg pályázat (Városi Könyvtár épülete)</t>
  </si>
  <si>
    <t>149/2017. (IX.27.)</t>
  </si>
  <si>
    <t>19.</t>
  </si>
  <si>
    <t>KÖFOP-1.2.1-VEKOP-16 Komló Város Önkormányzat ASP központhoz való csatlakozása</t>
  </si>
  <si>
    <t>11/2017. (II.2.)</t>
  </si>
  <si>
    <t>2018.</t>
  </si>
  <si>
    <t>Komló Város Önkormányzat 2018. évi általános és ágazati feladatainak támogatása</t>
  </si>
  <si>
    <t>bevételei 2018. év</t>
  </si>
  <si>
    <t>Mánfától bejáró gyermekek után 2018. év</t>
  </si>
  <si>
    <t>TOP-1.1.1 Körtvélyes Határ út 2019. évi rész</t>
  </si>
  <si>
    <t>TOP-1.1.3 Piac és vásárcsarnok 2019. évi rész</t>
  </si>
  <si>
    <t>TOP-2.1.2 Petőfi tér és körny.rehab. 2019. évi rész</t>
  </si>
  <si>
    <t>TOP-2.1.1 Barnamezős ter. (J.Gy.) 2019. évi rész</t>
  </si>
  <si>
    <t>TOP-3.2.1 Szt.B.O., Pécsi út 42. en.korsz. 2019. évi rész</t>
  </si>
  <si>
    <t>Kisértékű szoftver</t>
  </si>
  <si>
    <t>Kisértékű számítástechnika</t>
  </si>
  <si>
    <t>Sybac Solar telkek visszavásárlása</t>
  </si>
  <si>
    <t>TOP-5.3.1 A helyi identitás és kohézió erősítése</t>
  </si>
  <si>
    <t xml:space="preserve">Ebből:    Működőképesség megőrzését szolgáló rendkívüli önkormányzati támogatás </t>
  </si>
  <si>
    <t xml:space="preserve">              ASP rendszer működtetésének támogatása</t>
  </si>
  <si>
    <t>Polgármesteri illetmény támogatása</t>
  </si>
  <si>
    <t>Bölcsőde, mini bölcsőde támogatása</t>
  </si>
  <si>
    <t>A rászoruló gyermekek szünidei étkeztetésének támogatása</t>
  </si>
  <si>
    <t>Bérkompenzáció, kulturális pótlék</t>
  </si>
  <si>
    <t>Belterületi utak felújítása Széchenyi és Körtvélyesi utak</t>
  </si>
  <si>
    <t>Vízi közmű felújítási keret áthúzódó</t>
  </si>
  <si>
    <t xml:space="preserve">Vízi közmű felújítási keret áthúzódó áfa befizetése </t>
  </si>
  <si>
    <t>Pécsi Egyházmegye részére Belvárosi Óvoda után</t>
  </si>
  <si>
    <t>Településképi arculati kézikönyv</t>
  </si>
  <si>
    <t xml:space="preserve">3562.hrsz.épület és udvar vásárlás </t>
  </si>
  <si>
    <t>Áramvételi helyek kiépítése</t>
  </si>
  <si>
    <t>TOP-1.1.1-15-BA1-2016-00001 Körtvélyes Határ út m.ter.infr.str.fejl.</t>
  </si>
  <si>
    <t>TOP-1.1.1-16-BA1-2017-00002 Komló, Nagyrét utcai ipari ter.infr.st.fejl.</t>
  </si>
  <si>
    <t>TOP-1.1.3-15-BA1-2016-00001 Komlói piac és vásárcsarnok rek.</t>
  </si>
  <si>
    <t>TOP-1.4.1-15-BA1-2016-00011 Óvodák és bölcsőde fejlesztése</t>
  </si>
  <si>
    <t>TOP-2.1.1-15-BA1-2016-00001 Barnamezős ter.rehab.(Juhász Gy. u.)</t>
  </si>
  <si>
    <t>TOP-2.1.1-16-BA1-2017-00003 Barnamezős ter.rehab. (Altáró u.)</t>
  </si>
  <si>
    <t>TOP-2.1.2-15-BA1-2016-00003 Petőfi tér és környezetének rehab.</t>
  </si>
  <si>
    <t>TOP-3.1.1-16-BA1-2017-00011 Fenntartható települési közlekedésfejl.</t>
  </si>
  <si>
    <t>KEHOP-5.4.1 Szemléletváltási programok</t>
  </si>
  <si>
    <t>Interreg pályázat (Könyvtár épület)</t>
  </si>
  <si>
    <t>Védőnőkkisértékű program</t>
  </si>
  <si>
    <t>Védőnők kisértékű informatika</t>
  </si>
  <si>
    <t>Védőnők kisértékű tárgyi eszköz, bútor</t>
  </si>
  <si>
    <t xml:space="preserve">MLSZ pályépítési program rekortán pálya </t>
  </si>
  <si>
    <t xml:space="preserve">Komlói Fűtőerőmű Zrt-nek Sportközpont támogatása </t>
  </si>
  <si>
    <t>KBSK asztalitenisz csarnok felújítása</t>
  </si>
  <si>
    <t>Szt.Borbála Otthon Pécsi út 42. energetikai korsz.nem tám.rész</t>
  </si>
  <si>
    <t>Könyvtár: EFOP pályázat támogatása</t>
  </si>
  <si>
    <t xml:space="preserve">Köteles feladatok </t>
  </si>
  <si>
    <t>5/a sz. melléklet</t>
  </si>
  <si>
    <t>5/b sz. melléklet</t>
  </si>
  <si>
    <t>Nem köteles feladatok</t>
  </si>
  <si>
    <t>5/c sz. melléklet</t>
  </si>
  <si>
    <t xml:space="preserve">Államigazgatási feladatok </t>
  </si>
  <si>
    <t>8.sz.melléklet</t>
  </si>
  <si>
    <t>Tárgyéven túlnyúló kötelezettségvállalás testületi döntések alapján</t>
  </si>
  <si>
    <t>Jogosult</t>
  </si>
  <si>
    <t>Időszak</t>
  </si>
  <si>
    <t>Cél</t>
  </si>
  <si>
    <t>Működés</t>
  </si>
  <si>
    <t>Fejlesztés</t>
  </si>
  <si>
    <t>Mindösszesen:</t>
  </si>
  <si>
    <t>10.sz.melléklet</t>
  </si>
  <si>
    <t xml:space="preserve"> valamint a működési költségvetési támogatás összegeiről</t>
  </si>
  <si>
    <t>Működési kiadási előirányzat</t>
  </si>
  <si>
    <t>Működési bevétel, Közhatalmi bevétel</t>
  </si>
  <si>
    <t>Általános működési és ágazati feladatok támogatása (évközi visszaigénylés)</t>
  </si>
  <si>
    <t xml:space="preserve">Működési pénzeszköz-átvétel, OEP teljesítményfi-nanszírozás </t>
  </si>
  <si>
    <t>Maradvány</t>
  </si>
  <si>
    <t>Önkormányzati támogatás        (1-2-3-4-5) eFt</t>
  </si>
  <si>
    <t>Önkormányzati támogatás      %                   6/1</t>
  </si>
  <si>
    <t>Működési költségvetési támogatás (intézményfinanszírozás)         1-2-4</t>
  </si>
  <si>
    <t>Komló Városi Óvoda</t>
  </si>
  <si>
    <t>József A.Könyvtár és Múzeális Gyűjt.</t>
  </si>
  <si>
    <t>Közösségek Háza, Színház-és Hangversenyterem</t>
  </si>
  <si>
    <t>Közös Önkormányzati Hivatal</t>
  </si>
  <si>
    <t>Együtt:</t>
  </si>
  <si>
    <t>12.sz. melléklet</t>
  </si>
  <si>
    <t>Az önkormányzat által adott közvetett támogatások</t>
  </si>
  <si>
    <t>Bevételi jogcím</t>
  </si>
  <si>
    <t>Tárgyévi terv (kedvezmény nélkül elérhető bevétel)</t>
  </si>
  <si>
    <t>Kedvezmények összege</t>
  </si>
  <si>
    <t>A.</t>
  </si>
  <si>
    <t>Ellátottak térítési díja, kártérítések</t>
  </si>
  <si>
    <t>B.</t>
  </si>
  <si>
    <t>Lakásépítéshez, lakásfelújításhoz nyújtott kölcsönök</t>
  </si>
  <si>
    <t>C.</t>
  </si>
  <si>
    <t>Helyi iparűzési adó</t>
  </si>
  <si>
    <t>Építményadó *</t>
  </si>
  <si>
    <t>Gépjárműadó **</t>
  </si>
  <si>
    <t>D.</t>
  </si>
  <si>
    <t>Helyiségek, eszközök hasznosítása</t>
  </si>
  <si>
    <t>E.</t>
  </si>
  <si>
    <t>Egyéb, kölcsön</t>
  </si>
  <si>
    <t>*</t>
  </si>
  <si>
    <t>Üdülőknél csatornára való rákötés miatt adott kedvezmény a meghatározó.</t>
  </si>
  <si>
    <t>**</t>
  </si>
  <si>
    <t>Törvény alapján kell érvényesíteni a 40 % önkormányzatnál maradó bevételből.</t>
  </si>
  <si>
    <t>13.sz.melléklet</t>
  </si>
  <si>
    <t>Előirányzat felhasználási ütemterv</t>
  </si>
  <si>
    <t>Bevételi nemek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</si>
  <si>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</si>
  <si>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</si>
  <si>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</si>
  <si>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</si>
  <si>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</si>
  <si>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</si>
  <si>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</si>
  <si>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</si>
  <si>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</si>
  <si>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</si>
  <si>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</si>
  <si>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</si>
  <si>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Önkormányzatok működési támogatásai</t>
  </si>
  <si>
    <t>Felhalmozási célú önkormányzati tám.</t>
  </si>
  <si>
    <t>Működési célú kölcsön térülés</t>
  </si>
  <si>
    <t>Felhalmozási célú kölcsön térülés</t>
  </si>
  <si>
    <t>Hitel-, kölcsönfelvétel államháztartáson kívülről</t>
  </si>
  <si>
    <t>Kiadási nemek</t>
  </si>
  <si>
    <t>Munkaadókat terhelő járulék és szociális hozzájárulási adó</t>
  </si>
  <si>
    <t>Felújítás</t>
  </si>
  <si>
    <t>Felhalmozás célú kölcsön nyújtása</t>
  </si>
  <si>
    <t>Költségvetési kiadások (15=1+…+14)</t>
  </si>
  <si>
    <t>Államháztartáson belüli megelőlegezések visszafizetése (2015. évi előleg)</t>
  </si>
  <si>
    <t>Finanszírozási kiadások (17=16)</t>
  </si>
  <si>
    <t>Önkormányzat kiadásai összesen (18=15+17)</t>
  </si>
  <si>
    <t>A január-március havi adatok egyben likviditási tervként szolgálnak.</t>
  </si>
  <si>
    <t>2018.év</t>
  </si>
  <si>
    <t>Komló Város Önkormányzat és intézményei 2018. évi állami támogatáson felüli önkormányzati támogatás,</t>
  </si>
  <si>
    <t>Előző évi maradvány</t>
  </si>
  <si>
    <t>Ebből működési maradvány (intézmények nélkül)</t>
  </si>
  <si>
    <t xml:space="preserve">         fejlesztési maradvány (intézmények nélkül)</t>
  </si>
  <si>
    <t>Ebből intézményi működési maradvány</t>
  </si>
  <si>
    <t xml:space="preserve">         intézményi fejlesztési maradvány</t>
  </si>
  <si>
    <t>Intézmények maradványa</t>
  </si>
  <si>
    <t>Polgárőrségnek közbiztonság javítása támogatás</t>
  </si>
  <si>
    <t xml:space="preserve">              Kiegészítő támogatás az óvodaped.min.többletkiadáshoz</t>
  </si>
  <si>
    <t>Működési célú tám. áh-n belülről</t>
  </si>
  <si>
    <t>Működési célú átvett pénzeszköz</t>
  </si>
  <si>
    <t>Felhalmozás célú átvett pénzeszköz</t>
  </si>
  <si>
    <t>Felhalmozás célú tám. áh-n belülről</t>
  </si>
  <si>
    <t>Működési célú támogatás áh-n belülre</t>
  </si>
  <si>
    <t>Működési célú támogatás áh-n kívülre</t>
  </si>
  <si>
    <t>Felhalmozás célú támogatás áh-n belülre</t>
  </si>
  <si>
    <t>Felhalmozás célú támogatás áh-n kívülre</t>
  </si>
  <si>
    <t>Költségvetési bevételek (12=1+…+11)</t>
  </si>
  <si>
    <t>Finanszírozási bevételek (15=13+14)</t>
  </si>
  <si>
    <t>Önkormányzat bevételei összesen (16=12+15)</t>
  </si>
  <si>
    <t>Módosított</t>
  </si>
  <si>
    <t>GESZ: felhalmozási bevétel</t>
  </si>
  <si>
    <t xml:space="preserve">Gondnokság: Közfoglalkoztatás </t>
  </si>
  <si>
    <t>Bérkompenzáció 2017. december</t>
  </si>
  <si>
    <t>Szociális ágazati pótlék</t>
  </si>
  <si>
    <t>Kulturális illetménypótlék</t>
  </si>
  <si>
    <t xml:space="preserve">              Bérkompenzáció</t>
  </si>
  <si>
    <t>Nemzetközi ifjúsági és honismereti tábor támogatása</t>
  </si>
  <si>
    <t>Hivatal: GINOP-5.1.1 bérköltség támogatás</t>
  </si>
  <si>
    <t>Hivatal: 2018.04.08-i OGY választás</t>
  </si>
  <si>
    <t>Hivatal: T-Mobile ügyintéző bérmegtérítése</t>
  </si>
  <si>
    <t>Óvoda: Német Nemzetiség Önkormányzat támogatása</t>
  </si>
  <si>
    <t>KH: Közkincs 2.1.7382/2018</t>
  </si>
  <si>
    <t>KH: GINOP-5.1.1 bérköltség támogatás</t>
  </si>
  <si>
    <t xml:space="preserve">Gondnokság: Foglalkoztatási pályázatok (GINOP, TOP) </t>
  </si>
  <si>
    <t>Gondnokság: Ebtelep üzemeltetés</t>
  </si>
  <si>
    <t>KH: BM Népművészeti Egyesület  Hímzés kiemelt 1. díj</t>
  </si>
  <si>
    <t>Képviselő-testület által elfogadott 2017. évre szerződéssel lekötött folyamatban lévő feladatok, illetve jogszabályi kötelezettség</t>
  </si>
  <si>
    <t>Képviselő-testület által elfogadott eredeti</t>
  </si>
  <si>
    <t>Körtvélyes Határ út melletti terület infrastruktúra fejlesztése nem támogatott műszaki tartalom (95/2018.(VI.6.))</t>
  </si>
  <si>
    <t>Városgondnokság közfoglalkoztatás</t>
  </si>
  <si>
    <t>Munkácsy Mihály utca és közvetlen környezetének útburkolat felújítása</t>
  </si>
  <si>
    <t>Szennyvízberuházással érintett egyes utcák útburkolat felújítása</t>
  </si>
  <si>
    <t>I.5.</t>
  </si>
  <si>
    <t>A 2017. évről áthúzódó bérkompenzáció támogatása</t>
  </si>
  <si>
    <t>III.1.</t>
  </si>
  <si>
    <t>Szociális ágazati összevont pótlék</t>
  </si>
  <si>
    <t>IV.3.</t>
  </si>
  <si>
    <t>Bérkompenzáció előleg</t>
  </si>
  <si>
    <t>Szakközépiskolai tanulók ösztöndíja</t>
  </si>
  <si>
    <t>Eszközhasználati díj tartaléka</t>
  </si>
  <si>
    <t xml:space="preserve">Körtvélyes Határ út melletti ter.infr.fejl.nem tám.műszaki tartalom </t>
  </si>
  <si>
    <t>KH: felhalmozási bevétel</t>
  </si>
  <si>
    <t>EFOP-2.4.2-17 Lakhatási körülmények javítása Komlón a Kazinczy F. utcában</t>
  </si>
  <si>
    <t>Óvoda: Német testvérvárosi támogatás</t>
  </si>
  <si>
    <t>Könyvtári érdekeltségnövelő támogatás</t>
  </si>
  <si>
    <t>Belterületi utak felújítása 2018.</t>
  </si>
  <si>
    <t>Egyszeri gyermekvédelmi támogatás - Erzsébet-utalvány</t>
  </si>
  <si>
    <t>Hivatal: 2018.09.30-i időközi PM választás Mánfán</t>
  </si>
  <si>
    <t>Gondnokság: Diákmunka támogatása</t>
  </si>
  <si>
    <t>TOP-2.1.2-15-BA1-2016-00003 Petőfi tér és körny. rehab. nem tám.tartalom</t>
  </si>
  <si>
    <t>Kossuth L. u. 103. félemeleti helyiség kialakítása</t>
  </si>
  <si>
    <t>Ideiglenes villamossági mérőhely kialakítása</t>
  </si>
  <si>
    <t>MLSZ pályépítési program rekortán pálya (önerő)</t>
  </si>
  <si>
    <t>Hivatal: nagyterem felújítása</t>
  </si>
  <si>
    <t>2018.09.27.</t>
  </si>
  <si>
    <t>Nemzetiségi pótlék</t>
  </si>
  <si>
    <t>IV.1.i.</t>
  </si>
  <si>
    <t>A települési önkormányzatok könyvtári célú érdekeltségnövelő támogatása</t>
  </si>
  <si>
    <t>Nemzetiségi pótlék támogatása</t>
  </si>
  <si>
    <t>Társulás 2017. évi beszámoló alapján keletkező pótigény</t>
  </si>
  <si>
    <t>"Szent Borbála Otthon"Np.Kh.Kft.</t>
  </si>
  <si>
    <t>Feladatalapú támogatás tartaléka</t>
  </si>
  <si>
    <t>Szilvási Bölcsőde támogatásának csökkentése</t>
  </si>
  <si>
    <t>EFOP-2.4.2-17 Lakhatási körülmények jav.Komlón a Kazinczy F. u.</t>
  </si>
  <si>
    <t>Iskolaegészségügy kisértékű informatika</t>
  </si>
  <si>
    <t>Berek u. 3561. hrsz, Vásárcsarnok gyengeáramú kiv.terv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</si>
</sst>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-* #,##0\ _F_t_-;\-* #,##0\ _F_t_-;_-* &quot;-&quot;??\ _F_t_-;_-@_-"/>
    <numFmt numFmtId="166" formatCode="#,##0\ &quot;Ft&quot;"/>
    <numFmt numFmtId="167" formatCode="00"/>
    <numFmt numFmtId="168" formatCode="_-* #,##0.00\ _F_t_-;\-* #,##0.00\ _F_t_-;_-* \-??\ _F_t_-;_-@_-"/>
    <numFmt numFmtId="169" formatCode="_-* #,##0\ _F_t_-;\-* #,##0\ _F_t_-;_-* \-??\ _F_t_-;_-@_-"/>
    <numFmt numFmtId="170" formatCode="\ ##########"/>
    <numFmt numFmtId="171" formatCode="0__"/>
    <numFmt numFmtId="172" formatCode="_-* #,##0.0\ _F_t_-;\-* #,##0.0\ _F_t_-;_-* &quot;-&quot;??\ _F_t_-;_-@_-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  <numFmt numFmtId="177" formatCode="#,##0_ ;\-#,##0\ "/>
  </numFmts>
  <fonts count="5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sz val="7"/>
      <name val="Arial CE"/>
      <family val="0"/>
    </font>
    <font>
      <b/>
      <i/>
      <sz val="8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sz val="9"/>
      <color indexed="8"/>
      <name val="Calibri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4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 wrapText="1"/>
    </xf>
    <xf numFmtId="0" fontId="2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3" fontId="3" fillId="33" borderId="10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2" fillId="33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9" fontId="9" fillId="0" borderId="16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67" fontId="8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49" fontId="7" fillId="0" borderId="17" xfId="0" applyNumberFormat="1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/>
    </xf>
    <xf numFmtId="0" fontId="8" fillId="0" borderId="17" xfId="0" applyNumberFormat="1" applyFont="1" applyFill="1" applyBorder="1" applyAlignment="1">
      <alignment vertical="center"/>
    </xf>
    <xf numFmtId="170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170" fontId="7" fillId="0" borderId="17" xfId="0" applyNumberFormat="1" applyFont="1" applyFill="1" applyBorder="1" applyAlignment="1">
      <alignment vertical="center"/>
    </xf>
    <xf numFmtId="0" fontId="8" fillId="34" borderId="17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0" fillId="34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/>
    </xf>
    <xf numFmtId="167" fontId="7" fillId="0" borderId="18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165" fontId="8" fillId="0" borderId="0" xfId="40" applyNumberFormat="1" applyFont="1" applyFill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5" borderId="20" xfId="0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/>
    </xf>
    <xf numFmtId="49" fontId="2" fillId="0" borderId="15" xfId="0" applyNumberFormat="1" applyFont="1" applyBorder="1" applyAlignment="1">
      <alignment horizontal="left"/>
    </xf>
    <xf numFmtId="0" fontId="2" fillId="0" borderId="20" xfId="0" applyFont="1" applyBorder="1" applyAlignment="1">
      <alignment wrapText="1"/>
    </xf>
    <xf numFmtId="0" fontId="2" fillId="0" borderId="13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49" fontId="3" fillId="0" borderId="15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left"/>
    </xf>
    <xf numFmtId="0" fontId="3" fillId="0" borderId="20" xfId="0" applyFont="1" applyBorder="1" applyAlignment="1">
      <alignment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49" fontId="2" fillId="0" borderId="21" xfId="0" applyNumberFormat="1" applyFont="1" applyBorder="1" applyAlignment="1">
      <alignment horizontal="left"/>
    </xf>
    <xf numFmtId="0" fontId="2" fillId="0" borderId="21" xfId="0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textRotation="180" wrapText="1"/>
    </xf>
    <xf numFmtId="0" fontId="3" fillId="0" borderId="10" xfId="0" applyFont="1" applyBorder="1" applyAlignment="1">
      <alignment horizontal="center" vertical="center" textRotation="180" wrapText="1"/>
    </xf>
    <xf numFmtId="0" fontId="2" fillId="0" borderId="22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3" fontId="2" fillId="0" borderId="22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0" fillId="0" borderId="2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3" fillId="0" borderId="20" xfId="0" applyFont="1" applyBorder="1" applyAlignment="1">
      <alignment/>
    </xf>
    <xf numFmtId="177" fontId="12" fillId="0" borderId="10" xfId="40" applyNumberFormat="1" applyFont="1" applyBorder="1" applyAlignment="1">
      <alignment/>
    </xf>
    <xf numFmtId="177" fontId="13" fillId="0" borderId="10" xfId="40" applyNumberFormat="1" applyFont="1" applyBorder="1" applyAlignment="1">
      <alignment wrapText="1"/>
    </xf>
    <xf numFmtId="0" fontId="7" fillId="0" borderId="24" xfId="0" applyFont="1" applyFill="1" applyBorder="1" applyAlignment="1">
      <alignment horizontal="right"/>
    </xf>
    <xf numFmtId="167" fontId="8" fillId="0" borderId="0" xfId="0" applyNumberFormat="1" applyFont="1" applyFill="1" applyAlignment="1">
      <alignment horizontal="right"/>
    </xf>
    <xf numFmtId="0" fontId="7" fillId="0" borderId="24" xfId="0" applyFont="1" applyFill="1" applyBorder="1" applyAlignment="1">
      <alignment/>
    </xf>
    <xf numFmtId="49" fontId="7" fillId="0" borderId="17" xfId="0" applyNumberFormat="1" applyFont="1" applyFill="1" applyBorder="1" applyAlignment="1">
      <alignment horizontal="right" vertical="center" wrapText="1"/>
    </xf>
    <xf numFmtId="49" fontId="7" fillId="0" borderId="17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horizontal="right" vertical="center"/>
    </xf>
    <xf numFmtId="167" fontId="8" fillId="0" borderId="17" xfId="0" applyNumberFormat="1" applyFont="1" applyFill="1" applyBorder="1" applyAlignment="1">
      <alignment horizontal="right" vertical="center"/>
    </xf>
    <xf numFmtId="167" fontId="7" fillId="0" borderId="1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10" fillId="0" borderId="25" xfId="0" applyFont="1" applyFill="1" applyBorder="1" applyAlignment="1">
      <alignment vertical="center" wrapText="1"/>
    </xf>
    <xf numFmtId="170" fontId="8" fillId="0" borderId="25" xfId="0" applyNumberFormat="1" applyFont="1" applyFill="1" applyBorder="1" applyAlignment="1">
      <alignment vertical="center"/>
    </xf>
    <xf numFmtId="0" fontId="10" fillId="0" borderId="20" xfId="0" applyFont="1" applyFill="1" applyBorder="1" applyAlignment="1">
      <alignment vertical="center" wrapText="1"/>
    </xf>
    <xf numFmtId="170" fontId="8" fillId="0" borderId="20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vertical="center" wrapText="1"/>
    </xf>
    <xf numFmtId="170" fontId="8" fillId="0" borderId="26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171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vertical="center"/>
    </xf>
    <xf numFmtId="167" fontId="7" fillId="0" borderId="27" xfId="0" applyNumberFormat="1" applyFont="1" applyFill="1" applyBorder="1" applyAlignment="1">
      <alignment horizontal="left"/>
    </xf>
    <xf numFmtId="167" fontId="7" fillId="0" borderId="17" xfId="0" applyNumberFormat="1" applyFont="1" applyFill="1" applyBorder="1" applyAlignment="1">
      <alignment horizontal="right" vertical="center" wrapText="1"/>
    </xf>
    <xf numFmtId="0" fontId="8" fillId="0" borderId="28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167" fontId="8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165" fontId="8" fillId="0" borderId="0" xfId="40" applyNumberFormat="1" applyFont="1" applyFill="1" applyAlignment="1">
      <alignment horizontal="right"/>
    </xf>
    <xf numFmtId="165" fontId="8" fillId="0" borderId="10" xfId="4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67" fontId="8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 wrapText="1"/>
    </xf>
    <xf numFmtId="171" fontId="8" fillId="0" borderId="10" xfId="0" applyNumberFormat="1" applyFont="1" applyFill="1" applyBorder="1" applyAlignment="1">
      <alignment vertical="center"/>
    </xf>
    <xf numFmtId="3" fontId="2" fillId="0" borderId="22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3" fontId="10" fillId="0" borderId="30" xfId="40" applyNumberFormat="1" applyFont="1" applyFill="1" applyBorder="1" applyAlignment="1" applyProtection="1">
      <alignment vertical="center"/>
      <protection/>
    </xf>
    <xf numFmtId="3" fontId="10" fillId="0" borderId="16" xfId="40" applyNumberFormat="1" applyFont="1" applyFill="1" applyBorder="1" applyAlignment="1" applyProtection="1">
      <alignment vertical="center"/>
      <protection/>
    </xf>
    <xf numFmtId="3" fontId="10" fillId="0" borderId="31" xfId="40" applyNumberFormat="1" applyFont="1" applyFill="1" applyBorder="1" applyAlignment="1" applyProtection="1">
      <alignment vertical="center"/>
      <protection/>
    </xf>
    <xf numFmtId="3" fontId="10" fillId="0" borderId="10" xfId="40" applyNumberFormat="1" applyFont="1" applyFill="1" applyBorder="1" applyAlignment="1" applyProtection="1">
      <alignment vertical="center"/>
      <protection/>
    </xf>
    <xf numFmtId="3" fontId="9" fillId="0" borderId="16" xfId="40" applyNumberFormat="1" applyFont="1" applyFill="1" applyBorder="1" applyAlignment="1" applyProtection="1">
      <alignment vertical="center"/>
      <protection/>
    </xf>
    <xf numFmtId="170" fontId="8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/>
    </xf>
    <xf numFmtId="3" fontId="10" fillId="0" borderId="16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/>
    </xf>
    <xf numFmtId="3" fontId="9" fillId="0" borderId="10" xfId="40" applyNumberFormat="1" applyFont="1" applyFill="1" applyBorder="1" applyAlignment="1" applyProtection="1">
      <alignment vertical="center"/>
      <protection/>
    </xf>
    <xf numFmtId="3" fontId="9" fillId="0" borderId="30" xfId="4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Alignment="1">
      <alignment horizontal="right"/>
    </xf>
    <xf numFmtId="3" fontId="10" fillId="0" borderId="16" xfId="40" applyNumberFormat="1" applyFont="1" applyFill="1" applyBorder="1" applyAlignment="1" applyProtection="1">
      <alignment horizontal="right" vertical="center"/>
      <protection/>
    </xf>
    <xf numFmtId="3" fontId="9" fillId="0" borderId="16" xfId="40" applyNumberFormat="1" applyFont="1" applyFill="1" applyBorder="1" applyAlignment="1" applyProtection="1">
      <alignment horizontal="right" vertical="center"/>
      <protection/>
    </xf>
    <xf numFmtId="3" fontId="10" fillId="0" borderId="31" xfId="40" applyNumberFormat="1" applyFont="1" applyFill="1" applyBorder="1" applyAlignment="1" applyProtection="1">
      <alignment horizontal="right" vertical="center"/>
      <protection/>
    </xf>
    <xf numFmtId="3" fontId="10" fillId="0" borderId="10" xfId="40" applyNumberFormat="1" applyFont="1" applyFill="1" applyBorder="1" applyAlignment="1" applyProtection="1">
      <alignment horizontal="right" vertical="center"/>
      <protection/>
    </xf>
    <xf numFmtId="3" fontId="10" fillId="0" borderId="30" xfId="40" applyNumberFormat="1" applyFont="1" applyFill="1" applyBorder="1" applyAlignment="1" applyProtection="1">
      <alignment horizontal="right" vertical="center"/>
      <protection/>
    </xf>
    <xf numFmtId="3" fontId="9" fillId="0" borderId="32" xfId="0" applyNumberFormat="1" applyFont="1" applyFill="1" applyBorder="1" applyAlignment="1">
      <alignment horizontal="right"/>
    </xf>
    <xf numFmtId="3" fontId="9" fillId="0" borderId="10" xfId="40" applyNumberFormat="1" applyFont="1" applyFill="1" applyBorder="1" applyAlignment="1" applyProtection="1">
      <alignment horizontal="right" vertical="center"/>
      <protection/>
    </xf>
    <xf numFmtId="3" fontId="9" fillId="0" borderId="30" xfId="40" applyNumberFormat="1" applyFont="1" applyFill="1" applyBorder="1" applyAlignment="1" applyProtection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180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3" fontId="7" fillId="0" borderId="10" xfId="4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/>
    </xf>
    <xf numFmtId="3" fontId="0" fillId="35" borderId="10" xfId="0" applyNumberFormat="1" applyFont="1" applyFill="1" applyBorder="1" applyAlignment="1">
      <alignment horizontal="right" vertical="center"/>
    </xf>
    <xf numFmtId="3" fontId="1" fillId="35" borderId="10" xfId="4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3" fontId="1" fillId="35" borderId="10" xfId="4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164" fontId="10" fillId="0" borderId="0" xfId="0" applyNumberFormat="1" applyFont="1" applyFill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3" fontId="8" fillId="0" borderId="10" xfId="4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vertical="center"/>
    </xf>
    <xf numFmtId="170" fontId="7" fillId="0" borderId="10" xfId="0" applyNumberFormat="1" applyFont="1" applyFill="1" applyBorder="1" applyAlignment="1">
      <alignment vertical="center"/>
    </xf>
    <xf numFmtId="167" fontId="7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167" fontId="7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10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wrapText="1"/>
    </xf>
    <xf numFmtId="1" fontId="0" fillId="0" borderId="12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13" xfId="0" applyNumberForma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1" fontId="1" fillId="0" borderId="20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right" shrinkToFit="1"/>
    </xf>
    <xf numFmtId="3" fontId="0" fillId="0" borderId="10" xfId="57" applyNumberFormat="1" applyFont="1" applyBorder="1" applyAlignment="1">
      <alignment horizontal="center" vertical="center"/>
      <protection/>
    </xf>
    <xf numFmtId="3" fontId="0" fillId="0" borderId="10" xfId="57" applyNumberFormat="1" applyFont="1" applyBorder="1" applyAlignment="1">
      <alignment horizontal="center" vertical="center" shrinkToFit="1"/>
      <protection/>
    </xf>
    <xf numFmtId="3" fontId="0" fillId="36" borderId="10" xfId="57" applyNumberFormat="1" applyFont="1" applyFill="1" applyBorder="1" applyAlignment="1">
      <alignment horizontal="center" vertical="center" shrinkToFit="1"/>
      <protection/>
    </xf>
    <xf numFmtId="3" fontId="0" fillId="0" borderId="10" xfId="57" applyNumberFormat="1" applyFont="1" applyBorder="1" applyAlignment="1">
      <alignment wrapText="1"/>
      <protection/>
    </xf>
    <xf numFmtId="3" fontId="0" fillId="0" borderId="10" xfId="57" applyNumberFormat="1" applyFont="1" applyBorder="1" applyAlignment="1">
      <alignment vertical="center" shrinkToFit="1"/>
      <protection/>
    </xf>
    <xf numFmtId="3" fontId="0" fillId="36" borderId="10" xfId="57" applyNumberFormat="1" applyFont="1" applyFill="1" applyBorder="1" applyAlignment="1">
      <alignment vertical="center" shrinkToFit="1"/>
      <protection/>
    </xf>
    <xf numFmtId="3" fontId="1" fillId="0" borderId="10" xfId="57" applyNumberFormat="1" applyFont="1" applyBorder="1" applyAlignment="1">
      <alignment vertical="center" shrinkToFit="1"/>
      <protection/>
    </xf>
    <xf numFmtId="3" fontId="0" fillId="0" borderId="10" xfId="57" applyNumberFormat="1" applyFont="1" applyBorder="1" applyAlignment="1">
      <alignment vertical="center" shrinkToFit="1"/>
      <protection/>
    </xf>
    <xf numFmtId="3" fontId="52" fillId="36" borderId="10" xfId="57" applyNumberFormat="1" applyFont="1" applyFill="1" applyBorder="1" applyAlignment="1">
      <alignment vertical="center" shrinkToFit="1"/>
      <protection/>
    </xf>
    <xf numFmtId="0" fontId="0" fillId="0" borderId="10" xfId="0" applyFont="1" applyBorder="1" applyAlignment="1">
      <alignment shrinkToFit="1"/>
    </xf>
    <xf numFmtId="3" fontId="1" fillId="0" borderId="10" xfId="57" applyNumberFormat="1" applyFont="1" applyBorder="1" applyAlignment="1">
      <alignment wrapText="1"/>
      <protection/>
    </xf>
    <xf numFmtId="3" fontId="53" fillId="36" borderId="10" xfId="57" applyNumberFormat="1" applyFont="1" applyFill="1" applyBorder="1" applyAlignment="1">
      <alignment vertical="center" shrinkToFit="1"/>
      <protection/>
    </xf>
    <xf numFmtId="0" fontId="0" fillId="0" borderId="0" xfId="0" applyFont="1" applyAlignment="1">
      <alignment vertical="center" shrinkToFit="1"/>
    </xf>
    <xf numFmtId="3" fontId="0" fillId="0" borderId="13" xfId="57" applyNumberFormat="1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 shrinkToFit="1"/>
    </xf>
    <xf numFmtId="3" fontId="1" fillId="0" borderId="0" xfId="57" applyNumberFormat="1" applyFont="1" applyBorder="1" applyAlignment="1">
      <alignment wrapText="1"/>
      <protection/>
    </xf>
    <xf numFmtId="3" fontId="1" fillId="0" borderId="0" xfId="57" applyNumberFormat="1" applyFont="1" applyBorder="1" applyAlignment="1">
      <alignment shrinkToFit="1"/>
      <protection/>
    </xf>
    <xf numFmtId="3" fontId="53" fillId="36" borderId="0" xfId="57" applyNumberFormat="1" applyFont="1" applyFill="1" applyBorder="1" applyAlignment="1">
      <alignment shrinkToFit="1"/>
      <protection/>
    </xf>
    <xf numFmtId="0" fontId="0" fillId="0" borderId="0" xfId="0" applyFont="1" applyAlignment="1">
      <alignment horizontal="center" shrinkToFit="1"/>
    </xf>
    <xf numFmtId="3" fontId="0" fillId="0" borderId="10" xfId="55" applyNumberFormat="1" applyBorder="1" applyAlignment="1">
      <alignment horizontal="center" vertical="center"/>
      <protection/>
    </xf>
    <xf numFmtId="3" fontId="0" fillId="0" borderId="10" xfId="55" applyNumberFormat="1" applyBorder="1" applyAlignment="1">
      <alignment horizontal="center" vertical="center" shrinkToFit="1"/>
      <protection/>
    </xf>
    <xf numFmtId="3" fontId="0" fillId="0" borderId="10" xfId="55" applyNumberFormat="1" applyFont="1" applyBorder="1">
      <alignment/>
      <protection/>
    </xf>
    <xf numFmtId="3" fontId="0" fillId="0" borderId="10" xfId="55" applyNumberFormat="1" applyBorder="1" applyAlignment="1">
      <alignment vertical="center" shrinkToFit="1"/>
      <protection/>
    </xf>
    <xf numFmtId="3" fontId="52" fillId="0" borderId="10" xfId="55" applyNumberFormat="1" applyFont="1" applyBorder="1" applyAlignment="1">
      <alignment vertical="center" shrinkToFit="1"/>
      <protection/>
    </xf>
    <xf numFmtId="3" fontId="0" fillId="0" borderId="10" xfId="55" applyNumberFormat="1" applyFont="1" applyBorder="1" applyAlignment="1">
      <alignment wrapText="1"/>
      <protection/>
    </xf>
    <xf numFmtId="3" fontId="0" fillId="0" borderId="10" xfId="55" applyNumberFormat="1" applyFont="1" applyBorder="1" applyAlignment="1">
      <alignment vertical="center" shrinkToFit="1"/>
      <protection/>
    </xf>
    <xf numFmtId="3" fontId="0" fillId="0" borderId="10" xfId="55" applyNumberFormat="1" applyFont="1" applyBorder="1">
      <alignment/>
      <protection/>
    </xf>
    <xf numFmtId="3" fontId="15" fillId="0" borderId="10" xfId="55" applyNumberFormat="1" applyFont="1" applyBorder="1" applyAlignment="1">
      <alignment wrapText="1"/>
      <protection/>
    </xf>
    <xf numFmtId="3" fontId="52" fillId="0" borderId="10" xfId="55" applyNumberFormat="1" applyFont="1" applyBorder="1" applyAlignment="1">
      <alignment/>
      <protection/>
    </xf>
    <xf numFmtId="3" fontId="52" fillId="0" borderId="10" xfId="55" applyNumberFormat="1" applyFont="1" applyBorder="1" applyAlignment="1">
      <alignment wrapText="1"/>
      <protection/>
    </xf>
    <xf numFmtId="3" fontId="1" fillId="0" borderId="10" xfId="55" applyNumberFormat="1" applyFont="1" applyBorder="1" applyAlignment="1">
      <alignment wrapText="1"/>
      <protection/>
    </xf>
    <xf numFmtId="3" fontId="1" fillId="0" borderId="10" xfId="55" applyNumberFormat="1" applyFont="1" applyBorder="1" applyAlignment="1">
      <alignment vertical="center" shrinkToFit="1"/>
      <protection/>
    </xf>
    <xf numFmtId="3" fontId="2" fillId="0" borderId="10" xfId="55" applyNumberFormat="1" applyFont="1" applyBorder="1" applyAlignment="1">
      <alignment wrapText="1" shrinkToFit="1"/>
      <protection/>
    </xf>
    <xf numFmtId="3" fontId="0" fillId="0" borderId="0" xfId="55" applyNumberFormat="1" applyFont="1" applyFill="1" applyBorder="1" applyAlignment="1">
      <alignment horizontal="left" shrinkToFit="1"/>
      <protection/>
    </xf>
    <xf numFmtId="3" fontId="0" fillId="0" borderId="10" xfId="58" applyNumberFormat="1" applyBorder="1">
      <alignment/>
      <protection/>
    </xf>
    <xf numFmtId="3" fontId="11" fillId="0" borderId="10" xfId="58" applyNumberFormat="1" applyFont="1" applyBorder="1">
      <alignment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8" fillId="0" borderId="10" xfId="42" applyNumberFormat="1" applyFont="1" applyFill="1" applyBorder="1" applyAlignment="1">
      <alignment vertical="center"/>
    </xf>
    <xf numFmtId="165" fontId="8" fillId="0" borderId="0" xfId="42" applyNumberFormat="1" applyFont="1" applyFill="1" applyAlignment="1">
      <alignment horizontal="right"/>
    </xf>
    <xf numFmtId="165" fontId="8" fillId="0" borderId="0" xfId="42" applyNumberFormat="1" applyFont="1" applyFill="1" applyAlignment="1">
      <alignment/>
    </xf>
    <xf numFmtId="165" fontId="8" fillId="0" borderId="10" xfId="42" applyNumberFormat="1" applyFont="1" applyFill="1" applyBorder="1" applyAlignment="1">
      <alignment vertical="center"/>
    </xf>
    <xf numFmtId="3" fontId="10" fillId="0" borderId="10" xfId="42" applyNumberFormat="1" applyFont="1" applyFill="1" applyBorder="1" applyAlignment="1" applyProtection="1">
      <alignment vertical="center"/>
      <protection/>
    </xf>
    <xf numFmtId="3" fontId="14" fillId="0" borderId="10" xfId="42" applyNumberFormat="1" applyFont="1" applyFill="1" applyBorder="1" applyAlignment="1" applyProtection="1">
      <alignment horizontal="right"/>
      <protection/>
    </xf>
    <xf numFmtId="3" fontId="7" fillId="0" borderId="10" xfId="42" applyNumberFormat="1" applyFont="1" applyFill="1" applyBorder="1" applyAlignment="1">
      <alignment vertical="center"/>
    </xf>
    <xf numFmtId="3" fontId="9" fillId="0" borderId="10" xfId="42" applyNumberFormat="1" applyFont="1" applyFill="1" applyBorder="1" applyAlignment="1" applyProtection="1">
      <alignment vertical="center"/>
      <protection/>
    </xf>
    <xf numFmtId="165" fontId="8" fillId="0" borderId="0" xfId="42" applyNumberFormat="1" applyFont="1" applyFill="1" applyAlignment="1">
      <alignment vertical="center"/>
    </xf>
    <xf numFmtId="0" fontId="8" fillId="0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" fillId="35" borderId="20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wrapText="1"/>
    </xf>
    <xf numFmtId="167" fontId="7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/>
    </xf>
    <xf numFmtId="0" fontId="0" fillId="0" borderId="15" xfId="0" applyBorder="1" applyAlignment="1">
      <alignment/>
    </xf>
    <xf numFmtId="0" fontId="13" fillId="0" borderId="20" xfId="0" applyFont="1" applyBorder="1" applyAlignment="1">
      <alignment/>
    </xf>
    <xf numFmtId="0" fontId="1" fillId="0" borderId="15" xfId="0" applyFont="1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3" fontId="52" fillId="0" borderId="0" xfId="55" applyNumberFormat="1" applyFont="1" applyFill="1" applyBorder="1" applyAlignment="1">
      <alignment horizontal="left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2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4.75390625" style="0" customWidth="1"/>
    <col min="2" max="2" width="42.75390625" style="0" customWidth="1"/>
    <col min="3" max="3" width="14.75390625" style="0" customWidth="1"/>
    <col min="4" max="4" width="4.75390625" style="0" customWidth="1"/>
    <col min="5" max="5" width="42.75390625" style="0" customWidth="1"/>
    <col min="6" max="6" width="14.75390625" style="0" customWidth="1"/>
  </cols>
  <sheetData>
    <row r="1" spans="1:6" ht="12.75">
      <c r="A1" t="s">
        <v>758</v>
      </c>
      <c r="F1" s="81" t="s">
        <v>831</v>
      </c>
    </row>
    <row r="2" spans="1:6" ht="15">
      <c r="A2" s="360" t="s">
        <v>832</v>
      </c>
      <c r="B2" s="360"/>
      <c r="C2" s="360"/>
      <c r="D2" s="360"/>
      <c r="E2" s="360"/>
      <c r="F2" s="360"/>
    </row>
    <row r="3" spans="1:6" ht="15">
      <c r="A3" s="360" t="s">
        <v>923</v>
      </c>
      <c r="B3" s="360"/>
      <c r="C3" s="360"/>
      <c r="D3" s="360"/>
      <c r="E3" s="360"/>
      <c r="F3" s="360"/>
    </row>
    <row r="4" spans="1:6" ht="15">
      <c r="A4" s="207"/>
      <c r="B4" s="207"/>
      <c r="C4" s="207"/>
      <c r="D4" s="207"/>
      <c r="E4" s="207"/>
      <c r="F4" s="207"/>
    </row>
    <row r="6" spans="1:6" ht="31.5" customHeight="1">
      <c r="A6" s="361" t="s">
        <v>550</v>
      </c>
      <c r="B6" s="362"/>
      <c r="C6" s="85" t="s">
        <v>551</v>
      </c>
      <c r="D6" s="361" t="s">
        <v>552</v>
      </c>
      <c r="E6" s="362"/>
      <c r="F6" s="85" t="s">
        <v>551</v>
      </c>
    </row>
    <row r="7" spans="1:6" s="173" customFormat="1" ht="19.5" customHeight="1">
      <c r="A7" s="208">
        <v>1</v>
      </c>
      <c r="B7" s="209" t="s">
        <v>818</v>
      </c>
      <c r="C7" s="212">
        <f>'2.sz.mell.'!C7</f>
        <v>1780526851</v>
      </c>
      <c r="D7" s="208">
        <v>1</v>
      </c>
      <c r="E7" s="209" t="s">
        <v>24</v>
      </c>
      <c r="F7" s="210">
        <f>'2.sz.mell.'!F7</f>
        <v>1611971094</v>
      </c>
    </row>
    <row r="8" spans="1:6" s="173" customFormat="1" ht="19.5" customHeight="1">
      <c r="A8" s="208">
        <v>2</v>
      </c>
      <c r="B8" s="209" t="s">
        <v>57</v>
      </c>
      <c r="C8" s="212">
        <f>'2.sz.mell.'!C8</f>
        <v>213087</v>
      </c>
      <c r="D8" s="208">
        <v>2</v>
      </c>
      <c r="E8" s="209" t="s">
        <v>796</v>
      </c>
      <c r="F8" s="210">
        <f>'2.sz.mell.'!F8</f>
        <v>282594934</v>
      </c>
    </row>
    <row r="9" spans="1:6" s="173" customFormat="1" ht="19.5" customHeight="1">
      <c r="A9" s="208">
        <v>3</v>
      </c>
      <c r="B9" s="209" t="s">
        <v>819</v>
      </c>
      <c r="C9" s="212">
        <f>'2.sz.mell.'!C9</f>
        <v>791256989</v>
      </c>
      <c r="D9" s="208">
        <v>3</v>
      </c>
      <c r="E9" s="209" t="s">
        <v>25</v>
      </c>
      <c r="F9" s="210">
        <f>'2.sz.mell.'!F9+'3.sz.mell.'!F17</f>
        <v>1353098527</v>
      </c>
    </row>
    <row r="10" spans="1:6" s="173" customFormat="1" ht="19.5" customHeight="1">
      <c r="A10" s="208">
        <v>4</v>
      </c>
      <c r="B10" s="209" t="s">
        <v>803</v>
      </c>
      <c r="C10" s="212">
        <f>'3.sz.mell.'!C11</f>
        <v>0</v>
      </c>
      <c r="D10" s="208">
        <v>4</v>
      </c>
      <c r="E10" s="209" t="s">
        <v>42</v>
      </c>
      <c r="F10" s="210">
        <f>'2.sz.mell.'!F10</f>
        <v>110940500</v>
      </c>
    </row>
    <row r="11" spans="1:6" s="173" customFormat="1" ht="19.5" customHeight="1">
      <c r="A11" s="208">
        <v>5</v>
      </c>
      <c r="B11" s="209" t="s">
        <v>804</v>
      </c>
      <c r="C11" s="212">
        <f>'3.sz.mell.'!C12</f>
        <v>714495805</v>
      </c>
      <c r="D11" s="208">
        <v>5</v>
      </c>
      <c r="E11" s="209" t="s">
        <v>57</v>
      </c>
      <c r="F11" s="210">
        <f>'2.sz.mell.'!F11</f>
        <v>5154321</v>
      </c>
    </row>
    <row r="12" spans="1:6" s="173" customFormat="1" ht="19.5" customHeight="1">
      <c r="A12" s="208">
        <v>6</v>
      </c>
      <c r="B12" s="209" t="s">
        <v>16</v>
      </c>
      <c r="C12" s="212">
        <f>'2.sz.mell.'!C10</f>
        <v>850300000</v>
      </c>
      <c r="D12" s="208">
        <v>6</v>
      </c>
      <c r="E12" s="209" t="s">
        <v>822</v>
      </c>
      <c r="F12" s="210">
        <f>'2.sz.mell.'!F12</f>
        <v>413601278</v>
      </c>
    </row>
    <row r="13" spans="1:6" s="173" customFormat="1" ht="19.5" customHeight="1">
      <c r="A13" s="208">
        <v>7</v>
      </c>
      <c r="B13" s="209" t="s">
        <v>8</v>
      </c>
      <c r="C13" s="212">
        <f>'2.sz.mell.'!C11</f>
        <v>394219364</v>
      </c>
      <c r="D13" s="208">
        <v>7</v>
      </c>
      <c r="E13" s="209" t="s">
        <v>824</v>
      </c>
      <c r="F13" s="210">
        <f>'2.sz.mell.'!F13</f>
        <v>11500000</v>
      </c>
    </row>
    <row r="14" spans="1:6" s="173" customFormat="1" ht="19.5" customHeight="1">
      <c r="A14" s="208">
        <v>8</v>
      </c>
      <c r="B14" s="209" t="s">
        <v>805</v>
      </c>
      <c r="C14" s="212">
        <f>'3.sz.mell.'!C13</f>
        <v>5952014</v>
      </c>
      <c r="D14" s="208">
        <v>8</v>
      </c>
      <c r="E14" s="209" t="s">
        <v>826</v>
      </c>
      <c r="F14" s="210">
        <f>'2.sz.mell.'!F14</f>
        <v>256533113</v>
      </c>
    </row>
    <row r="15" spans="1:6" s="173" customFormat="1" ht="19.5" customHeight="1">
      <c r="A15" s="208">
        <v>9</v>
      </c>
      <c r="B15" s="209" t="s">
        <v>821</v>
      </c>
      <c r="C15" s="212">
        <f>'2.sz.mell.'!C12</f>
        <v>10500000</v>
      </c>
      <c r="D15" s="208">
        <v>9</v>
      </c>
      <c r="E15" s="209" t="s">
        <v>44</v>
      </c>
      <c r="F15" s="210">
        <f>'2.sz.mell.'!F15</f>
        <v>1453804567</v>
      </c>
    </row>
    <row r="16" spans="1:6" s="173" customFormat="1" ht="19.5" customHeight="1">
      <c r="A16" s="208">
        <v>10</v>
      </c>
      <c r="B16" s="209" t="s">
        <v>823</v>
      </c>
      <c r="C16" s="212">
        <f>'2.sz.mell.'!C13</f>
        <v>445900</v>
      </c>
      <c r="D16" s="208">
        <v>10</v>
      </c>
      <c r="E16" s="209" t="s">
        <v>56</v>
      </c>
      <c r="F16" s="210">
        <f>'3.sz.mell.'!F11</f>
        <v>2864982898</v>
      </c>
    </row>
    <row r="17" spans="1:6" s="173" customFormat="1" ht="19.5" customHeight="1">
      <c r="A17" s="208">
        <v>11</v>
      </c>
      <c r="B17" s="209" t="s">
        <v>807</v>
      </c>
      <c r="C17" s="212">
        <f>'3.sz.mell.'!C14</f>
        <v>0</v>
      </c>
      <c r="D17" s="208">
        <v>11</v>
      </c>
      <c r="E17" s="209" t="s">
        <v>45</v>
      </c>
      <c r="F17" s="210">
        <f>'3.sz.mell.'!F12</f>
        <v>242158746</v>
      </c>
    </row>
    <row r="18" spans="1:6" s="173" customFormat="1" ht="19.5" customHeight="1">
      <c r="A18" s="208">
        <v>12</v>
      </c>
      <c r="B18" s="209" t="s">
        <v>809</v>
      </c>
      <c r="C18" s="212">
        <f>'3.sz.mell.'!C15</f>
        <v>474540</v>
      </c>
      <c r="D18" s="208">
        <v>12</v>
      </c>
      <c r="E18" s="209" t="s">
        <v>806</v>
      </c>
      <c r="F18" s="210">
        <f>'3.sz.mell.'!F13</f>
        <v>0</v>
      </c>
    </row>
    <row r="19" spans="1:6" s="173" customFormat="1" ht="19.5" customHeight="1">
      <c r="A19" s="208">
        <v>13</v>
      </c>
      <c r="B19" s="209" t="s">
        <v>833</v>
      </c>
      <c r="C19" s="212">
        <f>'2.sz.mell.'!C15+'3.sz.mell.'!C17</f>
        <v>376175275</v>
      </c>
      <c r="D19" s="208">
        <v>13</v>
      </c>
      <c r="E19" s="209" t="s">
        <v>808</v>
      </c>
      <c r="F19" s="210">
        <f>'3.sz.mell.'!F14</f>
        <v>10017680</v>
      </c>
    </row>
    <row r="20" spans="1:6" s="173" customFormat="1" ht="19.5" customHeight="1">
      <c r="A20" s="208">
        <v>14</v>
      </c>
      <c r="B20" s="209" t="s">
        <v>834</v>
      </c>
      <c r="C20" s="210">
        <f>'2.sz.mell.'!C14+'3.sz.mell.'!C16</f>
        <v>3742921709</v>
      </c>
      <c r="D20" s="208">
        <v>14</v>
      </c>
      <c r="E20" s="209" t="s">
        <v>810</v>
      </c>
      <c r="F20" s="210">
        <f>'3.sz.mell.'!F15</f>
        <v>29578604</v>
      </c>
    </row>
    <row r="21" spans="1:6" s="173" customFormat="1" ht="19.5" customHeight="1">
      <c r="A21" s="208">
        <v>15</v>
      </c>
      <c r="B21" s="209" t="s">
        <v>828</v>
      </c>
      <c r="C21" s="210">
        <f>'2.sz.mell.'!C16</f>
        <v>0</v>
      </c>
      <c r="D21" s="208">
        <v>15</v>
      </c>
      <c r="E21" s="209" t="s">
        <v>835</v>
      </c>
      <c r="F21" s="210">
        <f>'2.sz.mell.'!F17</f>
        <v>51545272</v>
      </c>
    </row>
    <row r="22" spans="1:6" s="173" customFormat="1" ht="19.5" customHeight="1">
      <c r="A22" s="208"/>
      <c r="D22" s="208">
        <v>16</v>
      </c>
      <c r="E22" s="209" t="s">
        <v>836</v>
      </c>
      <c r="F22" s="210">
        <f>'2.sz.mell.'!F16+'3.sz.mell.'!F16</f>
        <v>0</v>
      </c>
    </row>
    <row r="23" spans="1:6" ht="30.75" customHeight="1">
      <c r="A23" s="83"/>
      <c r="B23" s="84" t="s">
        <v>553</v>
      </c>
      <c r="C23" s="211">
        <f>SUM(C7:C21)</f>
        <v>8667481534</v>
      </c>
      <c r="D23" s="83"/>
      <c r="E23" s="84" t="s">
        <v>554</v>
      </c>
      <c r="F23" s="211">
        <f>SUM(F7:F22)</f>
        <v>8697481534</v>
      </c>
    </row>
  </sheetData>
  <sheetProtection/>
  <mergeCells count="4">
    <mergeCell ref="A2:F2"/>
    <mergeCell ref="A3:F3"/>
    <mergeCell ref="A6:B6"/>
    <mergeCell ref="D6:E6"/>
  </mergeCells>
  <printOptions horizontalCentered="1" verticalCentered="1"/>
  <pageMargins left="0.7086614173228347" right="0.7086614173228347" top="0.7480314960629921" bottom="0.9448818897637796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71"/>
  <sheetViews>
    <sheetView zoomScalePageLayoutView="0" workbookViewId="0" topLeftCell="A1">
      <selection activeCell="A5" sqref="A5"/>
    </sheetView>
  </sheetViews>
  <sheetFormatPr defaultColWidth="2.75390625" defaultRowHeight="12.75"/>
  <cols>
    <col min="1" max="1" width="3.00390625" style="52" bestFit="1" customWidth="1"/>
    <col min="2" max="2" width="57.25390625" style="70" customWidth="1"/>
    <col min="3" max="3" width="6.375" style="47" customWidth="1"/>
    <col min="4" max="4" width="11.125" style="47" bestFit="1" customWidth="1"/>
    <col min="5" max="5" width="12.875" style="72" customWidth="1"/>
    <col min="6" max="73" width="9.125" style="47" customWidth="1"/>
    <col min="74" max="16384" width="2.75390625" style="47" customWidth="1"/>
  </cols>
  <sheetData>
    <row r="1" spans="1:5" ht="12.75">
      <c r="A1" s="52" t="s">
        <v>758</v>
      </c>
      <c r="E1" s="163" t="s">
        <v>603</v>
      </c>
    </row>
    <row r="3" spans="1:5" ht="15" customHeight="1">
      <c r="A3" s="386" t="s">
        <v>605</v>
      </c>
      <c r="B3" s="386"/>
      <c r="C3" s="386"/>
      <c r="D3" s="386"/>
      <c r="E3" s="386"/>
    </row>
    <row r="4" spans="1:5" ht="12.75">
      <c r="A4" s="387" t="s">
        <v>604</v>
      </c>
      <c r="B4" s="387"/>
      <c r="C4" s="387"/>
      <c r="D4" s="387"/>
      <c r="E4" s="387"/>
    </row>
    <row r="5" spans="1:5" ht="12.75">
      <c r="A5" s="47"/>
      <c r="B5" s="253"/>
      <c r="C5" s="385"/>
      <c r="D5" s="385"/>
      <c r="E5" s="385"/>
    </row>
    <row r="6" spans="1:5" s="49" customFormat="1" ht="12.75" customHeight="1">
      <c r="A6" s="254" t="s">
        <v>87</v>
      </c>
      <c r="B6" s="254" t="s">
        <v>88</v>
      </c>
      <c r="C6" s="254" t="s">
        <v>89</v>
      </c>
      <c r="D6" s="254"/>
      <c r="E6" s="255" t="s">
        <v>90</v>
      </c>
    </row>
    <row r="7" spans="1:5" ht="12.75">
      <c r="A7" s="256" t="s">
        <v>91</v>
      </c>
      <c r="B7" s="157" t="s">
        <v>92</v>
      </c>
      <c r="C7" s="165" t="s">
        <v>93</v>
      </c>
      <c r="D7" s="165"/>
      <c r="E7" s="164" t="s">
        <v>94</v>
      </c>
    </row>
    <row r="8" spans="1:5" ht="12.75" customHeight="1">
      <c r="A8" s="166" t="s">
        <v>253</v>
      </c>
      <c r="B8" s="167" t="s">
        <v>254</v>
      </c>
      <c r="C8" s="179" t="s">
        <v>255</v>
      </c>
      <c r="D8" s="251"/>
      <c r="E8" s="177"/>
    </row>
    <row r="9" spans="1:5" ht="12.75" customHeight="1">
      <c r="A9" s="166">
        <v>56</v>
      </c>
      <c r="B9" s="167" t="s">
        <v>626</v>
      </c>
      <c r="C9" s="179" t="s">
        <v>627</v>
      </c>
      <c r="D9" s="251"/>
      <c r="E9" s="177">
        <v>4941234</v>
      </c>
    </row>
    <row r="10" spans="1:5" ht="12.75" customHeight="1">
      <c r="A10" s="166">
        <v>57</v>
      </c>
      <c r="B10" s="167" t="s">
        <v>628</v>
      </c>
      <c r="C10" s="179" t="s">
        <v>629</v>
      </c>
      <c r="D10" s="251"/>
      <c r="E10" s="177"/>
    </row>
    <row r="11" spans="1:5" ht="12.75" customHeight="1">
      <c r="A11" s="166">
        <v>58</v>
      </c>
      <c r="B11" s="167" t="s">
        <v>699</v>
      </c>
      <c r="C11" s="179" t="s">
        <v>630</v>
      </c>
      <c r="D11" s="251"/>
      <c r="E11" s="177"/>
    </row>
    <row r="12" spans="1:5" ht="12.75" customHeight="1">
      <c r="A12" s="166">
        <v>59</v>
      </c>
      <c r="B12" s="167" t="s">
        <v>57</v>
      </c>
      <c r="C12" s="179" t="s">
        <v>256</v>
      </c>
      <c r="D12" s="251"/>
      <c r="E12" s="177">
        <f>SUM(E9:E11)</f>
        <v>4941234</v>
      </c>
    </row>
    <row r="13" spans="1:5" ht="12.75" customHeight="1">
      <c r="A13" s="166">
        <v>60</v>
      </c>
      <c r="B13" s="167" t="s">
        <v>257</v>
      </c>
      <c r="C13" s="179" t="s">
        <v>258</v>
      </c>
      <c r="D13" s="251"/>
      <c r="E13" s="177"/>
    </row>
    <row r="14" spans="1:5" ht="12.75" customHeight="1">
      <c r="A14" s="166">
        <v>61</v>
      </c>
      <c r="B14" s="167" t="s">
        <v>259</v>
      </c>
      <c r="C14" s="179" t="s">
        <v>260</v>
      </c>
      <c r="D14" s="251"/>
      <c r="E14" s="177"/>
    </row>
    <row r="15" spans="1:5" ht="12.75" customHeight="1">
      <c r="A15" s="166">
        <v>62</v>
      </c>
      <c r="B15" s="167" t="s">
        <v>261</v>
      </c>
      <c r="C15" s="179" t="s">
        <v>262</v>
      </c>
      <c r="D15" s="251"/>
      <c r="E15" s="177"/>
    </row>
    <row r="16" spans="1:5" ht="12.75" customHeight="1">
      <c r="A16" s="166">
        <v>63</v>
      </c>
      <c r="B16" s="167" t="s">
        <v>263</v>
      </c>
      <c r="C16" s="179" t="s">
        <v>264</v>
      </c>
      <c r="D16" s="251"/>
      <c r="E16" s="177">
        <f>SUM(D17:D22)</f>
        <v>411601278</v>
      </c>
    </row>
    <row r="17" spans="1:5" ht="12.75" customHeight="1">
      <c r="A17" s="166"/>
      <c r="B17" s="167" t="s">
        <v>723</v>
      </c>
      <c r="C17" s="179"/>
      <c r="D17" s="251">
        <v>1140000</v>
      </c>
      <c r="E17" s="177"/>
    </row>
    <row r="18" spans="1:5" ht="12.75" customHeight="1">
      <c r="A18" s="166"/>
      <c r="B18" s="167" t="s">
        <v>728</v>
      </c>
      <c r="C18" s="179"/>
      <c r="D18" s="251">
        <v>117591278</v>
      </c>
      <c r="E18" s="177"/>
    </row>
    <row r="19" spans="1:5" ht="12.75" customHeight="1">
      <c r="A19" s="166"/>
      <c r="B19" s="167" t="s">
        <v>503</v>
      </c>
      <c r="C19" s="179"/>
      <c r="D19" s="251">
        <v>1915000</v>
      </c>
      <c r="E19" s="177"/>
    </row>
    <row r="20" spans="1:5" ht="12.75" customHeight="1">
      <c r="A20" s="166"/>
      <c r="B20" s="167" t="s">
        <v>620</v>
      </c>
      <c r="C20" s="179"/>
      <c r="D20" s="251">
        <v>243864978</v>
      </c>
      <c r="E20" s="177"/>
    </row>
    <row r="21" spans="1:5" ht="12.75" customHeight="1">
      <c r="A21" s="166"/>
      <c r="B21" s="167" t="s">
        <v>791</v>
      </c>
      <c r="C21" s="179"/>
      <c r="D21" s="251">
        <v>35000995</v>
      </c>
      <c r="E21" s="177"/>
    </row>
    <row r="22" spans="1:5" ht="12.75" customHeight="1">
      <c r="A22" s="166"/>
      <c r="B22" s="167" t="s">
        <v>1117</v>
      </c>
      <c r="C22" s="179"/>
      <c r="D22" s="251">
        <v>12089027</v>
      </c>
      <c r="E22" s="177"/>
    </row>
    <row r="23" spans="1:5" ht="12.75" customHeight="1">
      <c r="A23" s="166">
        <v>64</v>
      </c>
      <c r="B23" s="167" t="s">
        <v>265</v>
      </c>
      <c r="C23" s="179" t="s">
        <v>266</v>
      </c>
      <c r="D23" s="251"/>
      <c r="E23" s="177"/>
    </row>
    <row r="24" spans="1:5" ht="12.75" customHeight="1">
      <c r="A24" s="166">
        <v>65</v>
      </c>
      <c r="B24" s="167" t="s">
        <v>267</v>
      </c>
      <c r="C24" s="179" t="s">
        <v>268</v>
      </c>
      <c r="D24" s="251"/>
      <c r="E24" s="177">
        <f>SUM(D25:D28)</f>
        <v>11500000</v>
      </c>
    </row>
    <row r="25" spans="1:5" ht="12.75" customHeight="1">
      <c r="A25" s="166"/>
      <c r="B25" s="124" t="s">
        <v>509</v>
      </c>
      <c r="C25" s="179"/>
      <c r="D25" s="251">
        <v>3000000</v>
      </c>
      <c r="E25" s="177"/>
    </row>
    <row r="26" spans="1:5" ht="12.75" customHeight="1">
      <c r="A26" s="166"/>
      <c r="B26" s="124" t="s">
        <v>735</v>
      </c>
      <c r="C26" s="179"/>
      <c r="D26" s="251">
        <v>6000000</v>
      </c>
      <c r="E26" s="177"/>
    </row>
    <row r="27" spans="1:5" ht="12.75" customHeight="1">
      <c r="A27" s="166"/>
      <c r="B27" s="124" t="s">
        <v>761</v>
      </c>
      <c r="C27" s="179"/>
      <c r="D27" s="251">
        <v>1500000</v>
      </c>
      <c r="E27" s="177"/>
    </row>
    <row r="28" spans="1:5" ht="12.75" customHeight="1">
      <c r="A28" s="166"/>
      <c r="B28" s="167" t="s">
        <v>741</v>
      </c>
      <c r="C28" s="179"/>
      <c r="D28" s="251">
        <v>1000000</v>
      </c>
      <c r="E28" s="177"/>
    </row>
    <row r="29" spans="1:5" ht="12.75">
      <c r="A29" s="166">
        <v>66</v>
      </c>
      <c r="B29" s="167" t="s">
        <v>269</v>
      </c>
      <c r="C29" s="179" t="s">
        <v>270</v>
      </c>
      <c r="D29" s="251"/>
      <c r="E29" s="177"/>
    </row>
    <row r="30" spans="1:5" ht="12.75" customHeight="1">
      <c r="A30" s="166">
        <v>67</v>
      </c>
      <c r="B30" s="261" t="s">
        <v>271</v>
      </c>
      <c r="C30" s="179" t="s">
        <v>272</v>
      </c>
      <c r="D30" s="251"/>
      <c r="E30" s="177"/>
    </row>
    <row r="31" spans="1:5" ht="12.75" customHeight="1">
      <c r="A31" s="166">
        <v>68</v>
      </c>
      <c r="B31" s="261" t="s">
        <v>631</v>
      </c>
      <c r="C31" s="179" t="s">
        <v>274</v>
      </c>
      <c r="D31" s="251"/>
      <c r="E31" s="177"/>
    </row>
    <row r="32" spans="1:5" ht="12.75" customHeight="1">
      <c r="A32" s="166">
        <v>69</v>
      </c>
      <c r="B32" s="167" t="s">
        <v>273</v>
      </c>
      <c r="C32" s="179" t="s">
        <v>275</v>
      </c>
      <c r="D32" s="251"/>
      <c r="E32" s="177">
        <f>SUM(D33:D49)</f>
        <v>256524340</v>
      </c>
    </row>
    <row r="33" spans="1:5" ht="12.75" customHeight="1">
      <c r="A33" s="166"/>
      <c r="B33" s="167" t="s">
        <v>724</v>
      </c>
      <c r="C33" s="179"/>
      <c r="D33" s="251">
        <v>50000</v>
      </c>
      <c r="E33" s="177"/>
    </row>
    <row r="34" spans="1:5" ht="12.75" customHeight="1">
      <c r="A34" s="166"/>
      <c r="B34" s="167" t="s">
        <v>730</v>
      </c>
      <c r="C34" s="179"/>
      <c r="D34" s="251">
        <v>600000</v>
      </c>
      <c r="E34" s="177"/>
    </row>
    <row r="35" spans="1:5" ht="12.75" customHeight="1">
      <c r="A35" s="166"/>
      <c r="B35" s="167" t="s">
        <v>764</v>
      </c>
      <c r="C35" s="179"/>
      <c r="D35" s="251">
        <v>100000</v>
      </c>
      <c r="E35" s="177"/>
    </row>
    <row r="36" spans="1:5" ht="12.75" customHeight="1">
      <c r="A36" s="166"/>
      <c r="B36" s="167" t="s">
        <v>508</v>
      </c>
      <c r="C36" s="179"/>
      <c r="D36" s="251">
        <v>14000000</v>
      </c>
      <c r="E36" s="177"/>
    </row>
    <row r="37" spans="1:5" ht="12.75" customHeight="1">
      <c r="A37" s="166"/>
      <c r="B37" s="124" t="s">
        <v>799</v>
      </c>
      <c r="C37" s="179"/>
      <c r="D37" s="251">
        <v>10000000</v>
      </c>
      <c r="E37" s="177"/>
    </row>
    <row r="38" spans="1:5" ht="12.75" customHeight="1">
      <c r="A38" s="166"/>
      <c r="B38" s="167" t="s">
        <v>510</v>
      </c>
      <c r="C38" s="179"/>
      <c r="D38" s="251">
        <v>5078656</v>
      </c>
      <c r="E38" s="177"/>
    </row>
    <row r="39" spans="1:5" ht="12.75" customHeight="1">
      <c r="A39" s="166"/>
      <c r="B39" s="167" t="s">
        <v>731</v>
      </c>
      <c r="C39" s="179"/>
      <c r="D39" s="251">
        <v>10000000</v>
      </c>
      <c r="E39" s="177"/>
    </row>
    <row r="40" spans="1:5" ht="12.75" customHeight="1">
      <c r="A40" s="166"/>
      <c r="B40" s="167" t="s">
        <v>762</v>
      </c>
      <c r="C40" s="179"/>
      <c r="D40" s="251">
        <v>4500000</v>
      </c>
      <c r="E40" s="177"/>
    </row>
    <row r="41" spans="1:5" ht="12.75" customHeight="1">
      <c r="A41" s="166"/>
      <c r="B41" s="167" t="s">
        <v>945</v>
      </c>
      <c r="C41" s="179"/>
      <c r="D41" s="251">
        <v>5402099</v>
      </c>
      <c r="E41" s="177"/>
    </row>
    <row r="42" spans="1:5" ht="12.75" customHeight="1">
      <c r="A42" s="166"/>
      <c r="B42" s="124" t="s">
        <v>963</v>
      </c>
      <c r="C42" s="179"/>
      <c r="D42" s="251">
        <v>29783333</v>
      </c>
      <c r="E42" s="177"/>
    </row>
    <row r="43" spans="1:5" ht="12.75" customHeight="1">
      <c r="A43" s="166"/>
      <c r="B43" s="124" t="s">
        <v>739</v>
      </c>
      <c r="C43" s="179"/>
      <c r="D43" s="251">
        <v>10833333</v>
      </c>
      <c r="E43" s="177"/>
    </row>
    <row r="44" spans="1:5" ht="12.75" customHeight="1">
      <c r="A44" s="166"/>
      <c r="B44" s="167" t="s">
        <v>505</v>
      </c>
      <c r="C44" s="179"/>
      <c r="D44" s="251">
        <v>134795000</v>
      </c>
      <c r="E44" s="177"/>
    </row>
    <row r="45" spans="1:5" ht="12.75" customHeight="1">
      <c r="A45" s="166"/>
      <c r="B45" s="167" t="s">
        <v>740</v>
      </c>
      <c r="C45" s="179"/>
      <c r="D45" s="251">
        <v>5200000</v>
      </c>
      <c r="E45" s="177"/>
    </row>
    <row r="46" spans="1:5" ht="12.75" customHeight="1">
      <c r="A46" s="166"/>
      <c r="B46" s="167" t="s">
        <v>1118</v>
      </c>
      <c r="C46" s="179"/>
      <c r="D46" s="251">
        <v>21781419</v>
      </c>
      <c r="E46" s="177"/>
    </row>
    <row r="47" spans="1:5" ht="12.75" customHeight="1">
      <c r="A47" s="166"/>
      <c r="B47" s="167" t="s">
        <v>1054</v>
      </c>
      <c r="C47" s="179"/>
      <c r="D47" s="251">
        <v>600000</v>
      </c>
      <c r="E47" s="177"/>
    </row>
    <row r="48" spans="1:5" ht="12.75" customHeight="1">
      <c r="A48" s="166"/>
      <c r="B48" s="167" t="s">
        <v>1096</v>
      </c>
      <c r="C48" s="179"/>
      <c r="D48" s="251">
        <v>2283000</v>
      </c>
      <c r="E48" s="177"/>
    </row>
    <row r="49" spans="1:5" ht="12.75" customHeight="1">
      <c r="A49" s="166"/>
      <c r="B49" s="124" t="s">
        <v>506</v>
      </c>
      <c r="C49" s="179"/>
      <c r="D49" s="251">
        <v>1517500</v>
      </c>
      <c r="E49" s="177"/>
    </row>
    <row r="50" spans="1:5" ht="12.75" customHeight="1">
      <c r="A50" s="166">
        <v>70</v>
      </c>
      <c r="B50" s="261" t="s">
        <v>44</v>
      </c>
      <c r="C50" s="179" t="s">
        <v>632</v>
      </c>
      <c r="D50" s="251"/>
      <c r="E50" s="177">
        <f>SUM(D51:D70)</f>
        <v>1453804567</v>
      </c>
    </row>
    <row r="51" spans="1:5" ht="12.75" customHeight="1">
      <c r="A51" s="166"/>
      <c r="B51" s="261" t="s">
        <v>725</v>
      </c>
      <c r="C51" s="179"/>
      <c r="D51" s="251">
        <v>5021000</v>
      </c>
      <c r="E51" s="177"/>
    </row>
    <row r="52" spans="1:5" ht="12.75" customHeight="1">
      <c r="A52" s="166"/>
      <c r="B52" s="261" t="s">
        <v>504</v>
      </c>
      <c r="C52" s="179"/>
      <c r="D52" s="251">
        <v>186022755</v>
      </c>
      <c r="E52" s="177"/>
    </row>
    <row r="53" spans="1:5" ht="12.75" customHeight="1">
      <c r="A53" s="166"/>
      <c r="B53" s="124" t="s">
        <v>726</v>
      </c>
      <c r="C53" s="179"/>
      <c r="D53" s="251">
        <v>20915899</v>
      </c>
      <c r="E53" s="177"/>
    </row>
    <row r="54" spans="1:5" ht="12.75" customHeight="1">
      <c r="A54" s="166"/>
      <c r="B54" s="124" t="s">
        <v>727</v>
      </c>
      <c r="C54" s="179"/>
      <c r="D54" s="251">
        <v>2346000</v>
      </c>
      <c r="E54" s="177"/>
    </row>
    <row r="55" spans="1:5" ht="12.75" customHeight="1">
      <c r="A55" s="166"/>
      <c r="B55" s="124" t="s">
        <v>837</v>
      </c>
      <c r="C55" s="179"/>
      <c r="D55" s="251">
        <v>100387044</v>
      </c>
      <c r="E55" s="177"/>
    </row>
    <row r="56" spans="1:5" ht="12.75" customHeight="1">
      <c r="A56" s="166"/>
      <c r="B56" s="180" t="s">
        <v>927</v>
      </c>
      <c r="C56" s="179"/>
      <c r="D56" s="251">
        <v>64757150</v>
      </c>
      <c r="E56" s="177"/>
    </row>
    <row r="57" spans="1:5" ht="12.75" customHeight="1">
      <c r="A57" s="166"/>
      <c r="B57" s="180" t="s">
        <v>928</v>
      </c>
      <c r="C57" s="179"/>
      <c r="D57" s="251">
        <v>289806071</v>
      </c>
      <c r="E57" s="177"/>
    </row>
    <row r="58" spans="1:5" ht="12.75" customHeight="1">
      <c r="A58" s="166"/>
      <c r="B58" s="180" t="s">
        <v>929</v>
      </c>
      <c r="C58" s="179"/>
      <c r="D58" s="251">
        <v>350031460</v>
      </c>
      <c r="E58" s="177"/>
    </row>
    <row r="59" spans="1:5" ht="12.75" customHeight="1">
      <c r="A59" s="166"/>
      <c r="B59" s="180" t="s">
        <v>930</v>
      </c>
      <c r="C59" s="179"/>
      <c r="D59" s="251">
        <v>302716250</v>
      </c>
      <c r="E59" s="177"/>
    </row>
    <row r="60" spans="1:5" ht="12.75" customHeight="1">
      <c r="A60" s="166"/>
      <c r="B60" s="180" t="s">
        <v>931</v>
      </c>
      <c r="C60" s="179"/>
      <c r="D60" s="251">
        <v>825500</v>
      </c>
      <c r="E60" s="177"/>
    </row>
    <row r="61" spans="1:5" ht="12.75" customHeight="1">
      <c r="A61" s="166"/>
      <c r="B61" s="124" t="s">
        <v>506</v>
      </c>
      <c r="C61" s="179"/>
      <c r="D61" s="251">
        <v>1236500</v>
      </c>
      <c r="E61" s="177"/>
    </row>
    <row r="62" spans="1:5" ht="12.75" customHeight="1">
      <c r="A62" s="166"/>
      <c r="B62" s="124" t="s">
        <v>507</v>
      </c>
      <c r="C62" s="179"/>
      <c r="D62" s="251">
        <v>19983123</v>
      </c>
      <c r="E62" s="177"/>
    </row>
    <row r="63" spans="1:5" ht="12.75" customHeight="1">
      <c r="A63" s="166"/>
      <c r="B63" s="180" t="s">
        <v>763</v>
      </c>
      <c r="C63" s="179"/>
      <c r="D63" s="251">
        <v>15500000</v>
      </c>
      <c r="E63" s="177"/>
    </row>
    <row r="64" spans="1:5" ht="12.75" customHeight="1">
      <c r="A64" s="166"/>
      <c r="B64" s="124" t="s">
        <v>748</v>
      </c>
      <c r="C64" s="179"/>
      <c r="D64" s="251">
        <v>20000000</v>
      </c>
      <c r="E64" s="177"/>
    </row>
    <row r="65" spans="1:5" ht="12.75" customHeight="1">
      <c r="A65" s="166"/>
      <c r="B65" s="124" t="s">
        <v>1053</v>
      </c>
      <c r="C65" s="179"/>
      <c r="D65" s="251">
        <v>0</v>
      </c>
      <c r="E65" s="177"/>
    </row>
    <row r="66" spans="1:5" ht="12.75" customHeight="1">
      <c r="A66" s="166"/>
      <c r="B66" s="124" t="s">
        <v>1097</v>
      </c>
      <c r="C66" s="179"/>
      <c r="D66" s="350">
        <v>61490860</v>
      </c>
      <c r="E66" s="177"/>
    </row>
    <row r="67" spans="1:5" ht="12.75" customHeight="1">
      <c r="A67" s="166"/>
      <c r="B67" s="124" t="s">
        <v>1095</v>
      </c>
      <c r="C67" s="179"/>
      <c r="D67" s="251">
        <v>620129</v>
      </c>
      <c r="E67" s="177"/>
    </row>
    <row r="68" spans="1:5" ht="12.75" customHeight="1">
      <c r="A68" s="166"/>
      <c r="B68" s="124" t="s">
        <v>1116</v>
      </c>
      <c r="C68" s="179"/>
      <c r="D68" s="251">
        <v>1056000</v>
      </c>
      <c r="E68" s="177"/>
    </row>
    <row r="69" spans="1:5" ht="12.75" customHeight="1">
      <c r="A69" s="166"/>
      <c r="B69" s="124" t="s">
        <v>1119</v>
      </c>
      <c r="C69" s="179"/>
      <c r="D69" s="251">
        <v>10384695</v>
      </c>
      <c r="E69" s="177"/>
    </row>
    <row r="70" spans="1:5" ht="12.75" customHeight="1">
      <c r="A70" s="166"/>
      <c r="B70" s="124" t="s">
        <v>1120</v>
      </c>
      <c r="C70" s="179"/>
      <c r="D70" s="251">
        <v>704131</v>
      </c>
      <c r="E70" s="177"/>
    </row>
    <row r="71" spans="1:5" ht="12.75" customHeight="1">
      <c r="A71" s="258">
        <v>71</v>
      </c>
      <c r="B71" s="259" t="s">
        <v>700</v>
      </c>
      <c r="C71" s="257" t="s">
        <v>71</v>
      </c>
      <c r="D71" s="205"/>
      <c r="E71" s="186">
        <f>E8+E12+E13+E14+E15+E16+E23+E24+E29+E30+E31+E32+E50</f>
        <v>2138371419</v>
      </c>
    </row>
  </sheetData>
  <sheetProtection/>
  <mergeCells count="3">
    <mergeCell ref="C5:E5"/>
    <mergeCell ref="A3:E3"/>
    <mergeCell ref="A4:E4"/>
  </mergeCells>
  <printOptions horizontalCentered="1"/>
  <pageMargins left="0.5118110236220472" right="0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428"/>
  <sheetViews>
    <sheetView zoomScalePageLayoutView="0" workbookViewId="0" topLeftCell="A263">
      <selection activeCell="D271" sqref="D271"/>
    </sheetView>
  </sheetViews>
  <sheetFormatPr defaultColWidth="2.75390625" defaultRowHeight="12.75"/>
  <cols>
    <col min="1" max="1" width="4.125" style="129" customWidth="1"/>
    <col min="2" max="2" width="63.125" style="47" customWidth="1"/>
    <col min="3" max="3" width="8.25390625" style="47" bestFit="1" customWidth="1"/>
    <col min="4" max="4" width="15.375" style="69" bestFit="1" customWidth="1"/>
    <col min="5" max="191" width="9.125" style="47" customWidth="1"/>
    <col min="192" max="16384" width="2.75390625" style="47" customWidth="1"/>
  </cols>
  <sheetData>
    <row r="1" spans="1:4" ht="15" customHeight="1">
      <c r="A1" s="160" t="s">
        <v>758</v>
      </c>
      <c r="D1" s="161" t="s">
        <v>606</v>
      </c>
    </row>
    <row r="2" spans="1:4" ht="15" customHeight="1">
      <c r="A2" s="160"/>
      <c r="D2" s="161"/>
    </row>
    <row r="3" spans="1:4" ht="12.75">
      <c r="A3" s="384" t="s">
        <v>502</v>
      </c>
      <c r="B3" s="384"/>
      <c r="C3" s="384"/>
      <c r="D3" s="384"/>
    </row>
    <row r="4" spans="2:4" ht="12.75">
      <c r="B4" s="130"/>
      <c r="C4" s="130"/>
      <c r="D4" s="128"/>
    </row>
    <row r="5" spans="1:4" s="49" customFormat="1" ht="22.5" customHeight="1">
      <c r="A5" s="131" t="s">
        <v>87</v>
      </c>
      <c r="B5" s="132" t="s">
        <v>88</v>
      </c>
      <c r="C5" s="54" t="s">
        <v>89</v>
      </c>
      <c r="D5" s="48" t="s">
        <v>1112</v>
      </c>
    </row>
    <row r="6" spans="1:4" ht="12.75">
      <c r="A6" s="133" t="s">
        <v>91</v>
      </c>
      <c r="B6" s="55" t="s">
        <v>92</v>
      </c>
      <c r="C6" s="55" t="s">
        <v>93</v>
      </c>
      <c r="D6" s="68" t="s">
        <v>94</v>
      </c>
    </row>
    <row r="7" spans="1:4" ht="12.75" customHeight="1">
      <c r="A7" s="134" t="s">
        <v>95</v>
      </c>
      <c r="B7" s="55" t="s">
        <v>96</v>
      </c>
      <c r="C7" s="56" t="s">
        <v>97</v>
      </c>
      <c r="D7" s="175">
        <v>260633392</v>
      </c>
    </row>
    <row r="8" spans="1:4" ht="12.75" customHeight="1">
      <c r="A8" s="134" t="s">
        <v>98</v>
      </c>
      <c r="B8" s="55" t="s">
        <v>99</v>
      </c>
      <c r="C8" s="57" t="s">
        <v>100</v>
      </c>
      <c r="D8" s="175"/>
    </row>
    <row r="9" spans="1:4" ht="12.75" customHeight="1">
      <c r="A9" s="134" t="s">
        <v>101</v>
      </c>
      <c r="B9" s="55" t="s">
        <v>102</v>
      </c>
      <c r="C9" s="57" t="s">
        <v>103</v>
      </c>
      <c r="D9" s="175">
        <v>20102000</v>
      </c>
    </row>
    <row r="10" spans="1:4" ht="12.75" customHeight="1">
      <c r="A10" s="134" t="s">
        <v>104</v>
      </c>
      <c r="B10" s="58" t="s">
        <v>105</v>
      </c>
      <c r="C10" s="57" t="s">
        <v>106</v>
      </c>
      <c r="D10" s="175"/>
    </row>
    <row r="11" spans="1:4" ht="12.75" customHeight="1">
      <c r="A11" s="134" t="s">
        <v>107</v>
      </c>
      <c r="B11" s="58" t="s">
        <v>108</v>
      </c>
      <c r="C11" s="57" t="s">
        <v>109</v>
      </c>
      <c r="D11" s="175"/>
    </row>
    <row r="12" spans="1:4" ht="12.75" customHeight="1">
      <c r="A12" s="134" t="s">
        <v>110</v>
      </c>
      <c r="B12" s="58" t="s">
        <v>111</v>
      </c>
      <c r="C12" s="57" t="s">
        <v>112</v>
      </c>
      <c r="D12" s="175">
        <v>5549300</v>
      </c>
    </row>
    <row r="13" spans="1:4" ht="12.75" customHeight="1">
      <c r="A13" s="134" t="s">
        <v>113</v>
      </c>
      <c r="B13" s="58" t="s">
        <v>114</v>
      </c>
      <c r="C13" s="57" t="s">
        <v>115</v>
      </c>
      <c r="D13" s="175">
        <v>12901711</v>
      </c>
    </row>
    <row r="14" spans="1:4" ht="12.75" customHeight="1">
      <c r="A14" s="134" t="s">
        <v>116</v>
      </c>
      <c r="B14" s="58" t="s">
        <v>117</v>
      </c>
      <c r="C14" s="57" t="s">
        <v>118</v>
      </c>
      <c r="D14" s="175"/>
    </row>
    <row r="15" spans="1:4" ht="12.75" customHeight="1">
      <c r="A15" s="134" t="s">
        <v>119</v>
      </c>
      <c r="B15" s="58" t="s">
        <v>120</v>
      </c>
      <c r="C15" s="57" t="s">
        <v>121</v>
      </c>
      <c r="D15" s="175">
        <v>1363115</v>
      </c>
    </row>
    <row r="16" spans="1:4" ht="12.75" customHeight="1">
      <c r="A16" s="134" t="s">
        <v>122</v>
      </c>
      <c r="B16" s="58" t="s">
        <v>123</v>
      </c>
      <c r="C16" s="57" t="s">
        <v>124</v>
      </c>
      <c r="D16" s="175">
        <v>1616260</v>
      </c>
    </row>
    <row r="17" spans="1:4" ht="12.75" customHeight="1">
      <c r="A17" s="134" t="s">
        <v>125</v>
      </c>
      <c r="B17" s="58" t="s">
        <v>126</v>
      </c>
      <c r="C17" s="57" t="s">
        <v>127</v>
      </c>
      <c r="D17" s="175"/>
    </row>
    <row r="18" spans="1:4" s="50" customFormat="1" ht="12.75" customHeight="1">
      <c r="A18" s="134" t="s">
        <v>128</v>
      </c>
      <c r="B18" s="58" t="s">
        <v>129</v>
      </c>
      <c r="C18" s="57" t="s">
        <v>130</v>
      </c>
      <c r="D18" s="175">
        <v>1100000</v>
      </c>
    </row>
    <row r="19" spans="1:4" s="50" customFormat="1" ht="12.75" customHeight="1">
      <c r="A19" s="134" t="s">
        <v>131</v>
      </c>
      <c r="B19" s="58" t="s">
        <v>132</v>
      </c>
      <c r="C19" s="57" t="s">
        <v>133</v>
      </c>
      <c r="D19" s="175">
        <v>7209600</v>
      </c>
    </row>
    <row r="20" spans="1:4" s="136" customFormat="1" ht="12.75" customHeight="1">
      <c r="A20" s="135" t="s">
        <v>134</v>
      </c>
      <c r="B20" s="59" t="s">
        <v>135</v>
      </c>
      <c r="C20" s="60" t="s">
        <v>136</v>
      </c>
      <c r="D20" s="175">
        <f>SUM(D7:D19)</f>
        <v>310475378</v>
      </c>
    </row>
    <row r="21" spans="1:4" ht="12.75" customHeight="1">
      <c r="A21" s="134" t="s">
        <v>137</v>
      </c>
      <c r="B21" s="58" t="s">
        <v>138</v>
      </c>
      <c r="C21" s="57" t="s">
        <v>139</v>
      </c>
      <c r="D21" s="175"/>
    </row>
    <row r="22" spans="1:4" ht="25.5">
      <c r="A22" s="134" t="s">
        <v>140</v>
      </c>
      <c r="B22" s="58" t="s">
        <v>141</v>
      </c>
      <c r="C22" s="57" t="s">
        <v>142</v>
      </c>
      <c r="D22" s="175">
        <v>11411522</v>
      </c>
    </row>
    <row r="23" spans="1:4" ht="12.75" customHeight="1">
      <c r="A23" s="134" t="s">
        <v>143</v>
      </c>
      <c r="B23" s="55" t="s">
        <v>144</v>
      </c>
      <c r="C23" s="57" t="s">
        <v>145</v>
      </c>
      <c r="D23" s="175">
        <v>6730000</v>
      </c>
    </row>
    <row r="24" spans="1:4" s="51" customFormat="1" ht="12.75" customHeight="1">
      <c r="A24" s="135" t="s">
        <v>146</v>
      </c>
      <c r="B24" s="59" t="s">
        <v>147</v>
      </c>
      <c r="C24" s="60" t="s">
        <v>148</v>
      </c>
      <c r="D24" s="175">
        <f>SUM(D21:D23)</f>
        <v>18141522</v>
      </c>
    </row>
    <row r="25" spans="1:4" s="51" customFormat="1" ht="12.75" customHeight="1">
      <c r="A25" s="135" t="s">
        <v>149</v>
      </c>
      <c r="B25" s="59" t="s">
        <v>150</v>
      </c>
      <c r="C25" s="60" t="s">
        <v>67</v>
      </c>
      <c r="D25" s="178">
        <f>D20+D24</f>
        <v>328616900</v>
      </c>
    </row>
    <row r="26" spans="1:4" s="51" customFormat="1" ht="12.75" customHeight="1">
      <c r="A26" s="135" t="s">
        <v>151</v>
      </c>
      <c r="B26" s="59" t="s">
        <v>152</v>
      </c>
      <c r="C26" s="60" t="s">
        <v>68</v>
      </c>
      <c r="D26" s="178">
        <v>73557854</v>
      </c>
    </row>
    <row r="27" spans="1:4" ht="12.75" customHeight="1">
      <c r="A27" s="134" t="s">
        <v>153</v>
      </c>
      <c r="B27" s="58" t="s">
        <v>154</v>
      </c>
      <c r="C27" s="57" t="s">
        <v>155</v>
      </c>
      <c r="D27" s="175">
        <v>900000</v>
      </c>
    </row>
    <row r="28" spans="1:4" ht="12.75" customHeight="1">
      <c r="A28" s="134" t="s">
        <v>156</v>
      </c>
      <c r="B28" s="58" t="s">
        <v>157</v>
      </c>
      <c r="C28" s="57" t="s">
        <v>158</v>
      </c>
      <c r="D28" s="175">
        <v>20420133</v>
      </c>
    </row>
    <row r="29" spans="1:4" ht="12.75" customHeight="1">
      <c r="A29" s="134" t="s">
        <v>159</v>
      </c>
      <c r="B29" s="58" t="s">
        <v>160</v>
      </c>
      <c r="C29" s="57" t="s">
        <v>161</v>
      </c>
      <c r="D29" s="175"/>
    </row>
    <row r="30" spans="1:4" ht="12.75" customHeight="1">
      <c r="A30" s="135" t="s">
        <v>162</v>
      </c>
      <c r="B30" s="59" t="s">
        <v>163</v>
      </c>
      <c r="C30" s="60" t="s">
        <v>164</v>
      </c>
      <c r="D30" s="175">
        <f>SUM(D27:D29)</f>
        <v>21320133</v>
      </c>
    </row>
    <row r="31" spans="1:4" ht="12.75" customHeight="1">
      <c r="A31" s="134" t="s">
        <v>165</v>
      </c>
      <c r="B31" s="58" t="s">
        <v>166</v>
      </c>
      <c r="C31" s="57" t="s">
        <v>167</v>
      </c>
      <c r="D31" s="175">
        <v>9300000</v>
      </c>
    </row>
    <row r="32" spans="1:4" ht="12.75" customHeight="1">
      <c r="A32" s="134" t="s">
        <v>168</v>
      </c>
      <c r="B32" s="58" t="s">
        <v>169</v>
      </c>
      <c r="C32" s="57" t="s">
        <v>170</v>
      </c>
      <c r="D32" s="175">
        <v>2150000</v>
      </c>
    </row>
    <row r="33" spans="1:4" ht="12.75" customHeight="1">
      <c r="A33" s="135" t="s">
        <v>171</v>
      </c>
      <c r="B33" s="59" t="s">
        <v>172</v>
      </c>
      <c r="C33" s="60" t="s">
        <v>173</v>
      </c>
      <c r="D33" s="175">
        <f>SUM(D31:D32)</f>
        <v>11450000</v>
      </c>
    </row>
    <row r="34" spans="1:4" ht="12.75" customHeight="1">
      <c r="A34" s="134" t="s">
        <v>174</v>
      </c>
      <c r="B34" s="58" t="s">
        <v>175</v>
      </c>
      <c r="C34" s="57" t="s">
        <v>176</v>
      </c>
      <c r="D34" s="175">
        <v>11550000</v>
      </c>
    </row>
    <row r="35" spans="1:4" ht="12.75" customHeight="1">
      <c r="A35" s="134" t="s">
        <v>177</v>
      </c>
      <c r="B35" s="58" t="s">
        <v>178</v>
      </c>
      <c r="C35" s="57" t="s">
        <v>179</v>
      </c>
      <c r="D35" s="175"/>
    </row>
    <row r="36" spans="1:4" ht="12.75" customHeight="1">
      <c r="A36" s="134" t="s">
        <v>180</v>
      </c>
      <c r="B36" s="58" t="s">
        <v>181</v>
      </c>
      <c r="C36" s="57" t="s">
        <v>182</v>
      </c>
      <c r="D36" s="175">
        <v>1046000</v>
      </c>
    </row>
    <row r="37" spans="1:4" ht="12.75" customHeight="1">
      <c r="A37" s="134" t="s">
        <v>183</v>
      </c>
      <c r="B37" s="58" t="s">
        <v>184</v>
      </c>
      <c r="C37" s="57" t="s">
        <v>185</v>
      </c>
      <c r="D37" s="175">
        <v>4266000</v>
      </c>
    </row>
    <row r="38" spans="1:4" ht="12.75" customHeight="1">
      <c r="A38" s="134" t="s">
        <v>186</v>
      </c>
      <c r="B38" s="61" t="s">
        <v>187</v>
      </c>
      <c r="C38" s="57" t="s">
        <v>188</v>
      </c>
      <c r="D38" s="175">
        <v>5050000</v>
      </c>
    </row>
    <row r="39" spans="1:4" ht="12.75" customHeight="1">
      <c r="A39" s="134" t="s">
        <v>189</v>
      </c>
      <c r="B39" s="55" t="s">
        <v>190</v>
      </c>
      <c r="C39" s="57" t="s">
        <v>191</v>
      </c>
      <c r="D39" s="175"/>
    </row>
    <row r="40" spans="1:4" ht="12.75" customHeight="1">
      <c r="A40" s="134" t="s">
        <v>192</v>
      </c>
      <c r="B40" s="58" t="s">
        <v>193</v>
      </c>
      <c r="C40" s="57" t="s">
        <v>194</v>
      </c>
      <c r="D40" s="175">
        <v>29414100</v>
      </c>
    </row>
    <row r="41" spans="1:4" ht="12.75" customHeight="1">
      <c r="A41" s="135" t="s">
        <v>195</v>
      </c>
      <c r="B41" s="59" t="s">
        <v>196</v>
      </c>
      <c r="C41" s="60" t="s">
        <v>197</v>
      </c>
      <c r="D41" s="175">
        <f>SUM(D34:D40)</f>
        <v>51326100</v>
      </c>
    </row>
    <row r="42" spans="1:4" ht="12.75" customHeight="1">
      <c r="A42" s="134" t="s">
        <v>198</v>
      </c>
      <c r="B42" s="58" t="s">
        <v>199</v>
      </c>
      <c r="C42" s="57" t="s">
        <v>200</v>
      </c>
      <c r="D42" s="175">
        <v>1135000</v>
      </c>
    </row>
    <row r="43" spans="1:4" ht="12.75" customHeight="1">
      <c r="A43" s="134" t="s">
        <v>201</v>
      </c>
      <c r="B43" s="58" t="s">
        <v>202</v>
      </c>
      <c r="C43" s="57" t="s">
        <v>203</v>
      </c>
      <c r="D43" s="175">
        <v>1000000</v>
      </c>
    </row>
    <row r="44" spans="1:4" ht="12.75" customHeight="1">
      <c r="A44" s="135" t="s">
        <v>204</v>
      </c>
      <c r="B44" s="59" t="s">
        <v>205</v>
      </c>
      <c r="C44" s="60" t="s">
        <v>206</v>
      </c>
      <c r="D44" s="175">
        <f>SUM(D42:D43)</f>
        <v>2135000</v>
      </c>
    </row>
    <row r="45" spans="1:4" ht="12.75" customHeight="1">
      <c r="A45" s="134" t="s">
        <v>207</v>
      </c>
      <c r="B45" s="58" t="s">
        <v>208</v>
      </c>
      <c r="C45" s="57" t="s">
        <v>209</v>
      </c>
      <c r="D45" s="175">
        <v>16553872</v>
      </c>
    </row>
    <row r="46" spans="1:4" ht="12.75" customHeight="1">
      <c r="A46" s="134" t="s">
        <v>210</v>
      </c>
      <c r="B46" s="58" t="s">
        <v>211</v>
      </c>
      <c r="C46" s="57" t="s">
        <v>212</v>
      </c>
      <c r="D46" s="175">
        <v>2500000</v>
      </c>
    </row>
    <row r="47" spans="1:4" ht="12.75" customHeight="1">
      <c r="A47" s="134" t="s">
        <v>213</v>
      </c>
      <c r="B47" s="58" t="s">
        <v>214</v>
      </c>
      <c r="C47" s="57" t="s">
        <v>215</v>
      </c>
      <c r="D47" s="175"/>
    </row>
    <row r="48" spans="1:4" ht="12.75" customHeight="1">
      <c r="A48" s="134" t="s">
        <v>216</v>
      </c>
      <c r="B48" s="58" t="s">
        <v>217</v>
      </c>
      <c r="C48" s="57" t="s">
        <v>218</v>
      </c>
      <c r="D48" s="175"/>
    </row>
    <row r="49" spans="1:4" ht="12.75" customHeight="1">
      <c r="A49" s="134" t="s">
        <v>219</v>
      </c>
      <c r="B49" s="58" t="s">
        <v>220</v>
      </c>
      <c r="C49" s="57" t="s">
        <v>221</v>
      </c>
      <c r="D49" s="175">
        <v>38892638</v>
      </c>
    </row>
    <row r="50" spans="1:4" ht="12.75" customHeight="1">
      <c r="A50" s="135" t="s">
        <v>222</v>
      </c>
      <c r="B50" s="59" t="s">
        <v>223</v>
      </c>
      <c r="C50" s="60" t="s">
        <v>224</v>
      </c>
      <c r="D50" s="175">
        <f>SUM(D45:D49)</f>
        <v>57946510</v>
      </c>
    </row>
    <row r="51" spans="1:4" s="51" customFormat="1" ht="12.75" customHeight="1">
      <c r="A51" s="135" t="s">
        <v>225</v>
      </c>
      <c r="B51" s="59" t="s">
        <v>226</v>
      </c>
      <c r="C51" s="60" t="s">
        <v>69</v>
      </c>
      <c r="D51" s="178">
        <f>D30+D33+D41+D44+D50</f>
        <v>144177743</v>
      </c>
    </row>
    <row r="52" spans="1:4" ht="12.75" customHeight="1">
      <c r="A52" s="134" t="s">
        <v>227</v>
      </c>
      <c r="B52" s="62" t="s">
        <v>228</v>
      </c>
      <c r="C52" s="57" t="s">
        <v>229</v>
      </c>
      <c r="D52" s="175"/>
    </row>
    <row r="53" spans="1:4" ht="12.75" customHeight="1">
      <c r="A53" s="134" t="s">
        <v>230</v>
      </c>
      <c r="B53" s="62" t="s">
        <v>231</v>
      </c>
      <c r="C53" s="57" t="s">
        <v>232</v>
      </c>
      <c r="D53" s="175"/>
    </row>
    <row r="54" spans="1:4" ht="12.75" customHeight="1">
      <c r="A54" s="134" t="s">
        <v>233</v>
      </c>
      <c r="B54" s="63" t="s">
        <v>234</v>
      </c>
      <c r="C54" s="57" t="s">
        <v>235</v>
      </c>
      <c r="D54" s="175"/>
    </row>
    <row r="55" spans="1:4" ht="12.75" customHeight="1">
      <c r="A55" s="134" t="s">
        <v>236</v>
      </c>
      <c r="B55" s="63" t="s">
        <v>237</v>
      </c>
      <c r="C55" s="57" t="s">
        <v>238</v>
      </c>
      <c r="D55" s="175"/>
    </row>
    <row r="56" spans="1:4" ht="12.75" customHeight="1">
      <c r="A56" s="134" t="s">
        <v>239</v>
      </c>
      <c r="B56" s="63" t="s">
        <v>240</v>
      </c>
      <c r="C56" s="57" t="s">
        <v>241</v>
      </c>
      <c r="D56" s="175"/>
    </row>
    <row r="57" spans="1:4" ht="12.75" customHeight="1">
      <c r="A57" s="134" t="s">
        <v>242</v>
      </c>
      <c r="B57" s="62" t="s">
        <v>243</v>
      </c>
      <c r="C57" s="57" t="s">
        <v>244</v>
      </c>
      <c r="D57" s="175"/>
    </row>
    <row r="58" spans="1:4" ht="12.75" customHeight="1">
      <c r="A58" s="134" t="s">
        <v>245</v>
      </c>
      <c r="B58" s="62" t="s">
        <v>246</v>
      </c>
      <c r="C58" s="57" t="s">
        <v>247</v>
      </c>
      <c r="D58" s="175"/>
    </row>
    <row r="59" spans="1:4" ht="12.75" customHeight="1">
      <c r="A59" s="134" t="s">
        <v>248</v>
      </c>
      <c r="B59" s="62" t="s">
        <v>249</v>
      </c>
      <c r="C59" s="57" t="s">
        <v>250</v>
      </c>
      <c r="D59" s="175"/>
    </row>
    <row r="60" spans="1:4" s="51" customFormat="1" ht="12.75" customHeight="1">
      <c r="A60" s="135" t="s">
        <v>251</v>
      </c>
      <c r="B60" s="64" t="s">
        <v>252</v>
      </c>
      <c r="C60" s="60" t="s">
        <v>70</v>
      </c>
      <c r="D60" s="178">
        <f>SUM(D52:D59)</f>
        <v>0</v>
      </c>
    </row>
    <row r="61" spans="1:4" ht="12.75" customHeight="1">
      <c r="A61" s="134" t="s">
        <v>253</v>
      </c>
      <c r="B61" s="62" t="s">
        <v>254</v>
      </c>
      <c r="C61" s="57" t="s">
        <v>255</v>
      </c>
      <c r="D61" s="175"/>
    </row>
    <row r="62" spans="1:4" ht="12.75" customHeight="1">
      <c r="A62" s="134">
        <v>56</v>
      </c>
      <c r="B62" s="62" t="s">
        <v>626</v>
      </c>
      <c r="C62" s="57" t="s">
        <v>627</v>
      </c>
      <c r="D62" s="175"/>
    </row>
    <row r="63" spans="1:4" ht="12.75" customHeight="1">
      <c r="A63" s="134">
        <v>57</v>
      </c>
      <c r="B63" s="62" t="s">
        <v>628</v>
      </c>
      <c r="C63" s="57" t="s">
        <v>629</v>
      </c>
      <c r="D63" s="175"/>
    </row>
    <row r="64" spans="1:4" ht="12.75" customHeight="1">
      <c r="A64" s="134">
        <v>58</v>
      </c>
      <c r="B64" s="137" t="s">
        <v>699</v>
      </c>
      <c r="C64" s="138" t="s">
        <v>630</v>
      </c>
      <c r="D64" s="176"/>
    </row>
    <row r="65" spans="1:4" ht="12.75" customHeight="1">
      <c r="A65" s="134">
        <v>59</v>
      </c>
      <c r="B65" s="139" t="s">
        <v>57</v>
      </c>
      <c r="C65" s="140" t="s">
        <v>256</v>
      </c>
      <c r="D65" s="177">
        <f>SUM(D62:D64)</f>
        <v>0</v>
      </c>
    </row>
    <row r="66" spans="1:4" ht="26.25" customHeight="1">
      <c r="A66" s="134">
        <v>60</v>
      </c>
      <c r="B66" s="139" t="s">
        <v>257</v>
      </c>
      <c r="C66" s="140" t="s">
        <v>258</v>
      </c>
      <c r="D66" s="177"/>
    </row>
    <row r="67" spans="1:4" ht="25.5" customHeight="1">
      <c r="A67" s="134">
        <v>61</v>
      </c>
      <c r="B67" s="141" t="s">
        <v>259</v>
      </c>
      <c r="C67" s="142" t="s">
        <v>260</v>
      </c>
      <c r="D67" s="174"/>
    </row>
    <row r="68" spans="1:4" ht="26.25" customHeight="1">
      <c r="A68" s="134">
        <v>62</v>
      </c>
      <c r="B68" s="62" t="s">
        <v>261</v>
      </c>
      <c r="C68" s="57" t="s">
        <v>262</v>
      </c>
      <c r="D68" s="175"/>
    </row>
    <row r="69" spans="1:4" ht="12.75" customHeight="1">
      <c r="A69" s="134">
        <v>63</v>
      </c>
      <c r="B69" s="62" t="s">
        <v>263</v>
      </c>
      <c r="C69" s="57" t="s">
        <v>264</v>
      </c>
      <c r="D69" s="175">
        <v>2000000</v>
      </c>
    </row>
    <row r="70" spans="1:4" ht="25.5" customHeight="1">
      <c r="A70" s="134">
        <v>64</v>
      </c>
      <c r="B70" s="62" t="s">
        <v>265</v>
      </c>
      <c r="C70" s="57" t="s">
        <v>266</v>
      </c>
      <c r="D70" s="175"/>
    </row>
    <row r="71" spans="1:4" ht="27" customHeight="1">
      <c r="A71" s="134">
        <v>65</v>
      </c>
      <c r="B71" s="62" t="s">
        <v>267</v>
      </c>
      <c r="C71" s="57" t="s">
        <v>268</v>
      </c>
      <c r="D71" s="175"/>
    </row>
    <row r="72" spans="1:4" ht="12.75" customHeight="1">
      <c r="A72" s="134">
        <v>66</v>
      </c>
      <c r="B72" s="62" t="s">
        <v>269</v>
      </c>
      <c r="C72" s="57" t="s">
        <v>270</v>
      </c>
      <c r="D72" s="175"/>
    </row>
    <row r="73" spans="1:4" ht="12.75">
      <c r="A73" s="134">
        <v>67</v>
      </c>
      <c r="B73" s="143" t="s">
        <v>271</v>
      </c>
      <c r="C73" s="57" t="s">
        <v>272</v>
      </c>
      <c r="D73" s="175"/>
    </row>
    <row r="74" spans="1:4" ht="12.75">
      <c r="A74" s="134">
        <v>68</v>
      </c>
      <c r="B74" s="143" t="s">
        <v>631</v>
      </c>
      <c r="C74" s="57" t="s">
        <v>274</v>
      </c>
      <c r="D74" s="175"/>
    </row>
    <row r="75" spans="1:4" ht="12.75" customHeight="1">
      <c r="A75" s="134">
        <v>69</v>
      </c>
      <c r="B75" s="62" t="s">
        <v>273</v>
      </c>
      <c r="C75" s="57" t="s">
        <v>275</v>
      </c>
      <c r="D75" s="175">
        <v>8773</v>
      </c>
    </row>
    <row r="76" spans="1:4" ht="12.75">
      <c r="A76" s="134">
        <v>70</v>
      </c>
      <c r="B76" s="143" t="s">
        <v>44</v>
      </c>
      <c r="C76" s="57" t="s">
        <v>632</v>
      </c>
      <c r="D76" s="175"/>
    </row>
    <row r="77" spans="1:4" ht="12.75" customHeight="1">
      <c r="A77" s="135">
        <v>71</v>
      </c>
      <c r="B77" s="64" t="s">
        <v>700</v>
      </c>
      <c r="C77" s="60" t="s">
        <v>71</v>
      </c>
      <c r="D77" s="178">
        <f>D61+D65+D66+D67+D68+D69+D70+D71+D72+D73+D74+D75+D76</f>
        <v>2008773</v>
      </c>
    </row>
    <row r="78" spans="1:4" ht="12.75">
      <c r="A78" s="134">
        <v>72</v>
      </c>
      <c r="B78" s="144" t="s">
        <v>276</v>
      </c>
      <c r="C78" s="57" t="s">
        <v>277</v>
      </c>
      <c r="D78" s="175">
        <v>709000</v>
      </c>
    </row>
    <row r="79" spans="1:4" ht="12.75">
      <c r="A79" s="134">
        <v>73</v>
      </c>
      <c r="B79" s="144" t="s">
        <v>278</v>
      </c>
      <c r="C79" s="57" t="s">
        <v>279</v>
      </c>
      <c r="D79" s="175"/>
    </row>
    <row r="80" spans="1:4" ht="12.75">
      <c r="A80" s="134">
        <v>74</v>
      </c>
      <c r="B80" s="144" t="s">
        <v>280</v>
      </c>
      <c r="C80" s="57" t="s">
        <v>281</v>
      </c>
      <c r="D80" s="175">
        <v>2788000</v>
      </c>
    </row>
    <row r="81" spans="1:4" ht="12.75">
      <c r="A81" s="134">
        <v>75</v>
      </c>
      <c r="B81" s="144" t="s">
        <v>282</v>
      </c>
      <c r="C81" s="57" t="s">
        <v>283</v>
      </c>
      <c r="D81" s="175">
        <v>4220000</v>
      </c>
    </row>
    <row r="82" spans="1:4" ht="12.75">
      <c r="A82" s="134">
        <v>76</v>
      </c>
      <c r="B82" s="55" t="s">
        <v>284</v>
      </c>
      <c r="C82" s="57" t="s">
        <v>285</v>
      </c>
      <c r="D82" s="175"/>
    </row>
    <row r="83" spans="1:4" ht="12.75">
      <c r="A83" s="134">
        <v>77</v>
      </c>
      <c r="B83" s="55" t="s">
        <v>286</v>
      </c>
      <c r="C83" s="57" t="s">
        <v>287</v>
      </c>
      <c r="D83" s="175"/>
    </row>
    <row r="84" spans="1:4" ht="12.75">
      <c r="A84" s="134">
        <v>78</v>
      </c>
      <c r="B84" s="55" t="s">
        <v>288</v>
      </c>
      <c r="C84" s="57" t="s">
        <v>289</v>
      </c>
      <c r="D84" s="175">
        <v>2083000</v>
      </c>
    </row>
    <row r="85" spans="1:4" s="51" customFormat="1" ht="12.75">
      <c r="A85" s="134">
        <v>79</v>
      </c>
      <c r="B85" s="65" t="s">
        <v>633</v>
      </c>
      <c r="C85" s="60" t="s">
        <v>72</v>
      </c>
      <c r="D85" s="178">
        <f>SUM(D78:D84)</f>
        <v>9800000</v>
      </c>
    </row>
    <row r="86" spans="1:4" ht="12.75" customHeight="1">
      <c r="A86" s="134">
        <v>80</v>
      </c>
      <c r="B86" s="62" t="s">
        <v>290</v>
      </c>
      <c r="C86" s="57" t="s">
        <v>291</v>
      </c>
      <c r="D86" s="175">
        <v>824345</v>
      </c>
    </row>
    <row r="87" spans="1:4" ht="12.75" customHeight="1">
      <c r="A87" s="134">
        <v>81</v>
      </c>
      <c r="B87" s="62" t="s">
        <v>292</v>
      </c>
      <c r="C87" s="57" t="s">
        <v>293</v>
      </c>
      <c r="D87" s="175"/>
    </row>
    <row r="88" spans="1:4" ht="12.75" customHeight="1">
      <c r="A88" s="134">
        <v>82</v>
      </c>
      <c r="B88" s="62" t="s">
        <v>294</v>
      </c>
      <c r="C88" s="57" t="s">
        <v>295</v>
      </c>
      <c r="D88" s="175"/>
    </row>
    <row r="89" spans="1:4" ht="12.75" customHeight="1">
      <c r="A89" s="134">
        <v>83</v>
      </c>
      <c r="B89" s="62" t="s">
        <v>296</v>
      </c>
      <c r="C89" s="57" t="s">
        <v>297</v>
      </c>
      <c r="D89" s="175">
        <v>138064</v>
      </c>
    </row>
    <row r="90" spans="1:4" s="51" customFormat="1" ht="12.75" customHeight="1">
      <c r="A90" s="135">
        <v>84</v>
      </c>
      <c r="B90" s="64" t="s">
        <v>298</v>
      </c>
      <c r="C90" s="60" t="s">
        <v>73</v>
      </c>
      <c r="D90" s="178">
        <f>SUM(D86:D89)</f>
        <v>962409</v>
      </c>
    </row>
    <row r="91" spans="1:4" ht="25.5">
      <c r="A91" s="134">
        <v>85</v>
      </c>
      <c r="B91" s="62" t="s">
        <v>299</v>
      </c>
      <c r="C91" s="57" t="s">
        <v>300</v>
      </c>
      <c r="D91" s="175"/>
    </row>
    <row r="92" spans="1:4" ht="25.5">
      <c r="A92" s="134">
        <v>86</v>
      </c>
      <c r="B92" s="62" t="s">
        <v>301</v>
      </c>
      <c r="C92" s="57" t="s">
        <v>302</v>
      </c>
      <c r="D92" s="175"/>
    </row>
    <row r="93" spans="1:4" ht="25.5">
      <c r="A93" s="134">
        <v>87</v>
      </c>
      <c r="B93" s="62" t="s">
        <v>303</v>
      </c>
      <c r="C93" s="57" t="s">
        <v>304</v>
      </c>
      <c r="D93" s="175"/>
    </row>
    <row r="94" spans="1:4" ht="12.75" customHeight="1">
      <c r="A94" s="134">
        <v>88</v>
      </c>
      <c r="B94" s="62" t="s">
        <v>305</v>
      </c>
      <c r="C94" s="57" t="s">
        <v>306</v>
      </c>
      <c r="D94" s="175"/>
    </row>
    <row r="95" spans="1:4" ht="25.5">
      <c r="A95" s="134">
        <v>89</v>
      </c>
      <c r="B95" s="62" t="s">
        <v>307</v>
      </c>
      <c r="C95" s="57" t="s">
        <v>308</v>
      </c>
      <c r="D95" s="175"/>
    </row>
    <row r="96" spans="1:4" ht="25.5">
      <c r="A96" s="134">
        <v>90</v>
      </c>
      <c r="B96" s="62" t="s">
        <v>309</v>
      </c>
      <c r="C96" s="57" t="s">
        <v>310</v>
      </c>
      <c r="D96" s="175">
        <v>3017680</v>
      </c>
    </row>
    <row r="97" spans="1:4" ht="12.75" customHeight="1">
      <c r="A97" s="134">
        <v>91</v>
      </c>
      <c r="B97" s="62" t="s">
        <v>311</v>
      </c>
      <c r="C97" s="57" t="s">
        <v>312</v>
      </c>
      <c r="D97" s="175"/>
    </row>
    <row r="98" spans="1:4" ht="12.75" customHeight="1">
      <c r="A98" s="134">
        <v>92</v>
      </c>
      <c r="B98" s="62" t="s">
        <v>701</v>
      </c>
      <c r="C98" s="57" t="s">
        <v>314</v>
      </c>
      <c r="D98" s="175"/>
    </row>
    <row r="99" spans="1:4" ht="12.75" customHeight="1">
      <c r="A99" s="134">
        <v>93</v>
      </c>
      <c r="B99" s="62" t="s">
        <v>313</v>
      </c>
      <c r="C99" s="57" t="s">
        <v>634</v>
      </c>
      <c r="D99" s="175"/>
    </row>
    <row r="100" spans="1:4" ht="12.75" customHeight="1">
      <c r="A100" s="135">
        <v>94</v>
      </c>
      <c r="B100" s="64" t="s">
        <v>702</v>
      </c>
      <c r="C100" s="60" t="s">
        <v>74</v>
      </c>
      <c r="D100" s="178">
        <f>SUM(D91:D99)</f>
        <v>3017680</v>
      </c>
    </row>
    <row r="101" spans="1:4" s="51" customFormat="1" ht="12.75">
      <c r="A101" s="135">
        <v>95</v>
      </c>
      <c r="B101" s="65" t="s">
        <v>635</v>
      </c>
      <c r="C101" s="60" t="s">
        <v>75</v>
      </c>
      <c r="D101" s="178">
        <f>D25+D26+D51+D60+D77+D85+D90+D100</f>
        <v>562141359</v>
      </c>
    </row>
    <row r="102" spans="2:4" ht="12.75">
      <c r="B102" s="53"/>
      <c r="C102" s="53"/>
      <c r="D102" s="183"/>
    </row>
    <row r="103" spans="2:4" ht="12.75">
      <c r="B103" s="53"/>
      <c r="C103" s="53"/>
      <c r="D103" s="183"/>
    </row>
    <row r="104" spans="1:4" ht="12.75" customHeight="1">
      <c r="A104" s="131" t="s">
        <v>87</v>
      </c>
      <c r="B104" s="132" t="s">
        <v>88</v>
      </c>
      <c r="C104" s="54" t="s">
        <v>89</v>
      </c>
      <c r="D104" s="48" t="s">
        <v>1112</v>
      </c>
    </row>
    <row r="105" spans="1:4" ht="12.75">
      <c r="A105" s="133" t="s">
        <v>91</v>
      </c>
      <c r="B105" s="55" t="s">
        <v>92</v>
      </c>
      <c r="C105" s="55" t="s">
        <v>93</v>
      </c>
      <c r="D105" s="184" t="s">
        <v>94</v>
      </c>
    </row>
    <row r="106" spans="1:4" ht="12.75">
      <c r="A106" s="145" t="s">
        <v>95</v>
      </c>
      <c r="B106" s="62" t="s">
        <v>636</v>
      </c>
      <c r="C106" s="58" t="s">
        <v>315</v>
      </c>
      <c r="D106" s="178"/>
    </row>
    <row r="107" spans="1:4" ht="12.75" customHeight="1">
      <c r="A107" s="145" t="s">
        <v>98</v>
      </c>
      <c r="B107" s="62" t="s">
        <v>316</v>
      </c>
      <c r="C107" s="58" t="s">
        <v>317</v>
      </c>
      <c r="D107" s="178"/>
    </row>
    <row r="108" spans="1:4" ht="12.75" customHeight="1">
      <c r="A108" s="145" t="s">
        <v>101</v>
      </c>
      <c r="B108" s="62" t="s">
        <v>637</v>
      </c>
      <c r="C108" s="58" t="s">
        <v>318</v>
      </c>
      <c r="D108" s="178"/>
    </row>
    <row r="109" spans="1:4" ht="12.75" customHeight="1">
      <c r="A109" s="146" t="s">
        <v>104</v>
      </c>
      <c r="B109" s="64" t="s">
        <v>319</v>
      </c>
      <c r="C109" s="59" t="s">
        <v>76</v>
      </c>
      <c r="D109" s="178"/>
    </row>
    <row r="110" spans="1:4" ht="12.75" customHeight="1">
      <c r="A110" s="145" t="s">
        <v>107</v>
      </c>
      <c r="B110" s="143" t="s">
        <v>320</v>
      </c>
      <c r="C110" s="58" t="s">
        <v>321</v>
      </c>
      <c r="D110" s="178"/>
    </row>
    <row r="111" spans="1:4" ht="12.75" customHeight="1">
      <c r="A111" s="145" t="s">
        <v>110</v>
      </c>
      <c r="B111" s="62" t="s">
        <v>323</v>
      </c>
      <c r="C111" s="58" t="s">
        <v>322</v>
      </c>
      <c r="D111" s="178"/>
    </row>
    <row r="112" spans="1:4" ht="12.75" customHeight="1">
      <c r="A112" s="145" t="s">
        <v>113</v>
      </c>
      <c r="B112" s="62" t="s">
        <v>640</v>
      </c>
      <c r="C112" s="58" t="s">
        <v>324</v>
      </c>
      <c r="D112" s="178"/>
    </row>
    <row r="113" spans="1:4" ht="12.75" customHeight="1">
      <c r="A113" s="145" t="s">
        <v>116</v>
      </c>
      <c r="B113" s="62" t="s">
        <v>641</v>
      </c>
      <c r="C113" s="58" t="s">
        <v>325</v>
      </c>
      <c r="D113" s="178"/>
    </row>
    <row r="114" spans="1:4" ht="12.75" customHeight="1">
      <c r="A114" s="145" t="s">
        <v>119</v>
      </c>
      <c r="B114" s="62" t="s">
        <v>642</v>
      </c>
      <c r="C114" s="58" t="s">
        <v>638</v>
      </c>
      <c r="D114" s="178"/>
    </row>
    <row r="115" spans="1:4" ht="12.75" customHeight="1">
      <c r="A115" s="145" t="s">
        <v>122</v>
      </c>
      <c r="B115" s="62" t="s">
        <v>643</v>
      </c>
      <c r="C115" s="58" t="s">
        <v>639</v>
      </c>
      <c r="D115" s="178"/>
    </row>
    <row r="116" spans="1:4" ht="12.75" customHeight="1">
      <c r="A116" s="146" t="s">
        <v>125</v>
      </c>
      <c r="B116" s="147" t="s">
        <v>644</v>
      </c>
      <c r="C116" s="59" t="s">
        <v>77</v>
      </c>
      <c r="D116" s="178"/>
    </row>
    <row r="117" spans="1:4" ht="12.75" customHeight="1">
      <c r="A117" s="145" t="s">
        <v>128</v>
      </c>
      <c r="B117" s="143" t="s">
        <v>326</v>
      </c>
      <c r="C117" s="58" t="s">
        <v>327</v>
      </c>
      <c r="D117" s="178"/>
    </row>
    <row r="118" spans="1:4" ht="12.75" customHeight="1">
      <c r="A118" s="145" t="s">
        <v>131</v>
      </c>
      <c r="B118" s="143" t="s">
        <v>703</v>
      </c>
      <c r="C118" s="58" t="s">
        <v>328</v>
      </c>
      <c r="D118" s="175"/>
    </row>
    <row r="119" spans="1:4" ht="12.75" customHeight="1">
      <c r="A119" s="145" t="s">
        <v>134</v>
      </c>
      <c r="B119" s="143" t="s">
        <v>329</v>
      </c>
      <c r="C119" s="58" t="s">
        <v>330</v>
      </c>
      <c r="D119" s="175"/>
    </row>
    <row r="120" spans="1:4" ht="12.75" customHeight="1">
      <c r="A120" s="145" t="s">
        <v>137</v>
      </c>
      <c r="B120" s="143" t="s">
        <v>645</v>
      </c>
      <c r="C120" s="58" t="s">
        <v>331</v>
      </c>
      <c r="D120" s="178"/>
    </row>
    <row r="121" spans="1:4" ht="12.75" customHeight="1">
      <c r="A121" s="145" t="s">
        <v>140</v>
      </c>
      <c r="B121" s="143" t="s">
        <v>332</v>
      </c>
      <c r="C121" s="58" t="s">
        <v>333</v>
      </c>
      <c r="D121" s="178"/>
    </row>
    <row r="122" spans="1:4" ht="12.75" customHeight="1">
      <c r="A122" s="145" t="s">
        <v>143</v>
      </c>
      <c r="B122" s="143" t="s">
        <v>334</v>
      </c>
      <c r="C122" s="58" t="s">
        <v>335</v>
      </c>
      <c r="D122" s="178"/>
    </row>
    <row r="123" spans="1:4" ht="12.75" customHeight="1">
      <c r="A123" s="145" t="s">
        <v>146</v>
      </c>
      <c r="B123" s="143" t="s">
        <v>646</v>
      </c>
      <c r="C123" s="58" t="s">
        <v>647</v>
      </c>
      <c r="D123" s="178"/>
    </row>
    <row r="124" spans="1:4" ht="12.75" customHeight="1">
      <c r="A124" s="145" t="s">
        <v>149</v>
      </c>
      <c r="B124" s="143" t="s">
        <v>649</v>
      </c>
      <c r="C124" s="58" t="s">
        <v>648</v>
      </c>
      <c r="D124" s="178"/>
    </row>
    <row r="125" spans="1:4" ht="12.75" customHeight="1">
      <c r="A125" s="146" t="s">
        <v>151</v>
      </c>
      <c r="B125" s="147" t="s">
        <v>650</v>
      </c>
      <c r="C125" s="59" t="s">
        <v>651</v>
      </c>
      <c r="D125" s="178"/>
    </row>
    <row r="126" spans="1:4" ht="12.75" customHeight="1">
      <c r="A126" s="146" t="s">
        <v>153</v>
      </c>
      <c r="B126" s="147" t="s">
        <v>652</v>
      </c>
      <c r="C126" s="59" t="s">
        <v>336</v>
      </c>
      <c r="D126" s="178">
        <f>SUM(D118:D125)</f>
        <v>0</v>
      </c>
    </row>
    <row r="127" spans="1:4" ht="12.75" customHeight="1">
      <c r="A127" s="145" t="s">
        <v>156</v>
      </c>
      <c r="B127" s="143" t="s">
        <v>337</v>
      </c>
      <c r="C127" s="58" t="s">
        <v>338</v>
      </c>
      <c r="D127" s="178"/>
    </row>
    <row r="128" spans="1:4" ht="12.75" customHeight="1">
      <c r="A128" s="145" t="s">
        <v>159</v>
      </c>
      <c r="B128" s="62" t="s">
        <v>339</v>
      </c>
      <c r="C128" s="58" t="s">
        <v>340</v>
      </c>
      <c r="D128" s="178"/>
    </row>
    <row r="129" spans="1:4" ht="12.75" customHeight="1">
      <c r="A129" s="145" t="s">
        <v>162</v>
      </c>
      <c r="B129" s="143" t="s">
        <v>341</v>
      </c>
      <c r="C129" s="58" t="s">
        <v>342</v>
      </c>
      <c r="D129" s="178"/>
    </row>
    <row r="130" spans="1:4" ht="25.5">
      <c r="A130" s="145" t="s">
        <v>165</v>
      </c>
      <c r="B130" s="62" t="s">
        <v>704</v>
      </c>
      <c r="C130" s="58" t="s">
        <v>343</v>
      </c>
      <c r="D130" s="178"/>
    </row>
    <row r="131" spans="1:4" ht="12.75" customHeight="1">
      <c r="A131" s="145" t="s">
        <v>168</v>
      </c>
      <c r="B131" s="143" t="s">
        <v>654</v>
      </c>
      <c r="C131" s="58" t="s">
        <v>653</v>
      </c>
      <c r="D131" s="178"/>
    </row>
    <row r="132" spans="1:4" ht="12.75" customHeight="1">
      <c r="A132" s="146" t="s">
        <v>171</v>
      </c>
      <c r="B132" s="147" t="s">
        <v>655</v>
      </c>
      <c r="C132" s="59" t="s">
        <v>344</v>
      </c>
      <c r="D132" s="178"/>
    </row>
    <row r="133" spans="1:4" ht="12.75" customHeight="1">
      <c r="A133" s="145" t="s">
        <v>174</v>
      </c>
      <c r="B133" s="62" t="s">
        <v>345</v>
      </c>
      <c r="C133" s="58" t="s">
        <v>346</v>
      </c>
      <c r="D133" s="178"/>
    </row>
    <row r="134" spans="1:4" ht="12.75" customHeight="1">
      <c r="A134" s="145" t="s">
        <v>177</v>
      </c>
      <c r="B134" s="62" t="s">
        <v>656</v>
      </c>
      <c r="C134" s="58" t="s">
        <v>657</v>
      </c>
      <c r="D134" s="178"/>
    </row>
    <row r="135" spans="1:4" ht="12.75" customHeight="1">
      <c r="A135" s="146" t="s">
        <v>180</v>
      </c>
      <c r="B135" s="147" t="s">
        <v>658</v>
      </c>
      <c r="C135" s="59" t="s">
        <v>78</v>
      </c>
      <c r="D135" s="178">
        <f>D126+D132+D133+D134</f>
        <v>0</v>
      </c>
    </row>
    <row r="136" ht="13.5" thickBot="1">
      <c r="D136" s="183"/>
    </row>
    <row r="137" spans="1:4" s="51" customFormat="1" ht="13.5" thickBot="1">
      <c r="A137" s="148" t="s">
        <v>347</v>
      </c>
      <c r="B137" s="66"/>
      <c r="C137" s="66"/>
      <c r="D137" s="185">
        <f>D101+D135</f>
        <v>562141359</v>
      </c>
    </row>
    <row r="138" ht="12.75">
      <c r="D138" s="183"/>
    </row>
    <row r="139" ht="12.75">
      <c r="D139" s="183"/>
    </row>
    <row r="140" ht="12.75">
      <c r="D140" s="183"/>
    </row>
    <row r="141" ht="12.75">
      <c r="D141" s="183"/>
    </row>
    <row r="142" ht="12.75">
      <c r="D142" s="183"/>
    </row>
    <row r="143" ht="12.75">
      <c r="D143" s="183"/>
    </row>
    <row r="144" ht="12.75">
      <c r="D144" s="183"/>
    </row>
    <row r="145" ht="12.75">
      <c r="D145" s="183"/>
    </row>
    <row r="146" ht="12.75">
      <c r="D146" s="183"/>
    </row>
    <row r="147" ht="12.75">
      <c r="D147" s="183"/>
    </row>
    <row r="148" ht="12.75">
      <c r="D148" s="183"/>
    </row>
    <row r="149" ht="12.75">
      <c r="D149" s="183"/>
    </row>
    <row r="150" ht="12.75">
      <c r="D150" s="183"/>
    </row>
    <row r="151" ht="12.75">
      <c r="D151" s="183"/>
    </row>
    <row r="152" ht="12.75">
      <c r="D152" s="183"/>
    </row>
    <row r="153" ht="12.75">
      <c r="D153" s="183"/>
    </row>
    <row r="154" ht="12.75">
      <c r="D154" s="183"/>
    </row>
    <row r="155" ht="12.75">
      <c r="D155" s="183"/>
    </row>
    <row r="156" ht="12.75">
      <c r="D156" s="183"/>
    </row>
    <row r="157" ht="12.75">
      <c r="D157" s="183"/>
    </row>
    <row r="158" ht="12.75">
      <c r="D158" s="183"/>
    </row>
    <row r="159" spans="1:4" ht="12.75" customHeight="1">
      <c r="A159" s="149" t="s">
        <v>87</v>
      </c>
      <c r="B159" s="65" t="s">
        <v>88</v>
      </c>
      <c r="C159" s="59" t="s">
        <v>89</v>
      </c>
      <c r="D159" s="48" t="s">
        <v>1112</v>
      </c>
    </row>
    <row r="160" spans="1:4" ht="12.75">
      <c r="A160" s="133" t="s">
        <v>91</v>
      </c>
      <c r="B160" s="55" t="s">
        <v>92</v>
      </c>
      <c r="C160" s="55" t="s">
        <v>93</v>
      </c>
      <c r="D160" s="184" t="s">
        <v>94</v>
      </c>
    </row>
    <row r="161" spans="1:4" ht="12.75" customHeight="1">
      <c r="A161" s="145" t="s">
        <v>95</v>
      </c>
      <c r="B161" s="58" t="s">
        <v>82</v>
      </c>
      <c r="C161" s="55" t="s">
        <v>348</v>
      </c>
      <c r="D161" s="175"/>
    </row>
    <row r="162" spans="1:4" ht="12.75">
      <c r="A162" s="145" t="s">
        <v>98</v>
      </c>
      <c r="B162" s="58" t="s">
        <v>349</v>
      </c>
      <c r="C162" s="55" t="s">
        <v>350</v>
      </c>
      <c r="D162" s="175"/>
    </row>
    <row r="163" spans="1:4" ht="25.5">
      <c r="A163" s="145" t="s">
        <v>101</v>
      </c>
      <c r="B163" s="150" t="s">
        <v>351</v>
      </c>
      <c r="C163" s="55" t="s">
        <v>352</v>
      </c>
      <c r="D163" s="175"/>
    </row>
    <row r="164" spans="1:4" ht="12.75" customHeight="1">
      <c r="A164" s="145" t="s">
        <v>104</v>
      </c>
      <c r="B164" s="58" t="s">
        <v>353</v>
      </c>
      <c r="C164" s="55" t="s">
        <v>354</v>
      </c>
      <c r="D164" s="175"/>
    </row>
    <row r="165" spans="1:4" ht="12.75" customHeight="1">
      <c r="A165" s="145" t="s">
        <v>107</v>
      </c>
      <c r="B165" s="58" t="s">
        <v>85</v>
      </c>
      <c r="C165" s="55" t="s">
        <v>355</v>
      </c>
      <c r="D165" s="175"/>
    </row>
    <row r="166" spans="1:4" ht="12.75" customHeight="1">
      <c r="A166" s="145" t="s">
        <v>110</v>
      </c>
      <c r="B166" s="58" t="s">
        <v>501</v>
      </c>
      <c r="C166" s="55" t="s">
        <v>356</v>
      </c>
      <c r="D166" s="175"/>
    </row>
    <row r="167" spans="1:4" ht="12.75" customHeight="1">
      <c r="A167" s="146" t="s">
        <v>113</v>
      </c>
      <c r="B167" s="59" t="s">
        <v>357</v>
      </c>
      <c r="C167" s="65" t="s">
        <v>358</v>
      </c>
      <c r="D167" s="178">
        <f>SUM(D161:D166)</f>
        <v>0</v>
      </c>
    </row>
    <row r="168" spans="1:4" ht="12.75" customHeight="1">
      <c r="A168" s="145" t="s">
        <v>116</v>
      </c>
      <c r="B168" s="58" t="s">
        <v>359</v>
      </c>
      <c r="C168" s="55" t="s">
        <v>360</v>
      </c>
      <c r="D168" s="175"/>
    </row>
    <row r="169" spans="1:4" ht="25.5">
      <c r="A169" s="145" t="s">
        <v>119</v>
      </c>
      <c r="B169" s="58" t="s">
        <v>361</v>
      </c>
      <c r="C169" s="55" t="s">
        <v>362</v>
      </c>
      <c r="D169" s="175"/>
    </row>
    <row r="170" spans="1:4" ht="25.5">
      <c r="A170" s="145" t="s">
        <v>122</v>
      </c>
      <c r="B170" s="58" t="s">
        <v>363</v>
      </c>
      <c r="C170" s="55" t="s">
        <v>364</v>
      </c>
      <c r="D170" s="175"/>
    </row>
    <row r="171" spans="1:4" ht="25.5">
      <c r="A171" s="145" t="s">
        <v>125</v>
      </c>
      <c r="B171" s="58" t="s">
        <v>365</v>
      </c>
      <c r="C171" s="55" t="s">
        <v>366</v>
      </c>
      <c r="D171" s="175"/>
    </row>
    <row r="172" spans="1:4" ht="12.75" customHeight="1">
      <c r="A172" s="145" t="s">
        <v>128</v>
      </c>
      <c r="B172" s="58" t="s">
        <v>367</v>
      </c>
      <c r="C172" s="55" t="s">
        <v>368</v>
      </c>
      <c r="D172" s="175">
        <v>9378458</v>
      </c>
    </row>
    <row r="173" spans="1:4" ht="12.75">
      <c r="A173" s="146" t="s">
        <v>131</v>
      </c>
      <c r="B173" s="59" t="s">
        <v>369</v>
      </c>
      <c r="C173" s="65" t="s">
        <v>370</v>
      </c>
      <c r="D173" s="178">
        <f>SUM(D167:D172)</f>
        <v>9378458</v>
      </c>
    </row>
    <row r="174" spans="1:4" ht="12.75" customHeight="1">
      <c r="A174" s="145" t="s">
        <v>134</v>
      </c>
      <c r="B174" s="58" t="s">
        <v>371</v>
      </c>
      <c r="C174" s="55" t="s">
        <v>372</v>
      </c>
      <c r="D174" s="175"/>
    </row>
    <row r="175" spans="1:4" ht="25.5">
      <c r="A175" s="145" t="s">
        <v>137</v>
      </c>
      <c r="B175" s="58" t="s">
        <v>373</v>
      </c>
      <c r="C175" s="55" t="s">
        <v>374</v>
      </c>
      <c r="D175" s="175"/>
    </row>
    <row r="176" spans="1:4" ht="25.5">
      <c r="A176" s="145" t="s">
        <v>140</v>
      </c>
      <c r="B176" s="58" t="s">
        <v>375</v>
      </c>
      <c r="C176" s="55" t="s">
        <v>376</v>
      </c>
      <c r="D176" s="175"/>
    </row>
    <row r="177" spans="1:4" ht="25.5">
      <c r="A177" s="145" t="s">
        <v>143</v>
      </c>
      <c r="B177" s="58" t="s">
        <v>377</v>
      </c>
      <c r="C177" s="55" t="s">
        <v>378</v>
      </c>
      <c r="D177" s="175"/>
    </row>
    <row r="178" spans="1:4" ht="12.75" customHeight="1">
      <c r="A178" s="145" t="s">
        <v>146</v>
      </c>
      <c r="B178" s="58" t="s">
        <v>379</v>
      </c>
      <c r="C178" s="55" t="s">
        <v>380</v>
      </c>
      <c r="D178" s="175"/>
    </row>
    <row r="179" spans="1:4" ht="25.5">
      <c r="A179" s="146" t="s">
        <v>149</v>
      </c>
      <c r="B179" s="59" t="s">
        <v>381</v>
      </c>
      <c r="C179" s="65" t="s">
        <v>382</v>
      </c>
      <c r="D179" s="178">
        <f>SUM(D178)</f>
        <v>0</v>
      </c>
    </row>
    <row r="180" spans="1:4" ht="12.75" customHeight="1">
      <c r="A180" s="145" t="s">
        <v>151</v>
      </c>
      <c r="B180" s="58" t="s">
        <v>383</v>
      </c>
      <c r="C180" s="55" t="s">
        <v>384</v>
      </c>
      <c r="D180" s="175"/>
    </row>
    <row r="181" spans="1:4" ht="12.75" customHeight="1">
      <c r="A181" s="145" t="s">
        <v>153</v>
      </c>
      <c r="B181" s="58" t="s">
        <v>385</v>
      </c>
      <c r="C181" s="55" t="s">
        <v>386</v>
      </c>
      <c r="D181" s="175"/>
    </row>
    <row r="182" spans="1:4" ht="12.75" customHeight="1">
      <c r="A182" s="146" t="s">
        <v>156</v>
      </c>
      <c r="B182" s="59" t="s">
        <v>387</v>
      </c>
      <c r="C182" s="65" t="s">
        <v>388</v>
      </c>
      <c r="D182" s="175"/>
    </row>
    <row r="183" spans="1:4" ht="12.75" customHeight="1">
      <c r="A183" s="145" t="s">
        <v>159</v>
      </c>
      <c r="B183" s="58" t="s">
        <v>389</v>
      </c>
      <c r="C183" s="55" t="s">
        <v>390</v>
      </c>
      <c r="D183" s="175"/>
    </row>
    <row r="184" spans="1:4" ht="12.75" customHeight="1">
      <c r="A184" s="145" t="s">
        <v>162</v>
      </c>
      <c r="B184" s="58" t="s">
        <v>391</v>
      </c>
      <c r="C184" s="55" t="s">
        <v>392</v>
      </c>
      <c r="D184" s="175"/>
    </row>
    <row r="185" spans="1:4" ht="12.75" customHeight="1">
      <c r="A185" s="145" t="s">
        <v>165</v>
      </c>
      <c r="B185" s="58" t="s">
        <v>798</v>
      </c>
      <c r="C185" s="55" t="s">
        <v>393</v>
      </c>
      <c r="D185" s="175"/>
    </row>
    <row r="186" spans="1:4" ht="12.75" customHeight="1">
      <c r="A186" s="145" t="s">
        <v>168</v>
      </c>
      <c r="B186" s="58" t="s">
        <v>394</v>
      </c>
      <c r="C186" s="55" t="s">
        <v>395</v>
      </c>
      <c r="D186" s="175"/>
    </row>
    <row r="187" spans="1:4" ht="12.75" customHeight="1">
      <c r="A187" s="145" t="s">
        <v>171</v>
      </c>
      <c r="B187" s="58" t="s">
        <v>396</v>
      </c>
      <c r="C187" s="55" t="s">
        <v>397</v>
      </c>
      <c r="D187" s="175"/>
    </row>
    <row r="188" spans="1:4" ht="12.75" customHeight="1">
      <c r="A188" s="145" t="s">
        <v>174</v>
      </c>
      <c r="B188" s="58" t="s">
        <v>398</v>
      </c>
      <c r="C188" s="55" t="s">
        <v>399</v>
      </c>
      <c r="D188" s="175"/>
    </row>
    <row r="189" spans="1:4" ht="12.75" customHeight="1">
      <c r="A189" s="145" t="s">
        <v>177</v>
      </c>
      <c r="B189" s="58" t="s">
        <v>400</v>
      </c>
      <c r="C189" s="55" t="s">
        <v>401</v>
      </c>
      <c r="D189" s="175"/>
    </row>
    <row r="190" spans="1:4" ht="12.75" customHeight="1">
      <c r="A190" s="145" t="s">
        <v>180</v>
      </c>
      <c r="B190" s="58" t="s">
        <v>402</v>
      </c>
      <c r="C190" s="55" t="s">
        <v>403</v>
      </c>
      <c r="D190" s="175"/>
    </row>
    <row r="191" spans="1:4" ht="12.75" customHeight="1">
      <c r="A191" s="146" t="s">
        <v>183</v>
      </c>
      <c r="B191" s="59" t="s">
        <v>404</v>
      </c>
      <c r="C191" s="65" t="s">
        <v>405</v>
      </c>
      <c r="D191" s="178">
        <f>SUM(D186:D190)</f>
        <v>0</v>
      </c>
    </row>
    <row r="192" spans="1:4" ht="12.75" customHeight="1">
      <c r="A192" s="145" t="s">
        <v>186</v>
      </c>
      <c r="B192" s="58" t="s">
        <v>406</v>
      </c>
      <c r="C192" s="65" t="s">
        <v>407</v>
      </c>
      <c r="D192" s="175">
        <v>50000</v>
      </c>
    </row>
    <row r="193" spans="1:4" ht="12.75" customHeight="1">
      <c r="A193" s="146" t="s">
        <v>189</v>
      </c>
      <c r="B193" s="59" t="s">
        <v>408</v>
      </c>
      <c r="C193" s="65" t="s">
        <v>409</v>
      </c>
      <c r="D193" s="178">
        <f>D185+D191+D192</f>
        <v>50000</v>
      </c>
    </row>
    <row r="194" spans="1:4" ht="12.75" customHeight="1">
      <c r="A194" s="145" t="s">
        <v>192</v>
      </c>
      <c r="B194" s="62" t="s">
        <v>410</v>
      </c>
      <c r="C194" s="55" t="s">
        <v>411</v>
      </c>
      <c r="D194" s="175"/>
    </row>
    <row r="195" spans="1:4" ht="12.75" customHeight="1">
      <c r="A195" s="145" t="s">
        <v>195</v>
      </c>
      <c r="B195" s="62" t="s">
        <v>412</v>
      </c>
      <c r="C195" s="55" t="s">
        <v>413</v>
      </c>
      <c r="D195" s="175">
        <v>400000</v>
      </c>
    </row>
    <row r="196" spans="1:4" ht="12.75" customHeight="1">
      <c r="A196" s="145" t="s">
        <v>198</v>
      </c>
      <c r="B196" s="62" t="s">
        <v>414</v>
      </c>
      <c r="C196" s="55" t="s">
        <v>415</v>
      </c>
      <c r="D196" s="175">
        <v>3550000</v>
      </c>
    </row>
    <row r="197" spans="1:4" ht="12.75" customHeight="1">
      <c r="A197" s="145" t="s">
        <v>201</v>
      </c>
      <c r="B197" s="62" t="s">
        <v>416</v>
      </c>
      <c r="C197" s="55" t="s">
        <v>417</v>
      </c>
      <c r="D197" s="175"/>
    </row>
    <row r="198" spans="1:4" ht="12.75" customHeight="1">
      <c r="A198" s="145" t="s">
        <v>204</v>
      </c>
      <c r="B198" s="62" t="s">
        <v>418</v>
      </c>
      <c r="C198" s="55" t="s">
        <v>419</v>
      </c>
      <c r="D198" s="175"/>
    </row>
    <row r="199" spans="1:4" ht="12.75" customHeight="1">
      <c r="A199" s="145" t="s">
        <v>207</v>
      </c>
      <c r="B199" s="62" t="s">
        <v>420</v>
      </c>
      <c r="C199" s="55" t="s">
        <v>421</v>
      </c>
      <c r="D199" s="175">
        <v>1622000</v>
      </c>
    </row>
    <row r="200" spans="1:4" ht="12.75" customHeight="1">
      <c r="A200" s="145" t="s">
        <v>210</v>
      </c>
      <c r="B200" s="62" t="s">
        <v>422</v>
      </c>
      <c r="C200" s="55" t="s">
        <v>423</v>
      </c>
      <c r="D200" s="175"/>
    </row>
    <row r="201" spans="1:4" ht="12.75" customHeight="1">
      <c r="A201" s="145">
        <v>41</v>
      </c>
      <c r="B201" s="62" t="s">
        <v>690</v>
      </c>
      <c r="C201" s="55" t="s">
        <v>691</v>
      </c>
      <c r="D201" s="175"/>
    </row>
    <row r="202" spans="1:4" ht="12.75" customHeight="1">
      <c r="A202" s="145">
        <v>42</v>
      </c>
      <c r="B202" s="62" t="s">
        <v>692</v>
      </c>
      <c r="C202" s="55" t="s">
        <v>693</v>
      </c>
      <c r="D202" s="175"/>
    </row>
    <row r="203" spans="1:4" s="51" customFormat="1" ht="12.75" customHeight="1">
      <c r="A203" s="146">
        <v>43</v>
      </c>
      <c r="B203" s="64" t="s">
        <v>705</v>
      </c>
      <c r="C203" s="65" t="s">
        <v>424</v>
      </c>
      <c r="D203" s="178">
        <f>SUM(D201:D202)</f>
        <v>0</v>
      </c>
    </row>
    <row r="204" spans="1:4" s="51" customFormat="1" ht="12.75" customHeight="1">
      <c r="A204" s="145">
        <v>44</v>
      </c>
      <c r="B204" s="62" t="s">
        <v>694</v>
      </c>
      <c r="C204" s="55" t="s">
        <v>695</v>
      </c>
      <c r="D204" s="178"/>
    </row>
    <row r="205" spans="1:4" s="51" customFormat="1" ht="12.75" customHeight="1">
      <c r="A205" s="145">
        <v>45</v>
      </c>
      <c r="B205" s="62" t="s">
        <v>696</v>
      </c>
      <c r="C205" s="55" t="s">
        <v>697</v>
      </c>
      <c r="D205" s="178"/>
    </row>
    <row r="206" spans="1:4" s="51" customFormat="1" ht="12.75" customHeight="1">
      <c r="A206" s="146">
        <v>46</v>
      </c>
      <c r="B206" s="64" t="s">
        <v>706</v>
      </c>
      <c r="C206" s="65" t="s">
        <v>425</v>
      </c>
      <c r="D206" s="178">
        <f>SUM(D204:D205)</f>
        <v>0</v>
      </c>
    </row>
    <row r="207" spans="1:4" ht="12.75" customHeight="1">
      <c r="A207" s="145">
        <v>47</v>
      </c>
      <c r="B207" s="62" t="s">
        <v>659</v>
      </c>
      <c r="C207" s="55" t="s">
        <v>427</v>
      </c>
      <c r="D207" s="175"/>
    </row>
    <row r="208" spans="1:4" ht="12.75" customHeight="1">
      <c r="A208" s="145">
        <v>48</v>
      </c>
      <c r="B208" s="62" t="s">
        <v>426</v>
      </c>
      <c r="C208" s="55" t="s">
        <v>660</v>
      </c>
      <c r="D208" s="175">
        <v>3000000</v>
      </c>
    </row>
    <row r="209" spans="1:4" ht="12.75" customHeight="1">
      <c r="A209" s="146">
        <v>49</v>
      </c>
      <c r="B209" s="64" t="s">
        <v>707</v>
      </c>
      <c r="C209" s="65" t="s">
        <v>80</v>
      </c>
      <c r="D209" s="178">
        <f>D194+D195+D196+D197+D198+D199+D200+D203+D206+D207+D208</f>
        <v>8572000</v>
      </c>
    </row>
    <row r="210" spans="1:4" ht="12.75" customHeight="1">
      <c r="A210" s="145">
        <v>50</v>
      </c>
      <c r="B210" s="62" t="s">
        <v>428</v>
      </c>
      <c r="C210" s="55" t="s">
        <v>429</v>
      </c>
      <c r="D210" s="175"/>
    </row>
    <row r="211" spans="1:4" ht="12.75" customHeight="1">
      <c r="A211" s="145">
        <v>51</v>
      </c>
      <c r="B211" s="62" t="s">
        <v>430</v>
      </c>
      <c r="C211" s="55" t="s">
        <v>431</v>
      </c>
      <c r="D211" s="175"/>
    </row>
    <row r="212" spans="1:4" ht="12.75" customHeight="1">
      <c r="A212" s="145">
        <v>52</v>
      </c>
      <c r="B212" s="62" t="s">
        <v>432</v>
      </c>
      <c r="C212" s="55" t="s">
        <v>433</v>
      </c>
      <c r="D212" s="175"/>
    </row>
    <row r="213" spans="1:4" ht="12.75" customHeight="1">
      <c r="A213" s="145">
        <v>53</v>
      </c>
      <c r="B213" s="62" t="s">
        <v>434</v>
      </c>
      <c r="C213" s="55" t="s">
        <v>435</v>
      </c>
      <c r="D213" s="175"/>
    </row>
    <row r="214" spans="1:4" ht="12.75" customHeight="1">
      <c r="A214" s="145">
        <v>54</v>
      </c>
      <c r="B214" s="62" t="s">
        <v>436</v>
      </c>
      <c r="C214" s="55" t="s">
        <v>437</v>
      </c>
      <c r="D214" s="175"/>
    </row>
    <row r="215" spans="1:4" ht="12.75" customHeight="1">
      <c r="A215" s="146">
        <v>55</v>
      </c>
      <c r="B215" s="59" t="s">
        <v>708</v>
      </c>
      <c r="C215" s="65" t="s">
        <v>438</v>
      </c>
      <c r="D215" s="178">
        <f>SUM(D210:D214)</f>
        <v>0</v>
      </c>
    </row>
    <row r="216" spans="1:4" ht="26.25" customHeight="1">
      <c r="A216" s="145">
        <v>56</v>
      </c>
      <c r="B216" s="62" t="s">
        <v>439</v>
      </c>
      <c r="C216" s="55" t="s">
        <v>440</v>
      </c>
      <c r="D216" s="175"/>
    </row>
    <row r="217" spans="1:4" ht="26.25" customHeight="1">
      <c r="A217" s="145">
        <v>57</v>
      </c>
      <c r="B217" s="58" t="s">
        <v>674</v>
      </c>
      <c r="C217" s="55" t="s">
        <v>442</v>
      </c>
      <c r="D217" s="175"/>
    </row>
    <row r="218" spans="1:4" ht="25.5" customHeight="1">
      <c r="A218" s="145">
        <v>58</v>
      </c>
      <c r="B218" s="62" t="s">
        <v>709</v>
      </c>
      <c r="C218" s="55" t="s">
        <v>444</v>
      </c>
      <c r="D218" s="175"/>
    </row>
    <row r="219" spans="1:4" ht="24" customHeight="1">
      <c r="A219" s="145">
        <v>59</v>
      </c>
      <c r="B219" s="62" t="s">
        <v>441</v>
      </c>
      <c r="C219" s="55" t="s">
        <v>661</v>
      </c>
      <c r="D219" s="175"/>
    </row>
    <row r="220" spans="1:4" ht="12.75" customHeight="1">
      <c r="A220" s="145">
        <v>60</v>
      </c>
      <c r="B220" s="62" t="s">
        <v>443</v>
      </c>
      <c r="C220" s="55" t="s">
        <v>662</v>
      </c>
      <c r="D220" s="175">
        <v>355900</v>
      </c>
    </row>
    <row r="221" spans="1:4" ht="12.75" customHeight="1">
      <c r="A221" s="146">
        <v>61</v>
      </c>
      <c r="B221" s="59" t="s">
        <v>710</v>
      </c>
      <c r="C221" s="65" t="s">
        <v>445</v>
      </c>
      <c r="D221" s="178">
        <f>SUM(D216:D220)</f>
        <v>355900</v>
      </c>
    </row>
    <row r="222" spans="1:4" ht="24.75" customHeight="1">
      <c r="A222" s="145">
        <v>62</v>
      </c>
      <c r="B222" s="62" t="s">
        <v>446</v>
      </c>
      <c r="C222" s="55" t="s">
        <v>447</v>
      </c>
      <c r="D222" s="175"/>
    </row>
    <row r="223" spans="1:4" ht="26.25" customHeight="1">
      <c r="A223" s="145">
        <v>63</v>
      </c>
      <c r="B223" s="58" t="s">
        <v>675</v>
      </c>
      <c r="C223" s="55" t="s">
        <v>449</v>
      </c>
      <c r="D223" s="175"/>
    </row>
    <row r="224" spans="1:4" ht="27.75" customHeight="1">
      <c r="A224" s="145">
        <v>64</v>
      </c>
      <c r="B224" s="58" t="s">
        <v>711</v>
      </c>
      <c r="C224" s="55" t="s">
        <v>451</v>
      </c>
      <c r="D224" s="175"/>
    </row>
    <row r="225" spans="1:4" ht="26.25" customHeight="1">
      <c r="A225" s="145">
        <v>65</v>
      </c>
      <c r="B225" s="58" t="s">
        <v>448</v>
      </c>
      <c r="C225" s="55" t="s">
        <v>663</v>
      </c>
      <c r="D225" s="175"/>
    </row>
    <row r="226" spans="1:4" ht="12.75" customHeight="1">
      <c r="A226" s="145">
        <v>66</v>
      </c>
      <c r="B226" s="123" t="s">
        <v>450</v>
      </c>
      <c r="C226" s="151" t="s">
        <v>664</v>
      </c>
      <c r="D226" s="176"/>
    </row>
    <row r="227" spans="1:4" ht="12.75" customHeight="1">
      <c r="A227" s="146">
        <v>67</v>
      </c>
      <c r="B227" s="152" t="s">
        <v>712</v>
      </c>
      <c r="C227" s="153" t="s">
        <v>452</v>
      </c>
      <c r="D227" s="186">
        <f>SUM(D222:D226)</f>
        <v>0</v>
      </c>
    </row>
    <row r="228" spans="1:4" ht="12.75" customHeight="1">
      <c r="A228" s="146">
        <v>68</v>
      </c>
      <c r="B228" s="154" t="s">
        <v>713</v>
      </c>
      <c r="C228" s="155" t="s">
        <v>453</v>
      </c>
      <c r="D228" s="187">
        <f>D173+D179+D193+D209+D215+D221+D227</f>
        <v>18356358</v>
      </c>
    </row>
    <row r="229" ht="12.75">
      <c r="D229" s="183"/>
    </row>
    <row r="230" ht="12.75">
      <c r="D230" s="183"/>
    </row>
    <row r="231" ht="12.75">
      <c r="D231" s="183"/>
    </row>
    <row r="232" ht="12.75">
      <c r="D232" s="183"/>
    </row>
    <row r="233" ht="12.75">
      <c r="D233" s="183"/>
    </row>
    <row r="234" ht="12.75">
      <c r="D234" s="183"/>
    </row>
    <row r="235" ht="12.75">
      <c r="D235" s="183"/>
    </row>
    <row r="236" ht="12.75">
      <c r="D236" s="183"/>
    </row>
    <row r="237" ht="12.75">
      <c r="D237" s="183"/>
    </row>
    <row r="238" ht="12.75">
      <c r="D238" s="183"/>
    </row>
    <row r="239" ht="12.75">
      <c r="D239" s="183"/>
    </row>
    <row r="240" ht="12.75">
      <c r="D240" s="183"/>
    </row>
    <row r="241" ht="12.75">
      <c r="D241" s="183"/>
    </row>
    <row r="242" ht="12.75">
      <c r="D242" s="183"/>
    </row>
    <row r="243" ht="12.75">
      <c r="D243" s="183"/>
    </row>
    <row r="244" ht="12.75">
      <c r="D244" s="183"/>
    </row>
    <row r="245" ht="12.75">
      <c r="D245" s="183"/>
    </row>
    <row r="246" ht="12.75">
      <c r="D246" s="183"/>
    </row>
    <row r="247" ht="12.75">
      <c r="D247" s="183"/>
    </row>
    <row r="248" ht="12.75">
      <c r="D248" s="183"/>
    </row>
    <row r="249" ht="12.75">
      <c r="D249" s="183"/>
    </row>
    <row r="250" ht="12.75">
      <c r="D250" s="183"/>
    </row>
    <row r="251" ht="12.75">
      <c r="D251" s="183"/>
    </row>
    <row r="252" ht="12.75">
      <c r="D252" s="183"/>
    </row>
    <row r="253" ht="12.75">
      <c r="D253" s="183"/>
    </row>
    <row r="254" spans="1:4" ht="12.75" customHeight="1">
      <c r="A254" s="131" t="s">
        <v>87</v>
      </c>
      <c r="B254" s="132" t="s">
        <v>88</v>
      </c>
      <c r="C254" s="54" t="s">
        <v>89</v>
      </c>
      <c r="D254" s="48" t="s">
        <v>1112</v>
      </c>
    </row>
    <row r="255" spans="1:4" ht="12.75">
      <c r="A255" s="133" t="s">
        <v>91</v>
      </c>
      <c r="B255" s="55" t="s">
        <v>92</v>
      </c>
      <c r="C255" s="55" t="s">
        <v>93</v>
      </c>
      <c r="D255" s="184" t="s">
        <v>94</v>
      </c>
    </row>
    <row r="256" spans="1:4" ht="12.75" customHeight="1">
      <c r="A256" s="145" t="s">
        <v>95</v>
      </c>
      <c r="B256" s="143" t="s">
        <v>676</v>
      </c>
      <c r="C256" s="58" t="s">
        <v>454</v>
      </c>
      <c r="D256" s="175"/>
    </row>
    <row r="257" spans="1:4" ht="12.75" customHeight="1">
      <c r="A257" s="145" t="s">
        <v>98</v>
      </c>
      <c r="B257" s="62" t="s">
        <v>455</v>
      </c>
      <c r="C257" s="58" t="s">
        <v>456</v>
      </c>
      <c r="D257" s="175"/>
    </row>
    <row r="258" spans="1:4" ht="12.75" customHeight="1">
      <c r="A258" s="145" t="s">
        <v>101</v>
      </c>
      <c r="B258" s="143" t="s">
        <v>714</v>
      </c>
      <c r="C258" s="58" t="s">
        <v>457</v>
      </c>
      <c r="D258" s="175"/>
    </row>
    <row r="259" spans="1:4" ht="12.75" customHeight="1">
      <c r="A259" s="146" t="s">
        <v>104</v>
      </c>
      <c r="B259" s="64" t="s">
        <v>458</v>
      </c>
      <c r="C259" s="59" t="s">
        <v>459</v>
      </c>
      <c r="D259" s="178"/>
    </row>
    <row r="260" spans="1:4" ht="12.75" customHeight="1">
      <c r="A260" s="145" t="s">
        <v>107</v>
      </c>
      <c r="B260" s="62" t="s">
        <v>460</v>
      </c>
      <c r="C260" s="58" t="s">
        <v>461</v>
      </c>
      <c r="D260" s="175"/>
    </row>
    <row r="261" spans="1:4" ht="12.75" customHeight="1">
      <c r="A261" s="145" t="s">
        <v>110</v>
      </c>
      <c r="B261" s="143" t="s">
        <v>715</v>
      </c>
      <c r="C261" s="58" t="s">
        <v>462</v>
      </c>
      <c r="D261" s="175"/>
    </row>
    <row r="262" spans="1:4" ht="12.75" customHeight="1">
      <c r="A262" s="145" t="s">
        <v>113</v>
      </c>
      <c r="B262" s="62" t="s">
        <v>463</v>
      </c>
      <c r="C262" s="58" t="s">
        <v>464</v>
      </c>
      <c r="D262" s="175"/>
    </row>
    <row r="263" spans="1:4" ht="12.75" customHeight="1">
      <c r="A263" s="145" t="s">
        <v>116</v>
      </c>
      <c r="B263" s="143" t="s">
        <v>716</v>
      </c>
      <c r="C263" s="58" t="s">
        <v>465</v>
      </c>
      <c r="D263" s="175"/>
    </row>
    <row r="264" spans="1:4" ht="12.75" customHeight="1">
      <c r="A264" s="146" t="s">
        <v>119</v>
      </c>
      <c r="B264" s="156" t="s">
        <v>466</v>
      </c>
      <c r="C264" s="59" t="s">
        <v>467</v>
      </c>
      <c r="D264" s="175"/>
    </row>
    <row r="265" spans="1:4" ht="12.75" customHeight="1">
      <c r="A265" s="145" t="s">
        <v>122</v>
      </c>
      <c r="B265" s="157" t="s">
        <v>468</v>
      </c>
      <c r="C265" s="158" t="s">
        <v>469</v>
      </c>
      <c r="D265" s="175">
        <v>26124498</v>
      </c>
    </row>
    <row r="266" spans="1:4" ht="12.75" customHeight="1">
      <c r="A266" s="145" t="s">
        <v>125</v>
      </c>
      <c r="B266" s="157" t="s">
        <v>470</v>
      </c>
      <c r="C266" s="158" t="s">
        <v>471</v>
      </c>
      <c r="D266" s="175"/>
    </row>
    <row r="267" spans="1:4" ht="12.75" customHeight="1">
      <c r="A267" s="146" t="s">
        <v>128</v>
      </c>
      <c r="B267" s="159" t="s">
        <v>472</v>
      </c>
      <c r="C267" s="59" t="s">
        <v>473</v>
      </c>
      <c r="D267" s="178">
        <f>SUM(D265:D266)</f>
        <v>26124498</v>
      </c>
    </row>
    <row r="268" spans="1:4" ht="12.75" customHeight="1">
      <c r="A268" s="145" t="s">
        <v>131</v>
      </c>
      <c r="B268" s="143" t="s">
        <v>474</v>
      </c>
      <c r="C268" s="58" t="s">
        <v>475</v>
      </c>
      <c r="D268" s="175"/>
    </row>
    <row r="269" spans="1:4" ht="12.75" customHeight="1">
      <c r="A269" s="145" t="s">
        <v>134</v>
      </c>
      <c r="B269" s="143" t="s">
        <v>476</v>
      </c>
      <c r="C269" s="58" t="s">
        <v>477</v>
      </c>
      <c r="D269" s="175"/>
    </row>
    <row r="270" spans="1:4" ht="12.75" customHeight="1">
      <c r="A270" s="145" t="s">
        <v>137</v>
      </c>
      <c r="B270" s="143" t="s">
        <v>478</v>
      </c>
      <c r="C270" s="58" t="s">
        <v>479</v>
      </c>
      <c r="D270" s="175">
        <v>517660503</v>
      </c>
    </row>
    <row r="271" spans="1:4" ht="12.75" customHeight="1">
      <c r="A271" s="145" t="s">
        <v>140</v>
      </c>
      <c r="B271" s="143" t="s">
        <v>677</v>
      </c>
      <c r="C271" s="58" t="s">
        <v>480</v>
      </c>
      <c r="D271" s="175"/>
    </row>
    <row r="272" spans="1:4" ht="12.75" customHeight="1">
      <c r="A272" s="145" t="s">
        <v>143</v>
      </c>
      <c r="B272" s="62" t="s">
        <v>481</v>
      </c>
      <c r="C272" s="58" t="s">
        <v>482</v>
      </c>
      <c r="D272" s="175"/>
    </row>
    <row r="273" spans="1:4" ht="12.75" customHeight="1">
      <c r="A273" s="145" t="s">
        <v>146</v>
      </c>
      <c r="B273" s="62" t="s">
        <v>717</v>
      </c>
      <c r="C273" s="58" t="s">
        <v>665</v>
      </c>
      <c r="D273" s="175"/>
    </row>
    <row r="274" spans="1:4" ht="12.75" customHeight="1">
      <c r="A274" s="145" t="s">
        <v>149</v>
      </c>
      <c r="B274" s="62" t="s">
        <v>666</v>
      </c>
      <c r="C274" s="58" t="s">
        <v>667</v>
      </c>
      <c r="D274" s="175"/>
    </row>
    <row r="275" spans="1:4" ht="12.75" customHeight="1">
      <c r="A275" s="146" t="s">
        <v>151</v>
      </c>
      <c r="B275" s="64" t="s">
        <v>668</v>
      </c>
      <c r="C275" s="59" t="s">
        <v>669</v>
      </c>
      <c r="D275" s="175"/>
    </row>
    <row r="276" spans="1:4" ht="12.75" customHeight="1">
      <c r="A276" s="146" t="s">
        <v>153</v>
      </c>
      <c r="B276" s="64" t="s">
        <v>718</v>
      </c>
      <c r="C276" s="59" t="s">
        <v>483</v>
      </c>
      <c r="D276" s="178">
        <f>D259+D264+D267+D270+D275</f>
        <v>543785001</v>
      </c>
    </row>
    <row r="277" spans="1:4" ht="12.75" customHeight="1">
      <c r="A277" s="145" t="s">
        <v>156</v>
      </c>
      <c r="B277" s="62" t="s">
        <v>719</v>
      </c>
      <c r="C277" s="58" t="s">
        <v>484</v>
      </c>
      <c r="D277" s="175"/>
    </row>
    <row r="278" spans="1:4" ht="12.75" customHeight="1">
      <c r="A278" s="145" t="s">
        <v>159</v>
      </c>
      <c r="B278" s="62" t="s">
        <v>485</v>
      </c>
      <c r="C278" s="58" t="s">
        <v>486</v>
      </c>
      <c r="D278" s="175"/>
    </row>
    <row r="279" spans="1:4" ht="12.75" customHeight="1">
      <c r="A279" s="145" t="s">
        <v>162</v>
      </c>
      <c r="B279" s="143" t="s">
        <v>487</v>
      </c>
      <c r="C279" s="58" t="s">
        <v>488</v>
      </c>
      <c r="D279" s="175"/>
    </row>
    <row r="280" spans="1:4" ht="12.75" customHeight="1">
      <c r="A280" s="145" t="s">
        <v>165</v>
      </c>
      <c r="B280" s="143" t="s">
        <v>720</v>
      </c>
      <c r="C280" s="58" t="s">
        <v>489</v>
      </c>
      <c r="D280" s="175"/>
    </row>
    <row r="281" spans="1:4" ht="12.75" customHeight="1">
      <c r="A281" s="145" t="s">
        <v>168</v>
      </c>
      <c r="B281" s="143" t="s">
        <v>670</v>
      </c>
      <c r="C281" s="58" t="s">
        <v>671</v>
      </c>
      <c r="D281" s="175"/>
    </row>
    <row r="282" spans="1:4" ht="12.75" customHeight="1">
      <c r="A282" s="146" t="s">
        <v>171</v>
      </c>
      <c r="B282" s="147" t="s">
        <v>721</v>
      </c>
      <c r="C282" s="59" t="s">
        <v>490</v>
      </c>
      <c r="D282" s="175"/>
    </row>
    <row r="283" spans="1:4" ht="12.75" customHeight="1">
      <c r="A283" s="145" t="s">
        <v>174</v>
      </c>
      <c r="B283" s="62" t="s">
        <v>491</v>
      </c>
      <c r="C283" s="58" t="s">
        <v>492</v>
      </c>
      <c r="D283" s="175"/>
    </row>
    <row r="284" spans="1:4" ht="12.75" customHeight="1">
      <c r="A284" s="145" t="s">
        <v>177</v>
      </c>
      <c r="B284" s="62" t="s">
        <v>672</v>
      </c>
      <c r="C284" s="58" t="s">
        <v>673</v>
      </c>
      <c r="D284" s="175"/>
    </row>
    <row r="285" spans="1:4" ht="12.75" customHeight="1">
      <c r="A285" s="146" t="s">
        <v>180</v>
      </c>
      <c r="B285" s="147" t="s">
        <v>722</v>
      </c>
      <c r="C285" s="59" t="s">
        <v>493</v>
      </c>
      <c r="D285" s="178">
        <f>D276+D282+D283+D284</f>
        <v>543785001</v>
      </c>
    </row>
    <row r="286" ht="13.5" thickBot="1">
      <c r="D286" s="183"/>
    </row>
    <row r="287" spans="1:4" ht="13.5" thickBot="1">
      <c r="A287" s="148" t="s">
        <v>494</v>
      </c>
      <c r="B287" s="66"/>
      <c r="C287" s="66"/>
      <c r="D287" s="185">
        <f>D228+D285</f>
        <v>562141359</v>
      </c>
    </row>
    <row r="288" ht="12.75">
      <c r="D288" s="183"/>
    </row>
    <row r="289" ht="12.75">
      <c r="D289" s="183"/>
    </row>
    <row r="290" ht="12.75">
      <c r="D290" s="183"/>
    </row>
    <row r="291" ht="12.75">
      <c r="D291" s="183"/>
    </row>
    <row r="292" ht="12.75">
      <c r="D292" s="183"/>
    </row>
    <row r="293" ht="12.75">
      <c r="D293" s="183"/>
    </row>
    <row r="294" ht="12.75">
      <c r="D294" s="183"/>
    </row>
    <row r="295" ht="12.75">
      <c r="D295" s="183"/>
    </row>
    <row r="296" ht="12.75">
      <c r="D296" s="183"/>
    </row>
    <row r="297" ht="12.75">
      <c r="D297" s="183"/>
    </row>
    <row r="298" ht="12.75">
      <c r="D298" s="183"/>
    </row>
    <row r="299" ht="12.75">
      <c r="D299" s="183"/>
    </row>
    <row r="300" ht="12.75">
      <c r="D300" s="183"/>
    </row>
    <row r="301" ht="12.75">
      <c r="D301" s="183"/>
    </row>
    <row r="302" ht="12.75">
      <c r="D302" s="183"/>
    </row>
    <row r="303" ht="12.75">
      <c r="D303" s="183"/>
    </row>
    <row r="304" ht="12.75">
      <c r="D304" s="183"/>
    </row>
    <row r="305" ht="12.75">
      <c r="D305" s="183"/>
    </row>
    <row r="306" ht="12.75">
      <c r="D306" s="183"/>
    </row>
    <row r="307" ht="12.75">
      <c r="D307" s="183"/>
    </row>
    <row r="308" ht="12.75">
      <c r="D308" s="183"/>
    </row>
    <row r="309" ht="12.75">
      <c r="D309" s="183"/>
    </row>
    <row r="310" ht="12.75">
      <c r="D310" s="183"/>
    </row>
    <row r="311" ht="12.75">
      <c r="D311" s="183"/>
    </row>
    <row r="312" ht="12.75">
      <c r="D312" s="183"/>
    </row>
    <row r="313" ht="12.75">
      <c r="D313" s="183"/>
    </row>
    <row r="314" ht="12.75">
      <c r="D314" s="183"/>
    </row>
    <row r="315" ht="12.75">
      <c r="D315" s="183"/>
    </row>
    <row r="316" ht="12.75">
      <c r="D316" s="183"/>
    </row>
    <row r="317" ht="12.75">
      <c r="D317" s="183"/>
    </row>
    <row r="318" ht="12.75">
      <c r="D318" s="183"/>
    </row>
    <row r="319" ht="12.75">
      <c r="D319" s="183"/>
    </row>
    <row r="320" ht="12.75">
      <c r="D320" s="183"/>
    </row>
    <row r="321" ht="12.75">
      <c r="D321" s="183"/>
    </row>
    <row r="322" ht="12.75">
      <c r="D322" s="183"/>
    </row>
    <row r="323" ht="12.75">
      <c r="D323" s="183"/>
    </row>
    <row r="324" ht="12.75">
      <c r="D324" s="183"/>
    </row>
    <row r="325" ht="12.75">
      <c r="D325" s="183"/>
    </row>
    <row r="326" ht="12.75">
      <c r="D326" s="183"/>
    </row>
    <row r="327" ht="12.75">
      <c r="D327" s="183"/>
    </row>
    <row r="328" ht="12.75">
      <c r="D328" s="183"/>
    </row>
    <row r="329" ht="12.75">
      <c r="D329" s="183"/>
    </row>
    <row r="330" ht="12.75">
      <c r="D330" s="183"/>
    </row>
    <row r="331" ht="12.75">
      <c r="D331" s="183"/>
    </row>
    <row r="332" ht="12.75">
      <c r="D332" s="183"/>
    </row>
    <row r="333" ht="12.75">
      <c r="D333" s="183"/>
    </row>
    <row r="334" ht="12.75">
      <c r="D334" s="183"/>
    </row>
    <row r="335" ht="12.75">
      <c r="D335" s="183"/>
    </row>
    <row r="336" ht="12.75">
      <c r="D336" s="183"/>
    </row>
    <row r="337" ht="12.75">
      <c r="D337" s="183"/>
    </row>
    <row r="338" ht="12.75">
      <c r="D338" s="183"/>
    </row>
    <row r="339" ht="12.75">
      <c r="D339" s="183"/>
    </row>
    <row r="340" ht="12.75">
      <c r="D340" s="183"/>
    </row>
    <row r="341" ht="12.75">
      <c r="D341" s="183"/>
    </row>
    <row r="342" ht="12.75">
      <c r="D342" s="183"/>
    </row>
    <row r="343" ht="12.75">
      <c r="D343" s="183"/>
    </row>
    <row r="344" ht="12.75">
      <c r="D344" s="183"/>
    </row>
    <row r="345" ht="12.75">
      <c r="D345" s="183"/>
    </row>
    <row r="346" ht="12.75">
      <c r="D346" s="183"/>
    </row>
    <row r="347" ht="12.75">
      <c r="D347" s="183"/>
    </row>
    <row r="348" ht="12.75">
      <c r="D348" s="183"/>
    </row>
    <row r="349" ht="12.75">
      <c r="D349" s="183"/>
    </row>
    <row r="350" ht="12.75">
      <c r="D350" s="183"/>
    </row>
    <row r="351" ht="12.75">
      <c r="D351" s="183"/>
    </row>
    <row r="352" ht="12.75">
      <c r="D352" s="183"/>
    </row>
    <row r="353" ht="12.75">
      <c r="D353" s="183"/>
    </row>
    <row r="354" ht="12.75">
      <c r="D354" s="183"/>
    </row>
    <row r="355" ht="12.75">
      <c r="D355" s="183"/>
    </row>
    <row r="356" ht="12.75">
      <c r="D356" s="183"/>
    </row>
    <row r="357" ht="12.75">
      <c r="D357" s="183"/>
    </row>
    <row r="358" ht="12.75">
      <c r="D358" s="183"/>
    </row>
    <row r="359" ht="12.75">
      <c r="D359" s="183"/>
    </row>
    <row r="360" ht="12.75">
      <c r="D360" s="183"/>
    </row>
    <row r="361" ht="12.75">
      <c r="D361" s="183"/>
    </row>
    <row r="362" ht="12.75">
      <c r="D362" s="183"/>
    </row>
    <row r="363" ht="12.75">
      <c r="D363" s="183"/>
    </row>
    <row r="364" ht="12.75">
      <c r="D364" s="183"/>
    </row>
    <row r="365" ht="12.75">
      <c r="D365" s="183"/>
    </row>
    <row r="366" ht="12.75">
      <c r="D366" s="183"/>
    </row>
    <row r="367" ht="12.75">
      <c r="D367" s="183"/>
    </row>
    <row r="368" ht="12.75">
      <c r="D368" s="183"/>
    </row>
    <row r="369" ht="12.75">
      <c r="D369" s="183"/>
    </row>
    <row r="370" ht="12.75">
      <c r="D370" s="183"/>
    </row>
    <row r="371" ht="12.75">
      <c r="D371" s="183"/>
    </row>
    <row r="372" ht="12.75">
      <c r="D372" s="183"/>
    </row>
    <row r="373" ht="12.75">
      <c r="D373" s="183"/>
    </row>
    <row r="374" ht="12.75">
      <c r="D374" s="183"/>
    </row>
    <row r="375" ht="12.75">
      <c r="D375" s="183"/>
    </row>
    <row r="376" ht="12.75">
      <c r="D376" s="183"/>
    </row>
    <row r="377" ht="12.75">
      <c r="D377" s="183"/>
    </row>
    <row r="378" ht="12.75">
      <c r="D378" s="183"/>
    </row>
    <row r="379" ht="12.75">
      <c r="D379" s="183"/>
    </row>
    <row r="380" ht="12.75">
      <c r="D380" s="183"/>
    </row>
    <row r="381" ht="12.75">
      <c r="D381" s="183"/>
    </row>
    <row r="382" ht="12.75">
      <c r="D382" s="183"/>
    </row>
    <row r="383" ht="12.75">
      <c r="D383" s="183"/>
    </row>
    <row r="384" ht="12.75">
      <c r="D384" s="183"/>
    </row>
    <row r="385" ht="12.75">
      <c r="D385" s="183"/>
    </row>
    <row r="386" ht="12.75">
      <c r="D386" s="183"/>
    </row>
    <row r="387" ht="12.75">
      <c r="D387" s="183"/>
    </row>
    <row r="388" ht="12.75">
      <c r="D388" s="183"/>
    </row>
    <row r="389" ht="12.75">
      <c r="D389" s="183"/>
    </row>
    <row r="390" ht="12.75">
      <c r="D390" s="183"/>
    </row>
    <row r="391" ht="12.75">
      <c r="D391" s="183"/>
    </row>
    <row r="392" ht="12.75">
      <c r="D392" s="183"/>
    </row>
    <row r="393" ht="12.75">
      <c r="D393" s="183"/>
    </row>
    <row r="394" ht="12.75">
      <c r="D394" s="183"/>
    </row>
    <row r="395" ht="12.75">
      <c r="D395" s="183"/>
    </row>
    <row r="396" ht="12.75">
      <c r="D396" s="183"/>
    </row>
    <row r="397" ht="12.75">
      <c r="D397" s="183"/>
    </row>
    <row r="398" ht="12.75">
      <c r="D398" s="183"/>
    </row>
    <row r="399" ht="12.75">
      <c r="D399" s="183"/>
    </row>
    <row r="400" ht="12.75">
      <c r="D400" s="183"/>
    </row>
    <row r="401" ht="12.75">
      <c r="D401" s="183"/>
    </row>
    <row r="402" ht="12.75">
      <c r="D402" s="183"/>
    </row>
    <row r="403" ht="12.75">
      <c r="D403" s="183"/>
    </row>
    <row r="404" ht="12.75">
      <c r="D404" s="183"/>
    </row>
    <row r="405" ht="12.75">
      <c r="D405" s="183"/>
    </row>
    <row r="406" ht="12.75">
      <c r="D406" s="183"/>
    </row>
    <row r="407" ht="12.75">
      <c r="D407" s="183"/>
    </row>
    <row r="408" ht="12.75">
      <c r="D408" s="183"/>
    </row>
    <row r="409" ht="12.75">
      <c r="D409" s="183"/>
    </row>
    <row r="410" ht="12.75">
      <c r="D410" s="183"/>
    </row>
    <row r="411" ht="12.75">
      <c r="D411" s="183"/>
    </row>
    <row r="412" ht="12.75">
      <c r="D412" s="183"/>
    </row>
    <row r="413" ht="12.75">
      <c r="D413" s="183"/>
    </row>
    <row r="414" ht="12.75">
      <c r="D414" s="183"/>
    </row>
    <row r="415" ht="12.75">
      <c r="D415" s="183"/>
    </row>
    <row r="416" ht="12.75">
      <c r="D416" s="183"/>
    </row>
    <row r="417" ht="12.75">
      <c r="D417" s="183"/>
    </row>
    <row r="418" ht="12.75">
      <c r="D418" s="183"/>
    </row>
    <row r="419" ht="12.75">
      <c r="D419" s="183"/>
    </row>
    <row r="420" ht="12.75">
      <c r="D420" s="183"/>
    </row>
    <row r="421" ht="12.75">
      <c r="D421" s="183"/>
    </row>
    <row r="422" ht="12.75">
      <c r="D422" s="183"/>
    </row>
    <row r="423" ht="12.75">
      <c r="D423" s="183"/>
    </row>
    <row r="424" ht="12.75">
      <c r="D424" s="183"/>
    </row>
    <row r="425" ht="12.75">
      <c r="D425" s="183"/>
    </row>
    <row r="426" ht="12.75">
      <c r="D426" s="183"/>
    </row>
    <row r="427" ht="12.75">
      <c r="D427" s="183"/>
    </row>
    <row r="428" ht="12.75">
      <c r="D428" s="183"/>
    </row>
  </sheetData>
  <sheetProtection/>
  <mergeCells count="1">
    <mergeCell ref="A3:D3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M121"/>
  <sheetViews>
    <sheetView zoomScalePageLayoutView="0" workbookViewId="0" topLeftCell="A34">
      <selection activeCell="A46" sqref="A46"/>
    </sheetView>
  </sheetViews>
  <sheetFormatPr defaultColWidth="9.00390625" defaultRowHeight="12.75"/>
  <cols>
    <col min="1" max="1" width="60.875" style="0" customWidth="1"/>
    <col min="2" max="2" width="20.25390625" style="80" customWidth="1"/>
    <col min="3" max="3" width="18.00390625" style="80" customWidth="1"/>
    <col min="4" max="4" width="10.625" style="80" customWidth="1"/>
    <col min="5" max="5" width="11.125" style="0" customWidth="1"/>
    <col min="6" max="6" width="11.375" style="0" bestFit="1" customWidth="1"/>
    <col min="7" max="7" width="9.625" style="0" bestFit="1" customWidth="1"/>
  </cols>
  <sheetData>
    <row r="1" spans="1:7" ht="12.75">
      <c r="A1" t="s">
        <v>758</v>
      </c>
      <c r="F1" s="81" t="s">
        <v>607</v>
      </c>
      <c r="G1" s="344"/>
    </row>
    <row r="3" spans="1:6" ht="12.75">
      <c r="A3" s="388" t="s">
        <v>608</v>
      </c>
      <c r="B3" s="388"/>
      <c r="C3" s="388"/>
      <c r="D3" s="388"/>
      <c r="E3" s="388"/>
      <c r="F3" s="388"/>
    </row>
    <row r="4" spans="1:6" ht="12.75">
      <c r="A4" s="388" t="s">
        <v>842</v>
      </c>
      <c r="B4" s="388"/>
      <c r="C4" s="388"/>
      <c r="D4" s="388"/>
      <c r="E4" s="388"/>
      <c r="F4" s="388"/>
    </row>
    <row r="6" spans="1:6" ht="68.25" customHeight="1">
      <c r="A6" s="345" t="s">
        <v>511</v>
      </c>
      <c r="B6" s="75" t="s">
        <v>1084</v>
      </c>
      <c r="C6" s="75" t="s">
        <v>512</v>
      </c>
      <c r="D6" s="75" t="s">
        <v>513</v>
      </c>
      <c r="E6" s="346" t="s">
        <v>1085</v>
      </c>
      <c r="F6" s="75" t="s">
        <v>1067</v>
      </c>
    </row>
    <row r="7" spans="1:13" ht="15" customHeight="1">
      <c r="A7" s="220" t="s">
        <v>515</v>
      </c>
      <c r="B7" s="76"/>
      <c r="C7" s="76"/>
      <c r="D7" s="76"/>
      <c r="E7" s="221"/>
      <c r="F7" s="221"/>
      <c r="H7" s="287"/>
      <c r="I7" s="287"/>
      <c r="J7" s="287"/>
      <c r="K7" s="287"/>
      <c r="L7" s="287"/>
      <c r="M7" s="287"/>
    </row>
    <row r="8" spans="1:13" ht="12.75">
      <c r="A8" s="222" t="s">
        <v>742</v>
      </c>
      <c r="B8" s="77"/>
      <c r="C8" s="77">
        <v>1517000</v>
      </c>
      <c r="D8" s="77">
        <v>30000000</v>
      </c>
      <c r="E8" s="77">
        <f>SUM(B8:D8)</f>
        <v>31517000</v>
      </c>
      <c r="F8" s="77">
        <v>22138486</v>
      </c>
      <c r="H8" s="119"/>
      <c r="I8" s="119"/>
      <c r="J8" s="119"/>
      <c r="K8" s="119"/>
      <c r="L8" s="119"/>
      <c r="M8" s="119"/>
    </row>
    <row r="9" spans="1:6" ht="12.75">
      <c r="A9" s="222" t="s">
        <v>743</v>
      </c>
      <c r="B9" s="77"/>
      <c r="C9" s="77"/>
      <c r="D9" s="77">
        <v>3000000</v>
      </c>
      <c r="E9" s="77">
        <f>SUM(B9:D9)</f>
        <v>3000000</v>
      </c>
      <c r="F9" s="77">
        <v>3000000</v>
      </c>
    </row>
    <row r="10" spans="1:6" ht="12.75">
      <c r="A10" s="223" t="s">
        <v>844</v>
      </c>
      <c r="B10" s="77">
        <v>600000</v>
      </c>
      <c r="C10" s="77"/>
      <c r="D10" s="77"/>
      <c r="E10" s="77">
        <f>SUM(B10:D10)</f>
        <v>600000</v>
      </c>
      <c r="F10" s="77">
        <v>600000</v>
      </c>
    </row>
    <row r="11" spans="1:6" ht="12.75">
      <c r="A11" s="223" t="s">
        <v>845</v>
      </c>
      <c r="B11" s="77">
        <v>313867631</v>
      </c>
      <c r="C11" s="77"/>
      <c r="D11" s="77"/>
      <c r="E11" s="77">
        <f>SUM(B11:D11)</f>
        <v>313867631</v>
      </c>
      <c r="F11" s="77">
        <v>313867631</v>
      </c>
    </row>
    <row r="12" spans="1:6" ht="12.75">
      <c r="A12" s="223" t="s">
        <v>750</v>
      </c>
      <c r="B12" s="77"/>
      <c r="C12" s="77"/>
      <c r="D12" s="77"/>
      <c r="E12" s="77"/>
      <c r="F12" s="77"/>
    </row>
    <row r="13" spans="1:6" ht="12.75">
      <c r="A13" s="223" t="s">
        <v>846</v>
      </c>
      <c r="B13" s="77"/>
      <c r="C13" s="77"/>
      <c r="D13" s="77">
        <v>1640000</v>
      </c>
      <c r="E13" s="77">
        <v>1640000</v>
      </c>
      <c r="F13" s="77">
        <v>1640000</v>
      </c>
    </row>
    <row r="14" spans="1:6" ht="12.75">
      <c r="A14" s="224" t="s">
        <v>751</v>
      </c>
      <c r="B14" s="77"/>
      <c r="C14" s="77"/>
      <c r="D14" s="77">
        <v>500000</v>
      </c>
      <c r="E14" s="77">
        <v>0</v>
      </c>
      <c r="F14" s="77">
        <v>0</v>
      </c>
    </row>
    <row r="15" spans="1:6" ht="12.75">
      <c r="A15" s="223" t="s">
        <v>847</v>
      </c>
      <c r="B15" s="77"/>
      <c r="C15" s="77"/>
      <c r="D15" s="77">
        <v>127000</v>
      </c>
      <c r="E15" s="77">
        <v>0</v>
      </c>
      <c r="F15" s="77">
        <v>0</v>
      </c>
    </row>
    <row r="16" spans="1:6" ht="12.75">
      <c r="A16" s="223" t="s">
        <v>848</v>
      </c>
      <c r="B16" s="77"/>
      <c r="C16" s="77"/>
      <c r="D16" s="77">
        <v>500000</v>
      </c>
      <c r="E16" s="77">
        <v>0</v>
      </c>
      <c r="F16" s="77">
        <v>0</v>
      </c>
    </row>
    <row r="17" spans="1:6" ht="12.75">
      <c r="A17" s="224" t="s">
        <v>752</v>
      </c>
      <c r="B17" s="77"/>
      <c r="C17" s="77"/>
      <c r="D17" s="77">
        <v>500000</v>
      </c>
      <c r="E17" s="77">
        <v>0</v>
      </c>
      <c r="F17" s="77">
        <v>0</v>
      </c>
    </row>
    <row r="18" spans="1:6" ht="12.75">
      <c r="A18" s="224" t="s">
        <v>753</v>
      </c>
      <c r="B18" s="77"/>
      <c r="C18" s="77">
        <v>3376000</v>
      </c>
      <c r="D18" s="77"/>
      <c r="E18" s="77">
        <f aca="true" t="shared" si="0" ref="E18:E58">SUM(B18:D18)</f>
        <v>3376000</v>
      </c>
      <c r="F18" s="77">
        <v>3376000</v>
      </c>
    </row>
    <row r="19" spans="1:6" ht="12.75">
      <c r="A19" s="224" t="s">
        <v>754</v>
      </c>
      <c r="B19" s="77"/>
      <c r="C19" s="77"/>
      <c r="D19" s="77">
        <v>1500000</v>
      </c>
      <c r="E19" s="77">
        <f t="shared" si="0"/>
        <v>1500000</v>
      </c>
      <c r="F19" s="77">
        <v>65103</v>
      </c>
    </row>
    <row r="20" spans="1:6" ht="22.5">
      <c r="A20" s="224" t="s">
        <v>851</v>
      </c>
      <c r="B20" s="77"/>
      <c r="C20" s="77">
        <v>10000000</v>
      </c>
      <c r="D20" s="77"/>
      <c r="E20" s="77">
        <f t="shared" si="0"/>
        <v>10000000</v>
      </c>
      <c r="F20" s="77">
        <v>90000000</v>
      </c>
    </row>
    <row r="21" spans="1:6" ht="22.5">
      <c r="A21" s="224" t="s">
        <v>870</v>
      </c>
      <c r="B21" s="77">
        <v>9623200</v>
      </c>
      <c r="C21" s="77"/>
      <c r="D21" s="77"/>
      <c r="E21" s="77">
        <f t="shared" si="0"/>
        <v>9623200</v>
      </c>
      <c r="F21" s="77">
        <v>9623200</v>
      </c>
    </row>
    <row r="22" spans="1:6" ht="12.75">
      <c r="A22" s="224" t="s">
        <v>755</v>
      </c>
      <c r="B22" s="77">
        <v>337246542</v>
      </c>
      <c r="C22" s="77"/>
      <c r="D22" s="77"/>
      <c r="E22" s="77">
        <f t="shared" si="0"/>
        <v>337246542</v>
      </c>
      <c r="F22" s="77">
        <v>337246542</v>
      </c>
    </row>
    <row r="23" spans="1:6" ht="12.75">
      <c r="A23" s="224" t="s">
        <v>756</v>
      </c>
      <c r="B23" s="77"/>
      <c r="C23" s="77"/>
      <c r="D23" s="77">
        <v>3500000</v>
      </c>
      <c r="E23" s="77">
        <f t="shared" si="0"/>
        <v>3500000</v>
      </c>
      <c r="F23" s="77">
        <v>2318900</v>
      </c>
    </row>
    <row r="24" spans="1:6" ht="12.75">
      <c r="A24" s="224" t="s">
        <v>843</v>
      </c>
      <c r="B24" s="77"/>
      <c r="C24" s="77"/>
      <c r="D24" s="77">
        <v>1500000</v>
      </c>
      <c r="E24" s="77">
        <f t="shared" si="0"/>
        <v>1500000</v>
      </c>
      <c r="F24" s="77">
        <v>1500000</v>
      </c>
    </row>
    <row r="25" spans="1:6" ht="12.75">
      <c r="A25" s="222" t="s">
        <v>868</v>
      </c>
      <c r="B25" s="77">
        <v>107950</v>
      </c>
      <c r="C25" s="77"/>
      <c r="D25" s="77"/>
      <c r="E25" s="77">
        <f t="shared" si="0"/>
        <v>107950</v>
      </c>
      <c r="F25" s="77">
        <v>107950</v>
      </c>
    </row>
    <row r="26" spans="1:6" ht="12.75">
      <c r="A26" s="224" t="s">
        <v>849</v>
      </c>
      <c r="B26" s="77"/>
      <c r="C26" s="77">
        <v>15448500</v>
      </c>
      <c r="D26" s="77"/>
      <c r="E26" s="77">
        <f t="shared" si="0"/>
        <v>15448500</v>
      </c>
      <c r="F26" s="77">
        <v>15448500</v>
      </c>
    </row>
    <row r="27" spans="1:6" ht="12.75">
      <c r="A27" s="222" t="s">
        <v>850</v>
      </c>
      <c r="B27" s="77"/>
      <c r="C27" s="77">
        <v>13350000</v>
      </c>
      <c r="D27" s="77"/>
      <c r="E27" s="77">
        <f t="shared" si="0"/>
        <v>13350000</v>
      </c>
      <c r="F27" s="77">
        <v>2271396</v>
      </c>
    </row>
    <row r="28" spans="1:6" ht="12.75">
      <c r="A28" s="222" t="s">
        <v>852</v>
      </c>
      <c r="B28" s="77"/>
      <c r="C28" s="77"/>
      <c r="D28" s="77">
        <v>2000000</v>
      </c>
      <c r="E28" s="77">
        <f t="shared" si="0"/>
        <v>2000000</v>
      </c>
      <c r="F28" s="77">
        <v>2000000</v>
      </c>
    </row>
    <row r="29" spans="1:6" ht="12.75">
      <c r="A29" s="222" t="s">
        <v>944</v>
      </c>
      <c r="B29" s="77">
        <v>852666</v>
      </c>
      <c r="C29" s="77"/>
      <c r="D29" s="77"/>
      <c r="E29" s="77">
        <f t="shared" si="0"/>
        <v>852666</v>
      </c>
      <c r="F29" s="77">
        <v>852666</v>
      </c>
    </row>
    <row r="30" spans="1:6" ht="12.75">
      <c r="A30" s="222" t="s">
        <v>863</v>
      </c>
      <c r="B30" s="77"/>
      <c r="C30" s="77">
        <v>7172912</v>
      </c>
      <c r="D30" s="77"/>
      <c r="E30" s="77">
        <f t="shared" si="0"/>
        <v>7172912</v>
      </c>
      <c r="F30" s="77">
        <v>8283176</v>
      </c>
    </row>
    <row r="31" spans="1:6" ht="12.75">
      <c r="A31" s="222" t="s">
        <v>1100</v>
      </c>
      <c r="B31" s="77"/>
      <c r="C31" s="77"/>
      <c r="D31" s="77"/>
      <c r="E31" s="77"/>
      <c r="F31" s="77">
        <v>29630813</v>
      </c>
    </row>
    <row r="32" spans="1:6" ht="22.5">
      <c r="A32" s="222" t="s">
        <v>853</v>
      </c>
      <c r="B32" s="77">
        <v>183095593</v>
      </c>
      <c r="C32" s="77"/>
      <c r="D32" s="77"/>
      <c r="E32" s="77">
        <f t="shared" si="0"/>
        <v>183095593</v>
      </c>
      <c r="F32" s="77">
        <v>183095593</v>
      </c>
    </row>
    <row r="33" spans="1:6" ht="22.5">
      <c r="A33" s="222" t="s">
        <v>860</v>
      </c>
      <c r="B33" s="77">
        <v>202066060</v>
      </c>
      <c r="C33" s="77"/>
      <c r="D33" s="77"/>
      <c r="E33" s="77">
        <f t="shared" si="0"/>
        <v>202066060</v>
      </c>
      <c r="F33" s="77">
        <v>388997060</v>
      </c>
    </row>
    <row r="34" spans="1:6" ht="22.5">
      <c r="A34" s="222" t="s">
        <v>854</v>
      </c>
      <c r="B34" s="77">
        <v>153643930</v>
      </c>
      <c r="C34" s="77"/>
      <c r="D34" s="77"/>
      <c r="E34" s="77">
        <f t="shared" si="0"/>
        <v>153643930</v>
      </c>
      <c r="F34" s="77">
        <v>154131029</v>
      </c>
    </row>
    <row r="35" spans="1:6" ht="12.75">
      <c r="A35" s="222" t="s">
        <v>855</v>
      </c>
      <c r="B35" s="77">
        <v>18643600</v>
      </c>
      <c r="C35" s="77"/>
      <c r="D35" s="77"/>
      <c r="E35" s="77">
        <f t="shared" si="0"/>
        <v>18643600</v>
      </c>
      <c r="F35" s="77">
        <v>18643600</v>
      </c>
    </row>
    <row r="36" spans="1:6" ht="12.75">
      <c r="A36" s="222" t="s">
        <v>856</v>
      </c>
      <c r="B36" s="77">
        <v>87123961</v>
      </c>
      <c r="C36" s="77"/>
      <c r="D36" s="77"/>
      <c r="E36" s="77">
        <f t="shared" si="0"/>
        <v>87123961</v>
      </c>
      <c r="F36" s="77">
        <v>87608400</v>
      </c>
    </row>
    <row r="37" spans="1:6" ht="12.75">
      <c r="A37" s="222" t="s">
        <v>858</v>
      </c>
      <c r="B37" s="77">
        <v>268414698</v>
      </c>
      <c r="C37" s="77"/>
      <c r="D37" s="77"/>
      <c r="E37" s="77">
        <f t="shared" si="0"/>
        <v>268414698</v>
      </c>
      <c r="F37" s="77">
        <v>263814348</v>
      </c>
    </row>
    <row r="38" spans="1:6" ht="12.75">
      <c r="A38" s="222" t="s">
        <v>869</v>
      </c>
      <c r="B38" s="77"/>
      <c r="C38" s="77">
        <v>57800000</v>
      </c>
      <c r="D38" s="77"/>
      <c r="E38" s="77">
        <f t="shared" si="0"/>
        <v>57800000</v>
      </c>
      <c r="F38" s="77">
        <v>0</v>
      </c>
    </row>
    <row r="39" spans="1:6" ht="12.75">
      <c r="A39" s="222" t="s">
        <v>857</v>
      </c>
      <c r="B39" s="77">
        <v>167006218</v>
      </c>
      <c r="C39" s="77"/>
      <c r="D39" s="77"/>
      <c r="E39" s="77">
        <f t="shared" si="0"/>
        <v>167006218</v>
      </c>
      <c r="F39" s="77">
        <v>167006218</v>
      </c>
    </row>
    <row r="40" spans="1:6" ht="12.75">
      <c r="A40" s="222" t="s">
        <v>768</v>
      </c>
      <c r="B40" s="77">
        <v>208622900</v>
      </c>
      <c r="C40" s="77"/>
      <c r="D40" s="77"/>
      <c r="E40" s="77">
        <f t="shared" si="0"/>
        <v>208622900</v>
      </c>
      <c r="F40" s="77">
        <v>218522127</v>
      </c>
    </row>
    <row r="41" spans="1:6" ht="12.75">
      <c r="A41" s="222" t="s">
        <v>862</v>
      </c>
      <c r="B41" s="77"/>
      <c r="C41" s="77">
        <v>60000000</v>
      </c>
      <c r="D41" s="77"/>
      <c r="E41" s="77">
        <f t="shared" si="0"/>
        <v>60000000</v>
      </c>
      <c r="F41" s="77">
        <v>60000000</v>
      </c>
    </row>
    <row r="42" spans="1:6" ht="22.5">
      <c r="A42" s="222" t="s">
        <v>859</v>
      </c>
      <c r="B42" s="77">
        <v>366012025</v>
      </c>
      <c r="C42" s="77"/>
      <c r="D42" s="77"/>
      <c r="E42" s="77">
        <f t="shared" si="0"/>
        <v>366012025</v>
      </c>
      <c r="F42" s="77">
        <v>366012025</v>
      </c>
    </row>
    <row r="43" spans="1:6" ht="12.75">
      <c r="A43" s="222" t="s">
        <v>861</v>
      </c>
      <c r="B43" s="77">
        <v>4709500</v>
      </c>
      <c r="C43" s="77"/>
      <c r="D43" s="77"/>
      <c r="E43" s="77">
        <f t="shared" si="0"/>
        <v>4709500</v>
      </c>
      <c r="F43" s="77">
        <v>4709500</v>
      </c>
    </row>
    <row r="44" spans="1:6" ht="22.5">
      <c r="A44" s="222" t="s">
        <v>1086</v>
      </c>
      <c r="B44" s="77"/>
      <c r="C44" s="77"/>
      <c r="D44" s="77"/>
      <c r="E44" s="77"/>
      <c r="F44" s="77">
        <v>29980192</v>
      </c>
    </row>
    <row r="45" spans="1:6" ht="12.75">
      <c r="A45" s="222" t="s">
        <v>1107</v>
      </c>
      <c r="B45" s="77"/>
      <c r="C45" s="77"/>
      <c r="D45" s="77"/>
      <c r="E45" s="77"/>
      <c r="F45" s="77">
        <v>1181100</v>
      </c>
    </row>
    <row r="46" spans="1:6" ht="12.75">
      <c r="A46" s="222" t="s">
        <v>1108</v>
      </c>
      <c r="B46" s="77"/>
      <c r="C46" s="77"/>
      <c r="D46" s="77"/>
      <c r="E46" s="77"/>
      <c r="F46" s="77">
        <v>334279</v>
      </c>
    </row>
    <row r="47" spans="1:6" ht="12.75">
      <c r="A47" s="222" t="s">
        <v>1109</v>
      </c>
      <c r="B47" s="77"/>
      <c r="C47" s="77"/>
      <c r="D47" s="77"/>
      <c r="E47" s="77"/>
      <c r="F47" s="77">
        <v>568770</v>
      </c>
    </row>
    <row r="48" spans="1:6" ht="12.75">
      <c r="A48" s="222" t="s">
        <v>1088</v>
      </c>
      <c r="B48" s="77"/>
      <c r="C48" s="77"/>
      <c r="D48" s="77"/>
      <c r="E48" s="77"/>
      <c r="F48" s="77">
        <v>10332918</v>
      </c>
    </row>
    <row r="49" spans="1:6" ht="12.75">
      <c r="A49" s="222" t="s">
        <v>516</v>
      </c>
      <c r="B49" s="77"/>
      <c r="C49" s="77"/>
      <c r="D49" s="77">
        <v>700000</v>
      </c>
      <c r="E49" s="77">
        <f t="shared" si="0"/>
        <v>700000</v>
      </c>
      <c r="F49" s="77">
        <v>700000</v>
      </c>
    </row>
    <row r="50" spans="1:6" ht="12.75">
      <c r="A50" s="222" t="s">
        <v>838</v>
      </c>
      <c r="B50" s="77"/>
      <c r="C50" s="77"/>
      <c r="D50" s="77">
        <v>1300000</v>
      </c>
      <c r="E50" s="77">
        <f t="shared" si="0"/>
        <v>1300000</v>
      </c>
      <c r="F50" s="77">
        <v>1300000</v>
      </c>
    </row>
    <row r="51" spans="1:6" ht="12.75">
      <c r="A51" s="222" t="s">
        <v>759</v>
      </c>
      <c r="B51" s="77"/>
      <c r="C51" s="77"/>
      <c r="D51" s="77">
        <v>300000</v>
      </c>
      <c r="E51" s="77">
        <f t="shared" si="0"/>
        <v>300000</v>
      </c>
      <c r="F51" s="77">
        <v>300000</v>
      </c>
    </row>
    <row r="52" spans="1:6" ht="12.75">
      <c r="A52" s="222" t="s">
        <v>839</v>
      </c>
      <c r="B52" s="77"/>
      <c r="C52" s="77"/>
      <c r="D52" s="77">
        <v>1440000</v>
      </c>
      <c r="E52" s="77">
        <f t="shared" si="0"/>
        <v>1440000</v>
      </c>
      <c r="F52" s="77">
        <v>1440000</v>
      </c>
    </row>
    <row r="53" spans="1:6" ht="12.75">
      <c r="A53" s="222" t="s">
        <v>840</v>
      </c>
      <c r="B53" s="77"/>
      <c r="C53" s="77"/>
      <c r="D53" s="77">
        <v>680000</v>
      </c>
      <c r="E53" s="77">
        <f t="shared" si="0"/>
        <v>680000</v>
      </c>
      <c r="F53" s="77">
        <v>680000</v>
      </c>
    </row>
    <row r="54" spans="1:6" ht="12.75">
      <c r="A54" s="222" t="s">
        <v>744</v>
      </c>
      <c r="B54" s="77"/>
      <c r="C54" s="77"/>
      <c r="D54" s="77">
        <v>250000</v>
      </c>
      <c r="E54" s="77">
        <f t="shared" si="0"/>
        <v>250000</v>
      </c>
      <c r="F54" s="77">
        <v>250000</v>
      </c>
    </row>
    <row r="55" spans="1:6" ht="12.75">
      <c r="A55" s="222" t="s">
        <v>746</v>
      </c>
      <c r="B55" s="77"/>
      <c r="C55" s="77"/>
      <c r="D55" s="77">
        <v>210000</v>
      </c>
      <c r="E55" s="77">
        <f t="shared" si="0"/>
        <v>210000</v>
      </c>
      <c r="F55" s="77">
        <v>210000</v>
      </c>
    </row>
    <row r="56" spans="1:6" ht="12.75">
      <c r="A56" s="222" t="s">
        <v>747</v>
      </c>
      <c r="B56" s="77"/>
      <c r="C56" s="77"/>
      <c r="D56" s="77">
        <v>55000</v>
      </c>
      <c r="E56" s="77">
        <f t="shared" si="0"/>
        <v>55000</v>
      </c>
      <c r="F56" s="77">
        <v>55000</v>
      </c>
    </row>
    <row r="57" spans="1:6" ht="12.75">
      <c r="A57" s="222" t="s">
        <v>745</v>
      </c>
      <c r="B57" s="77"/>
      <c r="C57" s="77"/>
      <c r="D57" s="77">
        <v>85000</v>
      </c>
      <c r="E57" s="77">
        <f t="shared" si="0"/>
        <v>85000</v>
      </c>
      <c r="F57" s="77">
        <v>85000</v>
      </c>
    </row>
    <row r="58" spans="1:6" ht="12.75">
      <c r="A58" s="222" t="s">
        <v>517</v>
      </c>
      <c r="B58" s="77"/>
      <c r="C58" s="77"/>
      <c r="D58" s="77"/>
      <c r="E58" s="77">
        <f t="shared" si="0"/>
        <v>0</v>
      </c>
      <c r="F58" s="77">
        <f>SUM(C58:E58)</f>
        <v>0</v>
      </c>
    </row>
    <row r="59" spans="1:6" ht="12.75">
      <c r="A59" s="225" t="s">
        <v>86</v>
      </c>
      <c r="B59" s="25">
        <f>SUM(B8:B58)</f>
        <v>2321636474</v>
      </c>
      <c r="C59" s="25">
        <f>SUM(C8:C58)</f>
        <v>168664412</v>
      </c>
      <c r="D59" s="25">
        <f>SUM(D8:D58)</f>
        <v>49787000</v>
      </c>
      <c r="E59" s="25">
        <f>SUM(E8:E58)</f>
        <v>2538460886</v>
      </c>
      <c r="F59" s="25">
        <f>SUM(F8:F58)</f>
        <v>2803927522</v>
      </c>
    </row>
    <row r="60" spans="1:6" ht="12.75">
      <c r="A60" s="222" t="s">
        <v>518</v>
      </c>
      <c r="B60" s="77"/>
      <c r="C60" s="77"/>
      <c r="D60" s="77"/>
      <c r="E60" s="77"/>
      <c r="F60" s="77"/>
    </row>
    <row r="61" spans="1:8" ht="12.75">
      <c r="A61" s="222" t="s">
        <v>519</v>
      </c>
      <c r="B61" s="77"/>
      <c r="C61" s="77"/>
      <c r="D61" s="77">
        <v>2040000</v>
      </c>
      <c r="E61" s="77">
        <f aca="true" t="shared" si="1" ref="E61:E73">SUM(B61:D61)</f>
        <v>2040000</v>
      </c>
      <c r="F61" s="77">
        <v>2040000</v>
      </c>
      <c r="H61" s="119"/>
    </row>
    <row r="62" spans="1:8" ht="12.75">
      <c r="A62" s="222" t="s">
        <v>520</v>
      </c>
      <c r="B62" s="77"/>
      <c r="C62" s="77"/>
      <c r="D62" s="77">
        <v>400000</v>
      </c>
      <c r="E62" s="77">
        <f t="shared" si="1"/>
        <v>400000</v>
      </c>
      <c r="F62" s="77">
        <v>400000</v>
      </c>
      <c r="H62" s="119"/>
    </row>
    <row r="63" spans="1:8" ht="12.75">
      <c r="A63" s="222" t="s">
        <v>521</v>
      </c>
      <c r="B63" s="77"/>
      <c r="C63" s="77"/>
      <c r="D63" s="77">
        <v>1500000</v>
      </c>
      <c r="E63" s="77">
        <f t="shared" si="1"/>
        <v>1500000</v>
      </c>
      <c r="F63" s="77">
        <v>1500000</v>
      </c>
      <c r="H63" s="119"/>
    </row>
    <row r="64" spans="1:8" ht="12.75">
      <c r="A64" s="222" t="s">
        <v>522</v>
      </c>
      <c r="B64" s="77"/>
      <c r="C64" s="77"/>
      <c r="D64" s="77">
        <v>500000</v>
      </c>
      <c r="E64" s="77">
        <f t="shared" si="1"/>
        <v>500000</v>
      </c>
      <c r="F64" s="77">
        <v>500000</v>
      </c>
      <c r="H64" s="119"/>
    </row>
    <row r="65" spans="1:8" ht="12.75">
      <c r="A65" s="222" t="s">
        <v>523</v>
      </c>
      <c r="B65" s="77"/>
      <c r="C65" s="77"/>
      <c r="D65" s="77">
        <v>1828000</v>
      </c>
      <c r="E65" s="77">
        <f t="shared" si="1"/>
        <v>1828000</v>
      </c>
      <c r="F65" s="77">
        <v>1828000</v>
      </c>
      <c r="H65" s="119"/>
    </row>
    <row r="66" spans="1:8" ht="22.5">
      <c r="A66" s="222" t="s">
        <v>524</v>
      </c>
      <c r="B66" s="77"/>
      <c r="C66" s="77"/>
      <c r="D66" s="77">
        <v>3532000</v>
      </c>
      <c r="E66" s="77">
        <f t="shared" si="1"/>
        <v>3532000</v>
      </c>
      <c r="F66" s="77">
        <v>3532000</v>
      </c>
      <c r="H66" s="119"/>
    </row>
    <row r="67" spans="1:8" ht="12.75">
      <c r="A67" s="222" t="s">
        <v>688</v>
      </c>
      <c r="B67" s="77"/>
      <c r="C67" s="77"/>
      <c r="D67" s="77">
        <v>2750000</v>
      </c>
      <c r="E67" s="77">
        <f t="shared" si="1"/>
        <v>2750000</v>
      </c>
      <c r="F67" s="77">
        <v>2828402</v>
      </c>
      <c r="H67" s="119"/>
    </row>
    <row r="68" spans="1:8" ht="12.75">
      <c r="A68" s="222" t="s">
        <v>685</v>
      </c>
      <c r="B68" s="77"/>
      <c r="C68" s="77"/>
      <c r="D68" s="77">
        <v>2000000</v>
      </c>
      <c r="E68" s="77">
        <f t="shared" si="1"/>
        <v>2000000</v>
      </c>
      <c r="F68" s="77">
        <v>2474540</v>
      </c>
      <c r="H68" s="119"/>
    </row>
    <row r="69" spans="1:8" ht="12.75">
      <c r="A69" s="222" t="s">
        <v>684</v>
      </c>
      <c r="B69" s="77"/>
      <c r="C69" s="77"/>
      <c r="D69" s="77">
        <v>200000</v>
      </c>
      <c r="E69" s="77">
        <f t="shared" si="1"/>
        <v>200000</v>
      </c>
      <c r="F69" s="77">
        <v>200000</v>
      </c>
      <c r="H69" s="119"/>
    </row>
    <row r="70" spans="1:8" ht="12.75">
      <c r="A70" s="222" t="s">
        <v>760</v>
      </c>
      <c r="B70" s="77"/>
      <c r="C70" s="77"/>
      <c r="D70" s="77">
        <v>419000</v>
      </c>
      <c r="E70" s="77">
        <f t="shared" si="1"/>
        <v>419000</v>
      </c>
      <c r="F70" s="77">
        <v>419000</v>
      </c>
      <c r="H70" s="119"/>
    </row>
    <row r="71" spans="1:8" ht="12.75">
      <c r="A71" s="222" t="s">
        <v>841</v>
      </c>
      <c r="B71" s="77"/>
      <c r="C71" s="77"/>
      <c r="D71" s="77">
        <v>11707046</v>
      </c>
      <c r="E71" s="77">
        <f t="shared" si="1"/>
        <v>11707046</v>
      </c>
      <c r="F71" s="77">
        <v>11707046</v>
      </c>
      <c r="H71" s="119"/>
    </row>
    <row r="72" spans="1:8" ht="12.75">
      <c r="A72" s="222" t="s">
        <v>683</v>
      </c>
      <c r="B72" s="77"/>
      <c r="C72" s="77"/>
      <c r="D72" s="77">
        <v>1500000</v>
      </c>
      <c r="E72" s="77">
        <f>SUM(B72:D72)</f>
        <v>1500000</v>
      </c>
      <c r="F72" s="77">
        <v>1547244</v>
      </c>
      <c r="H72" s="119"/>
    </row>
    <row r="73" spans="1:8" ht="12.75">
      <c r="A73" s="222" t="s">
        <v>687</v>
      </c>
      <c r="B73" s="77"/>
      <c r="C73" s="77"/>
      <c r="D73" s="77">
        <v>3000000</v>
      </c>
      <c r="E73" s="77">
        <f t="shared" si="1"/>
        <v>3000000</v>
      </c>
      <c r="F73" s="77">
        <v>3000000</v>
      </c>
      <c r="H73" s="119"/>
    </row>
    <row r="74" spans="1:8" ht="12.75">
      <c r="A74" s="222" t="s">
        <v>1087</v>
      </c>
      <c r="B74" s="77"/>
      <c r="C74" s="77"/>
      <c r="D74" s="77"/>
      <c r="E74" s="77"/>
      <c r="F74" s="77">
        <v>29079144</v>
      </c>
      <c r="H74" s="119"/>
    </row>
    <row r="75" spans="1:8" ht="12.75">
      <c r="A75" s="225" t="s">
        <v>497</v>
      </c>
      <c r="B75" s="25">
        <f>SUM(B60:B73)</f>
        <v>0</v>
      </c>
      <c r="C75" s="25">
        <f>SUM(C60:C73)</f>
        <v>0</v>
      </c>
      <c r="D75" s="25">
        <f>SUM(D60:D73)</f>
        <v>31376046</v>
      </c>
      <c r="E75" s="25">
        <f>SUM(E60:E73)</f>
        <v>31376046</v>
      </c>
      <c r="F75" s="25">
        <f>SUM(F60:F74)</f>
        <v>61055376</v>
      </c>
      <c r="H75" s="119"/>
    </row>
    <row r="76" spans="1:8" ht="12.75">
      <c r="A76" s="226" t="s">
        <v>525</v>
      </c>
      <c r="B76" s="78">
        <f>B59+B75</f>
        <v>2321636474</v>
      </c>
      <c r="C76" s="78">
        <f>C59+C75</f>
        <v>168664412</v>
      </c>
      <c r="D76" s="78">
        <f>D59+D75</f>
        <v>81163046</v>
      </c>
      <c r="E76" s="78">
        <f>E59+E75</f>
        <v>2569836932</v>
      </c>
      <c r="F76" s="78">
        <f>F59+F75</f>
        <v>2864982898</v>
      </c>
      <c r="H76" s="119"/>
    </row>
    <row r="77" spans="1:8" ht="12.75">
      <c r="A77" s="220" t="s">
        <v>526</v>
      </c>
      <c r="B77" s="78"/>
      <c r="C77" s="78"/>
      <c r="D77" s="78"/>
      <c r="E77" s="78"/>
      <c r="F77" s="78"/>
      <c r="H77" s="119"/>
    </row>
    <row r="78" spans="1:8" ht="12.75">
      <c r="A78" s="227" t="s">
        <v>527</v>
      </c>
      <c r="B78" s="77"/>
      <c r="C78" s="77"/>
      <c r="D78" s="77">
        <v>500000</v>
      </c>
      <c r="E78" s="77">
        <f>SUM(B78:D78)</f>
        <v>500000</v>
      </c>
      <c r="F78" s="77">
        <v>500000</v>
      </c>
      <c r="H78" s="119"/>
    </row>
    <row r="79" spans="1:8" ht="12.75">
      <c r="A79" s="227" t="s">
        <v>528</v>
      </c>
      <c r="B79" s="77"/>
      <c r="C79" s="77"/>
      <c r="D79" s="77">
        <v>10000000</v>
      </c>
      <c r="E79" s="77">
        <f>SUM(B79:D79)</f>
        <v>10000000</v>
      </c>
      <c r="F79" s="77">
        <v>10000000</v>
      </c>
      <c r="H79" s="119"/>
    </row>
    <row r="80" spans="1:8" ht="12.75">
      <c r="A80" s="33" t="s">
        <v>529</v>
      </c>
      <c r="B80" s="77"/>
      <c r="C80" s="77"/>
      <c r="D80" s="77">
        <v>1000000</v>
      </c>
      <c r="E80" s="77">
        <f>SUM(B80:D80)</f>
        <v>1000000</v>
      </c>
      <c r="F80" s="77">
        <v>1000000</v>
      </c>
      <c r="H80" s="119"/>
    </row>
    <row r="81" spans="1:8" ht="12.75">
      <c r="A81" s="227" t="s">
        <v>757</v>
      </c>
      <c r="B81" s="77"/>
      <c r="C81" s="77"/>
      <c r="D81" s="77">
        <v>14000000</v>
      </c>
      <c r="E81" s="77">
        <f>SUM(B81:D81)</f>
        <v>14000000</v>
      </c>
      <c r="F81" s="77">
        <v>14000000</v>
      </c>
      <c r="H81" s="119"/>
    </row>
    <row r="82" spans="1:8" ht="12.75">
      <c r="A82" s="222" t="s">
        <v>1110</v>
      </c>
      <c r="B82" s="77"/>
      <c r="C82" s="77"/>
      <c r="D82" s="77"/>
      <c r="E82" s="77"/>
      <c r="F82" s="77">
        <v>11078604</v>
      </c>
      <c r="H82" s="119"/>
    </row>
    <row r="83" spans="1:8" ht="12.75">
      <c r="A83" s="225" t="s">
        <v>86</v>
      </c>
      <c r="B83" s="77">
        <f>SUM(B78:B81)</f>
        <v>0</v>
      </c>
      <c r="C83" s="77">
        <f>SUM(C78:C81)</f>
        <v>0</v>
      </c>
      <c r="D83" s="77">
        <f>SUM(D78:D81)</f>
        <v>25500000</v>
      </c>
      <c r="E83" s="77">
        <f>SUM(E78:E81)</f>
        <v>25500000</v>
      </c>
      <c r="F83" s="77">
        <f>SUM(F78:F82)</f>
        <v>36578604</v>
      </c>
      <c r="H83" s="119"/>
    </row>
    <row r="84" spans="1:8" ht="12.75">
      <c r="A84" s="227" t="s">
        <v>530</v>
      </c>
      <c r="B84" s="77"/>
      <c r="C84" s="77"/>
      <c r="D84" s="77">
        <v>3017680</v>
      </c>
      <c r="E84" s="77">
        <f>SUM(B84:D84)</f>
        <v>3017680</v>
      </c>
      <c r="F84" s="77">
        <v>3017680</v>
      </c>
      <c r="H84" s="119"/>
    </row>
    <row r="85" spans="1:6" s="347" customFormat="1" ht="12.75">
      <c r="A85" s="225" t="s">
        <v>497</v>
      </c>
      <c r="B85" s="77">
        <f>SUM(B84)</f>
        <v>0</v>
      </c>
      <c r="C85" s="77">
        <f>SUM(C84)</f>
        <v>0</v>
      </c>
      <c r="D85" s="77">
        <f>SUM(D84)</f>
        <v>3017680</v>
      </c>
      <c r="E85" s="77">
        <f>SUM(E84)</f>
        <v>3017680</v>
      </c>
      <c r="F85" s="77">
        <f>SUM(F84)</f>
        <v>3017680</v>
      </c>
    </row>
    <row r="86" spans="1:6" ht="12.75">
      <c r="A86" s="228" t="s">
        <v>531</v>
      </c>
      <c r="B86" s="46">
        <f>B83+B85</f>
        <v>0</v>
      </c>
      <c r="C86" s="46">
        <f>C83+C85</f>
        <v>0</v>
      </c>
      <c r="D86" s="46">
        <f>D83+D85</f>
        <v>28517680</v>
      </c>
      <c r="E86" s="46">
        <f>E83+E85</f>
        <v>28517680</v>
      </c>
      <c r="F86" s="46">
        <f>F83+F85</f>
        <v>39596284</v>
      </c>
    </row>
    <row r="87" spans="1:6" ht="12.75">
      <c r="A87" s="229" t="s">
        <v>532</v>
      </c>
      <c r="B87" s="78"/>
      <c r="C87" s="78"/>
      <c r="D87" s="78"/>
      <c r="E87" s="78"/>
      <c r="F87" s="78"/>
    </row>
    <row r="88" spans="1:6" ht="12.75">
      <c r="A88" s="227" t="s">
        <v>533</v>
      </c>
      <c r="B88" s="24"/>
      <c r="C88" s="24"/>
      <c r="D88" s="24">
        <v>4000000</v>
      </c>
      <c r="E88" s="77">
        <f aca="true" t="shared" si="2" ref="E88:E105">SUM(B88:D88)</f>
        <v>4000000</v>
      </c>
      <c r="F88" s="77">
        <v>4000000</v>
      </c>
    </row>
    <row r="89" spans="1:6" ht="12.75">
      <c r="A89" s="227" t="s">
        <v>534</v>
      </c>
      <c r="B89" s="77"/>
      <c r="C89" s="77"/>
      <c r="D89" s="77">
        <v>3000000</v>
      </c>
      <c r="E89" s="77">
        <f t="shared" si="2"/>
        <v>3000000</v>
      </c>
      <c r="F89" s="77">
        <v>423932</v>
      </c>
    </row>
    <row r="90" spans="1:6" ht="12.75">
      <c r="A90" s="222" t="s">
        <v>538</v>
      </c>
      <c r="B90" s="77"/>
      <c r="C90" s="77"/>
      <c r="D90" s="77">
        <v>2000000</v>
      </c>
      <c r="E90" s="77">
        <f t="shared" si="2"/>
        <v>2000000</v>
      </c>
      <c r="F90" s="77">
        <v>314576</v>
      </c>
    </row>
    <row r="91" spans="1:6" ht="12.75">
      <c r="A91" s="222" t="s">
        <v>536</v>
      </c>
      <c r="B91" s="77"/>
      <c r="C91" s="77"/>
      <c r="D91" s="77">
        <v>10000000</v>
      </c>
      <c r="E91" s="77">
        <f t="shared" si="2"/>
        <v>10000000</v>
      </c>
      <c r="F91" s="77">
        <v>8536815</v>
      </c>
    </row>
    <row r="92" spans="1:6" ht="12.75">
      <c r="A92" s="222" t="s">
        <v>871</v>
      </c>
      <c r="B92" s="77">
        <v>2562460</v>
      </c>
      <c r="C92" s="77">
        <v>21162790</v>
      </c>
      <c r="D92" s="77"/>
      <c r="E92" s="77">
        <f t="shared" si="2"/>
        <v>23725250</v>
      </c>
      <c r="F92" s="77">
        <v>23725250</v>
      </c>
    </row>
    <row r="93" spans="1:6" ht="12.75">
      <c r="A93" s="222" t="s">
        <v>537</v>
      </c>
      <c r="B93" s="77"/>
      <c r="C93" s="77"/>
      <c r="D93" s="77">
        <v>0</v>
      </c>
      <c r="E93" s="77">
        <f t="shared" si="2"/>
        <v>0</v>
      </c>
      <c r="F93" s="77">
        <v>61490860</v>
      </c>
    </row>
    <row r="94" spans="1:6" ht="12.75">
      <c r="A94" s="222" t="s">
        <v>864</v>
      </c>
      <c r="B94" s="77"/>
      <c r="C94" s="77"/>
      <c r="D94" s="77"/>
      <c r="E94" s="77">
        <f t="shared" si="2"/>
        <v>0</v>
      </c>
      <c r="F94" s="77">
        <v>0</v>
      </c>
    </row>
    <row r="95" spans="1:6" ht="12.75">
      <c r="A95" s="222" t="s">
        <v>865</v>
      </c>
      <c r="B95" s="77"/>
      <c r="C95" s="77">
        <v>35560000</v>
      </c>
      <c r="D95" s="77"/>
      <c r="E95" s="77">
        <f t="shared" si="2"/>
        <v>35560000</v>
      </c>
      <c r="F95" s="77">
        <v>35560000</v>
      </c>
    </row>
    <row r="96" spans="1:6" ht="12.75">
      <c r="A96" s="222" t="s">
        <v>866</v>
      </c>
      <c r="B96" s="77"/>
      <c r="C96" s="77">
        <v>29900000</v>
      </c>
      <c r="D96" s="77"/>
      <c r="E96" s="77">
        <f t="shared" si="2"/>
        <v>29900000</v>
      </c>
      <c r="F96" s="77">
        <v>29900000</v>
      </c>
    </row>
    <row r="97" spans="1:6" ht="12.75">
      <c r="A97" s="222" t="s">
        <v>867</v>
      </c>
      <c r="B97" s="77">
        <v>3205701</v>
      </c>
      <c r="C97" s="77"/>
      <c r="D97" s="77"/>
      <c r="E97" s="77">
        <f t="shared" si="2"/>
        <v>3205701</v>
      </c>
      <c r="F97" s="77">
        <v>3205701</v>
      </c>
    </row>
    <row r="98" spans="1:6" ht="12.75">
      <c r="A98" s="222" t="s">
        <v>1088</v>
      </c>
      <c r="B98" s="77"/>
      <c r="C98" s="77"/>
      <c r="D98" s="77"/>
      <c r="E98" s="77"/>
      <c r="F98" s="77">
        <v>11667082</v>
      </c>
    </row>
    <row r="99" spans="1:6" ht="12.75">
      <c r="A99" s="222" t="s">
        <v>1089</v>
      </c>
      <c r="B99" s="77"/>
      <c r="C99" s="77"/>
      <c r="D99" s="77"/>
      <c r="E99" s="77"/>
      <c r="F99" s="77">
        <v>9852228</v>
      </c>
    </row>
    <row r="100" spans="1:6" ht="12.75">
      <c r="A100" s="222" t="s">
        <v>1103</v>
      </c>
      <c r="B100" s="77"/>
      <c r="C100" s="77"/>
      <c r="D100" s="77"/>
      <c r="E100" s="77"/>
      <c r="F100" s="77">
        <v>30000000</v>
      </c>
    </row>
    <row r="101" spans="1:6" ht="12.75">
      <c r="A101" s="230" t="s">
        <v>86</v>
      </c>
      <c r="B101" s="25">
        <f>SUM(B88:B97)</f>
        <v>5768161</v>
      </c>
      <c r="C101" s="25">
        <f>SUM(C88:C97)</f>
        <v>86622790</v>
      </c>
      <c r="D101" s="25">
        <f>SUM(D88:D97)</f>
        <v>19000000</v>
      </c>
      <c r="E101" s="25">
        <f>SUM(E88:E97)</f>
        <v>111390951</v>
      </c>
      <c r="F101" s="25">
        <f>SUM(F88:F100)</f>
        <v>218676444</v>
      </c>
    </row>
    <row r="102" spans="1:6" ht="12.75">
      <c r="A102" s="227" t="s">
        <v>535</v>
      </c>
      <c r="B102" s="77"/>
      <c r="C102" s="77"/>
      <c r="D102" s="77">
        <v>3000000</v>
      </c>
      <c r="E102" s="77">
        <f>SUM(B102:D102)</f>
        <v>3000000</v>
      </c>
      <c r="F102" s="77">
        <v>3000000</v>
      </c>
    </row>
    <row r="103" spans="1:6" ht="12.75">
      <c r="A103" s="222" t="s">
        <v>760</v>
      </c>
      <c r="B103" s="77"/>
      <c r="C103" s="77"/>
      <c r="D103" s="77">
        <v>400000</v>
      </c>
      <c r="E103" s="77">
        <f>SUM(B103:D103)</f>
        <v>400000</v>
      </c>
      <c r="F103" s="77">
        <v>400000</v>
      </c>
    </row>
    <row r="104" spans="1:6" ht="12.75">
      <c r="A104" s="222" t="s">
        <v>841</v>
      </c>
      <c r="B104" s="77"/>
      <c r="C104" s="77"/>
      <c r="D104" s="77">
        <v>16119893</v>
      </c>
      <c r="E104" s="77">
        <f>SUM(B104:D104)</f>
        <v>16119893</v>
      </c>
      <c r="F104" s="77">
        <v>16119893</v>
      </c>
    </row>
    <row r="105" spans="1:6" ht="12.75">
      <c r="A105" s="227" t="s">
        <v>689</v>
      </c>
      <c r="B105" s="77"/>
      <c r="C105" s="77"/>
      <c r="D105" s="77">
        <v>3000000</v>
      </c>
      <c r="E105" s="77">
        <f t="shared" si="2"/>
        <v>3000000</v>
      </c>
      <c r="F105" s="77">
        <v>3000000</v>
      </c>
    </row>
    <row r="106" spans="1:6" ht="12.75">
      <c r="A106" s="227" t="s">
        <v>1111</v>
      </c>
      <c r="B106" s="77"/>
      <c r="C106" s="77"/>
      <c r="D106" s="77"/>
      <c r="E106" s="77"/>
      <c r="F106" s="77">
        <v>962409</v>
      </c>
    </row>
    <row r="107" spans="1:6" s="347" customFormat="1" ht="12.75">
      <c r="A107" s="230" t="s">
        <v>497</v>
      </c>
      <c r="B107" s="25">
        <f>SUM(B102:B105)</f>
        <v>0</v>
      </c>
      <c r="C107" s="25">
        <f>SUM(C102:C105)</f>
        <v>0</v>
      </c>
      <c r="D107" s="25">
        <f>SUM(D102:D105)</f>
        <v>22519893</v>
      </c>
      <c r="E107" s="25">
        <f>SUM(E102:E105)</f>
        <v>22519893</v>
      </c>
      <c r="F107" s="25">
        <f>SUM(F102:F106)</f>
        <v>23482302</v>
      </c>
    </row>
    <row r="108" spans="1:6" ht="12.75">
      <c r="A108" s="226" t="s">
        <v>539</v>
      </c>
      <c r="B108" s="46">
        <f>B101+B107</f>
        <v>5768161</v>
      </c>
      <c r="C108" s="46">
        <f>C101+C107</f>
        <v>86622790</v>
      </c>
      <c r="D108" s="46">
        <f>D101+D107</f>
        <v>41519893</v>
      </c>
      <c r="E108" s="46">
        <f>E101+E107</f>
        <v>133910844</v>
      </c>
      <c r="F108" s="46">
        <f>F101+F107</f>
        <v>242158746</v>
      </c>
    </row>
    <row r="109" spans="1:7" s="282" customFormat="1" ht="14.25" customHeight="1">
      <c r="A109" s="226" t="s">
        <v>548</v>
      </c>
      <c r="B109" s="46">
        <f>B59+B83+B101</f>
        <v>2327404635</v>
      </c>
      <c r="C109" s="46">
        <f>C59+C83+C101</f>
        <v>255287202</v>
      </c>
      <c r="D109" s="46">
        <f>D59+D83+D101</f>
        <v>94287000</v>
      </c>
      <c r="E109" s="46">
        <f>E59+E83+E101</f>
        <v>2675351837</v>
      </c>
      <c r="F109" s="46">
        <f>F59+F83+F101</f>
        <v>3059182570</v>
      </c>
      <c r="G109" s="348"/>
    </row>
    <row r="110" spans="1:6" ht="15" customHeight="1">
      <c r="A110" s="226" t="s">
        <v>549</v>
      </c>
      <c r="B110" s="46">
        <f>B75+B107</f>
        <v>0</v>
      </c>
      <c r="C110" s="46">
        <f>C75+C107</f>
        <v>0</v>
      </c>
      <c r="D110" s="46">
        <f>D75+D107</f>
        <v>53895939</v>
      </c>
      <c r="E110" s="46">
        <f>E75+E85+E107</f>
        <v>56913619</v>
      </c>
      <c r="F110" s="46">
        <f>F75+F85+F107</f>
        <v>87555358</v>
      </c>
    </row>
    <row r="111" spans="1:6" s="349" customFormat="1" ht="13.5" customHeight="1">
      <c r="A111" s="226" t="s">
        <v>540</v>
      </c>
      <c r="B111" s="46">
        <f>B76+B86+B108</f>
        <v>2327404635</v>
      </c>
      <c r="C111" s="46">
        <f>C76+C86+C108</f>
        <v>255287202</v>
      </c>
      <c r="D111" s="46">
        <f>D76+D86+D108</f>
        <v>151200619</v>
      </c>
      <c r="E111" s="46">
        <f>E76+E86+E108</f>
        <v>2732265456</v>
      </c>
      <c r="F111" s="46">
        <f>F76+F86+F108</f>
        <v>3146737928</v>
      </c>
    </row>
    <row r="112" spans="1:6" ht="12.75">
      <c r="A112" s="222" t="s">
        <v>541</v>
      </c>
      <c r="B112" s="78"/>
      <c r="C112" s="78"/>
      <c r="D112" s="24">
        <v>15000000</v>
      </c>
      <c r="E112" s="46">
        <f>SUM(B112:D112)</f>
        <v>15000000</v>
      </c>
      <c r="F112" s="46">
        <v>15000000</v>
      </c>
    </row>
    <row r="113" spans="1:6" ht="12.75">
      <c r="A113" s="34" t="s">
        <v>542</v>
      </c>
      <c r="B113" s="46">
        <f>B112</f>
        <v>0</v>
      </c>
      <c r="C113" s="46">
        <f>C112</f>
        <v>0</v>
      </c>
      <c r="D113" s="46">
        <f>D112</f>
        <v>15000000</v>
      </c>
      <c r="E113" s="46">
        <f>SUM(B113:D113)</f>
        <v>15000000</v>
      </c>
      <c r="F113" s="46">
        <v>15000000</v>
      </c>
    </row>
    <row r="114" spans="1:5" ht="12.75">
      <c r="A114" s="283"/>
      <c r="B114" s="79"/>
      <c r="C114" s="79"/>
      <c r="D114" s="79"/>
      <c r="E114" s="283"/>
    </row>
    <row r="115" spans="1:5" ht="12.75">
      <c r="A115" s="287"/>
      <c r="B115" s="14"/>
      <c r="C115" s="14"/>
      <c r="D115" s="14"/>
      <c r="E115" s="287"/>
    </row>
    <row r="116" spans="1:5" ht="12.75">
      <c r="A116" s="283"/>
      <c r="B116" s="14"/>
      <c r="C116" s="14"/>
      <c r="D116" s="14"/>
      <c r="E116" s="287"/>
    </row>
    <row r="117" spans="1:5" ht="12.75">
      <c r="A117" s="283"/>
      <c r="B117" s="79"/>
      <c r="C117" s="79"/>
      <c r="D117" s="79"/>
      <c r="E117" s="283"/>
    </row>
    <row r="118" spans="1:5" ht="12.75">
      <c r="A118" s="287"/>
      <c r="B118" s="79"/>
      <c r="C118" s="79"/>
      <c r="D118" s="79"/>
      <c r="E118" s="283"/>
    </row>
    <row r="119" spans="1:5" ht="12.75">
      <c r="A119" s="287"/>
      <c r="B119" s="14"/>
      <c r="C119" s="14"/>
      <c r="D119" s="14"/>
      <c r="E119" s="287"/>
    </row>
    <row r="120" spans="1:5" ht="12.75">
      <c r="A120" s="287"/>
      <c r="B120" s="14"/>
      <c r="C120" s="14"/>
      <c r="D120" s="14"/>
      <c r="E120" s="287"/>
    </row>
    <row r="121" spans="2:5" ht="12.75">
      <c r="B121" s="14"/>
      <c r="C121" s="14"/>
      <c r="D121" s="14"/>
      <c r="E121" s="287"/>
    </row>
  </sheetData>
  <sheetProtection/>
  <mergeCells count="2">
    <mergeCell ref="A3:F3"/>
    <mergeCell ref="A4:F4"/>
  </mergeCells>
  <printOptions horizontalCentered="1" verticalCentered="1"/>
  <pageMargins left="0.5905511811023623" right="0.3937007874015748" top="0.5905511811023623" bottom="0.3937007874015748" header="0.11811023622047245" footer="0.11811023622047245"/>
  <pageSetup horizontalDpi="360" verticalDpi="360" orientation="landscape" paperSize="9" r:id="rId1"/>
  <headerFooter differentFirst="1"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55"/>
  <sheetViews>
    <sheetView zoomScalePageLayoutView="0" workbookViewId="0" topLeftCell="A135">
      <selection activeCell="G124" sqref="G124"/>
    </sheetView>
  </sheetViews>
  <sheetFormatPr defaultColWidth="2.75390625" defaultRowHeight="12.75"/>
  <cols>
    <col min="1" max="1" width="3.00390625" style="52" bestFit="1" customWidth="1"/>
    <col min="2" max="2" width="58.875" style="70" customWidth="1"/>
    <col min="3" max="3" width="6.375" style="47" customWidth="1"/>
    <col min="4" max="4" width="11.125" style="47" bestFit="1" customWidth="1"/>
    <col min="5" max="5" width="12.75390625" style="352" bestFit="1" customWidth="1"/>
    <col min="6" max="153" width="9.125" style="47" customWidth="1"/>
    <col min="154" max="16384" width="2.75390625" style="47" customWidth="1"/>
  </cols>
  <sheetData>
    <row r="1" spans="1:5" ht="12.75">
      <c r="A1" s="52" t="s">
        <v>758</v>
      </c>
      <c r="E1" s="351" t="s">
        <v>609</v>
      </c>
    </row>
    <row r="3" spans="1:5" ht="12.75">
      <c r="A3" s="386" t="s">
        <v>555</v>
      </c>
      <c r="B3" s="386"/>
      <c r="C3" s="386"/>
      <c r="D3" s="386"/>
      <c r="E3" s="386"/>
    </row>
    <row r="4" spans="1:5" ht="12.75">
      <c r="A4" s="47"/>
      <c r="B4" s="253"/>
      <c r="C4" s="385"/>
      <c r="D4" s="385"/>
      <c r="E4" s="385"/>
    </row>
    <row r="5" spans="1:5" s="49" customFormat="1" ht="12.75" customHeight="1">
      <c r="A5" s="254" t="s">
        <v>87</v>
      </c>
      <c r="B5" s="254" t="s">
        <v>88</v>
      </c>
      <c r="C5" s="254" t="s">
        <v>89</v>
      </c>
      <c r="D5" s="254"/>
      <c r="E5" s="255" t="s">
        <v>90</v>
      </c>
    </row>
    <row r="6" spans="1:5" ht="12.75">
      <c r="A6" s="256" t="s">
        <v>91</v>
      </c>
      <c r="B6" s="157" t="s">
        <v>92</v>
      </c>
      <c r="C6" s="165" t="s">
        <v>93</v>
      </c>
      <c r="D6" s="353"/>
      <c r="E6" s="353" t="s">
        <v>94</v>
      </c>
    </row>
    <row r="7" spans="1:5" ht="12.75" customHeight="1">
      <c r="A7" s="166">
        <v>72</v>
      </c>
      <c r="B7" s="168" t="s">
        <v>276</v>
      </c>
      <c r="C7" s="179" t="s">
        <v>277</v>
      </c>
      <c r="D7" s="350"/>
      <c r="E7" s="354">
        <f>SUM(D8:D14)</f>
        <v>25953691</v>
      </c>
    </row>
    <row r="8" spans="1:5" ht="12.75" customHeight="1">
      <c r="A8" s="166"/>
      <c r="B8" s="124" t="s">
        <v>546</v>
      </c>
      <c r="C8" s="179"/>
      <c r="D8" s="350">
        <v>551000</v>
      </c>
      <c r="E8" s="354"/>
    </row>
    <row r="9" spans="1:5" ht="12.75" customHeight="1">
      <c r="A9" s="166"/>
      <c r="B9" s="124" t="s">
        <v>932</v>
      </c>
      <c r="C9" s="179"/>
      <c r="D9" s="350">
        <v>535000</v>
      </c>
      <c r="E9" s="354"/>
    </row>
    <row r="10" spans="1:5" ht="12.75" customHeight="1">
      <c r="A10" s="166"/>
      <c r="B10" s="124" t="s">
        <v>737</v>
      </c>
      <c r="C10" s="179"/>
      <c r="D10" s="350">
        <v>21757486</v>
      </c>
      <c r="E10" s="354"/>
    </row>
    <row r="11" spans="1:5" ht="12.75" customHeight="1">
      <c r="A11" s="166"/>
      <c r="B11" s="124" t="s">
        <v>736</v>
      </c>
      <c r="C11" s="179"/>
      <c r="D11" s="350">
        <v>2362205</v>
      </c>
      <c r="E11" s="354"/>
    </row>
    <row r="12" spans="1:5" ht="12.75" customHeight="1">
      <c r="A12" s="166"/>
      <c r="B12" s="124" t="s">
        <v>946</v>
      </c>
      <c r="C12" s="179"/>
      <c r="D12" s="350">
        <v>500000</v>
      </c>
      <c r="E12" s="354"/>
    </row>
    <row r="13" spans="1:5" ht="12.75" customHeight="1">
      <c r="A13" s="166"/>
      <c r="B13" s="124" t="s">
        <v>863</v>
      </c>
      <c r="C13" s="179"/>
      <c r="D13" s="350">
        <v>181000</v>
      </c>
      <c r="E13" s="354"/>
    </row>
    <row r="14" spans="1:5" ht="12.75" customHeight="1">
      <c r="A14" s="166"/>
      <c r="B14" s="124" t="s">
        <v>959</v>
      </c>
      <c r="C14" s="179"/>
      <c r="D14" s="350">
        <v>67000</v>
      </c>
      <c r="E14" s="354"/>
    </row>
    <row r="15" spans="1:5" ht="12.75" customHeight="1">
      <c r="A15" s="166">
        <v>73</v>
      </c>
      <c r="B15" s="168" t="s">
        <v>278</v>
      </c>
      <c r="C15" s="179" t="s">
        <v>279</v>
      </c>
      <c r="D15" s="350"/>
      <c r="E15" s="354">
        <f>SUM(D16:D43)</f>
        <v>2141284693</v>
      </c>
    </row>
    <row r="16" spans="1:5" ht="12.75" customHeight="1">
      <c r="A16" s="166"/>
      <c r="B16" s="124" t="s">
        <v>934</v>
      </c>
      <c r="C16" s="179"/>
      <c r="D16" s="350">
        <v>1181102</v>
      </c>
      <c r="E16" s="354"/>
    </row>
    <row r="17" spans="1:5" ht="12.75" customHeight="1">
      <c r="A17" s="166"/>
      <c r="B17" s="124" t="s">
        <v>788</v>
      </c>
      <c r="C17" s="179"/>
      <c r="D17" s="350">
        <v>2755906</v>
      </c>
      <c r="E17" s="354"/>
    </row>
    <row r="18" spans="1:5" ht="12.75" customHeight="1">
      <c r="A18" s="166"/>
      <c r="B18" s="124" t="s">
        <v>787</v>
      </c>
      <c r="C18" s="179"/>
      <c r="D18" s="350">
        <v>263037442</v>
      </c>
      <c r="E18" s="354"/>
    </row>
    <row r="19" spans="1:5" ht="12.75" customHeight="1">
      <c r="A19" s="166"/>
      <c r="B19" s="359" t="s">
        <v>1088</v>
      </c>
      <c r="C19" s="179"/>
      <c r="D19" s="350">
        <v>8136156</v>
      </c>
      <c r="E19" s="354"/>
    </row>
    <row r="20" spans="1:5" ht="12.75" customHeight="1">
      <c r="A20" s="166"/>
      <c r="B20" s="124" t="s">
        <v>768</v>
      </c>
      <c r="C20" s="179"/>
      <c r="D20" s="350">
        <v>172085927</v>
      </c>
      <c r="E20" s="354"/>
    </row>
    <row r="21" spans="1:5" ht="12.75" customHeight="1">
      <c r="A21" s="166"/>
      <c r="B21" s="124" t="s">
        <v>855</v>
      </c>
      <c r="C21" s="179"/>
      <c r="D21" s="350">
        <v>14680000</v>
      </c>
      <c r="E21" s="354"/>
    </row>
    <row r="22" spans="1:5" ht="12.75" customHeight="1">
      <c r="A22" s="166"/>
      <c r="B22" s="124" t="s">
        <v>868</v>
      </c>
      <c r="C22" s="179"/>
      <c r="D22" s="350">
        <v>85000</v>
      </c>
      <c r="E22" s="354"/>
    </row>
    <row r="23" spans="1:5" ht="12.75" customHeight="1">
      <c r="A23" s="166"/>
      <c r="B23" s="124" t="s">
        <v>781</v>
      </c>
      <c r="C23" s="179"/>
      <c r="D23" s="350">
        <v>230786605</v>
      </c>
      <c r="E23" s="354"/>
    </row>
    <row r="24" spans="1:5" ht="12.75" customHeight="1">
      <c r="A24" s="166"/>
      <c r="B24" s="124" t="s">
        <v>947</v>
      </c>
      <c r="C24" s="179"/>
      <c r="D24" s="350">
        <v>9623200</v>
      </c>
      <c r="E24" s="354"/>
    </row>
    <row r="25" spans="1:5" ht="12.75" customHeight="1">
      <c r="A25" s="166"/>
      <c r="B25" s="124" t="s">
        <v>949</v>
      </c>
      <c r="C25" s="179"/>
      <c r="D25" s="350">
        <v>168158886</v>
      </c>
      <c r="E25" s="354"/>
    </row>
    <row r="26" spans="1:5" ht="12.75" customHeight="1">
      <c r="A26" s="166"/>
      <c r="B26" s="124" t="s">
        <v>950</v>
      </c>
      <c r="C26" s="179"/>
      <c r="D26" s="350">
        <v>306170914</v>
      </c>
      <c r="E26" s="354"/>
    </row>
    <row r="27" spans="1:5" ht="12.75" customHeight="1">
      <c r="A27" s="166"/>
      <c r="B27" s="124" t="s">
        <v>951</v>
      </c>
      <c r="C27" s="179"/>
      <c r="D27" s="350">
        <v>120979472</v>
      </c>
      <c r="E27" s="354"/>
    </row>
    <row r="28" spans="1:5" ht="12.75" customHeight="1">
      <c r="A28" s="166"/>
      <c r="B28" s="124" t="s">
        <v>952</v>
      </c>
      <c r="C28" s="179"/>
      <c r="D28" s="350">
        <v>50711636</v>
      </c>
      <c r="E28" s="354"/>
    </row>
    <row r="29" spans="1:5" ht="12.75" customHeight="1">
      <c r="A29" s="166"/>
      <c r="B29" s="124" t="s">
        <v>953</v>
      </c>
      <c r="C29" s="179"/>
      <c r="D29" s="350">
        <v>207727833</v>
      </c>
      <c r="E29" s="354"/>
    </row>
    <row r="30" spans="1:5" ht="12.75" customHeight="1">
      <c r="A30" s="166"/>
      <c r="B30" s="124" t="s">
        <v>954</v>
      </c>
      <c r="C30" s="179"/>
      <c r="D30" s="350">
        <v>0</v>
      </c>
      <c r="E30" s="354"/>
    </row>
    <row r="31" spans="1:5" ht="12.75" customHeight="1">
      <c r="A31" s="166"/>
      <c r="B31" s="124" t="s">
        <v>955</v>
      </c>
      <c r="C31" s="179"/>
      <c r="D31" s="350">
        <v>131500959</v>
      </c>
      <c r="E31" s="354"/>
    </row>
    <row r="32" spans="1:5" ht="12.75" customHeight="1">
      <c r="A32" s="166"/>
      <c r="B32" s="124" t="s">
        <v>956</v>
      </c>
      <c r="C32" s="179"/>
      <c r="D32" s="350">
        <v>47244094</v>
      </c>
      <c r="E32" s="354"/>
    </row>
    <row r="33" spans="1:5" ht="12.75" customHeight="1">
      <c r="A33" s="166"/>
      <c r="B33" s="124" t="s">
        <v>861</v>
      </c>
      <c r="C33" s="179"/>
      <c r="D33" s="350">
        <v>3708267</v>
      </c>
      <c r="E33" s="354"/>
    </row>
    <row r="34" spans="1:5" ht="12.75" customHeight="1">
      <c r="A34" s="166"/>
      <c r="B34" s="124" t="s">
        <v>863</v>
      </c>
      <c r="C34" s="179"/>
      <c r="D34" s="350">
        <v>5803486</v>
      </c>
      <c r="E34" s="354"/>
    </row>
    <row r="35" spans="1:5" ht="12.75" customHeight="1">
      <c r="A35" s="166"/>
      <c r="B35" s="124" t="s">
        <v>1121</v>
      </c>
      <c r="C35" s="179"/>
      <c r="D35" s="350">
        <v>23276073</v>
      </c>
      <c r="E35" s="354"/>
    </row>
    <row r="36" spans="1:5" ht="12.75" customHeight="1">
      <c r="A36" s="166"/>
      <c r="B36" s="359" t="s">
        <v>1098</v>
      </c>
      <c r="C36" s="179"/>
      <c r="D36" s="350">
        <v>0</v>
      </c>
      <c r="E36" s="354"/>
    </row>
    <row r="37" spans="1:5" ht="12.75" customHeight="1">
      <c r="A37" s="166"/>
      <c r="B37" s="124" t="s">
        <v>958</v>
      </c>
      <c r="C37" s="179"/>
      <c r="D37" s="350">
        <v>12164173</v>
      </c>
      <c r="E37" s="354"/>
    </row>
    <row r="38" spans="1:5" ht="12.75" customHeight="1">
      <c r="A38" s="166"/>
      <c r="B38" s="124" t="s">
        <v>1108</v>
      </c>
      <c r="C38" s="179"/>
      <c r="D38" s="350">
        <v>263212</v>
      </c>
      <c r="E38" s="354"/>
    </row>
    <row r="39" spans="1:5" ht="12.75" customHeight="1">
      <c r="A39" s="166"/>
      <c r="B39" s="124" t="s">
        <v>1123</v>
      </c>
      <c r="C39" s="179"/>
      <c r="D39" s="350">
        <v>300000</v>
      </c>
      <c r="E39" s="354"/>
    </row>
    <row r="40" spans="1:5" ht="12.75" customHeight="1">
      <c r="A40" s="166"/>
      <c r="B40" s="124" t="s">
        <v>962</v>
      </c>
      <c r="C40" s="179"/>
      <c r="D40" s="350">
        <v>1788501</v>
      </c>
      <c r="E40" s="354"/>
    </row>
    <row r="41" spans="1:5" ht="12.75" customHeight="1">
      <c r="A41" s="166"/>
      <c r="B41" s="124" t="s">
        <v>790</v>
      </c>
      <c r="C41" s="179"/>
      <c r="D41" s="350">
        <v>51262</v>
      </c>
      <c r="E41" s="354"/>
    </row>
    <row r="42" spans="1:5" ht="12.75" customHeight="1">
      <c r="A42" s="166"/>
      <c r="B42" s="124" t="s">
        <v>965</v>
      </c>
      <c r="C42" s="179"/>
      <c r="D42" s="350">
        <v>70866142</v>
      </c>
      <c r="E42" s="354"/>
    </row>
    <row r="43" spans="1:5" ht="12.75" customHeight="1">
      <c r="A43" s="166"/>
      <c r="B43" s="124" t="s">
        <v>792</v>
      </c>
      <c r="C43" s="179"/>
      <c r="D43" s="350">
        <v>288198445</v>
      </c>
      <c r="E43" s="354"/>
    </row>
    <row r="44" spans="1:5" ht="12.75" customHeight="1">
      <c r="A44" s="166">
        <v>74</v>
      </c>
      <c r="B44" s="168" t="s">
        <v>280</v>
      </c>
      <c r="C44" s="179" t="s">
        <v>281</v>
      </c>
      <c r="D44" s="350"/>
      <c r="E44" s="354">
        <f>SUM(D45:D52)</f>
        <v>3602129</v>
      </c>
    </row>
    <row r="45" spans="1:5" ht="12.75" customHeight="1">
      <c r="A45" s="166"/>
      <c r="B45" s="124" t="s">
        <v>546</v>
      </c>
      <c r="C45" s="179"/>
      <c r="D45" s="350">
        <v>1024000</v>
      </c>
      <c r="E45" s="354"/>
    </row>
    <row r="46" spans="1:5" ht="12.75" customHeight="1">
      <c r="A46" s="166"/>
      <c r="B46" s="124" t="s">
        <v>950</v>
      </c>
      <c r="C46" s="179"/>
      <c r="D46" s="350">
        <v>125984</v>
      </c>
      <c r="E46" s="354"/>
    </row>
    <row r="47" spans="1:5" ht="12.75" customHeight="1">
      <c r="A47" s="166"/>
      <c r="B47" s="124" t="s">
        <v>951</v>
      </c>
      <c r="C47" s="179"/>
      <c r="D47" s="350">
        <v>289497</v>
      </c>
      <c r="E47" s="354"/>
    </row>
    <row r="48" spans="1:5" ht="12.75" customHeight="1">
      <c r="A48" s="166"/>
      <c r="B48" s="124" t="s">
        <v>952</v>
      </c>
      <c r="C48" s="179"/>
      <c r="D48" s="350">
        <v>293948</v>
      </c>
      <c r="E48" s="354"/>
    </row>
    <row r="49" spans="1:5" ht="12.75" customHeight="1">
      <c r="A49" s="166"/>
      <c r="B49" s="124" t="s">
        <v>863</v>
      </c>
      <c r="C49" s="179"/>
      <c r="D49" s="350">
        <v>537700</v>
      </c>
      <c r="E49" s="354"/>
    </row>
    <row r="50" spans="1:5" ht="12.75" customHeight="1">
      <c r="A50" s="166"/>
      <c r="B50" s="124" t="s">
        <v>933</v>
      </c>
      <c r="C50" s="179"/>
      <c r="D50" s="350">
        <v>1134000</v>
      </c>
      <c r="E50" s="354"/>
    </row>
    <row r="51" spans="1:5" ht="12.75" customHeight="1">
      <c r="A51" s="166"/>
      <c r="B51" s="168" t="s">
        <v>960</v>
      </c>
      <c r="C51" s="179"/>
      <c r="D51" s="350">
        <v>168000</v>
      </c>
      <c r="E51" s="354"/>
    </row>
    <row r="52" spans="1:5" ht="12.75" customHeight="1">
      <c r="A52" s="166"/>
      <c r="B52" s="124" t="s">
        <v>1122</v>
      </c>
      <c r="C52" s="179"/>
      <c r="D52" s="350">
        <v>29000</v>
      </c>
      <c r="E52" s="354"/>
    </row>
    <row r="53" spans="1:5" s="51" customFormat="1" ht="12.75" customHeight="1">
      <c r="A53" s="166">
        <v>75</v>
      </c>
      <c r="B53" s="168" t="s">
        <v>282</v>
      </c>
      <c r="C53" s="179" t="s">
        <v>283</v>
      </c>
      <c r="D53" s="350"/>
      <c r="E53" s="354">
        <f>SUM(D54:D62)</f>
        <v>24487887</v>
      </c>
    </row>
    <row r="54" spans="1:5" s="51" customFormat="1" ht="12.75" customHeight="1">
      <c r="A54" s="166"/>
      <c r="B54" s="124" t="s">
        <v>786</v>
      </c>
      <c r="C54" s="179"/>
      <c r="D54" s="350">
        <v>236000</v>
      </c>
      <c r="E54" s="354"/>
    </row>
    <row r="55" spans="1:5" s="51" customFormat="1" ht="12.75" customHeight="1">
      <c r="A55" s="166"/>
      <c r="B55" s="124" t="s">
        <v>734</v>
      </c>
      <c r="C55" s="179"/>
      <c r="D55" s="350">
        <v>1291339</v>
      </c>
      <c r="E55" s="354"/>
    </row>
    <row r="56" spans="1:5" s="51" customFormat="1" ht="12.75" customHeight="1">
      <c r="A56" s="166"/>
      <c r="B56" s="124" t="s">
        <v>948</v>
      </c>
      <c r="C56" s="179"/>
      <c r="D56" s="350">
        <v>1574803</v>
      </c>
      <c r="E56" s="354"/>
    </row>
    <row r="57" spans="1:5" s="51" customFormat="1" ht="12.75" customHeight="1">
      <c r="A57" s="166"/>
      <c r="B57" s="124" t="s">
        <v>951</v>
      </c>
      <c r="C57" s="179"/>
      <c r="D57" s="350">
        <v>94046</v>
      </c>
      <c r="E57" s="354"/>
    </row>
    <row r="58" spans="1:5" s="51" customFormat="1" ht="12.75" customHeight="1">
      <c r="A58" s="166"/>
      <c r="B58" s="124" t="s">
        <v>952</v>
      </c>
      <c r="C58" s="179"/>
      <c r="D58" s="350">
        <v>17977408</v>
      </c>
      <c r="E58" s="354"/>
    </row>
    <row r="59" spans="1:5" s="51" customFormat="1" ht="12.75" customHeight="1">
      <c r="A59" s="166"/>
      <c r="B59" s="124" t="s">
        <v>789</v>
      </c>
      <c r="C59" s="179"/>
      <c r="D59" s="350">
        <v>2658268</v>
      </c>
      <c r="E59" s="354"/>
    </row>
    <row r="60" spans="1:5" s="51" customFormat="1" ht="12.75" customHeight="1">
      <c r="A60" s="166"/>
      <c r="B60" s="124" t="s">
        <v>732</v>
      </c>
      <c r="C60" s="179"/>
      <c r="D60" s="350">
        <v>447850</v>
      </c>
      <c r="E60" s="354"/>
    </row>
    <row r="61" spans="1:5" s="51" customFormat="1" ht="12.75" customHeight="1">
      <c r="A61" s="166"/>
      <c r="B61" s="124" t="s">
        <v>961</v>
      </c>
      <c r="C61" s="179"/>
      <c r="D61" s="350">
        <v>74295</v>
      </c>
      <c r="E61" s="354"/>
    </row>
    <row r="62" spans="1:5" s="51" customFormat="1" ht="12.75" customHeight="1">
      <c r="A62" s="166"/>
      <c r="B62" s="124" t="s">
        <v>738</v>
      </c>
      <c r="C62" s="179"/>
      <c r="D62" s="350">
        <v>133878</v>
      </c>
      <c r="E62" s="354"/>
    </row>
    <row r="63" spans="1:5" ht="12.75">
      <c r="A63" s="166">
        <v>76</v>
      </c>
      <c r="B63" s="165" t="s">
        <v>284</v>
      </c>
      <c r="C63" s="179" t="s">
        <v>285</v>
      </c>
      <c r="D63" s="350"/>
      <c r="E63" s="354"/>
    </row>
    <row r="64" spans="1:5" ht="12.75">
      <c r="A64" s="166">
        <v>77</v>
      </c>
      <c r="B64" s="165" t="s">
        <v>286</v>
      </c>
      <c r="C64" s="179" t="s">
        <v>287</v>
      </c>
      <c r="D64" s="350"/>
      <c r="E64" s="354"/>
    </row>
    <row r="65" spans="1:5" ht="12.75">
      <c r="A65" s="166">
        <v>78</v>
      </c>
      <c r="B65" s="165" t="s">
        <v>288</v>
      </c>
      <c r="C65" s="179" t="s">
        <v>289</v>
      </c>
      <c r="D65" s="350"/>
      <c r="E65" s="354">
        <f>SUM(D66:D108)</f>
        <v>608599122</v>
      </c>
    </row>
    <row r="66" spans="1:5" ht="12.75">
      <c r="A66" s="166"/>
      <c r="B66" s="124" t="s">
        <v>546</v>
      </c>
      <c r="C66" s="179"/>
      <c r="D66" s="350">
        <v>425000</v>
      </c>
      <c r="E66" s="354"/>
    </row>
    <row r="67" spans="1:5" ht="12.75">
      <c r="A67" s="166"/>
      <c r="B67" s="124" t="s">
        <v>932</v>
      </c>
      <c r="C67" s="179"/>
      <c r="D67" s="350">
        <v>145000</v>
      </c>
      <c r="E67" s="354"/>
    </row>
    <row r="68" spans="1:5" ht="12.75">
      <c r="A68" s="166"/>
      <c r="B68" s="124" t="s">
        <v>933</v>
      </c>
      <c r="C68" s="179"/>
      <c r="D68" s="350">
        <v>306000</v>
      </c>
      <c r="E68" s="354"/>
    </row>
    <row r="69" spans="1:5" ht="12.75">
      <c r="A69" s="166"/>
      <c r="B69" s="124" t="s">
        <v>786</v>
      </c>
      <c r="C69" s="179"/>
      <c r="D69" s="350">
        <v>64000</v>
      </c>
      <c r="E69" s="354"/>
    </row>
    <row r="70" spans="1:5" ht="12.75">
      <c r="A70" s="166"/>
      <c r="B70" s="124" t="s">
        <v>934</v>
      </c>
      <c r="C70" s="179"/>
      <c r="D70" s="350">
        <v>318898</v>
      </c>
      <c r="E70" s="354"/>
    </row>
    <row r="71" spans="1:5" ht="12.75">
      <c r="A71" s="166"/>
      <c r="B71" s="124" t="s">
        <v>788</v>
      </c>
      <c r="C71" s="179"/>
      <c r="D71" s="350">
        <v>744094</v>
      </c>
      <c r="E71" s="354"/>
    </row>
    <row r="72" spans="1:5" ht="12.75">
      <c r="A72" s="166"/>
      <c r="B72" s="124" t="s">
        <v>787</v>
      </c>
      <c r="C72" s="179"/>
      <c r="D72" s="350">
        <v>74209100</v>
      </c>
      <c r="E72" s="354"/>
    </row>
    <row r="73" spans="1:5" ht="12.75">
      <c r="A73" s="166"/>
      <c r="B73" s="359" t="s">
        <v>1088</v>
      </c>
      <c r="C73" s="179"/>
      <c r="D73" s="350">
        <v>2196762</v>
      </c>
      <c r="E73" s="354"/>
    </row>
    <row r="74" spans="1:5" ht="12.75">
      <c r="A74" s="166"/>
      <c r="B74" s="124" t="s">
        <v>768</v>
      </c>
      <c r="C74" s="179"/>
      <c r="D74" s="350">
        <v>46436200</v>
      </c>
      <c r="E74" s="354"/>
    </row>
    <row r="75" spans="1:5" ht="12.75">
      <c r="A75" s="166"/>
      <c r="B75" s="124" t="s">
        <v>855</v>
      </c>
      <c r="C75" s="179"/>
      <c r="D75" s="350">
        <v>3963600</v>
      </c>
      <c r="E75" s="354"/>
    </row>
    <row r="76" spans="1:5" ht="12.75">
      <c r="A76" s="166"/>
      <c r="B76" s="124" t="s">
        <v>868</v>
      </c>
      <c r="C76" s="179"/>
      <c r="D76" s="350">
        <v>22950</v>
      </c>
      <c r="E76" s="354"/>
    </row>
    <row r="77" spans="1:5" ht="12.75">
      <c r="A77" s="166"/>
      <c r="B77" s="124" t="s">
        <v>781</v>
      </c>
      <c r="C77" s="179"/>
      <c r="D77" s="350">
        <v>83081026</v>
      </c>
      <c r="E77" s="354"/>
    </row>
    <row r="78" spans="1:5" ht="12.75">
      <c r="A78" s="166"/>
      <c r="B78" s="124" t="s">
        <v>944</v>
      </c>
      <c r="C78" s="179"/>
      <c r="D78" s="350">
        <v>852666</v>
      </c>
      <c r="E78" s="354"/>
    </row>
    <row r="79" spans="1:5" ht="12.75">
      <c r="A79" s="166"/>
      <c r="B79" s="124" t="s">
        <v>734</v>
      </c>
      <c r="C79" s="179"/>
      <c r="D79" s="350">
        <v>348661</v>
      </c>
      <c r="E79" s="354"/>
    </row>
    <row r="80" spans="1:5" ht="12.75">
      <c r="A80" s="166"/>
      <c r="B80" s="124" t="s">
        <v>736</v>
      </c>
      <c r="C80" s="179"/>
      <c r="D80" s="350">
        <v>637795</v>
      </c>
      <c r="E80" s="354"/>
    </row>
    <row r="81" spans="1:5" ht="12.75">
      <c r="A81" s="166"/>
      <c r="B81" s="124" t="s">
        <v>946</v>
      </c>
      <c r="C81" s="179"/>
      <c r="D81" s="350">
        <v>100000</v>
      </c>
      <c r="E81" s="354"/>
    </row>
    <row r="82" spans="1:5" ht="12.75">
      <c r="A82" s="166"/>
      <c r="B82" s="124" t="s">
        <v>948</v>
      </c>
      <c r="C82" s="179"/>
      <c r="D82" s="350">
        <v>425197</v>
      </c>
      <c r="E82" s="354"/>
    </row>
    <row r="83" spans="1:5" ht="12.75">
      <c r="A83" s="166"/>
      <c r="B83" s="124" t="s">
        <v>949</v>
      </c>
      <c r="C83" s="179"/>
      <c r="D83" s="350">
        <v>44916899</v>
      </c>
      <c r="E83" s="354"/>
    </row>
    <row r="84" spans="1:5" ht="12.75">
      <c r="A84" s="166"/>
      <c r="B84" s="124" t="s">
        <v>950</v>
      </c>
      <c r="C84" s="179"/>
      <c r="D84" s="350">
        <v>82700162</v>
      </c>
      <c r="E84" s="354"/>
    </row>
    <row r="85" spans="1:5" ht="12.75">
      <c r="A85" s="166"/>
      <c r="B85" s="124" t="s">
        <v>951</v>
      </c>
      <c r="C85" s="179"/>
      <c r="D85" s="350">
        <v>32768014</v>
      </c>
      <c r="E85" s="354"/>
    </row>
    <row r="86" spans="1:5" ht="12.75">
      <c r="A86" s="166"/>
      <c r="B86" s="124" t="s">
        <v>952</v>
      </c>
      <c r="C86" s="179"/>
      <c r="D86" s="350">
        <v>18625408</v>
      </c>
      <c r="E86" s="354"/>
    </row>
    <row r="87" spans="1:5" ht="12.75">
      <c r="A87" s="166"/>
      <c r="B87" s="124" t="s">
        <v>953</v>
      </c>
      <c r="C87" s="179"/>
      <c r="D87" s="350">
        <v>56086515</v>
      </c>
      <c r="E87" s="354"/>
    </row>
    <row r="88" spans="1:5" ht="12.75">
      <c r="A88" s="166"/>
      <c r="B88" s="124" t="s">
        <v>954</v>
      </c>
      <c r="C88" s="179"/>
      <c r="D88" s="350">
        <v>0</v>
      </c>
      <c r="E88" s="354"/>
    </row>
    <row r="89" spans="1:5" ht="12.75">
      <c r="A89" s="166"/>
      <c r="B89" s="124" t="s">
        <v>955</v>
      </c>
      <c r="C89" s="179"/>
      <c r="D89" s="350">
        <v>35505259</v>
      </c>
      <c r="E89" s="354"/>
    </row>
    <row r="90" spans="1:5" ht="12.75">
      <c r="A90" s="166"/>
      <c r="B90" s="124" t="s">
        <v>956</v>
      </c>
      <c r="C90" s="179"/>
      <c r="D90" s="350">
        <v>12755906</v>
      </c>
      <c r="E90" s="354"/>
    </row>
    <row r="91" spans="1:5" ht="12.75">
      <c r="A91" s="166"/>
      <c r="B91" s="124" t="s">
        <v>861</v>
      </c>
      <c r="C91" s="179"/>
      <c r="D91" s="350">
        <v>1001233</v>
      </c>
      <c r="E91" s="354"/>
    </row>
    <row r="92" spans="1:5" ht="12.75">
      <c r="A92" s="166"/>
      <c r="B92" s="124" t="s">
        <v>863</v>
      </c>
      <c r="C92" s="179"/>
      <c r="D92" s="350">
        <v>1760990</v>
      </c>
      <c r="E92" s="354"/>
    </row>
    <row r="93" spans="1:5" ht="12.75">
      <c r="A93" s="166"/>
      <c r="B93" s="124" t="s">
        <v>1121</v>
      </c>
      <c r="C93" s="179"/>
      <c r="D93" s="350">
        <v>6354740</v>
      </c>
      <c r="E93" s="354"/>
    </row>
    <row r="94" spans="1:5" ht="12.75">
      <c r="A94" s="166"/>
      <c r="B94" s="359" t="s">
        <v>1098</v>
      </c>
      <c r="C94" s="179"/>
      <c r="D94" s="350">
        <v>0</v>
      </c>
      <c r="E94" s="354"/>
    </row>
    <row r="95" spans="1:5" ht="12.75">
      <c r="A95" s="166"/>
      <c r="B95" s="124" t="s">
        <v>789</v>
      </c>
      <c r="C95" s="179"/>
      <c r="D95" s="350">
        <v>717732</v>
      </c>
      <c r="E95" s="354"/>
    </row>
    <row r="96" spans="1:5" ht="12.75">
      <c r="A96" s="166"/>
      <c r="B96" s="124" t="s">
        <v>958</v>
      </c>
      <c r="C96" s="355"/>
      <c r="D96" s="350">
        <v>3284327</v>
      </c>
      <c r="E96" s="354"/>
    </row>
    <row r="97" spans="1:5" ht="12.75">
      <c r="A97" s="166"/>
      <c r="B97" s="124" t="s">
        <v>1108</v>
      </c>
      <c r="C97" s="355"/>
      <c r="D97" s="350">
        <v>71067</v>
      </c>
      <c r="E97" s="354"/>
    </row>
    <row r="98" spans="1:5" ht="12.75">
      <c r="A98" s="166"/>
      <c r="B98" s="124" t="s">
        <v>1123</v>
      </c>
      <c r="C98" s="355"/>
      <c r="D98" s="350">
        <v>81000</v>
      </c>
      <c r="E98" s="354"/>
    </row>
    <row r="99" spans="1:5" ht="12.75">
      <c r="A99" s="166"/>
      <c r="B99" s="124" t="s">
        <v>732</v>
      </c>
      <c r="C99" s="355"/>
      <c r="D99" s="350">
        <v>120920</v>
      </c>
      <c r="E99" s="354"/>
    </row>
    <row r="100" spans="1:5" ht="12.75">
      <c r="A100" s="166"/>
      <c r="B100" s="124" t="s">
        <v>959</v>
      </c>
      <c r="C100" s="355"/>
      <c r="D100" s="350">
        <v>18000</v>
      </c>
      <c r="E100" s="354"/>
    </row>
    <row r="101" spans="1:5" ht="12.75">
      <c r="A101" s="166"/>
      <c r="B101" s="168" t="s">
        <v>960</v>
      </c>
      <c r="C101" s="355"/>
      <c r="D101" s="350">
        <v>45170</v>
      </c>
      <c r="E101" s="354"/>
    </row>
    <row r="102" spans="1:5" ht="12.75">
      <c r="A102" s="166"/>
      <c r="B102" s="124" t="s">
        <v>961</v>
      </c>
      <c r="C102" s="355"/>
      <c r="D102" s="350">
        <v>20680</v>
      </c>
      <c r="E102" s="354"/>
    </row>
    <row r="103" spans="1:5" ht="12.75">
      <c r="A103" s="166"/>
      <c r="B103" s="124" t="s">
        <v>1122</v>
      </c>
      <c r="C103" s="355"/>
      <c r="D103" s="350">
        <v>7830</v>
      </c>
      <c r="E103" s="354"/>
    </row>
    <row r="104" spans="1:5" ht="12.75">
      <c r="A104" s="166"/>
      <c r="B104" s="124" t="s">
        <v>738</v>
      </c>
      <c r="C104" s="179"/>
      <c r="D104" s="350">
        <v>36147</v>
      </c>
      <c r="E104" s="354"/>
    </row>
    <row r="105" spans="1:7" ht="12.75">
      <c r="A105" s="166"/>
      <c r="B105" s="124" t="s">
        <v>962</v>
      </c>
      <c r="C105" s="179"/>
      <c r="D105" s="350">
        <v>482895</v>
      </c>
      <c r="E105" s="354"/>
      <c r="G105" s="252"/>
    </row>
    <row r="106" spans="1:5" ht="12.75">
      <c r="A106" s="166"/>
      <c r="B106" s="124" t="s">
        <v>790</v>
      </c>
      <c r="C106" s="179"/>
      <c r="D106" s="350">
        <v>13841</v>
      </c>
      <c r="E106" s="354"/>
    </row>
    <row r="107" spans="1:5" ht="12.75">
      <c r="A107" s="166"/>
      <c r="B107" s="124" t="s">
        <v>965</v>
      </c>
      <c r="C107" s="179"/>
      <c r="D107" s="350">
        <v>19133858</v>
      </c>
      <c r="E107" s="354"/>
    </row>
    <row r="108" spans="1:5" ht="12.75">
      <c r="A108" s="166"/>
      <c r="B108" s="124" t="s">
        <v>792</v>
      </c>
      <c r="C108" s="179"/>
      <c r="D108" s="350">
        <v>77813580</v>
      </c>
      <c r="E108" s="354"/>
    </row>
    <row r="109" spans="1:5" ht="12.75">
      <c r="A109" s="166">
        <v>79</v>
      </c>
      <c r="B109" s="153" t="s">
        <v>633</v>
      </c>
      <c r="C109" s="257" t="s">
        <v>72</v>
      </c>
      <c r="D109" s="356"/>
      <c r="E109" s="357">
        <f>SUM(E7:E65)</f>
        <v>2803927522</v>
      </c>
    </row>
    <row r="110" spans="1:5" ht="12.75">
      <c r="A110" s="166">
        <v>80</v>
      </c>
      <c r="B110" s="167" t="s">
        <v>290</v>
      </c>
      <c r="C110" s="179" t="s">
        <v>291</v>
      </c>
      <c r="D110" s="350"/>
      <c r="E110" s="354">
        <f>SUM(D111:D121)</f>
        <v>161630579</v>
      </c>
    </row>
    <row r="111" spans="1:5" ht="12.75">
      <c r="A111" s="166"/>
      <c r="B111" s="124" t="s">
        <v>942</v>
      </c>
      <c r="C111" s="179"/>
      <c r="D111" s="350">
        <v>28000000</v>
      </c>
      <c r="E111" s="354"/>
    </row>
    <row r="112" spans="1:5" ht="12.75">
      <c r="A112" s="166"/>
      <c r="B112" s="124" t="s">
        <v>866</v>
      </c>
      <c r="C112" s="179"/>
      <c r="D112" s="350">
        <v>23543307</v>
      </c>
      <c r="E112" s="354"/>
    </row>
    <row r="113" spans="1:5" ht="12.75">
      <c r="A113" s="166"/>
      <c r="B113" s="359" t="s">
        <v>1088</v>
      </c>
      <c r="C113" s="179"/>
      <c r="D113" s="350">
        <v>9186679</v>
      </c>
      <c r="E113" s="354"/>
    </row>
    <row r="114" spans="1:5" ht="12.75">
      <c r="A114" s="166"/>
      <c r="B114" s="359" t="s">
        <v>1089</v>
      </c>
      <c r="C114" s="179"/>
      <c r="D114" s="350">
        <v>7757660</v>
      </c>
      <c r="E114" s="354"/>
    </row>
    <row r="115" spans="1:5" ht="12.75">
      <c r="A115" s="166"/>
      <c r="B115" s="359" t="s">
        <v>1103</v>
      </c>
      <c r="C115" s="179"/>
      <c r="D115" s="350">
        <v>23622000</v>
      </c>
      <c r="E115" s="354"/>
    </row>
    <row r="116" spans="1:5" ht="12.75">
      <c r="A116" s="166"/>
      <c r="B116" s="124" t="s">
        <v>732</v>
      </c>
      <c r="C116" s="179"/>
      <c r="D116" s="350">
        <v>247698</v>
      </c>
      <c r="E116" s="354"/>
    </row>
    <row r="117" spans="1:5" ht="12.75">
      <c r="A117" s="166"/>
      <c r="B117" s="124" t="s">
        <v>733</v>
      </c>
      <c r="C117" s="179"/>
      <c r="D117" s="350">
        <v>333805</v>
      </c>
      <c r="E117" s="354"/>
    </row>
    <row r="118" spans="1:5" ht="12.75">
      <c r="A118" s="166"/>
      <c r="B118" s="124" t="s">
        <v>943</v>
      </c>
      <c r="C118" s="179"/>
      <c r="D118" s="350">
        <v>18681299</v>
      </c>
      <c r="E118" s="354"/>
    </row>
    <row r="119" spans="1:5" ht="12.75">
      <c r="A119" s="166"/>
      <c r="B119" s="124" t="s">
        <v>537</v>
      </c>
      <c r="C119" s="179"/>
      <c r="D119" s="350">
        <v>44584351</v>
      </c>
      <c r="E119" s="354"/>
    </row>
    <row r="120" spans="1:5" ht="12.75">
      <c r="A120" s="166"/>
      <c r="B120" s="124" t="s">
        <v>533</v>
      </c>
      <c r="C120" s="179"/>
      <c r="D120" s="350">
        <v>3149606</v>
      </c>
      <c r="E120" s="354"/>
    </row>
    <row r="121" spans="1:5" ht="12.75">
      <c r="A121" s="166"/>
      <c r="B121" s="124" t="s">
        <v>964</v>
      </c>
      <c r="C121" s="179"/>
      <c r="D121" s="350">
        <v>2524174</v>
      </c>
      <c r="E121" s="354"/>
    </row>
    <row r="122" spans="1:5" ht="12.75">
      <c r="A122" s="166">
        <v>81</v>
      </c>
      <c r="B122" s="167" t="s">
        <v>292</v>
      </c>
      <c r="C122" s="179" t="s">
        <v>293</v>
      </c>
      <c r="D122" s="350"/>
      <c r="E122" s="354"/>
    </row>
    <row r="123" spans="1:5" ht="12.75">
      <c r="A123" s="166">
        <v>82</v>
      </c>
      <c r="B123" s="167" t="s">
        <v>294</v>
      </c>
      <c r="C123" s="179" t="s">
        <v>295</v>
      </c>
      <c r="D123" s="350"/>
      <c r="E123" s="354">
        <f>SUM(D124:D125)</f>
        <v>12370465</v>
      </c>
    </row>
    <row r="124" spans="1:5" ht="12.75">
      <c r="A124" s="166"/>
      <c r="B124" s="167" t="s">
        <v>536</v>
      </c>
      <c r="C124" s="179"/>
      <c r="D124" s="350">
        <v>8536815</v>
      </c>
      <c r="E124" s="354"/>
    </row>
    <row r="125" spans="1:5" ht="12.75">
      <c r="A125" s="166"/>
      <c r="B125" s="124" t="s">
        <v>537</v>
      </c>
      <c r="C125" s="179"/>
      <c r="D125" s="350">
        <v>3833650</v>
      </c>
      <c r="E125" s="354"/>
    </row>
    <row r="126" spans="1:5" ht="12.75">
      <c r="A126" s="166">
        <v>83</v>
      </c>
      <c r="B126" s="167" t="s">
        <v>296</v>
      </c>
      <c r="C126" s="179" t="s">
        <v>297</v>
      </c>
      <c r="D126" s="350"/>
      <c r="E126" s="354">
        <f>SUM(D127:D137)</f>
        <v>44675400</v>
      </c>
    </row>
    <row r="127" spans="1:5" ht="12.75">
      <c r="A127" s="166"/>
      <c r="B127" s="124" t="s">
        <v>942</v>
      </c>
      <c r="C127" s="179"/>
      <c r="D127" s="350">
        <v>7560000</v>
      </c>
      <c r="E127" s="354"/>
    </row>
    <row r="128" spans="1:5" ht="12.75">
      <c r="A128" s="166"/>
      <c r="B128" s="124" t="s">
        <v>866</v>
      </c>
      <c r="C128" s="179"/>
      <c r="D128" s="350">
        <v>6356693</v>
      </c>
      <c r="E128" s="354"/>
    </row>
    <row r="129" spans="1:5" ht="12.75">
      <c r="A129" s="166"/>
      <c r="B129" s="359" t="s">
        <v>1088</v>
      </c>
      <c r="C129" s="179"/>
      <c r="D129" s="350">
        <v>2480403</v>
      </c>
      <c r="E129" s="354"/>
    </row>
    <row r="130" spans="1:5" ht="12.75">
      <c r="A130" s="166"/>
      <c r="B130" s="359" t="s">
        <v>1089</v>
      </c>
      <c r="C130" s="179"/>
      <c r="D130" s="350">
        <v>2094568</v>
      </c>
      <c r="E130" s="354"/>
    </row>
    <row r="131" spans="1:5" ht="12.75">
      <c r="A131" s="166"/>
      <c r="B131" s="359" t="s">
        <v>1103</v>
      </c>
      <c r="C131" s="179"/>
      <c r="D131" s="350">
        <v>6378000</v>
      </c>
      <c r="E131" s="354"/>
    </row>
    <row r="132" spans="1:5" ht="12.75">
      <c r="A132" s="166"/>
      <c r="B132" s="124" t="s">
        <v>732</v>
      </c>
      <c r="C132" s="179"/>
      <c r="D132" s="350">
        <v>66878</v>
      </c>
      <c r="E132" s="354"/>
    </row>
    <row r="133" spans="1:5" ht="12.75">
      <c r="A133" s="166"/>
      <c r="B133" s="124" t="s">
        <v>733</v>
      </c>
      <c r="C133" s="179"/>
      <c r="D133" s="350">
        <v>90127</v>
      </c>
      <c r="E133" s="354"/>
    </row>
    <row r="134" spans="1:5" ht="12.75">
      <c r="A134" s="166"/>
      <c r="B134" s="124" t="s">
        <v>943</v>
      </c>
      <c r="C134" s="179"/>
      <c r="D134" s="350">
        <v>5043951</v>
      </c>
      <c r="E134" s="354"/>
    </row>
    <row r="135" spans="1:5" ht="12.75">
      <c r="A135" s="166"/>
      <c r="B135" s="124" t="s">
        <v>537</v>
      </c>
      <c r="C135" s="179"/>
      <c r="D135" s="350">
        <v>13072859</v>
      </c>
      <c r="E135" s="354"/>
    </row>
    <row r="136" spans="1:5" ht="12.75">
      <c r="A136" s="166"/>
      <c r="B136" s="124" t="s">
        <v>533</v>
      </c>
      <c r="C136" s="179"/>
      <c r="D136" s="350">
        <v>850394</v>
      </c>
      <c r="E136" s="354"/>
    </row>
    <row r="137" spans="1:5" ht="12.75">
      <c r="A137" s="166"/>
      <c r="B137" s="124" t="s">
        <v>964</v>
      </c>
      <c r="C137" s="179"/>
      <c r="D137" s="350">
        <v>681527</v>
      </c>
      <c r="E137" s="354"/>
    </row>
    <row r="138" spans="1:5" ht="12.75">
      <c r="A138" s="258">
        <v>84</v>
      </c>
      <c r="B138" s="259" t="s">
        <v>298</v>
      </c>
      <c r="C138" s="257" t="s">
        <v>73</v>
      </c>
      <c r="D138" s="356"/>
      <c r="E138" s="357">
        <f>SUM(E110:E127)</f>
        <v>218676444</v>
      </c>
    </row>
    <row r="139" spans="1:5" ht="25.5">
      <c r="A139" s="166">
        <v>85</v>
      </c>
      <c r="B139" s="167" t="s">
        <v>299</v>
      </c>
      <c r="C139" s="179" t="s">
        <v>300</v>
      </c>
      <c r="D139" s="350"/>
      <c r="E139" s="354"/>
    </row>
    <row r="140" spans="1:5" ht="25.5">
      <c r="A140" s="166">
        <v>86</v>
      </c>
      <c r="B140" s="167" t="s">
        <v>301</v>
      </c>
      <c r="C140" s="179" t="s">
        <v>302</v>
      </c>
      <c r="D140" s="350"/>
      <c r="E140" s="354"/>
    </row>
    <row r="141" spans="1:5" ht="25.5">
      <c r="A141" s="166">
        <v>87</v>
      </c>
      <c r="B141" s="167" t="s">
        <v>303</v>
      </c>
      <c r="C141" s="179" t="s">
        <v>304</v>
      </c>
      <c r="D141" s="350"/>
      <c r="E141" s="354"/>
    </row>
    <row r="142" spans="1:5" ht="12.75">
      <c r="A142" s="166">
        <v>88</v>
      </c>
      <c r="B142" s="167" t="s">
        <v>305</v>
      </c>
      <c r="C142" s="179" t="s">
        <v>306</v>
      </c>
      <c r="D142" s="350"/>
      <c r="E142" s="354"/>
    </row>
    <row r="143" spans="1:5" ht="12.75">
      <c r="A143" s="166"/>
      <c r="B143" s="167" t="s">
        <v>729</v>
      </c>
      <c r="C143" s="179"/>
      <c r="D143" s="350"/>
      <c r="E143" s="354"/>
    </row>
    <row r="144" spans="1:5" ht="25.5">
      <c r="A144" s="166">
        <v>89</v>
      </c>
      <c r="B144" s="167" t="s">
        <v>307</v>
      </c>
      <c r="C144" s="179" t="s">
        <v>308</v>
      </c>
      <c r="D144" s="350"/>
      <c r="E144" s="354"/>
    </row>
    <row r="145" spans="1:5" ht="25.5">
      <c r="A145" s="166">
        <v>90</v>
      </c>
      <c r="B145" s="167" t="s">
        <v>309</v>
      </c>
      <c r="C145" s="179" t="s">
        <v>310</v>
      </c>
      <c r="D145" s="350"/>
      <c r="E145" s="354">
        <v>7000000</v>
      </c>
    </row>
    <row r="146" spans="1:5" ht="12.75">
      <c r="A146" s="166">
        <v>91</v>
      </c>
      <c r="B146" s="167" t="s">
        <v>311</v>
      </c>
      <c r="C146" s="179" t="s">
        <v>312</v>
      </c>
      <c r="D146" s="350"/>
      <c r="E146" s="354">
        <v>7000000</v>
      </c>
    </row>
    <row r="147" spans="1:5" ht="12.75">
      <c r="A147" s="166">
        <v>92</v>
      </c>
      <c r="B147" s="167" t="s">
        <v>701</v>
      </c>
      <c r="C147" s="179" t="s">
        <v>314</v>
      </c>
      <c r="D147" s="350"/>
      <c r="E147" s="354"/>
    </row>
    <row r="148" spans="1:5" ht="12.75">
      <c r="A148" s="166">
        <v>93</v>
      </c>
      <c r="B148" s="167" t="s">
        <v>313</v>
      </c>
      <c r="C148" s="179" t="s">
        <v>634</v>
      </c>
      <c r="D148" s="350"/>
      <c r="E148" s="354">
        <f>SUM(D149:D152)</f>
        <v>22578604</v>
      </c>
    </row>
    <row r="149" spans="1:5" ht="12.75">
      <c r="A149" s="166"/>
      <c r="B149" s="167" t="s">
        <v>528</v>
      </c>
      <c r="C149" s="179"/>
      <c r="D149" s="350">
        <v>10000000</v>
      </c>
      <c r="E149" s="354"/>
    </row>
    <row r="150" spans="1:5" ht="12.75">
      <c r="A150" s="166"/>
      <c r="B150" s="167" t="s">
        <v>529</v>
      </c>
      <c r="C150" s="179"/>
      <c r="D150" s="350">
        <v>1000000</v>
      </c>
      <c r="E150" s="354"/>
    </row>
    <row r="151" spans="1:5" ht="12.75">
      <c r="A151" s="166"/>
      <c r="B151" s="167" t="s">
        <v>547</v>
      </c>
      <c r="C151" s="179"/>
      <c r="D151" s="350">
        <v>500000</v>
      </c>
      <c r="E151" s="354"/>
    </row>
    <row r="152" spans="1:5" ht="12.75">
      <c r="A152" s="166"/>
      <c r="B152" s="124" t="s">
        <v>962</v>
      </c>
      <c r="C152" s="179"/>
      <c r="D152" s="350">
        <v>11078604</v>
      </c>
      <c r="E152" s="354"/>
    </row>
    <row r="153" spans="1:5" ht="12.75">
      <c r="A153" s="258">
        <v>94</v>
      </c>
      <c r="B153" s="259" t="s">
        <v>702</v>
      </c>
      <c r="C153" s="257" t="s">
        <v>74</v>
      </c>
      <c r="D153" s="356"/>
      <c r="E153" s="357">
        <f>SUM(E145:E148)</f>
        <v>36578604</v>
      </c>
    </row>
    <row r="154" spans="1:5" s="51" customFormat="1" ht="12.75">
      <c r="A154" s="260"/>
      <c r="B154" s="152" t="s">
        <v>545</v>
      </c>
      <c r="C154" s="257"/>
      <c r="D154" s="356"/>
      <c r="E154" s="356">
        <f>E109+E138+E153</f>
        <v>3059182570</v>
      </c>
    </row>
    <row r="155" spans="2:5" ht="12.75">
      <c r="B155" s="71"/>
      <c r="C155" s="53"/>
      <c r="D155" s="53"/>
      <c r="E155" s="358"/>
    </row>
  </sheetData>
  <sheetProtection/>
  <mergeCells count="2">
    <mergeCell ref="C4:E4"/>
    <mergeCell ref="A3:E3"/>
  </mergeCells>
  <printOptions horizontalCentered="1"/>
  <pageMargins left="0.31496062992125984" right="0" top="0.7480314960629921" bottom="0.7480314960629921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zoomScalePageLayoutView="0" workbookViewId="0" topLeftCell="A1">
      <selection activeCell="I42" sqref="I42"/>
    </sheetView>
  </sheetViews>
  <sheetFormatPr defaultColWidth="9.00390625" defaultRowHeight="12.75"/>
  <cols>
    <col min="1" max="1" width="4.875" style="245" bestFit="1" customWidth="1"/>
    <col min="2" max="2" width="41.00390625" style="241" customWidth="1"/>
    <col min="3" max="3" width="16.75390625" style="241" bestFit="1" customWidth="1"/>
    <col min="4" max="4" width="15.00390625" style="242" bestFit="1" customWidth="1"/>
    <col min="5" max="5" width="15.00390625" style="242" customWidth="1"/>
    <col min="6" max="6" width="14.125" style="242" customWidth="1"/>
    <col min="7" max="7" width="12.75390625" style="242" bestFit="1" customWidth="1"/>
    <col min="8" max="8" width="11.125" style="250" bestFit="1" customWidth="1"/>
    <col min="9" max="9" width="11.125" style="69" bestFit="1" customWidth="1"/>
    <col min="10" max="10" width="12.75390625" style="69" bestFit="1" customWidth="1"/>
    <col min="11" max="11" width="11.125" style="69" bestFit="1" customWidth="1"/>
    <col min="12" max="12" width="12.75390625" style="69" bestFit="1" customWidth="1"/>
    <col min="13" max="13" width="17.125" style="69" customWidth="1"/>
    <col min="14" max="14" width="27.75390625" style="243" customWidth="1"/>
    <col min="15" max="16384" width="9.125" style="69" customWidth="1"/>
  </cols>
  <sheetData>
    <row r="1" spans="1:14" ht="12.75">
      <c r="A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4" t="s">
        <v>873</v>
      </c>
    </row>
    <row r="2" spans="1:14" ht="12.75">
      <c r="A2" s="393" t="s">
        <v>874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4" spans="1:14" ht="27.75" customHeight="1">
      <c r="A4" s="389" t="s">
        <v>875</v>
      </c>
      <c r="B4" s="389" t="s">
        <v>543</v>
      </c>
      <c r="C4" s="181" t="s">
        <v>876</v>
      </c>
      <c r="D4" s="394" t="s">
        <v>877</v>
      </c>
      <c r="E4" s="394" t="s">
        <v>878</v>
      </c>
      <c r="F4" s="394" t="s">
        <v>879</v>
      </c>
      <c r="G4" s="389" t="s">
        <v>880</v>
      </c>
      <c r="H4" s="389"/>
      <c r="I4" s="391" t="s">
        <v>923</v>
      </c>
      <c r="J4" s="391"/>
      <c r="K4" s="391" t="s">
        <v>881</v>
      </c>
      <c r="L4" s="391"/>
      <c r="M4" s="391" t="s">
        <v>544</v>
      </c>
      <c r="N4" s="391" t="s">
        <v>765</v>
      </c>
    </row>
    <row r="5" spans="1:14" ht="40.5" customHeight="1">
      <c r="A5" s="389"/>
      <c r="B5" s="389"/>
      <c r="C5" s="181" t="s">
        <v>882</v>
      </c>
      <c r="D5" s="395"/>
      <c r="E5" s="394"/>
      <c r="F5" s="394"/>
      <c r="G5" s="246" t="s">
        <v>766</v>
      </c>
      <c r="H5" s="181" t="s">
        <v>767</v>
      </c>
      <c r="I5" s="246" t="s">
        <v>766</v>
      </c>
      <c r="J5" s="181" t="s">
        <v>767</v>
      </c>
      <c r="K5" s="246" t="s">
        <v>766</v>
      </c>
      <c r="L5" s="181" t="s">
        <v>767</v>
      </c>
      <c r="M5" s="391"/>
      <c r="N5" s="391"/>
    </row>
    <row r="6" spans="1:14" ht="15.75" customHeight="1">
      <c r="A6" s="389" t="s">
        <v>91</v>
      </c>
      <c r="B6" s="390" t="s">
        <v>768</v>
      </c>
      <c r="C6" s="247">
        <v>208622900</v>
      </c>
      <c r="D6" s="397">
        <v>235038900</v>
      </c>
      <c r="E6" s="397">
        <v>11715750</v>
      </c>
      <c r="F6" s="397">
        <v>5854700</v>
      </c>
      <c r="G6" s="247">
        <v>217468450</v>
      </c>
      <c r="H6" s="247"/>
      <c r="I6" s="247"/>
      <c r="J6" s="247">
        <v>208622900</v>
      </c>
      <c r="K6" s="247"/>
      <c r="L6" s="247"/>
      <c r="M6" s="389" t="s">
        <v>769</v>
      </c>
      <c r="N6" s="391" t="s">
        <v>883</v>
      </c>
    </row>
    <row r="7" spans="1:14" ht="15.75" customHeight="1">
      <c r="A7" s="389"/>
      <c r="B7" s="390"/>
      <c r="C7" s="231">
        <v>8845550</v>
      </c>
      <c r="D7" s="397"/>
      <c r="E7" s="397"/>
      <c r="F7" s="397"/>
      <c r="G7" s="247"/>
      <c r="H7" s="247"/>
      <c r="I7" s="247"/>
      <c r="J7" s="247">
        <v>8845550</v>
      </c>
      <c r="K7" s="247"/>
      <c r="L7" s="247"/>
      <c r="M7" s="389"/>
      <c r="N7" s="391"/>
    </row>
    <row r="8" spans="1:14" ht="21.75" customHeight="1">
      <c r="A8" s="389" t="s">
        <v>92</v>
      </c>
      <c r="B8" s="390" t="s">
        <v>771</v>
      </c>
      <c r="C8" s="232">
        <v>258287200</v>
      </c>
      <c r="D8" s="396">
        <v>282589000</v>
      </c>
      <c r="E8" s="396">
        <v>13500000</v>
      </c>
      <c r="F8" s="396">
        <v>0</v>
      </c>
      <c r="G8" s="247">
        <v>269089000</v>
      </c>
      <c r="H8" s="247">
        <v>12544400</v>
      </c>
      <c r="I8" s="247"/>
      <c r="J8" s="247">
        <v>183095593</v>
      </c>
      <c r="K8" s="247"/>
      <c r="L8" s="247">
        <v>62647207</v>
      </c>
      <c r="M8" s="389" t="s">
        <v>772</v>
      </c>
      <c r="N8" s="391" t="s">
        <v>883</v>
      </c>
    </row>
    <row r="9" spans="1:14" ht="19.5" customHeight="1">
      <c r="A9" s="389"/>
      <c r="B9" s="390"/>
      <c r="C9" s="232">
        <v>10801800</v>
      </c>
      <c r="D9" s="396"/>
      <c r="E9" s="396"/>
      <c r="F9" s="396"/>
      <c r="G9" s="247"/>
      <c r="H9" s="247">
        <v>737800</v>
      </c>
      <c r="I9" s="247"/>
      <c r="J9" s="247">
        <v>7954057</v>
      </c>
      <c r="K9" s="247"/>
      <c r="L9" s="247">
        <v>2109943</v>
      </c>
      <c r="M9" s="389"/>
      <c r="N9" s="391"/>
    </row>
    <row r="10" spans="1:14" ht="21.75" customHeight="1">
      <c r="A10" s="389" t="s">
        <v>93</v>
      </c>
      <c r="B10" s="392" t="s">
        <v>884</v>
      </c>
      <c r="C10" s="232">
        <v>467450000</v>
      </c>
      <c r="D10" s="396">
        <v>514500000</v>
      </c>
      <c r="E10" s="396">
        <v>24200000</v>
      </c>
      <c r="F10" s="396">
        <v>10900000</v>
      </c>
      <c r="G10" s="247">
        <v>463557610</v>
      </c>
      <c r="H10" s="247">
        <v>9499999</v>
      </c>
      <c r="I10" s="247"/>
      <c r="J10" s="247">
        <v>153643930</v>
      </c>
      <c r="K10" s="247">
        <v>14500000</v>
      </c>
      <c r="L10" s="247">
        <v>304306071</v>
      </c>
      <c r="M10" s="389" t="s">
        <v>773</v>
      </c>
      <c r="N10" s="391" t="s">
        <v>883</v>
      </c>
    </row>
    <row r="11" spans="1:14" ht="18" customHeight="1">
      <c r="A11" s="389"/>
      <c r="B11" s="392"/>
      <c r="C11" s="232">
        <v>11950000</v>
      </c>
      <c r="D11" s="396"/>
      <c r="E11" s="396"/>
      <c r="F11" s="396"/>
      <c r="G11" s="247">
        <v>1342390</v>
      </c>
      <c r="H11" s="247">
        <v>2104390</v>
      </c>
      <c r="I11" s="247"/>
      <c r="J11" s="247">
        <v>9845610</v>
      </c>
      <c r="K11" s="247"/>
      <c r="L11" s="247"/>
      <c r="M11" s="389"/>
      <c r="N11" s="391"/>
    </row>
    <row r="12" spans="1:14" ht="15.75" customHeight="1">
      <c r="A12" s="389" t="s">
        <v>94</v>
      </c>
      <c r="B12" s="392" t="s">
        <v>885</v>
      </c>
      <c r="C12" s="232">
        <v>18643600</v>
      </c>
      <c r="D12" s="396">
        <v>592680438</v>
      </c>
      <c r="E12" s="396">
        <v>9313333</v>
      </c>
      <c r="F12" s="396">
        <v>564723505</v>
      </c>
      <c r="G12" s="247">
        <v>18643600</v>
      </c>
      <c r="H12" s="247"/>
      <c r="I12" s="247"/>
      <c r="J12" s="247">
        <v>18643600</v>
      </c>
      <c r="K12" s="247"/>
      <c r="L12" s="247"/>
      <c r="M12" s="389"/>
      <c r="N12" s="391" t="s">
        <v>883</v>
      </c>
    </row>
    <row r="13" spans="1:14" ht="15.75" customHeight="1">
      <c r="A13" s="389"/>
      <c r="B13" s="392"/>
      <c r="C13" s="232">
        <v>0</v>
      </c>
      <c r="D13" s="396"/>
      <c r="E13" s="396"/>
      <c r="F13" s="396"/>
      <c r="G13" s="247"/>
      <c r="H13" s="247"/>
      <c r="I13" s="247"/>
      <c r="J13" s="247"/>
      <c r="K13" s="247"/>
      <c r="L13" s="247"/>
      <c r="M13" s="389"/>
      <c r="N13" s="391"/>
    </row>
    <row r="14" spans="1:14" ht="15.75" customHeight="1">
      <c r="A14" s="389" t="s">
        <v>886</v>
      </c>
      <c r="B14" s="392" t="s">
        <v>856</v>
      </c>
      <c r="C14" s="232">
        <v>108477270</v>
      </c>
      <c r="D14" s="396">
        <v>121327000</v>
      </c>
      <c r="E14" s="396">
        <v>6066350</v>
      </c>
      <c r="F14" s="396">
        <v>0</v>
      </c>
      <c r="G14" s="247">
        <v>115260650</v>
      </c>
      <c r="H14" s="247">
        <v>21353309</v>
      </c>
      <c r="I14" s="247"/>
      <c r="J14" s="247">
        <v>87123961</v>
      </c>
      <c r="K14" s="247"/>
      <c r="L14" s="247"/>
      <c r="M14" s="389" t="s">
        <v>775</v>
      </c>
      <c r="N14" s="391" t="s">
        <v>883</v>
      </c>
    </row>
    <row r="15" spans="1:14" ht="15.75" customHeight="1">
      <c r="A15" s="389"/>
      <c r="B15" s="392"/>
      <c r="C15" s="232">
        <v>6783380</v>
      </c>
      <c r="D15" s="396"/>
      <c r="E15" s="396"/>
      <c r="F15" s="396"/>
      <c r="G15" s="247"/>
      <c r="H15" s="247"/>
      <c r="I15" s="247"/>
      <c r="J15" s="247">
        <v>6783380</v>
      </c>
      <c r="K15" s="247"/>
      <c r="L15" s="247"/>
      <c r="M15" s="389"/>
      <c r="N15" s="391"/>
    </row>
    <row r="16" spans="1:14" ht="15.75" customHeight="1">
      <c r="A16" s="389" t="s">
        <v>887</v>
      </c>
      <c r="B16" s="390" t="s">
        <v>857</v>
      </c>
      <c r="C16" s="232">
        <v>519610000</v>
      </c>
      <c r="D16" s="396">
        <v>579470000</v>
      </c>
      <c r="E16" s="396">
        <v>27000000</v>
      </c>
      <c r="F16" s="396">
        <v>0</v>
      </c>
      <c r="G16" s="247">
        <v>551308585</v>
      </c>
      <c r="H16" s="247">
        <v>10488985</v>
      </c>
      <c r="I16" s="247"/>
      <c r="J16" s="247">
        <v>167006218</v>
      </c>
      <c r="K16" s="247"/>
      <c r="L16" s="247">
        <v>342114797</v>
      </c>
      <c r="M16" s="391" t="s">
        <v>776</v>
      </c>
      <c r="N16" s="391" t="s">
        <v>883</v>
      </c>
    </row>
    <row r="17" spans="1:14" ht="15.75" customHeight="1">
      <c r="A17" s="389"/>
      <c r="B17" s="390"/>
      <c r="C17" s="232">
        <v>32860000</v>
      </c>
      <c r="D17" s="396"/>
      <c r="E17" s="396"/>
      <c r="F17" s="396"/>
      <c r="G17" s="247">
        <v>1161415</v>
      </c>
      <c r="H17" s="247">
        <v>2304415</v>
      </c>
      <c r="I17" s="247"/>
      <c r="J17" s="247">
        <v>22638922</v>
      </c>
      <c r="K17" s="247"/>
      <c r="L17" s="247">
        <v>7916663</v>
      </c>
      <c r="M17" s="391"/>
      <c r="N17" s="391"/>
    </row>
    <row r="18" spans="1:14" ht="15.75" customHeight="1">
      <c r="A18" s="389" t="s">
        <v>888</v>
      </c>
      <c r="B18" s="390" t="s">
        <v>777</v>
      </c>
      <c r="C18" s="232">
        <v>565913550</v>
      </c>
      <c r="D18" s="396">
        <v>599813550</v>
      </c>
      <c r="E18" s="396">
        <v>10000000</v>
      </c>
      <c r="F18" s="396">
        <v>0</v>
      </c>
      <c r="G18" s="247">
        <v>589813550</v>
      </c>
      <c r="H18" s="247"/>
      <c r="I18" s="247"/>
      <c r="J18" s="247">
        <v>268414698</v>
      </c>
      <c r="K18" s="247"/>
      <c r="L18" s="247">
        <v>297498852</v>
      </c>
      <c r="M18" s="389" t="s">
        <v>778</v>
      </c>
      <c r="N18" s="391" t="s">
        <v>883</v>
      </c>
    </row>
    <row r="19" spans="1:14" ht="15.75" customHeight="1">
      <c r="A19" s="389"/>
      <c r="B19" s="390"/>
      <c r="C19" s="232">
        <v>23900000</v>
      </c>
      <c r="D19" s="396"/>
      <c r="E19" s="396"/>
      <c r="F19" s="396"/>
      <c r="G19" s="247"/>
      <c r="H19" s="247">
        <v>996950</v>
      </c>
      <c r="I19" s="247"/>
      <c r="J19" s="247">
        <v>17685652</v>
      </c>
      <c r="K19" s="247"/>
      <c r="L19" s="247">
        <v>5217398</v>
      </c>
      <c r="M19" s="389"/>
      <c r="N19" s="391"/>
    </row>
    <row r="20" spans="1:14" ht="15.75" customHeight="1">
      <c r="A20" s="389" t="s">
        <v>889</v>
      </c>
      <c r="B20" s="390" t="s">
        <v>779</v>
      </c>
      <c r="C20" s="232">
        <v>380418905</v>
      </c>
      <c r="D20" s="396">
        <v>396723800</v>
      </c>
      <c r="E20" s="396">
        <v>0</v>
      </c>
      <c r="F20" s="396">
        <v>0</v>
      </c>
      <c r="G20" s="247">
        <v>396723800</v>
      </c>
      <c r="H20" s="247">
        <v>14406880</v>
      </c>
      <c r="I20" s="247"/>
      <c r="J20" s="247">
        <v>366012025</v>
      </c>
      <c r="K20" s="247"/>
      <c r="L20" s="247"/>
      <c r="M20" s="389" t="s">
        <v>780</v>
      </c>
      <c r="N20" s="391" t="s">
        <v>883</v>
      </c>
    </row>
    <row r="21" spans="1:14" ht="15.75" customHeight="1">
      <c r="A21" s="389"/>
      <c r="B21" s="390"/>
      <c r="C21" s="232">
        <v>16304895</v>
      </c>
      <c r="D21" s="396"/>
      <c r="E21" s="396"/>
      <c r="F21" s="396"/>
      <c r="G21" s="247"/>
      <c r="H21" s="247"/>
      <c r="I21" s="247"/>
      <c r="J21" s="247">
        <v>15479395</v>
      </c>
      <c r="K21" s="247"/>
      <c r="L21" s="247">
        <v>825500</v>
      </c>
      <c r="M21" s="389"/>
      <c r="N21" s="391"/>
    </row>
    <row r="22" spans="1:14" ht="15.75" customHeight="1">
      <c r="A22" s="389" t="s">
        <v>890</v>
      </c>
      <c r="B22" s="390" t="s">
        <v>781</v>
      </c>
      <c r="C22" s="232">
        <v>1095566708</v>
      </c>
      <c r="D22" s="396">
        <v>1095566708</v>
      </c>
      <c r="E22" s="396">
        <v>0</v>
      </c>
      <c r="F22" s="396">
        <v>113210278</v>
      </c>
      <c r="G22" s="247">
        <v>739979058</v>
      </c>
      <c r="H22" s="247">
        <v>565368615</v>
      </c>
      <c r="I22" s="247">
        <v>144718188</v>
      </c>
      <c r="J22" s="247">
        <v>319328631</v>
      </c>
      <c r="K22" s="247">
        <v>97689543</v>
      </c>
      <c r="L22" s="247">
        <v>97689543</v>
      </c>
      <c r="M22" s="389" t="s">
        <v>782</v>
      </c>
      <c r="N22" s="391" t="s">
        <v>883</v>
      </c>
    </row>
    <row r="23" spans="1:14" ht="15.75" customHeight="1">
      <c r="A23" s="389"/>
      <c r="B23" s="390"/>
      <c r="C23" s="232">
        <v>0</v>
      </c>
      <c r="D23" s="396"/>
      <c r="E23" s="396"/>
      <c r="F23" s="396"/>
      <c r="G23" s="247"/>
      <c r="H23" s="247"/>
      <c r="I23" s="247"/>
      <c r="J23" s="247"/>
      <c r="K23" s="247"/>
      <c r="L23" s="247"/>
      <c r="M23" s="389"/>
      <c r="N23" s="391"/>
    </row>
    <row r="24" spans="1:14" ht="15.75" customHeight="1">
      <c r="A24" s="389" t="s">
        <v>891</v>
      </c>
      <c r="B24" s="390" t="s">
        <v>783</v>
      </c>
      <c r="C24" s="212" t="s">
        <v>892</v>
      </c>
      <c r="D24" s="398">
        <v>5000000</v>
      </c>
      <c r="E24" s="398">
        <v>0</v>
      </c>
      <c r="F24" s="398">
        <v>0</v>
      </c>
      <c r="G24" s="182"/>
      <c r="H24" s="212"/>
      <c r="I24" s="182"/>
      <c r="J24" s="182"/>
      <c r="K24" s="182"/>
      <c r="L24" s="182"/>
      <c r="M24" s="389" t="s">
        <v>784</v>
      </c>
      <c r="N24" s="233" t="s">
        <v>893</v>
      </c>
    </row>
    <row r="25" spans="1:14" ht="38.25">
      <c r="A25" s="389"/>
      <c r="B25" s="390"/>
      <c r="C25" s="212">
        <v>5000000</v>
      </c>
      <c r="D25" s="398"/>
      <c r="E25" s="398"/>
      <c r="F25" s="398"/>
      <c r="G25" s="182"/>
      <c r="H25" s="212"/>
      <c r="I25" s="182">
        <v>191500</v>
      </c>
      <c r="J25" s="212">
        <v>191500</v>
      </c>
      <c r="K25" s="182"/>
      <c r="L25" s="212"/>
      <c r="M25" s="389"/>
      <c r="N25" s="233" t="s">
        <v>894</v>
      </c>
    </row>
    <row r="26" spans="1:14" ht="15.75" customHeight="1">
      <c r="A26" s="389" t="s">
        <v>895</v>
      </c>
      <c r="B26" s="390" t="s">
        <v>896</v>
      </c>
      <c r="C26" s="232"/>
      <c r="D26" s="398">
        <v>410000000</v>
      </c>
      <c r="E26" s="398">
        <v>4100000</v>
      </c>
      <c r="F26" s="398">
        <v>0</v>
      </c>
      <c r="G26" s="182"/>
      <c r="H26" s="212"/>
      <c r="I26" s="212">
        <v>202066060</v>
      </c>
      <c r="J26" s="212">
        <v>202066060</v>
      </c>
      <c r="K26" s="212">
        <v>202729040</v>
      </c>
      <c r="L26" s="212">
        <v>202729040</v>
      </c>
      <c r="M26" s="389" t="s">
        <v>774</v>
      </c>
      <c r="N26" s="391" t="s">
        <v>897</v>
      </c>
    </row>
    <row r="27" spans="1:14" ht="23.25" customHeight="1">
      <c r="A27" s="389"/>
      <c r="B27" s="390"/>
      <c r="C27" s="232"/>
      <c r="D27" s="398"/>
      <c r="E27" s="398"/>
      <c r="F27" s="398"/>
      <c r="G27" s="182"/>
      <c r="H27" s="212">
        <v>441960</v>
      </c>
      <c r="I27" s="212">
        <v>662940</v>
      </c>
      <c r="J27" s="212">
        <v>662940</v>
      </c>
      <c r="K27" s="212">
        <v>441960</v>
      </c>
      <c r="L27" s="212"/>
      <c r="M27" s="389"/>
      <c r="N27" s="391"/>
    </row>
    <row r="28" spans="1:14" ht="23.25" customHeight="1">
      <c r="A28" s="389" t="s">
        <v>898</v>
      </c>
      <c r="B28" s="390" t="s">
        <v>899</v>
      </c>
      <c r="C28" s="232"/>
      <c r="D28" s="398">
        <v>380000000</v>
      </c>
      <c r="E28" s="398">
        <v>3000000</v>
      </c>
      <c r="F28" s="182"/>
      <c r="G28" s="182"/>
      <c r="H28" s="212"/>
      <c r="I28" s="212">
        <v>60000000</v>
      </c>
      <c r="J28" s="212">
        <v>60000000</v>
      </c>
      <c r="K28" s="212">
        <v>317000000</v>
      </c>
      <c r="L28" s="212">
        <v>317000000</v>
      </c>
      <c r="M28" s="389" t="s">
        <v>900</v>
      </c>
      <c r="N28" s="391" t="s">
        <v>901</v>
      </c>
    </row>
    <row r="29" spans="1:14" ht="21" customHeight="1">
      <c r="A29" s="389"/>
      <c r="B29" s="390"/>
      <c r="C29" s="232"/>
      <c r="D29" s="398"/>
      <c r="E29" s="398"/>
      <c r="F29" s="182"/>
      <c r="G29" s="182"/>
      <c r="H29" s="212"/>
      <c r="I29" s="212"/>
      <c r="J29" s="212"/>
      <c r="K29" s="212"/>
      <c r="L29" s="212"/>
      <c r="M29" s="389"/>
      <c r="N29" s="391"/>
    </row>
    <row r="30" spans="1:14" ht="15.75" customHeight="1">
      <c r="A30" s="389" t="s">
        <v>902</v>
      </c>
      <c r="B30" s="392" t="s">
        <v>903</v>
      </c>
      <c r="C30" s="399"/>
      <c r="D30" s="398">
        <v>308446600</v>
      </c>
      <c r="E30" s="398">
        <v>0</v>
      </c>
      <c r="F30" s="398">
        <v>0</v>
      </c>
      <c r="G30" s="182"/>
      <c r="H30" s="212"/>
      <c r="I30" s="212">
        <v>6000000</v>
      </c>
      <c r="J30" s="212">
        <v>57800000</v>
      </c>
      <c r="K30" s="212"/>
      <c r="L30" s="212"/>
      <c r="M30" s="181" t="s">
        <v>904</v>
      </c>
      <c r="N30" s="233" t="s">
        <v>770</v>
      </c>
    </row>
    <row r="31" spans="1:14" ht="38.25">
      <c r="A31" s="389"/>
      <c r="B31" s="392"/>
      <c r="C31" s="399"/>
      <c r="D31" s="398"/>
      <c r="E31" s="398"/>
      <c r="F31" s="398"/>
      <c r="G31" s="182"/>
      <c r="H31" s="212">
        <v>1168400</v>
      </c>
      <c r="I31" s="248">
        <v>7721600</v>
      </c>
      <c r="J31" s="248">
        <v>7721600</v>
      </c>
      <c r="K31" s="248"/>
      <c r="L31" s="248"/>
      <c r="M31" s="181" t="s">
        <v>905</v>
      </c>
      <c r="N31" s="233" t="s">
        <v>894</v>
      </c>
    </row>
    <row r="32" spans="1:14" ht="18.75" customHeight="1">
      <c r="A32" s="389" t="s">
        <v>906</v>
      </c>
      <c r="B32" s="392" t="s">
        <v>907</v>
      </c>
      <c r="C32" s="399"/>
      <c r="D32" s="398">
        <v>155448234</v>
      </c>
      <c r="E32" s="398">
        <v>0</v>
      </c>
      <c r="F32" s="398">
        <v>0</v>
      </c>
      <c r="G32" s="182"/>
      <c r="H32" s="212"/>
      <c r="I32" s="212">
        <v>4709500</v>
      </c>
      <c r="J32" s="212">
        <v>4709500</v>
      </c>
      <c r="K32" s="248"/>
      <c r="L32" s="248"/>
      <c r="M32" s="389" t="s">
        <v>900</v>
      </c>
      <c r="N32" s="233" t="s">
        <v>770</v>
      </c>
    </row>
    <row r="33" spans="1:14" ht="24" customHeight="1">
      <c r="A33" s="389"/>
      <c r="B33" s="392"/>
      <c r="C33" s="399"/>
      <c r="D33" s="398"/>
      <c r="E33" s="398"/>
      <c r="F33" s="398"/>
      <c r="G33" s="182"/>
      <c r="H33" s="212"/>
      <c r="I33" s="212"/>
      <c r="J33" s="212"/>
      <c r="K33" s="212"/>
      <c r="L33" s="212"/>
      <c r="M33" s="389"/>
      <c r="N33" s="233" t="s">
        <v>894</v>
      </c>
    </row>
    <row r="34" spans="1:14" ht="15.75" customHeight="1">
      <c r="A34" s="389" t="s">
        <v>908</v>
      </c>
      <c r="B34" s="392" t="s">
        <v>909</v>
      </c>
      <c r="C34" s="232"/>
      <c r="D34" s="398">
        <v>29890813</v>
      </c>
      <c r="E34" s="398">
        <v>0</v>
      </c>
      <c r="F34" s="398">
        <v>0</v>
      </c>
      <c r="G34" s="182"/>
      <c r="H34" s="212"/>
      <c r="I34" s="212"/>
      <c r="J34" s="212"/>
      <c r="K34" s="212"/>
      <c r="L34" s="212"/>
      <c r="M34" s="389" t="s">
        <v>910</v>
      </c>
      <c r="N34" s="392" t="s">
        <v>770</v>
      </c>
    </row>
    <row r="35" spans="1:14" ht="15.75" customHeight="1">
      <c r="A35" s="389"/>
      <c r="B35" s="392"/>
      <c r="C35" s="232"/>
      <c r="D35" s="398"/>
      <c r="E35" s="398"/>
      <c r="F35" s="398"/>
      <c r="G35" s="182"/>
      <c r="H35" s="212">
        <v>63500</v>
      </c>
      <c r="I35" s="212"/>
      <c r="J35" s="212"/>
      <c r="K35" s="212"/>
      <c r="L35" s="212"/>
      <c r="M35" s="389"/>
      <c r="N35" s="392"/>
    </row>
    <row r="36" spans="1:14" ht="33.75" customHeight="1">
      <c r="A36" s="389" t="s">
        <v>911</v>
      </c>
      <c r="B36" s="392" t="s">
        <v>863</v>
      </c>
      <c r="C36" s="182">
        <v>7172912</v>
      </c>
      <c r="D36" s="398">
        <v>499485999</v>
      </c>
      <c r="E36" s="398">
        <v>0</v>
      </c>
      <c r="F36" s="398">
        <v>358252147</v>
      </c>
      <c r="G36" s="182"/>
      <c r="H36" s="247"/>
      <c r="I36" s="247"/>
      <c r="J36" s="247">
        <v>7172912</v>
      </c>
      <c r="K36" s="247">
        <v>0</v>
      </c>
      <c r="L36" s="247">
        <v>0</v>
      </c>
      <c r="M36" s="389" t="s">
        <v>912</v>
      </c>
      <c r="N36" s="392" t="s">
        <v>913</v>
      </c>
    </row>
    <row r="37" spans="1:14" ht="42.75" customHeight="1">
      <c r="A37" s="389"/>
      <c r="B37" s="392"/>
      <c r="C37" s="182">
        <v>492313087</v>
      </c>
      <c r="D37" s="398"/>
      <c r="E37" s="398"/>
      <c r="F37" s="398"/>
      <c r="G37" s="182"/>
      <c r="H37" s="247"/>
      <c r="I37" s="247">
        <v>75090000</v>
      </c>
      <c r="J37" s="247">
        <v>67917088</v>
      </c>
      <c r="K37" s="247">
        <v>66143852</v>
      </c>
      <c r="L37" s="247">
        <v>66143852</v>
      </c>
      <c r="M37" s="389"/>
      <c r="N37" s="392"/>
    </row>
    <row r="38" spans="1:14" ht="18" customHeight="1">
      <c r="A38" s="389" t="s">
        <v>914</v>
      </c>
      <c r="B38" s="392" t="s">
        <v>915</v>
      </c>
      <c r="C38" s="182">
        <v>2744437</v>
      </c>
      <c r="D38" s="399">
        <v>54000000</v>
      </c>
      <c r="E38" s="398">
        <v>0</v>
      </c>
      <c r="F38" s="398">
        <v>38976223</v>
      </c>
      <c r="G38" s="182"/>
      <c r="H38" s="212"/>
      <c r="I38" s="212"/>
      <c r="J38" s="212"/>
      <c r="K38" s="212"/>
      <c r="L38" s="212"/>
      <c r="M38" s="389" t="s">
        <v>916</v>
      </c>
      <c r="N38" s="233" t="s">
        <v>770</v>
      </c>
    </row>
    <row r="39" spans="1:14" ht="21" customHeight="1">
      <c r="A39" s="389"/>
      <c r="B39" s="392"/>
      <c r="C39" s="182">
        <v>52155563</v>
      </c>
      <c r="D39" s="399"/>
      <c r="E39" s="398"/>
      <c r="F39" s="398"/>
      <c r="G39" s="182"/>
      <c r="H39" s="212">
        <v>508000</v>
      </c>
      <c r="I39" s="212">
        <v>762000</v>
      </c>
      <c r="J39" s="212">
        <v>762000</v>
      </c>
      <c r="K39" s="212"/>
      <c r="L39" s="212"/>
      <c r="M39" s="389"/>
      <c r="N39" s="233" t="s">
        <v>894</v>
      </c>
    </row>
    <row r="40" spans="1:14" ht="15.75" customHeight="1">
      <c r="A40" s="389" t="s">
        <v>917</v>
      </c>
      <c r="B40" s="392" t="s">
        <v>918</v>
      </c>
      <c r="C40" s="182">
        <v>15913500</v>
      </c>
      <c r="D40" s="398">
        <v>71598394</v>
      </c>
      <c r="E40" s="398">
        <v>0</v>
      </c>
      <c r="F40" s="398">
        <v>0</v>
      </c>
      <c r="G40" s="182"/>
      <c r="H40" s="247">
        <v>465000</v>
      </c>
      <c r="I40" s="247">
        <v>15448500</v>
      </c>
      <c r="J40" s="247">
        <v>15448500</v>
      </c>
      <c r="K40" s="247"/>
      <c r="L40" s="247"/>
      <c r="M40" s="389" t="s">
        <v>919</v>
      </c>
      <c r="N40" s="391"/>
    </row>
    <row r="41" spans="1:14" ht="15.75" customHeight="1">
      <c r="A41" s="389"/>
      <c r="B41" s="392"/>
      <c r="C41" s="182">
        <v>55684890</v>
      </c>
      <c r="D41" s="398"/>
      <c r="E41" s="398"/>
      <c r="F41" s="398"/>
      <c r="G41" s="182"/>
      <c r="H41" s="247">
        <v>1123821</v>
      </c>
      <c r="I41" s="247">
        <v>15464073</v>
      </c>
      <c r="J41" s="247">
        <v>15464073</v>
      </c>
      <c r="K41" s="247">
        <v>40685821</v>
      </c>
      <c r="L41" s="247">
        <v>39097000</v>
      </c>
      <c r="M41" s="389"/>
      <c r="N41" s="391"/>
    </row>
    <row r="42" spans="1:14" ht="21" customHeight="1">
      <c r="A42" s="389" t="s">
        <v>920</v>
      </c>
      <c r="B42" s="392" t="s">
        <v>921</v>
      </c>
      <c r="C42" s="182">
        <v>6835401</v>
      </c>
      <c r="D42" s="398">
        <v>8849903</v>
      </c>
      <c r="E42" s="398">
        <v>0</v>
      </c>
      <c r="F42" s="398">
        <v>0</v>
      </c>
      <c r="G42" s="182">
        <v>6835401</v>
      </c>
      <c r="H42" s="247"/>
      <c r="I42" s="247"/>
      <c r="J42" s="247"/>
      <c r="K42" s="247"/>
      <c r="L42" s="247"/>
      <c r="M42" s="389" t="s">
        <v>922</v>
      </c>
      <c r="N42" s="234"/>
    </row>
    <row r="43" spans="1:18" ht="21.75" customHeight="1">
      <c r="A43" s="389"/>
      <c r="B43" s="392"/>
      <c r="C43" s="232">
        <v>2014502</v>
      </c>
      <c r="D43" s="398"/>
      <c r="E43" s="398"/>
      <c r="F43" s="398"/>
      <c r="G43" s="182">
        <v>2014502</v>
      </c>
      <c r="H43" s="212">
        <v>2014502</v>
      </c>
      <c r="I43" s="212"/>
      <c r="J43" s="212">
        <v>6835401</v>
      </c>
      <c r="K43" s="212"/>
      <c r="L43" s="212"/>
      <c r="M43" s="389"/>
      <c r="N43" s="233"/>
      <c r="O43" s="235"/>
      <c r="P43" s="236"/>
      <c r="Q43" s="249"/>
      <c r="R43" s="239"/>
    </row>
    <row r="44" spans="1:18" ht="21.75" customHeight="1">
      <c r="A44" s="389"/>
      <c r="B44" s="391" t="s">
        <v>621</v>
      </c>
      <c r="C44" s="400"/>
      <c r="D44" s="402">
        <f>SUM(D6:D42)</f>
        <v>6340429339</v>
      </c>
      <c r="E44" s="402">
        <f>SUM(E6:E42)</f>
        <v>108895433</v>
      </c>
      <c r="F44" s="402">
        <f>SUM(F6:F42)</f>
        <v>1091916853</v>
      </c>
      <c r="G44" s="232">
        <f aca="true" t="shared" si="0" ref="G44:L45">G6+G8+G10+G12+G14+G16+G18+G20+G22+G24+G26+G28+G34+G36+G38+G40+G42</f>
        <v>3368679704</v>
      </c>
      <c r="H44" s="232">
        <f t="shared" si="0"/>
        <v>634127188</v>
      </c>
      <c r="I44" s="232">
        <f t="shared" si="0"/>
        <v>422232748</v>
      </c>
      <c r="J44" s="232">
        <f t="shared" si="0"/>
        <v>2056579028</v>
      </c>
      <c r="K44" s="232">
        <f t="shared" si="0"/>
        <v>631918583</v>
      </c>
      <c r="L44" s="232">
        <f t="shared" si="0"/>
        <v>1623985510</v>
      </c>
      <c r="M44" s="389"/>
      <c r="N44" s="391"/>
      <c r="O44" s="235"/>
      <c r="P44" s="236"/>
      <c r="Q44" s="249"/>
      <c r="R44" s="239"/>
    </row>
    <row r="45" spans="1:18" ht="21.75" customHeight="1">
      <c r="A45" s="389"/>
      <c r="B45" s="391"/>
      <c r="C45" s="401"/>
      <c r="D45" s="402"/>
      <c r="E45" s="402"/>
      <c r="F45" s="402"/>
      <c r="G45" s="232">
        <f t="shared" si="0"/>
        <v>4518307</v>
      </c>
      <c r="H45" s="232">
        <f t="shared" si="0"/>
        <v>10295338</v>
      </c>
      <c r="I45" s="232">
        <f t="shared" si="0"/>
        <v>92170513</v>
      </c>
      <c r="J45" s="232">
        <f t="shared" si="0"/>
        <v>181065568</v>
      </c>
      <c r="K45" s="232">
        <f t="shared" si="0"/>
        <v>107271633</v>
      </c>
      <c r="L45" s="232">
        <f t="shared" si="0"/>
        <v>121310356</v>
      </c>
      <c r="M45" s="389"/>
      <c r="N45" s="391"/>
      <c r="O45" s="235"/>
      <c r="P45" s="236"/>
      <c r="Q45" s="249"/>
      <c r="R45" s="239"/>
    </row>
    <row r="46" spans="2:18" ht="19.5" customHeight="1">
      <c r="B46" s="237"/>
      <c r="C46" s="237"/>
      <c r="D46" s="238"/>
      <c r="E46" s="238"/>
      <c r="F46" s="238"/>
      <c r="G46" s="238"/>
      <c r="H46" s="69"/>
      <c r="I46" s="239"/>
      <c r="J46" s="239"/>
      <c r="K46" s="239"/>
      <c r="L46" s="239"/>
      <c r="M46" s="239"/>
      <c r="N46" s="240"/>
      <c r="O46" s="235"/>
      <c r="P46" s="236"/>
      <c r="Q46" s="249"/>
      <c r="R46" s="239"/>
    </row>
    <row r="47" spans="2:18" ht="19.5" customHeight="1">
      <c r="B47" s="237"/>
      <c r="C47" s="237"/>
      <c r="D47" s="238"/>
      <c r="E47" s="238"/>
      <c r="F47" s="238"/>
      <c r="G47" s="238"/>
      <c r="H47" s="69"/>
      <c r="I47" s="239"/>
      <c r="J47" s="239"/>
      <c r="K47" s="239"/>
      <c r="L47" s="239"/>
      <c r="M47" s="239"/>
      <c r="N47" s="240"/>
      <c r="O47" s="239"/>
      <c r="P47" s="239"/>
      <c r="Q47" s="239"/>
      <c r="R47" s="239"/>
    </row>
    <row r="48" ht="19.5" customHeight="1">
      <c r="H48" s="69"/>
    </row>
    <row r="49" ht="19.5" customHeight="1">
      <c r="H49" s="69"/>
    </row>
    <row r="50" ht="19.5" customHeight="1">
      <c r="H50" s="69"/>
    </row>
    <row r="51" ht="19.5" customHeight="1">
      <c r="H51" s="69"/>
    </row>
    <row r="52" ht="19.5" customHeight="1">
      <c r="H52" s="69"/>
    </row>
    <row r="53" ht="19.5" customHeight="1">
      <c r="H53" s="69"/>
    </row>
    <row r="54" ht="19.5" customHeight="1">
      <c r="H54" s="69"/>
    </row>
    <row r="55" ht="19.5" customHeight="1">
      <c r="H55" s="69"/>
    </row>
    <row r="56" ht="19.5" customHeight="1">
      <c r="H56" s="69"/>
    </row>
    <row r="57" ht="19.5" customHeight="1">
      <c r="H57" s="69"/>
    </row>
    <row r="58" ht="19.5" customHeight="1">
      <c r="H58" s="69"/>
    </row>
    <row r="59" ht="19.5" customHeight="1">
      <c r="H59" s="69"/>
    </row>
    <row r="60" ht="19.5" customHeight="1">
      <c r="H60" s="69"/>
    </row>
    <row r="61" ht="19.5" customHeight="1">
      <c r="H61" s="69"/>
    </row>
    <row r="62" ht="19.5" customHeight="1">
      <c r="H62" s="69"/>
    </row>
    <row r="63" ht="19.5" customHeight="1">
      <c r="H63" s="69"/>
    </row>
    <row r="64" ht="19.5" customHeight="1">
      <c r="H64" s="69"/>
    </row>
    <row r="65" ht="19.5" customHeight="1">
      <c r="H65" s="69"/>
    </row>
    <row r="66" ht="19.5" customHeight="1">
      <c r="H66" s="69"/>
    </row>
    <row r="67" ht="19.5" customHeight="1">
      <c r="H67" s="69"/>
    </row>
    <row r="68" ht="19.5" customHeight="1">
      <c r="H68" s="69"/>
    </row>
    <row r="69" ht="19.5" customHeight="1">
      <c r="H69" s="69"/>
    </row>
    <row r="70" ht="19.5" customHeight="1">
      <c r="H70" s="69"/>
    </row>
    <row r="71" ht="19.5" customHeight="1">
      <c r="H71" s="69"/>
    </row>
    <row r="72" ht="19.5" customHeight="1">
      <c r="H72" s="69"/>
    </row>
    <row r="73" ht="19.5" customHeight="1">
      <c r="H73" s="69"/>
    </row>
    <row r="74" ht="19.5" customHeight="1">
      <c r="H74" s="69"/>
    </row>
    <row r="75" ht="19.5" customHeight="1">
      <c r="H75" s="69"/>
    </row>
    <row r="76" ht="19.5" customHeight="1">
      <c r="H76" s="69"/>
    </row>
    <row r="77" ht="19.5" customHeight="1">
      <c r="H77" s="69"/>
    </row>
    <row r="78" ht="19.5" customHeight="1">
      <c r="H78" s="69"/>
    </row>
    <row r="79" ht="19.5" customHeight="1">
      <c r="H79" s="69"/>
    </row>
    <row r="80" ht="19.5" customHeight="1">
      <c r="H80" s="69"/>
    </row>
    <row r="81" ht="19.5" customHeight="1">
      <c r="H81" s="69"/>
    </row>
    <row r="82" ht="19.5" customHeight="1">
      <c r="H82" s="69"/>
    </row>
    <row r="83" ht="19.5" customHeight="1">
      <c r="H83" s="69"/>
    </row>
    <row r="84" ht="19.5" customHeight="1">
      <c r="H84" s="69"/>
    </row>
    <row r="85" ht="19.5" customHeight="1">
      <c r="H85" s="69"/>
    </row>
    <row r="86" ht="19.5" customHeight="1">
      <c r="H86" s="69"/>
    </row>
    <row r="87" ht="19.5" customHeight="1">
      <c r="H87" s="69"/>
    </row>
    <row r="88" ht="19.5" customHeight="1">
      <c r="H88" s="69"/>
    </row>
    <row r="89" ht="19.5" customHeight="1">
      <c r="H89" s="69"/>
    </row>
    <row r="90" ht="19.5" customHeight="1">
      <c r="H90" s="69"/>
    </row>
    <row r="91" ht="19.5" customHeight="1">
      <c r="H91" s="69"/>
    </row>
    <row r="92" ht="19.5" customHeight="1">
      <c r="H92" s="69"/>
    </row>
    <row r="93" ht="19.5" customHeight="1">
      <c r="H93" s="69"/>
    </row>
    <row r="94" ht="19.5" customHeight="1">
      <c r="H94" s="69"/>
    </row>
    <row r="95" ht="19.5" customHeight="1">
      <c r="H95" s="69"/>
    </row>
    <row r="96" ht="19.5" customHeight="1">
      <c r="H96" s="69"/>
    </row>
    <row r="97" ht="19.5" customHeight="1">
      <c r="H97" s="69"/>
    </row>
    <row r="98" ht="19.5" customHeight="1">
      <c r="H98" s="69"/>
    </row>
    <row r="99" ht="19.5" customHeight="1">
      <c r="H99" s="69"/>
    </row>
    <row r="100" ht="19.5" customHeight="1">
      <c r="H100" s="69"/>
    </row>
    <row r="101" ht="19.5" customHeight="1">
      <c r="H101" s="69"/>
    </row>
    <row r="102" ht="19.5" customHeight="1">
      <c r="H102" s="69"/>
    </row>
    <row r="103" ht="19.5" customHeight="1">
      <c r="H103" s="69"/>
    </row>
    <row r="104" ht="19.5" customHeight="1">
      <c r="H104" s="69"/>
    </row>
    <row r="105" ht="19.5" customHeight="1">
      <c r="H105" s="69"/>
    </row>
    <row r="106" ht="19.5" customHeight="1">
      <c r="H106" s="69"/>
    </row>
    <row r="107" ht="19.5" customHeight="1">
      <c r="H107" s="69"/>
    </row>
    <row r="108" ht="19.5" customHeight="1">
      <c r="H108" s="69"/>
    </row>
    <row r="109" ht="19.5" customHeight="1">
      <c r="H109" s="69"/>
    </row>
    <row r="110" ht="19.5" customHeight="1">
      <c r="H110" s="69"/>
    </row>
    <row r="111" ht="19.5" customHeight="1">
      <c r="H111" s="69"/>
    </row>
    <row r="112" ht="19.5" customHeight="1">
      <c r="H112" s="69"/>
    </row>
    <row r="113" ht="19.5" customHeight="1">
      <c r="H113" s="69"/>
    </row>
    <row r="114" ht="19.5" customHeight="1">
      <c r="H114" s="69"/>
    </row>
    <row r="115" ht="19.5" customHeight="1">
      <c r="H115" s="69"/>
    </row>
    <row r="116" ht="19.5" customHeight="1">
      <c r="H116" s="69"/>
    </row>
    <row r="117" ht="19.5" customHeight="1">
      <c r="H117" s="69"/>
    </row>
    <row r="118" ht="19.5" customHeight="1">
      <c r="H118" s="69"/>
    </row>
    <row r="119" ht="19.5" customHeight="1">
      <c r="H119" s="69"/>
    </row>
    <row r="120" ht="19.5" customHeight="1">
      <c r="H120" s="69"/>
    </row>
    <row r="121" ht="19.5" customHeight="1">
      <c r="H121" s="69"/>
    </row>
    <row r="122" ht="19.5" customHeight="1">
      <c r="H122" s="69"/>
    </row>
    <row r="123" ht="19.5" customHeight="1">
      <c r="H123" s="69"/>
    </row>
    <row r="124" ht="19.5" customHeight="1">
      <c r="H124" s="69"/>
    </row>
    <row r="125" ht="19.5" customHeight="1">
      <c r="H125" s="69"/>
    </row>
    <row r="126" ht="19.5" customHeight="1">
      <c r="H126" s="69"/>
    </row>
    <row r="127" ht="19.5" customHeight="1">
      <c r="H127" s="69"/>
    </row>
    <row r="128" ht="19.5" customHeight="1">
      <c r="H128" s="69"/>
    </row>
    <row r="129" ht="19.5" customHeight="1">
      <c r="H129" s="69"/>
    </row>
    <row r="130" ht="19.5" customHeight="1">
      <c r="H130" s="69"/>
    </row>
    <row r="131" ht="19.5" customHeight="1">
      <c r="H131" s="69"/>
    </row>
    <row r="132" ht="19.5" customHeight="1">
      <c r="H132" s="69"/>
    </row>
    <row r="133" ht="19.5" customHeight="1">
      <c r="H133" s="69"/>
    </row>
    <row r="134" ht="19.5" customHeight="1">
      <c r="H134" s="69"/>
    </row>
    <row r="135" ht="19.5" customHeight="1">
      <c r="H135" s="69"/>
    </row>
    <row r="136" ht="19.5" customHeight="1">
      <c r="H136" s="69"/>
    </row>
    <row r="137" ht="19.5" customHeight="1">
      <c r="H137" s="69"/>
    </row>
    <row r="138" ht="19.5" customHeight="1">
      <c r="H138" s="69"/>
    </row>
    <row r="139" ht="19.5" customHeight="1">
      <c r="H139" s="69"/>
    </row>
    <row r="140" ht="19.5" customHeight="1">
      <c r="H140" s="69"/>
    </row>
    <row r="141" ht="19.5" customHeight="1">
      <c r="H141" s="69"/>
    </row>
    <row r="142" ht="19.5" customHeight="1">
      <c r="H142" s="69"/>
    </row>
    <row r="143" ht="19.5" customHeight="1">
      <c r="H143" s="69"/>
    </row>
    <row r="144" ht="19.5" customHeight="1">
      <c r="H144" s="69"/>
    </row>
    <row r="145" ht="19.5" customHeight="1">
      <c r="H145" s="69"/>
    </row>
    <row r="146" ht="19.5" customHeight="1">
      <c r="H146" s="69"/>
    </row>
    <row r="147" ht="19.5" customHeight="1">
      <c r="H147" s="69"/>
    </row>
    <row r="148" ht="19.5" customHeight="1">
      <c r="H148" s="69"/>
    </row>
    <row r="149" ht="19.5" customHeight="1">
      <c r="H149" s="69"/>
    </row>
    <row r="150" ht="19.5" customHeight="1">
      <c r="H150" s="69"/>
    </row>
    <row r="151" ht="19.5" customHeight="1">
      <c r="H151" s="69"/>
    </row>
    <row r="152" ht="19.5" customHeight="1">
      <c r="H152" s="69"/>
    </row>
    <row r="153" ht="19.5" customHeight="1">
      <c r="H153" s="69"/>
    </row>
    <row r="154" ht="19.5" customHeight="1">
      <c r="H154" s="69"/>
    </row>
  </sheetData>
  <sheetProtection/>
  <mergeCells count="147">
    <mergeCell ref="M44:M45"/>
    <mergeCell ref="N44:N45"/>
    <mergeCell ref="A44:A45"/>
    <mergeCell ref="B44:B45"/>
    <mergeCell ref="C44:C45"/>
    <mergeCell ref="D44:D45"/>
    <mergeCell ref="E44:E45"/>
    <mergeCell ref="F44:F45"/>
    <mergeCell ref="N40:N41"/>
    <mergeCell ref="A42:A43"/>
    <mergeCell ref="B42:B43"/>
    <mergeCell ref="D42:D43"/>
    <mergeCell ref="E42:E43"/>
    <mergeCell ref="F42:F43"/>
    <mergeCell ref="M42:M43"/>
    <mergeCell ref="A40:A41"/>
    <mergeCell ref="B40:B41"/>
    <mergeCell ref="D40:D41"/>
    <mergeCell ref="E40:E41"/>
    <mergeCell ref="F40:F41"/>
    <mergeCell ref="M40:M41"/>
    <mergeCell ref="A38:A39"/>
    <mergeCell ref="B38:B39"/>
    <mergeCell ref="D38:D39"/>
    <mergeCell ref="E38:E39"/>
    <mergeCell ref="F38:F39"/>
    <mergeCell ref="M38:M39"/>
    <mergeCell ref="N34:N35"/>
    <mergeCell ref="A36:A37"/>
    <mergeCell ref="B36:B37"/>
    <mergeCell ref="D36:D37"/>
    <mergeCell ref="E36:E37"/>
    <mergeCell ref="F36:F37"/>
    <mergeCell ref="M36:M37"/>
    <mergeCell ref="N36:N37"/>
    <mergeCell ref="M32:M33"/>
    <mergeCell ref="A34:A35"/>
    <mergeCell ref="B34:B35"/>
    <mergeCell ref="D34:D35"/>
    <mergeCell ref="E34:E35"/>
    <mergeCell ref="F34:F35"/>
    <mergeCell ref="M34:M35"/>
    <mergeCell ref="A32:A33"/>
    <mergeCell ref="B32:B33"/>
    <mergeCell ref="C32:C33"/>
    <mergeCell ref="D32:D33"/>
    <mergeCell ref="E32:E33"/>
    <mergeCell ref="F32:F33"/>
    <mergeCell ref="A30:A31"/>
    <mergeCell ref="B30:B31"/>
    <mergeCell ref="C30:C31"/>
    <mergeCell ref="D30:D31"/>
    <mergeCell ref="E30:E31"/>
    <mergeCell ref="F30:F31"/>
    <mergeCell ref="N26:N27"/>
    <mergeCell ref="A28:A29"/>
    <mergeCell ref="B28:B29"/>
    <mergeCell ref="D28:D29"/>
    <mergeCell ref="E28:E29"/>
    <mergeCell ref="M28:M29"/>
    <mergeCell ref="N28:N29"/>
    <mergeCell ref="M24:M25"/>
    <mergeCell ref="A26:A27"/>
    <mergeCell ref="B26:B27"/>
    <mergeCell ref="D26:D27"/>
    <mergeCell ref="E26:E27"/>
    <mergeCell ref="F26:F27"/>
    <mergeCell ref="M26:M27"/>
    <mergeCell ref="D22:D23"/>
    <mergeCell ref="E22:E23"/>
    <mergeCell ref="F22:F23"/>
    <mergeCell ref="M22:M23"/>
    <mergeCell ref="N22:N23"/>
    <mergeCell ref="A24:A25"/>
    <mergeCell ref="B24:B25"/>
    <mergeCell ref="D24:D25"/>
    <mergeCell ref="E24:E25"/>
    <mergeCell ref="F24:F25"/>
    <mergeCell ref="D18:D19"/>
    <mergeCell ref="E18:E19"/>
    <mergeCell ref="F18:F19"/>
    <mergeCell ref="M18:M19"/>
    <mergeCell ref="N18:N19"/>
    <mergeCell ref="D20:D21"/>
    <mergeCell ref="E20:E21"/>
    <mergeCell ref="F20:F21"/>
    <mergeCell ref="M20:M21"/>
    <mergeCell ref="N20:N21"/>
    <mergeCell ref="M14:M15"/>
    <mergeCell ref="N14:N15"/>
    <mergeCell ref="A16:A17"/>
    <mergeCell ref="B16:B17"/>
    <mergeCell ref="D16:D17"/>
    <mergeCell ref="E16:E17"/>
    <mergeCell ref="F16:F17"/>
    <mergeCell ref="M16:M17"/>
    <mergeCell ref="N16:N17"/>
    <mergeCell ref="D12:D13"/>
    <mergeCell ref="E12:E13"/>
    <mergeCell ref="F12:F13"/>
    <mergeCell ref="M12:M13"/>
    <mergeCell ref="N12:N13"/>
    <mergeCell ref="A14:A15"/>
    <mergeCell ref="B14:B15"/>
    <mergeCell ref="D14:D15"/>
    <mergeCell ref="E14:E15"/>
    <mergeCell ref="F14:F15"/>
    <mergeCell ref="N8:N9"/>
    <mergeCell ref="A10:A11"/>
    <mergeCell ref="B10:B11"/>
    <mergeCell ref="D10:D11"/>
    <mergeCell ref="E10:E11"/>
    <mergeCell ref="F10:F11"/>
    <mergeCell ref="M10:M11"/>
    <mergeCell ref="N10:N11"/>
    <mergeCell ref="A8:A9"/>
    <mergeCell ref="B8:B9"/>
    <mergeCell ref="D8:D9"/>
    <mergeCell ref="E8:E9"/>
    <mergeCell ref="F8:F9"/>
    <mergeCell ref="M8:M9"/>
    <mergeCell ref="F4:F5"/>
    <mergeCell ref="D6:D7"/>
    <mergeCell ref="E6:E7"/>
    <mergeCell ref="F6:F7"/>
    <mergeCell ref="M6:M7"/>
    <mergeCell ref="E4:E5"/>
    <mergeCell ref="N6:N7"/>
    <mergeCell ref="A12:A13"/>
    <mergeCell ref="B12:B13"/>
    <mergeCell ref="A2:N2"/>
    <mergeCell ref="D4:D5"/>
    <mergeCell ref="G4:H4"/>
    <mergeCell ref="I4:J4"/>
    <mergeCell ref="K4:L4"/>
    <mergeCell ref="M4:M5"/>
    <mergeCell ref="N4:N5"/>
    <mergeCell ref="A6:A7"/>
    <mergeCell ref="B6:B7"/>
    <mergeCell ref="A22:A23"/>
    <mergeCell ref="B22:B23"/>
    <mergeCell ref="A4:A5"/>
    <mergeCell ref="B4:B5"/>
    <mergeCell ref="A20:A21"/>
    <mergeCell ref="B20:B21"/>
    <mergeCell ref="A18:A19"/>
    <mergeCell ref="B18:B19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55" r:id="rId1"/>
  <headerFooter differentFirst="1"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9.25390625" style="0" customWidth="1"/>
    <col min="2" max="2" width="10.875" style="0" customWidth="1"/>
    <col min="3" max="3" width="24.375" style="0" bestFit="1" customWidth="1"/>
    <col min="5" max="6" width="10.125" style="0" bestFit="1" customWidth="1"/>
  </cols>
  <sheetData>
    <row r="1" spans="1:6" ht="12.75">
      <c r="A1" t="s">
        <v>758</v>
      </c>
      <c r="E1" s="403" t="s">
        <v>973</v>
      </c>
      <c r="F1" s="403"/>
    </row>
    <row r="3" spans="1:6" ht="12.75">
      <c r="A3" s="388" t="s">
        <v>974</v>
      </c>
      <c r="B3" s="388"/>
      <c r="C3" s="388"/>
      <c r="D3" s="388"/>
      <c r="E3" s="388"/>
      <c r="F3" s="388"/>
    </row>
    <row r="7" spans="1:6" ht="24" customHeight="1">
      <c r="A7" s="263" t="s">
        <v>975</v>
      </c>
      <c r="B7" s="263" t="s">
        <v>976</v>
      </c>
      <c r="C7" s="263" t="s">
        <v>977</v>
      </c>
      <c r="D7" s="263" t="s">
        <v>978</v>
      </c>
      <c r="E7" s="263" t="s">
        <v>979</v>
      </c>
      <c r="F7" s="263" t="s">
        <v>621</v>
      </c>
    </row>
    <row r="8" spans="1:6" ht="20.25" customHeight="1">
      <c r="A8" s="264"/>
      <c r="B8" s="265"/>
      <c r="C8" s="266"/>
      <c r="D8" s="267">
        <v>0</v>
      </c>
      <c r="E8" s="268"/>
      <c r="F8" s="268">
        <f>D8+E8</f>
        <v>0</v>
      </c>
    </row>
    <row r="9" spans="1:6" ht="26.25" customHeight="1">
      <c r="A9" s="269" t="s">
        <v>980</v>
      </c>
      <c r="B9" s="269"/>
      <c r="C9" s="269"/>
      <c r="D9" s="269">
        <f>SUM(D8:D8)</f>
        <v>0</v>
      </c>
      <c r="E9" s="270">
        <f>SUM(E8:E8)</f>
        <v>0</v>
      </c>
      <c r="F9" s="270">
        <f>SUM(F8:F8)</f>
        <v>0</v>
      </c>
    </row>
  </sheetData>
  <sheetProtection/>
  <mergeCells count="2">
    <mergeCell ref="E1:F1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1"/>
  <sheetViews>
    <sheetView zoomScalePageLayoutView="0" workbookViewId="0" topLeftCell="A22">
      <selection activeCell="D36" sqref="D36"/>
    </sheetView>
  </sheetViews>
  <sheetFormatPr defaultColWidth="9.00390625" defaultRowHeight="12.75"/>
  <cols>
    <col min="1" max="1" width="7.125" style="113" bestFit="1" customWidth="1"/>
    <col min="2" max="2" width="10.75390625" style="112" bestFit="1" customWidth="1"/>
    <col min="3" max="3" width="65.00390625" style="11" bestFit="1" customWidth="1"/>
    <col min="4" max="4" width="11.625" style="44" customWidth="1"/>
    <col min="5" max="16384" width="9.125" style="1" customWidth="1"/>
  </cols>
  <sheetData>
    <row r="1" spans="1:4" ht="11.25">
      <c r="A1" s="105" t="s">
        <v>758</v>
      </c>
      <c r="B1" s="111"/>
      <c r="C1" s="110"/>
      <c r="D1" s="206" t="s">
        <v>611</v>
      </c>
    </row>
    <row r="2" spans="1:4" ht="11.25">
      <c r="A2" s="404" t="s">
        <v>610</v>
      </c>
      <c r="B2" s="404"/>
      <c r="C2" s="404"/>
      <c r="D2" s="404"/>
    </row>
    <row r="3" spans="1:4" ht="11.25">
      <c r="A3" s="404" t="s">
        <v>924</v>
      </c>
      <c r="B3" s="404"/>
      <c r="C3" s="404"/>
      <c r="D3" s="404"/>
    </row>
    <row r="4" spans="1:4" ht="11.25">
      <c r="A4" s="404" t="s">
        <v>612</v>
      </c>
      <c r="B4" s="404"/>
      <c r="C4" s="404"/>
      <c r="D4" s="404"/>
    </row>
    <row r="5" spans="1:4" ht="11.25">
      <c r="A5" s="404"/>
      <c r="B5" s="404"/>
      <c r="C5" s="404"/>
      <c r="D5" s="404"/>
    </row>
    <row r="6" spans="1:4" ht="11.25">
      <c r="A6" s="116"/>
      <c r="B6" s="117"/>
      <c r="C6" s="118"/>
      <c r="D6" s="169"/>
    </row>
    <row r="7" spans="1:4" ht="58.5" customHeight="1">
      <c r="A7" s="86" t="s">
        <v>556</v>
      </c>
      <c r="B7" s="87" t="s">
        <v>557</v>
      </c>
      <c r="C7" s="88" t="s">
        <v>558</v>
      </c>
      <c r="D7" s="170" t="s">
        <v>800</v>
      </c>
    </row>
    <row r="8" spans="1:4" ht="25.5" customHeight="1">
      <c r="A8" s="89">
        <v>1</v>
      </c>
      <c r="B8" s="90" t="s">
        <v>559</v>
      </c>
      <c r="C8" s="91" t="s">
        <v>560</v>
      </c>
      <c r="D8" s="97">
        <v>249152000</v>
      </c>
    </row>
    <row r="9" spans="1:4" ht="25.5" customHeight="1">
      <c r="A9" s="120"/>
      <c r="B9" s="90" t="s">
        <v>561</v>
      </c>
      <c r="C9" s="91" t="s">
        <v>678</v>
      </c>
      <c r="D9" s="97">
        <v>102891814</v>
      </c>
    </row>
    <row r="10" spans="1:4" ht="25.5" customHeight="1">
      <c r="A10" s="92"/>
      <c r="B10" s="90" t="s">
        <v>562</v>
      </c>
      <c r="C10" s="91" t="s">
        <v>563</v>
      </c>
      <c r="D10" s="97">
        <v>53743182</v>
      </c>
    </row>
    <row r="11" spans="1:4" ht="25.5" customHeight="1">
      <c r="A11" s="92"/>
      <c r="B11" s="90" t="s">
        <v>564</v>
      </c>
      <c r="C11" s="91" t="s">
        <v>565</v>
      </c>
      <c r="D11" s="97">
        <v>1522350</v>
      </c>
    </row>
    <row r="12" spans="1:4" ht="25.5" customHeight="1">
      <c r="A12" s="92"/>
      <c r="B12" s="90" t="s">
        <v>566</v>
      </c>
      <c r="C12" s="91" t="s">
        <v>567</v>
      </c>
      <c r="D12" s="97">
        <v>10411455</v>
      </c>
    </row>
    <row r="13" spans="1:4" ht="25.5" customHeight="1">
      <c r="A13" s="92"/>
      <c r="B13" s="90" t="s">
        <v>1090</v>
      </c>
      <c r="C13" s="91" t="s">
        <v>1091</v>
      </c>
      <c r="D13" s="97">
        <v>1132194</v>
      </c>
    </row>
    <row r="14" spans="1:4" ht="25.5" customHeight="1">
      <c r="A14" s="92"/>
      <c r="B14" s="90" t="s">
        <v>679</v>
      </c>
      <c r="C14" s="91" t="s">
        <v>938</v>
      </c>
      <c r="D14" s="97">
        <v>2048700</v>
      </c>
    </row>
    <row r="15" spans="1:4" ht="25.5" customHeight="1">
      <c r="A15" s="92"/>
      <c r="B15" s="94" t="s">
        <v>568</v>
      </c>
      <c r="C15" s="125" t="s">
        <v>569</v>
      </c>
      <c r="D15" s="95">
        <f>D8+D9+D10+D11+D12+D13+D14</f>
        <v>420901695</v>
      </c>
    </row>
    <row r="16" spans="1:4" ht="27" customHeight="1">
      <c r="A16" s="89">
        <v>2</v>
      </c>
      <c r="B16" s="90" t="s">
        <v>570</v>
      </c>
      <c r="C16" s="91" t="s">
        <v>571</v>
      </c>
      <c r="D16" s="97">
        <f>D17+D18</f>
        <v>249699300</v>
      </c>
    </row>
    <row r="17" spans="1:4" ht="18" customHeight="1">
      <c r="A17" s="92"/>
      <c r="B17" s="96"/>
      <c r="C17" s="91" t="s">
        <v>572</v>
      </c>
      <c r="D17" s="97">
        <v>190164300</v>
      </c>
    </row>
    <row r="18" spans="1:4" ht="14.25" customHeight="1">
      <c r="A18" s="92"/>
      <c r="B18" s="98"/>
      <c r="C18" s="91" t="s">
        <v>573</v>
      </c>
      <c r="D18" s="97">
        <v>59535000</v>
      </c>
    </row>
    <row r="19" spans="1:4" ht="18" customHeight="1">
      <c r="A19" s="92"/>
      <c r="B19" s="90" t="s">
        <v>574</v>
      </c>
      <c r="C19" s="91" t="s">
        <v>575</v>
      </c>
      <c r="D19" s="97">
        <v>38970900</v>
      </c>
    </row>
    <row r="20" spans="1:4" ht="18" customHeight="1">
      <c r="A20" s="92"/>
      <c r="B20" s="90" t="s">
        <v>680</v>
      </c>
      <c r="C20" s="91" t="s">
        <v>576</v>
      </c>
      <c r="D20" s="97">
        <v>11746384</v>
      </c>
    </row>
    <row r="21" spans="1:4" ht="18" customHeight="1">
      <c r="A21" s="92"/>
      <c r="B21" s="90"/>
      <c r="C21" s="91" t="s">
        <v>1113</v>
      </c>
      <c r="D21" s="97">
        <v>1056000</v>
      </c>
    </row>
    <row r="22" spans="1:4" ht="26.25" customHeight="1">
      <c r="A22" s="92"/>
      <c r="B22" s="94" t="s">
        <v>577</v>
      </c>
      <c r="C22" s="99" t="s">
        <v>578</v>
      </c>
      <c r="D22" s="95">
        <f>D16+D19+D20+D21</f>
        <v>301472584</v>
      </c>
    </row>
    <row r="23" spans="1:4" ht="26.25" customHeight="1">
      <c r="A23" s="89">
        <v>3</v>
      </c>
      <c r="B23" s="90" t="s">
        <v>1092</v>
      </c>
      <c r="C23" s="91" t="s">
        <v>1093</v>
      </c>
      <c r="D23" s="97">
        <v>32326095</v>
      </c>
    </row>
    <row r="24" spans="1:4" ht="26.25" customHeight="1">
      <c r="A24" s="92"/>
      <c r="B24" s="90" t="s">
        <v>579</v>
      </c>
      <c r="C24" s="91" t="s">
        <v>580</v>
      </c>
      <c r="D24" s="97">
        <v>232198000</v>
      </c>
    </row>
    <row r="25" spans="1:4" ht="26.25" customHeight="1">
      <c r="A25" s="92"/>
      <c r="B25" s="90" t="s">
        <v>581</v>
      </c>
      <c r="C25" s="91" t="s">
        <v>582</v>
      </c>
      <c r="D25" s="97">
        <v>184209709</v>
      </c>
    </row>
    <row r="26" spans="1:4" ht="26.25" customHeight="1">
      <c r="A26" s="92"/>
      <c r="B26" s="90" t="s">
        <v>583</v>
      </c>
      <c r="C26" s="91" t="s">
        <v>584</v>
      </c>
      <c r="D26" s="97">
        <f>D27+D28</f>
        <v>239999761</v>
      </c>
    </row>
    <row r="27" spans="1:4" ht="26.25" customHeight="1">
      <c r="A27" s="92"/>
      <c r="B27" s="90" t="s">
        <v>585</v>
      </c>
      <c r="C27" s="91" t="s">
        <v>586</v>
      </c>
      <c r="D27" s="97">
        <v>60781000</v>
      </c>
    </row>
    <row r="28" spans="1:4" ht="26.25" customHeight="1">
      <c r="A28" s="92"/>
      <c r="B28" s="90" t="s">
        <v>587</v>
      </c>
      <c r="C28" s="91" t="s">
        <v>588</v>
      </c>
      <c r="D28" s="97">
        <v>179218761</v>
      </c>
    </row>
    <row r="29" spans="1:4" ht="26.25" customHeight="1">
      <c r="A29" s="92"/>
      <c r="B29" s="90" t="s">
        <v>749</v>
      </c>
      <c r="C29" s="91" t="s">
        <v>940</v>
      </c>
      <c r="D29" s="97">
        <v>4427190</v>
      </c>
    </row>
    <row r="30" spans="1:4" ht="26.25" customHeight="1">
      <c r="A30" s="92"/>
      <c r="B30" s="90" t="s">
        <v>698</v>
      </c>
      <c r="C30" s="91" t="s">
        <v>939</v>
      </c>
      <c r="D30" s="97">
        <v>47631600</v>
      </c>
    </row>
    <row r="31" spans="1:4" ht="23.25" customHeight="1">
      <c r="A31" s="93"/>
      <c r="B31" s="94" t="s">
        <v>589</v>
      </c>
      <c r="C31" s="99" t="s">
        <v>590</v>
      </c>
      <c r="D31" s="95">
        <f>D23+D24+D25+D26+D29+D30</f>
        <v>740792355</v>
      </c>
    </row>
    <row r="32" spans="1:4" ht="14.25" customHeight="1">
      <c r="A32" s="89">
        <v>4</v>
      </c>
      <c r="B32" s="90" t="s">
        <v>591</v>
      </c>
      <c r="C32" s="100" t="s">
        <v>592</v>
      </c>
      <c r="D32" s="97">
        <v>30458120</v>
      </c>
    </row>
    <row r="33" spans="1:4" ht="14.25" customHeight="1">
      <c r="A33" s="92"/>
      <c r="B33" s="90" t="s">
        <v>1114</v>
      </c>
      <c r="C33" s="100" t="s">
        <v>1115</v>
      </c>
      <c r="D33" s="97">
        <v>1257902</v>
      </c>
    </row>
    <row r="34" spans="1:4" ht="14.25" customHeight="1">
      <c r="A34" s="92"/>
      <c r="B34" s="90" t="s">
        <v>1094</v>
      </c>
      <c r="C34" s="100" t="s">
        <v>1072</v>
      </c>
      <c r="D34" s="97">
        <v>4630291</v>
      </c>
    </row>
    <row r="35" spans="1:4" ht="24.75" customHeight="1">
      <c r="A35" s="93"/>
      <c r="B35" s="94" t="s">
        <v>593</v>
      </c>
      <c r="C35" s="99" t="s">
        <v>594</v>
      </c>
      <c r="D35" s="95">
        <f>D32+D33+D34</f>
        <v>36346313</v>
      </c>
    </row>
    <row r="36" spans="2:4" ht="25.5" customHeight="1">
      <c r="B36" s="94"/>
      <c r="C36" s="99" t="s">
        <v>595</v>
      </c>
      <c r="D36" s="95">
        <f>D15+D22+D31+D35</f>
        <v>1499512947</v>
      </c>
    </row>
    <row r="37" spans="1:4" ht="17.25" customHeight="1">
      <c r="A37" s="101"/>
      <c r="B37" s="102"/>
      <c r="C37" s="103"/>
      <c r="D37" s="104"/>
    </row>
    <row r="38" spans="1:4" ht="18.75" customHeight="1">
      <c r="A38" s="109"/>
      <c r="B38" s="106"/>
      <c r="C38" s="107"/>
      <c r="D38" s="104"/>
    </row>
    <row r="39" spans="1:4" ht="18" customHeight="1">
      <c r="A39" s="105"/>
      <c r="B39" s="106"/>
      <c r="C39" s="108"/>
      <c r="D39" s="171"/>
    </row>
    <row r="40" spans="1:4" ht="24" customHeight="1">
      <c r="A40" s="105"/>
      <c r="B40" s="106"/>
      <c r="C40" s="108"/>
      <c r="D40" s="171"/>
    </row>
    <row r="41" spans="1:4" ht="18.75" customHeight="1">
      <c r="A41" s="105"/>
      <c r="B41" s="106"/>
      <c r="C41" s="108"/>
      <c r="D41" s="171"/>
    </row>
    <row r="42" spans="1:4" ht="24" customHeight="1">
      <c r="A42" s="105"/>
      <c r="B42" s="106"/>
      <c r="C42" s="107"/>
      <c r="D42" s="171"/>
    </row>
    <row r="43" ht="11.25">
      <c r="A43" s="105"/>
    </row>
    <row r="44" ht="11.25">
      <c r="A44" s="105"/>
    </row>
    <row r="45" ht="11.25">
      <c r="A45" s="105"/>
    </row>
    <row r="46" ht="11.25">
      <c r="A46" s="105"/>
    </row>
    <row r="47" ht="11.25">
      <c r="A47" s="105"/>
    </row>
    <row r="48" ht="11.25">
      <c r="A48" s="105"/>
    </row>
    <row r="49" ht="11.25">
      <c r="A49" s="105"/>
    </row>
    <row r="50" ht="11.25">
      <c r="A50" s="105"/>
    </row>
    <row r="51" ht="11.25">
      <c r="A51" s="105"/>
    </row>
    <row r="52" ht="11.25">
      <c r="A52" s="105"/>
    </row>
    <row r="53" ht="11.25">
      <c r="A53" s="105"/>
    </row>
    <row r="54" ht="11.25">
      <c r="A54" s="105"/>
    </row>
    <row r="55" ht="11.25">
      <c r="A55" s="105"/>
    </row>
    <row r="56" ht="11.25">
      <c r="A56" s="105"/>
    </row>
    <row r="57" ht="11.25">
      <c r="A57" s="105"/>
    </row>
    <row r="58" ht="11.25">
      <c r="A58" s="105"/>
    </row>
    <row r="59" ht="11.25">
      <c r="A59" s="105"/>
    </row>
    <row r="60" ht="11.25">
      <c r="A60" s="105"/>
    </row>
    <row r="61" ht="11.25">
      <c r="A61" s="105"/>
    </row>
    <row r="62" ht="11.25">
      <c r="A62" s="105"/>
    </row>
    <row r="63" ht="11.25">
      <c r="A63" s="105"/>
    </row>
    <row r="64" ht="11.25">
      <c r="A64" s="105"/>
    </row>
    <row r="65" ht="11.25">
      <c r="A65" s="105"/>
    </row>
    <row r="66" ht="11.25">
      <c r="A66" s="105"/>
    </row>
    <row r="67" ht="11.25">
      <c r="A67" s="105"/>
    </row>
    <row r="68" ht="11.25">
      <c r="A68" s="105"/>
    </row>
    <row r="69" ht="11.25">
      <c r="A69" s="105"/>
    </row>
    <row r="70" ht="11.25">
      <c r="A70" s="105"/>
    </row>
    <row r="71" ht="11.25">
      <c r="A71" s="105"/>
    </row>
    <row r="72" ht="11.25">
      <c r="A72" s="105"/>
    </row>
    <row r="73" ht="11.25">
      <c r="A73" s="105"/>
    </row>
    <row r="74" ht="11.25">
      <c r="A74" s="105"/>
    </row>
    <row r="75" ht="11.25">
      <c r="A75" s="105"/>
    </row>
    <row r="76" ht="11.25">
      <c r="A76" s="105"/>
    </row>
    <row r="77" ht="11.25">
      <c r="A77" s="105"/>
    </row>
    <row r="78" ht="11.25">
      <c r="A78" s="105"/>
    </row>
    <row r="79" ht="11.25">
      <c r="A79" s="105"/>
    </row>
    <row r="80" ht="11.25">
      <c r="A80" s="105"/>
    </row>
    <row r="81" ht="11.25">
      <c r="A81" s="105"/>
    </row>
    <row r="82" ht="11.25">
      <c r="A82" s="105"/>
    </row>
    <row r="83" ht="11.25">
      <c r="A83" s="105"/>
    </row>
    <row r="84" ht="11.25">
      <c r="A84" s="105"/>
    </row>
    <row r="85" ht="11.25">
      <c r="A85" s="105"/>
    </row>
    <row r="86" ht="11.25">
      <c r="A86" s="105"/>
    </row>
    <row r="87" ht="11.25">
      <c r="A87" s="105"/>
    </row>
    <row r="88" ht="11.25">
      <c r="A88" s="105"/>
    </row>
    <row r="89" ht="11.25">
      <c r="A89" s="105"/>
    </row>
    <row r="90" ht="11.25">
      <c r="A90" s="105"/>
    </row>
    <row r="91" ht="11.25">
      <c r="A91" s="105"/>
    </row>
    <row r="92" ht="11.25">
      <c r="A92" s="105"/>
    </row>
    <row r="93" ht="11.25">
      <c r="A93" s="105"/>
    </row>
    <row r="94" ht="11.25">
      <c r="A94" s="105"/>
    </row>
    <row r="95" ht="11.25">
      <c r="A95" s="105"/>
    </row>
    <row r="96" ht="11.25">
      <c r="A96" s="105"/>
    </row>
    <row r="97" ht="11.25">
      <c r="A97" s="105"/>
    </row>
    <row r="98" ht="11.25">
      <c r="A98" s="105"/>
    </row>
    <row r="99" ht="11.25">
      <c r="A99" s="105"/>
    </row>
    <row r="100" ht="11.25">
      <c r="A100" s="105"/>
    </row>
    <row r="101" ht="11.25">
      <c r="A101" s="105"/>
    </row>
    <row r="102" ht="11.25">
      <c r="A102" s="105"/>
    </row>
    <row r="103" ht="11.25">
      <c r="A103" s="105"/>
    </row>
    <row r="104" ht="11.25">
      <c r="A104" s="105"/>
    </row>
    <row r="105" ht="11.25">
      <c r="A105" s="105"/>
    </row>
    <row r="106" ht="11.25">
      <c r="A106" s="105"/>
    </row>
    <row r="107" ht="11.25">
      <c r="A107" s="105"/>
    </row>
    <row r="108" ht="11.25">
      <c r="A108" s="105"/>
    </row>
    <row r="109" ht="11.25">
      <c r="A109" s="105"/>
    </row>
    <row r="110" ht="11.25">
      <c r="A110" s="105"/>
    </row>
    <row r="111" ht="11.25">
      <c r="A111" s="105"/>
    </row>
    <row r="112" ht="11.25">
      <c r="A112" s="105"/>
    </row>
    <row r="113" ht="11.25">
      <c r="A113" s="105"/>
    </row>
    <row r="114" ht="11.25">
      <c r="A114" s="105"/>
    </row>
    <row r="115" ht="11.25">
      <c r="A115" s="105"/>
    </row>
    <row r="116" ht="11.25">
      <c r="A116" s="105"/>
    </row>
    <row r="117" ht="11.25">
      <c r="A117" s="105"/>
    </row>
    <row r="118" ht="11.25">
      <c r="A118" s="105"/>
    </row>
    <row r="119" ht="11.25">
      <c r="A119" s="105"/>
    </row>
    <row r="120" ht="11.25">
      <c r="A120" s="105"/>
    </row>
    <row r="121" ht="11.25">
      <c r="A121" s="105"/>
    </row>
    <row r="122" ht="11.25">
      <c r="A122" s="105"/>
    </row>
    <row r="123" ht="11.25">
      <c r="A123" s="105"/>
    </row>
    <row r="124" ht="11.25">
      <c r="A124" s="105"/>
    </row>
    <row r="125" ht="11.25">
      <c r="A125" s="105"/>
    </row>
    <row r="126" ht="11.25">
      <c r="A126" s="105"/>
    </row>
    <row r="127" ht="11.25">
      <c r="A127" s="105"/>
    </row>
    <row r="128" ht="11.25">
      <c r="A128" s="105"/>
    </row>
    <row r="129" ht="11.25">
      <c r="A129" s="105"/>
    </row>
    <row r="130" ht="11.25">
      <c r="A130" s="105"/>
    </row>
    <row r="131" ht="11.25">
      <c r="A131" s="105"/>
    </row>
    <row r="132" ht="11.25">
      <c r="A132" s="105"/>
    </row>
    <row r="133" ht="11.25">
      <c r="A133" s="105"/>
    </row>
    <row r="134" ht="11.25">
      <c r="A134" s="105"/>
    </row>
    <row r="135" ht="11.25">
      <c r="A135" s="105"/>
    </row>
    <row r="136" ht="11.25">
      <c r="A136" s="105"/>
    </row>
    <row r="137" ht="11.25">
      <c r="A137" s="105"/>
    </row>
    <row r="138" ht="11.25">
      <c r="A138" s="105"/>
    </row>
    <row r="139" ht="11.25">
      <c r="A139" s="105"/>
    </row>
    <row r="140" ht="11.25">
      <c r="A140" s="105"/>
    </row>
    <row r="141" ht="11.25">
      <c r="A141" s="105"/>
    </row>
    <row r="142" ht="11.25">
      <c r="A142" s="105"/>
    </row>
    <row r="143" ht="11.25">
      <c r="A143" s="105"/>
    </row>
    <row r="144" spans="1:2" ht="11.25">
      <c r="A144" s="105"/>
      <c r="B144" s="111"/>
    </row>
    <row r="145" ht="11.25">
      <c r="A145" s="105"/>
    </row>
    <row r="146" ht="11.25">
      <c r="A146" s="105"/>
    </row>
    <row r="147" ht="11.25">
      <c r="A147" s="105"/>
    </row>
    <row r="148" ht="11.25">
      <c r="A148" s="105"/>
    </row>
    <row r="149" ht="11.25">
      <c r="A149" s="105"/>
    </row>
    <row r="150" ht="11.25">
      <c r="A150" s="105"/>
    </row>
    <row r="151" ht="11.25">
      <c r="A151" s="105"/>
    </row>
    <row r="152" ht="11.25">
      <c r="A152" s="105"/>
    </row>
    <row r="153" ht="11.25">
      <c r="A153" s="105"/>
    </row>
    <row r="154" ht="11.25">
      <c r="A154" s="105"/>
    </row>
    <row r="155" ht="11.25">
      <c r="A155" s="105"/>
    </row>
    <row r="156" ht="11.25">
      <c r="A156" s="105"/>
    </row>
    <row r="157" ht="11.25">
      <c r="A157" s="105"/>
    </row>
    <row r="158" ht="11.25">
      <c r="A158" s="105"/>
    </row>
    <row r="159" ht="11.25">
      <c r="A159" s="105"/>
    </row>
    <row r="160" ht="11.25">
      <c r="A160" s="105"/>
    </row>
    <row r="161" ht="11.25">
      <c r="A161" s="105"/>
    </row>
    <row r="162" ht="11.25">
      <c r="A162" s="105"/>
    </row>
    <row r="163" ht="11.25">
      <c r="A163" s="105"/>
    </row>
    <row r="164" ht="11.25">
      <c r="A164" s="105"/>
    </row>
    <row r="165" ht="11.25">
      <c r="A165" s="105"/>
    </row>
    <row r="166" ht="11.25">
      <c r="A166" s="105"/>
    </row>
    <row r="167" ht="11.25">
      <c r="A167" s="105"/>
    </row>
    <row r="168" ht="11.25">
      <c r="A168" s="105"/>
    </row>
    <row r="169" ht="11.25">
      <c r="A169" s="105"/>
    </row>
    <row r="170" ht="11.25">
      <c r="A170" s="105"/>
    </row>
    <row r="171" ht="11.25">
      <c r="A171" s="105"/>
    </row>
    <row r="172" ht="11.25">
      <c r="A172" s="105"/>
    </row>
    <row r="173" ht="11.25">
      <c r="A173" s="105"/>
    </row>
    <row r="174" ht="11.25">
      <c r="A174" s="105"/>
    </row>
    <row r="175" ht="11.25">
      <c r="A175" s="105"/>
    </row>
    <row r="176" ht="11.25">
      <c r="A176" s="105"/>
    </row>
    <row r="177" ht="11.25">
      <c r="A177" s="105"/>
    </row>
    <row r="178" ht="11.25">
      <c r="A178" s="105"/>
    </row>
    <row r="179" ht="11.25">
      <c r="A179" s="105"/>
    </row>
    <row r="180" ht="11.25">
      <c r="A180" s="105"/>
    </row>
    <row r="181" ht="11.25">
      <c r="A181" s="105"/>
    </row>
    <row r="182" ht="11.25">
      <c r="A182" s="105"/>
    </row>
    <row r="183" ht="11.25">
      <c r="A183" s="105"/>
    </row>
    <row r="184" ht="11.25">
      <c r="A184" s="105"/>
    </row>
    <row r="185" ht="11.25">
      <c r="A185" s="105"/>
    </row>
    <row r="186" ht="11.25">
      <c r="A186" s="105"/>
    </row>
    <row r="187" ht="11.25">
      <c r="A187" s="105"/>
    </row>
    <row r="188" ht="11.25">
      <c r="A188" s="105"/>
    </row>
    <row r="189" ht="11.25">
      <c r="A189" s="105"/>
    </row>
    <row r="190" ht="11.25">
      <c r="A190" s="105"/>
    </row>
    <row r="191" ht="11.25">
      <c r="A191" s="105"/>
    </row>
    <row r="192" ht="11.25">
      <c r="A192" s="105"/>
    </row>
    <row r="193" ht="11.25">
      <c r="A193" s="105"/>
    </row>
    <row r="194" ht="11.25">
      <c r="A194" s="105"/>
    </row>
    <row r="195" ht="11.25">
      <c r="A195" s="105"/>
    </row>
    <row r="196" ht="11.25">
      <c r="A196" s="105"/>
    </row>
    <row r="197" ht="11.25">
      <c r="A197" s="105"/>
    </row>
    <row r="198" ht="11.25">
      <c r="A198" s="105"/>
    </row>
    <row r="199" ht="11.25">
      <c r="A199" s="105"/>
    </row>
    <row r="200" ht="11.25">
      <c r="A200" s="105"/>
    </row>
    <row r="201" ht="11.25">
      <c r="A201" s="105"/>
    </row>
    <row r="202" ht="11.25">
      <c r="A202" s="105"/>
    </row>
    <row r="203" ht="11.25">
      <c r="A203" s="105"/>
    </row>
    <row r="204" ht="11.25">
      <c r="A204" s="105"/>
    </row>
    <row r="205" ht="11.25">
      <c r="A205" s="105"/>
    </row>
    <row r="206" ht="11.25">
      <c r="A206" s="105"/>
    </row>
    <row r="207" ht="11.25">
      <c r="A207" s="105"/>
    </row>
    <row r="208" ht="11.25">
      <c r="A208" s="105"/>
    </row>
    <row r="209" ht="11.25">
      <c r="A209" s="105"/>
    </row>
    <row r="210" ht="11.25">
      <c r="A210" s="105"/>
    </row>
    <row r="211" ht="11.25">
      <c r="A211" s="105"/>
    </row>
    <row r="212" ht="11.25">
      <c r="A212" s="105"/>
    </row>
    <row r="213" ht="11.25">
      <c r="A213" s="105"/>
    </row>
    <row r="214" ht="11.25">
      <c r="A214" s="105"/>
    </row>
    <row r="215" ht="11.25">
      <c r="A215" s="105"/>
    </row>
    <row r="216" ht="11.25">
      <c r="A216" s="105"/>
    </row>
    <row r="217" ht="11.25">
      <c r="A217" s="105"/>
    </row>
    <row r="218" ht="11.25">
      <c r="A218" s="105"/>
    </row>
    <row r="219" ht="11.25">
      <c r="A219" s="105"/>
    </row>
    <row r="220" ht="11.25">
      <c r="A220" s="105"/>
    </row>
    <row r="221" ht="11.25">
      <c r="A221" s="105"/>
    </row>
    <row r="222" ht="11.25">
      <c r="A222" s="105"/>
    </row>
    <row r="223" ht="11.25">
      <c r="A223" s="105"/>
    </row>
    <row r="224" ht="11.25">
      <c r="A224" s="105"/>
    </row>
    <row r="225" ht="11.25">
      <c r="A225" s="105"/>
    </row>
    <row r="226" ht="11.25">
      <c r="A226" s="105"/>
    </row>
    <row r="227" ht="11.25">
      <c r="A227" s="105"/>
    </row>
    <row r="228" ht="11.25">
      <c r="A228" s="105"/>
    </row>
    <row r="229" ht="11.25">
      <c r="A229" s="105"/>
    </row>
    <row r="230" ht="11.25">
      <c r="A230" s="105"/>
    </row>
    <row r="231" ht="11.25">
      <c r="A231" s="105"/>
    </row>
    <row r="232" ht="11.25">
      <c r="A232" s="105"/>
    </row>
    <row r="233" ht="11.25">
      <c r="A233" s="105"/>
    </row>
    <row r="234" ht="11.25">
      <c r="A234" s="105"/>
    </row>
    <row r="235" ht="11.25">
      <c r="A235" s="105"/>
    </row>
    <row r="236" ht="11.25">
      <c r="A236" s="105"/>
    </row>
    <row r="237" ht="11.25">
      <c r="A237" s="105"/>
    </row>
    <row r="238" ht="11.25">
      <c r="A238" s="105"/>
    </row>
    <row r="239" ht="11.25">
      <c r="A239" s="105"/>
    </row>
    <row r="240" ht="11.25">
      <c r="A240" s="105"/>
    </row>
    <row r="241" ht="11.25">
      <c r="A241" s="105"/>
    </row>
    <row r="242" ht="11.25">
      <c r="A242" s="105"/>
    </row>
    <row r="243" ht="11.25">
      <c r="A243" s="105"/>
    </row>
    <row r="244" ht="11.25">
      <c r="A244" s="105"/>
    </row>
    <row r="245" ht="11.25">
      <c r="A245" s="105"/>
    </row>
    <row r="246" ht="11.25">
      <c r="A246" s="105"/>
    </row>
    <row r="247" ht="11.25">
      <c r="A247" s="105"/>
    </row>
    <row r="248" ht="11.25">
      <c r="A248" s="105"/>
    </row>
    <row r="249" ht="11.25">
      <c r="A249" s="105"/>
    </row>
    <row r="250" ht="11.25">
      <c r="A250" s="105"/>
    </row>
    <row r="251" ht="11.25">
      <c r="A251" s="105"/>
    </row>
    <row r="252" ht="11.25">
      <c r="A252" s="105"/>
    </row>
    <row r="253" ht="11.25">
      <c r="A253" s="105"/>
    </row>
    <row r="254" ht="11.25">
      <c r="A254" s="105"/>
    </row>
    <row r="255" ht="11.25">
      <c r="A255" s="105"/>
    </row>
    <row r="256" ht="11.25">
      <c r="A256" s="105"/>
    </row>
    <row r="257" ht="11.25">
      <c r="A257" s="105"/>
    </row>
    <row r="258" ht="11.25">
      <c r="A258" s="105"/>
    </row>
    <row r="259" ht="11.25">
      <c r="A259" s="105"/>
    </row>
    <row r="260" ht="11.25">
      <c r="A260" s="105"/>
    </row>
    <row r="261" ht="11.25">
      <c r="A261" s="105"/>
    </row>
    <row r="262" ht="11.25">
      <c r="A262" s="105"/>
    </row>
    <row r="263" ht="11.25">
      <c r="A263" s="105"/>
    </row>
    <row r="264" ht="11.25">
      <c r="A264" s="105"/>
    </row>
    <row r="265" ht="11.25">
      <c r="A265" s="105"/>
    </row>
    <row r="266" ht="11.25">
      <c r="A266" s="105"/>
    </row>
    <row r="267" ht="11.25">
      <c r="A267" s="105"/>
    </row>
    <row r="268" ht="11.25">
      <c r="A268" s="105"/>
    </row>
    <row r="269" ht="11.25">
      <c r="A269" s="105"/>
    </row>
    <row r="270" ht="11.25">
      <c r="A270" s="105"/>
    </row>
    <row r="271" ht="11.25">
      <c r="A271" s="105"/>
    </row>
    <row r="272" ht="11.25">
      <c r="A272" s="105"/>
    </row>
    <row r="273" ht="11.25">
      <c r="A273" s="105"/>
    </row>
    <row r="274" ht="11.25">
      <c r="A274" s="105"/>
    </row>
    <row r="275" ht="11.25">
      <c r="A275" s="105"/>
    </row>
    <row r="276" ht="11.25">
      <c r="A276" s="105"/>
    </row>
    <row r="277" ht="11.25">
      <c r="A277" s="105"/>
    </row>
    <row r="278" ht="11.25">
      <c r="A278" s="105"/>
    </row>
    <row r="279" ht="11.25">
      <c r="A279" s="105"/>
    </row>
    <row r="280" ht="11.25">
      <c r="A280" s="105"/>
    </row>
    <row r="281" ht="11.25">
      <c r="A281" s="105"/>
    </row>
    <row r="282" ht="11.25">
      <c r="A282" s="105"/>
    </row>
    <row r="283" ht="11.25">
      <c r="A283" s="105"/>
    </row>
    <row r="284" ht="11.25">
      <c r="A284" s="105"/>
    </row>
    <row r="285" ht="11.25">
      <c r="A285" s="105"/>
    </row>
    <row r="286" ht="11.25">
      <c r="A286" s="105"/>
    </row>
    <row r="287" ht="11.25">
      <c r="A287" s="105"/>
    </row>
    <row r="288" ht="11.25">
      <c r="A288" s="105"/>
    </row>
    <row r="289" ht="11.25">
      <c r="A289" s="105"/>
    </row>
    <row r="290" ht="11.25">
      <c r="A290" s="105"/>
    </row>
    <row r="291" ht="11.25">
      <c r="A291" s="105"/>
    </row>
    <row r="292" ht="11.25">
      <c r="A292" s="105"/>
    </row>
    <row r="293" ht="11.25">
      <c r="A293" s="105"/>
    </row>
    <row r="294" ht="11.25">
      <c r="A294" s="105"/>
    </row>
    <row r="295" ht="11.25">
      <c r="A295" s="105"/>
    </row>
    <row r="296" ht="11.25">
      <c r="A296" s="105"/>
    </row>
    <row r="297" ht="11.25">
      <c r="A297" s="105"/>
    </row>
    <row r="298" ht="11.25">
      <c r="A298" s="105"/>
    </row>
    <row r="299" ht="11.25">
      <c r="A299" s="105"/>
    </row>
    <row r="300" ht="11.25">
      <c r="A300" s="105"/>
    </row>
    <row r="301" ht="11.25">
      <c r="A301" s="105"/>
    </row>
    <row r="302" ht="11.25">
      <c r="A302" s="105"/>
    </row>
    <row r="303" ht="11.25">
      <c r="A303" s="105"/>
    </row>
    <row r="304" ht="11.25">
      <c r="A304" s="105"/>
    </row>
    <row r="305" ht="11.25">
      <c r="A305" s="105"/>
    </row>
    <row r="306" ht="11.25">
      <c r="A306" s="105"/>
    </row>
    <row r="307" ht="11.25">
      <c r="A307" s="105"/>
    </row>
    <row r="308" ht="11.25">
      <c r="A308" s="105"/>
    </row>
    <row r="309" ht="11.25">
      <c r="A309" s="105"/>
    </row>
    <row r="310" ht="11.25">
      <c r="A310" s="105"/>
    </row>
    <row r="311" ht="11.25">
      <c r="A311" s="105"/>
    </row>
    <row r="312" ht="11.25">
      <c r="A312" s="105"/>
    </row>
    <row r="313" ht="11.25">
      <c r="A313" s="105"/>
    </row>
    <row r="314" ht="11.25">
      <c r="A314" s="105"/>
    </row>
    <row r="315" ht="11.25">
      <c r="A315" s="105"/>
    </row>
    <row r="316" ht="11.25">
      <c r="A316" s="105"/>
    </row>
    <row r="317" ht="11.25">
      <c r="A317" s="105"/>
    </row>
    <row r="318" ht="11.25">
      <c r="A318" s="105"/>
    </row>
    <row r="319" ht="11.25">
      <c r="A319" s="105"/>
    </row>
    <row r="320" ht="11.25">
      <c r="A320" s="105"/>
    </row>
    <row r="321" ht="11.25">
      <c r="A321" s="105"/>
    </row>
    <row r="322" ht="11.25">
      <c r="A322" s="105"/>
    </row>
    <row r="323" ht="11.25">
      <c r="A323" s="105"/>
    </row>
    <row r="324" ht="11.25">
      <c r="A324" s="105"/>
    </row>
    <row r="325" ht="11.25">
      <c r="A325" s="105"/>
    </row>
    <row r="326" ht="11.25">
      <c r="A326" s="105"/>
    </row>
    <row r="327" ht="11.25">
      <c r="A327" s="105"/>
    </row>
    <row r="328" ht="11.25">
      <c r="A328" s="105"/>
    </row>
    <row r="329" ht="11.25">
      <c r="A329" s="105"/>
    </row>
    <row r="330" ht="11.25">
      <c r="A330" s="105"/>
    </row>
    <row r="331" ht="11.25">
      <c r="A331" s="105"/>
    </row>
    <row r="332" ht="11.25">
      <c r="A332" s="105"/>
    </row>
    <row r="333" ht="11.25">
      <c r="A333" s="105"/>
    </row>
    <row r="334" ht="11.25">
      <c r="A334" s="105"/>
    </row>
    <row r="335" ht="11.25">
      <c r="A335" s="105"/>
    </row>
    <row r="336" ht="11.25">
      <c r="A336" s="105"/>
    </row>
    <row r="337" ht="11.25">
      <c r="A337" s="105"/>
    </row>
    <row r="338" ht="11.25">
      <c r="A338" s="105"/>
    </row>
    <row r="339" ht="11.25">
      <c r="A339" s="105"/>
    </row>
    <row r="340" ht="11.25">
      <c r="A340" s="105"/>
    </row>
    <row r="341" ht="11.25">
      <c r="A341" s="105"/>
    </row>
    <row r="342" ht="11.25">
      <c r="A342" s="105"/>
    </row>
    <row r="343" ht="11.25">
      <c r="A343" s="105"/>
    </row>
    <row r="344" ht="11.25">
      <c r="A344" s="105"/>
    </row>
    <row r="345" ht="11.25">
      <c r="A345" s="105"/>
    </row>
    <row r="346" ht="11.25">
      <c r="A346" s="105"/>
    </row>
    <row r="347" ht="11.25">
      <c r="A347" s="105"/>
    </row>
    <row r="348" ht="11.25">
      <c r="A348" s="105"/>
    </row>
    <row r="349" ht="11.25">
      <c r="A349" s="105"/>
    </row>
    <row r="350" ht="11.25">
      <c r="A350" s="105"/>
    </row>
    <row r="351" ht="11.25">
      <c r="A351" s="105"/>
    </row>
    <row r="352" ht="11.25">
      <c r="A352" s="105"/>
    </row>
    <row r="353" ht="11.25">
      <c r="A353" s="105"/>
    </row>
    <row r="354" ht="11.25">
      <c r="A354" s="105"/>
    </row>
    <row r="355" ht="11.25">
      <c r="A355" s="105"/>
    </row>
    <row r="356" ht="11.25">
      <c r="A356" s="105"/>
    </row>
    <row r="357" ht="11.25">
      <c r="A357" s="105"/>
    </row>
    <row r="358" ht="11.25">
      <c r="A358" s="105"/>
    </row>
    <row r="359" ht="11.25">
      <c r="A359" s="105"/>
    </row>
    <row r="360" ht="11.25">
      <c r="A360" s="105"/>
    </row>
    <row r="361" ht="11.25">
      <c r="A361" s="105"/>
    </row>
    <row r="362" ht="11.25">
      <c r="A362" s="105"/>
    </row>
    <row r="363" ht="11.25">
      <c r="A363" s="105"/>
    </row>
    <row r="364" ht="11.25">
      <c r="A364" s="105"/>
    </row>
    <row r="365" ht="11.25">
      <c r="A365" s="105"/>
    </row>
    <row r="366" ht="11.25">
      <c r="A366" s="105"/>
    </row>
    <row r="367" ht="11.25">
      <c r="A367" s="105"/>
    </row>
    <row r="368" ht="11.25">
      <c r="A368" s="105"/>
    </row>
    <row r="369" ht="11.25">
      <c r="A369" s="105"/>
    </row>
    <row r="370" ht="11.25">
      <c r="A370" s="105"/>
    </row>
    <row r="371" ht="11.25">
      <c r="A371" s="105"/>
    </row>
    <row r="372" ht="11.25">
      <c r="A372" s="105"/>
    </row>
    <row r="373" ht="11.25">
      <c r="A373" s="105"/>
    </row>
    <row r="374" ht="11.25">
      <c r="A374" s="105"/>
    </row>
    <row r="375" ht="11.25">
      <c r="A375" s="105"/>
    </row>
    <row r="376" ht="11.25">
      <c r="A376" s="105"/>
    </row>
    <row r="377" ht="11.25">
      <c r="A377" s="105"/>
    </row>
    <row r="378" ht="11.25">
      <c r="A378" s="105"/>
    </row>
    <row r="379" ht="11.25">
      <c r="A379" s="105"/>
    </row>
    <row r="380" ht="11.25">
      <c r="A380" s="105"/>
    </row>
    <row r="381" ht="11.25">
      <c r="A381" s="105"/>
    </row>
    <row r="382" ht="11.25">
      <c r="A382" s="105"/>
    </row>
    <row r="383" ht="11.25">
      <c r="A383" s="105"/>
    </row>
    <row r="384" ht="11.25">
      <c r="A384" s="105"/>
    </row>
    <row r="385" ht="11.25">
      <c r="A385" s="105"/>
    </row>
    <row r="386" ht="11.25">
      <c r="A386" s="105"/>
    </row>
    <row r="387" ht="11.25">
      <c r="A387" s="105"/>
    </row>
    <row r="388" ht="11.25">
      <c r="A388" s="105"/>
    </row>
    <row r="389" ht="11.25">
      <c r="A389" s="105"/>
    </row>
    <row r="390" ht="11.25">
      <c r="A390" s="105"/>
    </row>
    <row r="391" ht="11.25">
      <c r="A391" s="105"/>
    </row>
    <row r="392" ht="11.25">
      <c r="A392" s="105"/>
    </row>
    <row r="393" ht="11.25">
      <c r="A393" s="105"/>
    </row>
    <row r="394" ht="11.25">
      <c r="A394" s="105"/>
    </row>
    <row r="395" ht="11.25">
      <c r="A395" s="105"/>
    </row>
    <row r="396" ht="11.25">
      <c r="A396" s="105"/>
    </row>
    <row r="397" ht="11.25">
      <c r="A397" s="105"/>
    </row>
    <row r="398" ht="11.25">
      <c r="A398" s="105"/>
    </row>
    <row r="399" ht="11.25">
      <c r="A399" s="105"/>
    </row>
    <row r="400" ht="11.25">
      <c r="A400" s="105"/>
    </row>
    <row r="401" ht="11.25">
      <c r="A401" s="105"/>
    </row>
    <row r="402" ht="11.25">
      <c r="A402" s="105"/>
    </row>
    <row r="403" ht="11.25">
      <c r="A403" s="105"/>
    </row>
    <row r="404" ht="11.25">
      <c r="A404" s="105"/>
    </row>
    <row r="405" ht="11.25">
      <c r="A405" s="105"/>
    </row>
    <row r="406" ht="11.25">
      <c r="A406" s="105"/>
    </row>
    <row r="407" ht="11.25">
      <c r="A407" s="105"/>
    </row>
    <row r="408" ht="11.25">
      <c r="A408" s="105"/>
    </row>
    <row r="409" ht="11.25">
      <c r="A409" s="105"/>
    </row>
    <row r="410" ht="11.25">
      <c r="A410" s="105"/>
    </row>
    <row r="411" ht="11.25">
      <c r="A411" s="105"/>
    </row>
    <row r="412" ht="11.25">
      <c r="A412" s="105"/>
    </row>
    <row r="413" ht="11.25">
      <c r="A413" s="105"/>
    </row>
    <row r="414" ht="11.25">
      <c r="A414" s="105"/>
    </row>
    <row r="415" ht="11.25">
      <c r="A415" s="105"/>
    </row>
    <row r="416" ht="11.25">
      <c r="A416" s="105"/>
    </row>
    <row r="417" ht="11.25">
      <c r="A417" s="105"/>
    </row>
    <row r="418" ht="11.25">
      <c r="A418" s="105"/>
    </row>
    <row r="419" ht="11.25">
      <c r="A419" s="105"/>
    </row>
    <row r="420" ht="11.25">
      <c r="A420" s="105"/>
    </row>
    <row r="421" ht="11.25">
      <c r="A421" s="105"/>
    </row>
    <row r="422" ht="11.25">
      <c r="A422" s="105"/>
    </row>
    <row r="423" ht="11.25">
      <c r="A423" s="105"/>
    </row>
    <row r="424" ht="11.25">
      <c r="A424" s="105"/>
    </row>
    <row r="425" ht="11.25">
      <c r="A425" s="105"/>
    </row>
    <row r="426" ht="11.25">
      <c r="A426" s="105"/>
    </row>
    <row r="427" ht="11.25">
      <c r="A427" s="105"/>
    </row>
    <row r="428" ht="11.25">
      <c r="A428" s="105"/>
    </row>
    <row r="429" ht="11.25">
      <c r="A429" s="105"/>
    </row>
    <row r="430" ht="11.25">
      <c r="A430" s="105"/>
    </row>
    <row r="431" ht="11.25">
      <c r="A431" s="105"/>
    </row>
    <row r="432" ht="11.25">
      <c r="A432" s="105"/>
    </row>
    <row r="433" ht="11.25">
      <c r="A433" s="105"/>
    </row>
    <row r="434" ht="11.25">
      <c r="A434" s="105"/>
    </row>
    <row r="435" ht="11.25">
      <c r="A435" s="105"/>
    </row>
    <row r="436" ht="11.25">
      <c r="A436" s="105"/>
    </row>
    <row r="437" ht="11.25">
      <c r="A437" s="105"/>
    </row>
    <row r="438" ht="11.25">
      <c r="A438" s="105"/>
    </row>
    <row r="439" ht="11.25">
      <c r="A439" s="105"/>
    </row>
    <row r="440" ht="11.25">
      <c r="A440" s="105"/>
    </row>
    <row r="441" ht="11.25">
      <c r="A441" s="105"/>
    </row>
    <row r="442" ht="11.25">
      <c r="A442" s="105"/>
    </row>
    <row r="443" ht="11.25">
      <c r="A443" s="105"/>
    </row>
    <row r="444" ht="11.25">
      <c r="A444" s="105"/>
    </row>
    <row r="445" ht="11.25">
      <c r="A445" s="105"/>
    </row>
    <row r="446" ht="11.25">
      <c r="A446" s="105"/>
    </row>
    <row r="447" ht="11.25">
      <c r="A447" s="105"/>
    </row>
    <row r="448" ht="11.25">
      <c r="A448" s="105"/>
    </row>
    <row r="449" ht="11.25">
      <c r="A449" s="105"/>
    </row>
    <row r="450" ht="11.25">
      <c r="A450" s="105"/>
    </row>
    <row r="451" ht="11.25">
      <c r="A451" s="105"/>
    </row>
    <row r="452" ht="11.25">
      <c r="A452" s="105"/>
    </row>
    <row r="453" ht="11.25">
      <c r="A453" s="105"/>
    </row>
    <row r="454" ht="11.25">
      <c r="A454" s="105"/>
    </row>
    <row r="455" ht="11.25">
      <c r="A455" s="105"/>
    </row>
    <row r="456" ht="11.25">
      <c r="A456" s="105"/>
    </row>
    <row r="457" ht="11.25">
      <c r="A457" s="105"/>
    </row>
    <row r="458" ht="11.25">
      <c r="A458" s="105"/>
    </row>
    <row r="459" ht="11.25">
      <c r="A459" s="105"/>
    </row>
    <row r="460" ht="11.25">
      <c r="A460" s="105"/>
    </row>
    <row r="461" ht="11.25">
      <c r="A461" s="105"/>
    </row>
    <row r="462" ht="11.25">
      <c r="A462" s="105"/>
    </row>
    <row r="463" ht="11.25">
      <c r="A463" s="105"/>
    </row>
    <row r="464" ht="11.25">
      <c r="A464" s="105"/>
    </row>
    <row r="465" ht="11.25">
      <c r="A465" s="105"/>
    </row>
    <row r="466" ht="11.25">
      <c r="A466" s="105"/>
    </row>
    <row r="467" ht="11.25">
      <c r="A467" s="105"/>
    </row>
    <row r="468" ht="11.25">
      <c r="A468" s="105"/>
    </row>
    <row r="469" ht="11.25">
      <c r="A469" s="105"/>
    </row>
    <row r="470" ht="11.25">
      <c r="A470" s="105"/>
    </row>
    <row r="471" ht="11.25">
      <c r="A471" s="105"/>
    </row>
    <row r="472" ht="11.25">
      <c r="A472" s="105"/>
    </row>
    <row r="473" ht="11.25">
      <c r="A473" s="105"/>
    </row>
    <row r="474" ht="11.25">
      <c r="A474" s="105"/>
    </row>
    <row r="475" ht="11.25">
      <c r="A475" s="105"/>
    </row>
    <row r="476" ht="11.25">
      <c r="A476" s="105"/>
    </row>
    <row r="477" ht="11.25">
      <c r="A477" s="105"/>
    </row>
    <row r="478" ht="11.25">
      <c r="A478" s="105"/>
    </row>
    <row r="479" ht="11.25">
      <c r="A479" s="105"/>
    </row>
    <row r="480" ht="11.25">
      <c r="A480" s="105"/>
    </row>
    <row r="481" ht="11.25">
      <c r="A481" s="105"/>
    </row>
    <row r="482" ht="11.25">
      <c r="A482" s="105"/>
    </row>
    <row r="483" ht="11.25">
      <c r="A483" s="105"/>
    </row>
    <row r="484" ht="11.25">
      <c r="A484" s="105"/>
    </row>
    <row r="485" ht="11.25">
      <c r="A485" s="105"/>
    </row>
    <row r="486" ht="11.25">
      <c r="A486" s="105"/>
    </row>
    <row r="487" ht="11.25">
      <c r="A487" s="105"/>
    </row>
    <row r="488" ht="11.25">
      <c r="A488" s="105"/>
    </row>
    <row r="489" ht="11.25">
      <c r="A489" s="105"/>
    </row>
    <row r="490" ht="11.25">
      <c r="A490" s="105"/>
    </row>
    <row r="491" ht="11.25">
      <c r="A491" s="105"/>
    </row>
    <row r="492" ht="11.25">
      <c r="A492" s="105"/>
    </row>
    <row r="493" ht="11.25">
      <c r="A493" s="105"/>
    </row>
    <row r="494" ht="11.25">
      <c r="A494" s="105"/>
    </row>
    <row r="495" ht="11.25">
      <c r="A495" s="105"/>
    </row>
    <row r="496" ht="11.25">
      <c r="A496" s="105"/>
    </row>
    <row r="497" ht="11.25">
      <c r="A497" s="105"/>
    </row>
    <row r="498" ht="11.25">
      <c r="A498" s="105"/>
    </row>
    <row r="499" ht="11.25">
      <c r="A499" s="105"/>
    </row>
    <row r="500" ht="11.25">
      <c r="A500" s="105"/>
    </row>
    <row r="501" ht="11.25">
      <c r="A501" s="105"/>
    </row>
    <row r="502" ht="11.25">
      <c r="A502" s="105"/>
    </row>
    <row r="503" ht="11.25">
      <c r="A503" s="105"/>
    </row>
    <row r="504" ht="11.25">
      <c r="A504" s="105"/>
    </row>
    <row r="505" ht="11.25">
      <c r="A505" s="105"/>
    </row>
    <row r="506" ht="11.25">
      <c r="A506" s="105"/>
    </row>
    <row r="507" ht="11.25">
      <c r="A507" s="105"/>
    </row>
    <row r="508" ht="11.25">
      <c r="A508" s="105"/>
    </row>
    <row r="509" ht="11.25">
      <c r="A509" s="105"/>
    </row>
    <row r="510" ht="11.25">
      <c r="A510" s="105"/>
    </row>
    <row r="511" ht="11.25">
      <c r="A511" s="105"/>
    </row>
    <row r="512" ht="11.25">
      <c r="A512" s="105"/>
    </row>
    <row r="513" ht="11.25">
      <c r="A513" s="105"/>
    </row>
    <row r="514" ht="11.25">
      <c r="A514" s="105"/>
    </row>
    <row r="515" ht="11.25">
      <c r="A515" s="105"/>
    </row>
    <row r="516" ht="11.25">
      <c r="A516" s="105"/>
    </row>
    <row r="517" ht="11.25">
      <c r="A517" s="105"/>
    </row>
    <row r="518" ht="11.25">
      <c r="A518" s="105"/>
    </row>
    <row r="519" ht="11.25">
      <c r="A519" s="105"/>
    </row>
    <row r="520" ht="11.25">
      <c r="A520" s="105"/>
    </row>
    <row r="521" ht="11.25">
      <c r="A521" s="105"/>
    </row>
    <row r="522" ht="11.25">
      <c r="A522" s="105"/>
    </row>
    <row r="523" ht="11.25">
      <c r="A523" s="105"/>
    </row>
    <row r="524" ht="11.25">
      <c r="A524" s="105"/>
    </row>
    <row r="525" ht="11.25">
      <c r="A525" s="105"/>
    </row>
    <row r="526" ht="11.25">
      <c r="A526" s="105"/>
    </row>
    <row r="527" ht="11.25">
      <c r="A527" s="105"/>
    </row>
    <row r="528" ht="11.25">
      <c r="A528" s="105"/>
    </row>
    <row r="529" ht="11.25">
      <c r="A529" s="105"/>
    </row>
    <row r="530" ht="11.25">
      <c r="A530" s="105"/>
    </row>
    <row r="531" ht="11.25">
      <c r="A531" s="105"/>
    </row>
    <row r="532" ht="11.25">
      <c r="A532" s="105"/>
    </row>
    <row r="533" ht="11.25">
      <c r="A533" s="105"/>
    </row>
    <row r="534" ht="11.25">
      <c r="A534" s="105"/>
    </row>
    <row r="535" ht="11.25">
      <c r="A535" s="105"/>
    </row>
    <row r="536" ht="11.25">
      <c r="A536" s="105"/>
    </row>
    <row r="537" ht="11.25">
      <c r="A537" s="105"/>
    </row>
    <row r="538" ht="11.25">
      <c r="A538" s="105"/>
    </row>
    <row r="539" ht="11.25">
      <c r="A539" s="105"/>
    </row>
    <row r="540" ht="11.25">
      <c r="A540" s="105"/>
    </row>
    <row r="541" ht="11.25">
      <c r="A541" s="105"/>
    </row>
    <row r="542" ht="11.25">
      <c r="A542" s="105"/>
    </row>
    <row r="543" ht="11.25">
      <c r="A543" s="105"/>
    </row>
    <row r="544" ht="11.25">
      <c r="A544" s="105"/>
    </row>
    <row r="545" ht="11.25">
      <c r="A545" s="105"/>
    </row>
    <row r="546" ht="11.25">
      <c r="A546" s="105"/>
    </row>
    <row r="547" ht="11.25">
      <c r="A547" s="105"/>
    </row>
    <row r="548" ht="11.25">
      <c r="A548" s="105"/>
    </row>
    <row r="549" ht="11.25">
      <c r="A549" s="105"/>
    </row>
    <row r="550" ht="11.25">
      <c r="A550" s="105"/>
    </row>
    <row r="551" ht="11.25">
      <c r="A551" s="105"/>
    </row>
    <row r="552" ht="11.25">
      <c r="A552" s="105"/>
    </row>
    <row r="553" ht="11.25">
      <c r="A553" s="105"/>
    </row>
    <row r="554" ht="11.25">
      <c r="A554" s="105"/>
    </row>
    <row r="555" ht="11.25">
      <c r="A555" s="105"/>
    </row>
    <row r="556" ht="11.25">
      <c r="A556" s="105"/>
    </row>
    <row r="557" ht="11.25">
      <c r="A557" s="105"/>
    </row>
    <row r="558" ht="11.25">
      <c r="A558" s="105"/>
    </row>
    <row r="559" ht="11.25">
      <c r="A559" s="105"/>
    </row>
    <row r="560" ht="11.25">
      <c r="A560" s="105"/>
    </row>
    <row r="561" ht="11.25">
      <c r="A561" s="105"/>
    </row>
    <row r="562" ht="11.25">
      <c r="A562" s="105"/>
    </row>
    <row r="563" ht="11.25">
      <c r="A563" s="105"/>
    </row>
    <row r="564" ht="11.25">
      <c r="A564" s="105"/>
    </row>
    <row r="565" ht="11.25">
      <c r="A565" s="105"/>
    </row>
    <row r="566" ht="11.25">
      <c r="A566" s="105"/>
    </row>
    <row r="567" ht="11.25">
      <c r="A567" s="105"/>
    </row>
    <row r="568" ht="11.25">
      <c r="A568" s="105"/>
    </row>
    <row r="569" ht="11.25">
      <c r="A569" s="105"/>
    </row>
    <row r="570" ht="11.25">
      <c r="A570" s="105"/>
    </row>
    <row r="571" ht="11.25">
      <c r="A571" s="105"/>
    </row>
    <row r="572" ht="11.25">
      <c r="A572" s="105"/>
    </row>
    <row r="573" ht="11.25">
      <c r="A573" s="105"/>
    </row>
    <row r="574" ht="11.25">
      <c r="A574" s="105"/>
    </row>
    <row r="575" ht="11.25">
      <c r="A575" s="105"/>
    </row>
    <row r="576" ht="11.25">
      <c r="A576" s="105"/>
    </row>
    <row r="577" ht="11.25">
      <c r="A577" s="105"/>
    </row>
    <row r="578" ht="11.25">
      <c r="A578" s="105"/>
    </row>
    <row r="579" ht="11.25">
      <c r="A579" s="105"/>
    </row>
    <row r="580" ht="11.25">
      <c r="A580" s="105"/>
    </row>
    <row r="581" ht="11.25">
      <c r="A581" s="105"/>
    </row>
    <row r="582" ht="11.25">
      <c r="A582" s="105"/>
    </row>
    <row r="583" ht="11.25">
      <c r="A583" s="105"/>
    </row>
    <row r="584" ht="11.25">
      <c r="A584" s="105"/>
    </row>
    <row r="585" ht="11.25">
      <c r="A585" s="105"/>
    </row>
    <row r="586" ht="11.25">
      <c r="A586" s="105"/>
    </row>
    <row r="587" ht="11.25">
      <c r="A587" s="105"/>
    </row>
    <row r="588" ht="11.25">
      <c r="A588" s="105"/>
    </row>
    <row r="589" ht="11.25">
      <c r="A589" s="105"/>
    </row>
    <row r="590" ht="11.25">
      <c r="A590" s="105"/>
    </row>
    <row r="591" ht="11.25">
      <c r="A591" s="105"/>
    </row>
    <row r="592" ht="11.25">
      <c r="A592" s="105"/>
    </row>
    <row r="593" ht="11.25">
      <c r="A593" s="105"/>
    </row>
    <row r="594" ht="11.25">
      <c r="A594" s="105"/>
    </row>
    <row r="595" ht="11.25">
      <c r="A595" s="105"/>
    </row>
    <row r="596" ht="11.25">
      <c r="A596" s="105"/>
    </row>
    <row r="597" ht="11.25">
      <c r="A597" s="105"/>
    </row>
    <row r="598" ht="11.25">
      <c r="A598" s="105"/>
    </row>
    <row r="599" ht="11.25">
      <c r="A599" s="105"/>
    </row>
    <row r="600" ht="11.25">
      <c r="A600" s="105"/>
    </row>
    <row r="601" ht="11.25">
      <c r="A601" s="105"/>
    </row>
  </sheetData>
  <sheetProtection/>
  <mergeCells count="4">
    <mergeCell ref="A4:D4"/>
    <mergeCell ref="A5:D5"/>
    <mergeCell ref="A2:D2"/>
    <mergeCell ref="A3:D3"/>
  </mergeCells>
  <printOptions horizontalCentered="1"/>
  <pageMargins left="0.3149606299212598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03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31.00390625" style="0" customWidth="1"/>
    <col min="2" max="3" width="12.75390625" style="0" bestFit="1" customWidth="1"/>
    <col min="4" max="4" width="17.25390625" style="0" customWidth="1"/>
    <col min="5" max="5" width="14.25390625" style="0" customWidth="1"/>
    <col min="6" max="6" width="11.125" style="0" bestFit="1" customWidth="1"/>
    <col min="7" max="7" width="14.00390625" style="0" customWidth="1"/>
    <col min="8" max="8" width="13.75390625" style="0" bestFit="1" customWidth="1"/>
    <col min="9" max="9" width="16.625" style="0" customWidth="1"/>
    <col min="10" max="10" width="9.625" style="0" customWidth="1"/>
    <col min="11" max="11" width="11.25390625" style="0" customWidth="1"/>
  </cols>
  <sheetData>
    <row r="1" spans="1:9" ht="12.75">
      <c r="A1" t="s">
        <v>758</v>
      </c>
      <c r="I1" s="81" t="s">
        <v>981</v>
      </c>
    </row>
    <row r="2" spans="1:9" ht="12.75">
      <c r="A2" s="388" t="s">
        <v>610</v>
      </c>
      <c r="B2" s="388"/>
      <c r="C2" s="388"/>
      <c r="D2" s="388"/>
      <c r="E2" s="388"/>
      <c r="F2" s="388"/>
      <c r="G2" s="388"/>
      <c r="H2" s="388"/>
      <c r="I2" s="388"/>
    </row>
    <row r="3" spans="1:9" ht="12.75">
      <c r="A3" s="388" t="s">
        <v>1047</v>
      </c>
      <c r="B3" s="388"/>
      <c r="C3" s="388"/>
      <c r="D3" s="388"/>
      <c r="E3" s="388"/>
      <c r="F3" s="388"/>
      <c r="G3" s="388"/>
      <c r="H3" s="388"/>
      <c r="I3" s="388"/>
    </row>
    <row r="4" spans="1:9" ht="12.75">
      <c r="A4" s="405" t="s">
        <v>982</v>
      </c>
      <c r="B4" s="405"/>
      <c r="C4" s="405"/>
      <c r="D4" s="405"/>
      <c r="E4" s="405"/>
      <c r="F4" s="405"/>
      <c r="G4" s="405"/>
      <c r="H4" s="405"/>
      <c r="I4" s="405"/>
    </row>
    <row r="8" spans="1:9" ht="63" customHeight="1">
      <c r="A8" s="406" t="s">
        <v>596</v>
      </c>
      <c r="B8" s="271" t="s">
        <v>983</v>
      </c>
      <c r="C8" s="271" t="s">
        <v>984</v>
      </c>
      <c r="D8" s="271" t="s">
        <v>985</v>
      </c>
      <c r="E8" s="271" t="s">
        <v>986</v>
      </c>
      <c r="F8" s="271" t="s">
        <v>987</v>
      </c>
      <c r="G8" s="271" t="s">
        <v>988</v>
      </c>
      <c r="H8" s="271" t="s">
        <v>989</v>
      </c>
      <c r="I8" s="271" t="s">
        <v>990</v>
      </c>
    </row>
    <row r="9" spans="1:9" ht="18.75" customHeight="1">
      <c r="A9" s="406"/>
      <c r="B9" s="272">
        <v>1</v>
      </c>
      <c r="C9" s="272">
        <v>2</v>
      </c>
      <c r="D9" s="272">
        <v>3</v>
      </c>
      <c r="E9" s="272">
        <v>4</v>
      </c>
      <c r="F9" s="272">
        <v>5</v>
      </c>
      <c r="G9" s="272">
        <v>6</v>
      </c>
      <c r="H9" s="272">
        <v>7</v>
      </c>
      <c r="I9" s="272">
        <v>8</v>
      </c>
    </row>
    <row r="10" spans="1:9" s="80" customFormat="1" ht="17.25" customHeight="1">
      <c r="A10" s="273" t="s">
        <v>17</v>
      </c>
      <c r="B10" s="274">
        <v>543397635</v>
      </c>
      <c r="C10" s="274">
        <v>135437804</v>
      </c>
      <c r="D10" s="274">
        <v>155084344</v>
      </c>
      <c r="E10" s="274">
        <v>3469010</v>
      </c>
      <c r="F10" s="274">
        <v>107577632</v>
      </c>
      <c r="G10" s="274">
        <f aca="true" t="shared" si="0" ref="G10:G15">B10-C10-D10-E10-F10</f>
        <v>141828845</v>
      </c>
      <c r="H10" s="275">
        <f>G10/B10</f>
        <v>0.2610037951306137</v>
      </c>
      <c r="I10" s="276">
        <f>B10-C10-E10-F10</f>
        <v>296913189</v>
      </c>
    </row>
    <row r="11" spans="1:9" s="80" customFormat="1" ht="17.25" customHeight="1">
      <c r="A11" s="273" t="s">
        <v>991</v>
      </c>
      <c r="B11" s="274">
        <v>462223365</v>
      </c>
      <c r="C11" s="274">
        <v>10549075</v>
      </c>
      <c r="D11" s="274">
        <v>367350827</v>
      </c>
      <c r="E11" s="274">
        <v>130000</v>
      </c>
      <c r="F11" s="274">
        <v>12489158</v>
      </c>
      <c r="G11" s="274">
        <f t="shared" si="0"/>
        <v>71704305</v>
      </c>
      <c r="H11" s="275">
        <f aca="true" t="shared" si="1" ref="H11:H18">G11/B11</f>
        <v>0.15512912247523447</v>
      </c>
      <c r="I11" s="276">
        <f>B11-C11-E11-F11</f>
        <v>439055132</v>
      </c>
    </row>
    <row r="12" spans="1:9" s="80" customFormat="1" ht="17.25" customHeight="1">
      <c r="A12" s="277" t="s">
        <v>992</v>
      </c>
      <c r="B12" s="278">
        <v>48849387</v>
      </c>
      <c r="C12" s="278">
        <v>6644418</v>
      </c>
      <c r="D12" s="278">
        <v>15229060</v>
      </c>
      <c r="E12" s="278">
        <v>4481901</v>
      </c>
      <c r="F12" s="278">
        <v>1699639</v>
      </c>
      <c r="G12" s="274">
        <f t="shared" si="0"/>
        <v>20794369</v>
      </c>
      <c r="H12" s="275">
        <f t="shared" si="1"/>
        <v>0.4256833151253259</v>
      </c>
      <c r="I12" s="276">
        <f aca="true" t="shared" si="2" ref="I12:I18">B12-C12-E12-F12</f>
        <v>36023429</v>
      </c>
    </row>
    <row r="13" spans="1:9" s="80" customFormat="1" ht="25.5">
      <c r="A13" s="279" t="s">
        <v>993</v>
      </c>
      <c r="B13" s="274">
        <v>116275674</v>
      </c>
      <c r="C13" s="274">
        <v>10950496</v>
      </c>
      <c r="D13" s="278">
        <v>15229060</v>
      </c>
      <c r="E13" s="274">
        <v>5732425</v>
      </c>
      <c r="F13" s="274">
        <v>1679825</v>
      </c>
      <c r="G13" s="274">
        <f t="shared" si="0"/>
        <v>82683868</v>
      </c>
      <c r="H13" s="275">
        <f t="shared" si="1"/>
        <v>0.7111020315392883</v>
      </c>
      <c r="I13" s="276">
        <f t="shared" si="2"/>
        <v>97912928</v>
      </c>
    </row>
    <row r="14" spans="1:9" ht="17.25" customHeight="1">
      <c r="A14" s="265" t="s">
        <v>18</v>
      </c>
      <c r="B14" s="268">
        <v>1014473608</v>
      </c>
      <c r="C14" s="268">
        <v>83888000</v>
      </c>
      <c r="D14" s="274">
        <v>168568801</v>
      </c>
      <c r="E14" s="268">
        <v>577052193</v>
      </c>
      <c r="F14" s="268">
        <v>80570487</v>
      </c>
      <c r="G14" s="268">
        <f t="shared" si="0"/>
        <v>104394127</v>
      </c>
      <c r="H14" s="280">
        <f t="shared" si="1"/>
        <v>0.10290472435829005</v>
      </c>
      <c r="I14" s="270">
        <f t="shared" si="2"/>
        <v>272962928</v>
      </c>
    </row>
    <row r="15" spans="1:11" s="282" customFormat="1" ht="17.25" customHeight="1">
      <c r="A15" s="180" t="s">
        <v>994</v>
      </c>
      <c r="B15" s="281">
        <v>548361270</v>
      </c>
      <c r="C15" s="281">
        <v>8622000</v>
      </c>
      <c r="D15" s="278">
        <v>249152000</v>
      </c>
      <c r="E15" s="281">
        <v>9734358</v>
      </c>
      <c r="F15" s="281">
        <v>23106818</v>
      </c>
      <c r="G15" s="268">
        <f t="shared" si="0"/>
        <v>257746094</v>
      </c>
      <c r="H15" s="280">
        <f t="shared" si="1"/>
        <v>0.47002971964084916</v>
      </c>
      <c r="I15" s="270">
        <f t="shared" si="2"/>
        <v>506898094</v>
      </c>
      <c r="J15"/>
      <c r="K15"/>
    </row>
    <row r="16" spans="1:9" s="74" customFormat="1" ht="17.25" customHeight="1">
      <c r="A16" s="269" t="s">
        <v>497</v>
      </c>
      <c r="B16" s="270">
        <f aca="true" t="shared" si="3" ref="B16:G16">SUM(B10:B15)</f>
        <v>2733580939</v>
      </c>
      <c r="C16" s="270">
        <f t="shared" si="3"/>
        <v>256091793</v>
      </c>
      <c r="D16" s="276">
        <f>SUM(D10:D15)</f>
        <v>970614092</v>
      </c>
      <c r="E16" s="270">
        <f t="shared" si="3"/>
        <v>600599887</v>
      </c>
      <c r="F16" s="270">
        <f t="shared" si="3"/>
        <v>227123559</v>
      </c>
      <c r="G16" s="270">
        <f t="shared" si="3"/>
        <v>679151608</v>
      </c>
      <c r="H16" s="280">
        <f t="shared" si="1"/>
        <v>0.24844759425650942</v>
      </c>
      <c r="I16" s="270">
        <f t="shared" si="2"/>
        <v>1649765700</v>
      </c>
    </row>
    <row r="17" spans="1:9" ht="17.25" customHeight="1">
      <c r="A17" s="265" t="s">
        <v>20</v>
      </c>
      <c r="B17" s="268">
        <v>2817162667</v>
      </c>
      <c r="C17" s="268">
        <v>988427571</v>
      </c>
      <c r="D17" s="274">
        <v>528898855</v>
      </c>
      <c r="E17" s="268">
        <v>55340000</v>
      </c>
      <c r="F17" s="268"/>
      <c r="G17" s="268">
        <f>B17-C17-D17-E17-F17</f>
        <v>1244496241</v>
      </c>
      <c r="H17" s="280">
        <f t="shared" si="1"/>
        <v>0.44175519418098264</v>
      </c>
      <c r="I17" s="270">
        <f t="shared" si="2"/>
        <v>1773395096</v>
      </c>
    </row>
    <row r="18" spans="1:9" s="74" customFormat="1" ht="17.25" customHeight="1">
      <c r="A18" s="269" t="s">
        <v>995</v>
      </c>
      <c r="B18" s="270">
        <f>SUM(B16:B17)</f>
        <v>5550743606</v>
      </c>
      <c r="C18" s="270">
        <f>C16+C17</f>
        <v>1244519364</v>
      </c>
      <c r="D18" s="270">
        <f>D16+D17</f>
        <v>1499512947</v>
      </c>
      <c r="E18" s="270">
        <f>E16+E17</f>
        <v>655939887</v>
      </c>
      <c r="F18" s="270">
        <f>F16+F17</f>
        <v>227123559</v>
      </c>
      <c r="G18" s="270">
        <f>G16+G17</f>
        <v>1923647849</v>
      </c>
      <c r="H18" s="280">
        <f t="shared" si="1"/>
        <v>0.34655678329668466</v>
      </c>
      <c r="I18" s="270">
        <f t="shared" si="2"/>
        <v>3423160796</v>
      </c>
    </row>
    <row r="19" spans="1:9" ht="12.75">
      <c r="A19" s="283"/>
      <c r="B19" s="284"/>
      <c r="C19" s="284"/>
      <c r="D19" s="284"/>
      <c r="E19" s="284"/>
      <c r="F19" s="284"/>
      <c r="G19" s="284"/>
      <c r="H19" s="285"/>
      <c r="I19" s="286"/>
    </row>
    <row r="21" spans="1:4" ht="12.75">
      <c r="A21" s="79"/>
      <c r="B21" s="287"/>
      <c r="C21" s="287"/>
      <c r="D21" s="288"/>
    </row>
    <row r="22" spans="1:4" ht="12.75">
      <c r="A22" s="287"/>
      <c r="B22" s="287"/>
      <c r="C22" s="287"/>
      <c r="D22" s="288"/>
    </row>
    <row r="23" spans="1:4" ht="12.75">
      <c r="A23" s="287"/>
      <c r="B23" s="287"/>
      <c r="C23" s="287"/>
      <c r="D23" s="287"/>
    </row>
    <row r="24" spans="1:4" ht="12.75">
      <c r="A24" s="287"/>
      <c r="B24" s="287"/>
      <c r="C24" s="287"/>
      <c r="D24" s="288"/>
    </row>
    <row r="25" spans="1:11" s="282" customFormat="1" ht="12.75">
      <c r="A25"/>
      <c r="B25" s="73"/>
      <c r="C25"/>
      <c r="D25"/>
      <c r="E25"/>
      <c r="F25"/>
      <c r="G25"/>
      <c r="H25"/>
      <c r="I25"/>
      <c r="J25"/>
      <c r="K25"/>
    </row>
    <row r="26" spans="1:11" s="282" customFormat="1" ht="12.75">
      <c r="A26"/>
      <c r="B26"/>
      <c r="C26"/>
      <c r="D26"/>
      <c r="E26"/>
      <c r="F26"/>
      <c r="G26"/>
      <c r="H26"/>
      <c r="I26"/>
      <c r="J26"/>
      <c r="K26"/>
    </row>
    <row r="50" ht="24" customHeight="1"/>
    <row r="51" ht="26.25" customHeight="1"/>
    <row r="70" spans="1:11" s="282" customFormat="1" ht="12.75">
      <c r="A70"/>
      <c r="B70"/>
      <c r="C70"/>
      <c r="D70"/>
      <c r="E70"/>
      <c r="F70"/>
      <c r="G70"/>
      <c r="H70"/>
      <c r="I70"/>
      <c r="J70"/>
      <c r="K70"/>
    </row>
    <row r="85" ht="24.75" customHeight="1"/>
    <row r="101" spans="5:8" ht="12.75">
      <c r="E101" s="73"/>
      <c r="F101" s="73"/>
      <c r="G101" s="73"/>
      <c r="H101" s="73"/>
    </row>
    <row r="102" spans="5:8" ht="12.75">
      <c r="E102" s="73"/>
      <c r="F102" s="73"/>
      <c r="G102" s="73"/>
      <c r="H102" s="73"/>
    </row>
    <row r="103" spans="5:8" ht="12.75">
      <c r="E103" s="73"/>
      <c r="F103" s="73"/>
      <c r="G103" s="73"/>
      <c r="H103" s="73"/>
    </row>
  </sheetData>
  <sheetProtection/>
  <mergeCells count="4">
    <mergeCell ref="A2:I2"/>
    <mergeCell ref="A3:I3"/>
    <mergeCell ref="A4:I4"/>
    <mergeCell ref="A8:A9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7.125" style="0" customWidth="1"/>
    <col min="2" max="2" width="50.125" style="0" customWidth="1"/>
    <col min="3" max="3" width="16.875" style="0" bestFit="1" customWidth="1"/>
  </cols>
  <sheetData>
    <row r="1" spans="1:3" ht="12.75">
      <c r="A1" t="s">
        <v>758</v>
      </c>
      <c r="C1" s="81" t="s">
        <v>624</v>
      </c>
    </row>
    <row r="3" spans="1:3" ht="12.75">
      <c r="A3" s="388" t="s">
        <v>625</v>
      </c>
      <c r="B3" s="388"/>
      <c r="C3" s="388"/>
    </row>
    <row r="4" spans="1:3" ht="12.75">
      <c r="A4" s="388" t="s">
        <v>842</v>
      </c>
      <c r="B4" s="388"/>
      <c r="C4" s="388"/>
    </row>
    <row r="5" spans="1:3" ht="12.75">
      <c r="A5" s="82"/>
      <c r="B5" s="82"/>
      <c r="C5" s="82"/>
    </row>
    <row r="7" spans="1:3" ht="37.5" customHeight="1">
      <c r="A7" s="407" t="s">
        <v>622</v>
      </c>
      <c r="B7" s="408"/>
      <c r="C7" s="121" t="s">
        <v>514</v>
      </c>
    </row>
    <row r="8" spans="1:3" ht="18" customHeight="1">
      <c r="A8" s="409" t="s">
        <v>623</v>
      </c>
      <c r="B8" s="410"/>
      <c r="C8" s="126">
        <v>134795000</v>
      </c>
    </row>
    <row r="9" spans="1:3" ht="17.25" customHeight="1">
      <c r="A9" s="411" t="s">
        <v>621</v>
      </c>
      <c r="B9" s="412"/>
      <c r="C9" s="127">
        <f>C8</f>
        <v>134795000</v>
      </c>
    </row>
  </sheetData>
  <sheetProtection/>
  <mergeCells count="5">
    <mergeCell ref="A7:B7"/>
    <mergeCell ref="A8:B8"/>
    <mergeCell ref="A9:B9"/>
    <mergeCell ref="A3:C3"/>
    <mergeCell ref="A4:C4"/>
  </mergeCells>
  <printOptions horizontalCentered="1"/>
  <pageMargins left="0.7874015748031497" right="0.7874015748031497" top="1.535433070866142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9.125" style="289" customWidth="1"/>
    <col min="2" max="2" width="22.25390625" style="289" customWidth="1"/>
    <col min="3" max="3" width="25.00390625" style="289" customWidth="1"/>
    <col min="4" max="4" width="21.625" style="289" bestFit="1" customWidth="1"/>
    <col min="5" max="16384" width="9.125" style="289" customWidth="1"/>
  </cols>
  <sheetData>
    <row r="1" spans="1:4" ht="12.75">
      <c r="A1" s="289" t="s">
        <v>758</v>
      </c>
      <c r="D1" s="290" t="s">
        <v>996</v>
      </c>
    </row>
    <row r="4" spans="1:4" ht="12.75">
      <c r="A4" s="413" t="s">
        <v>997</v>
      </c>
      <c r="B4" s="413"/>
      <c r="C4" s="413"/>
      <c r="D4" s="413"/>
    </row>
    <row r="5" spans="1:4" ht="12.75">
      <c r="A5" s="413" t="s">
        <v>842</v>
      </c>
      <c r="B5" s="413"/>
      <c r="C5" s="413"/>
      <c r="D5" s="413"/>
    </row>
    <row r="8" spans="1:4" ht="30.75" customHeight="1">
      <c r="A8" s="291" t="s">
        <v>556</v>
      </c>
      <c r="B8" s="291" t="s">
        <v>998</v>
      </c>
      <c r="C8" s="291" t="s">
        <v>999</v>
      </c>
      <c r="D8" s="291" t="s">
        <v>1000</v>
      </c>
    </row>
    <row r="9" spans="1:4" ht="29.25" customHeight="1">
      <c r="A9" s="292" t="s">
        <v>1001</v>
      </c>
      <c r="B9" s="293" t="s">
        <v>1002</v>
      </c>
      <c r="C9" s="268">
        <v>30303504</v>
      </c>
      <c r="D9" s="268">
        <v>0</v>
      </c>
    </row>
    <row r="10" spans="1:4" ht="38.25">
      <c r="A10" s="292" t="s">
        <v>1003</v>
      </c>
      <c r="B10" s="293" t="s">
        <v>1004</v>
      </c>
      <c r="C10" s="339">
        <v>7000000</v>
      </c>
      <c r="D10" s="268">
        <v>0</v>
      </c>
    </row>
    <row r="11" spans="1:4" ht="22.5" customHeight="1">
      <c r="A11" s="294" t="s">
        <v>1005</v>
      </c>
      <c r="B11" s="295" t="s">
        <v>1006</v>
      </c>
      <c r="C11" s="339">
        <v>485000000</v>
      </c>
      <c r="D11" s="268">
        <v>18000000</v>
      </c>
    </row>
    <row r="12" spans="1:4" ht="25.5">
      <c r="A12" s="296"/>
      <c r="B12" s="293" t="s">
        <v>615</v>
      </c>
      <c r="C12" s="339">
        <v>120000000</v>
      </c>
      <c r="D12" s="268">
        <v>2000000</v>
      </c>
    </row>
    <row r="13" spans="1:4" ht="19.5" customHeight="1">
      <c r="A13" s="296"/>
      <c r="B13" s="293" t="s">
        <v>1007</v>
      </c>
      <c r="C13" s="339">
        <v>165000000</v>
      </c>
      <c r="D13" s="268">
        <v>9500000</v>
      </c>
    </row>
    <row r="14" spans="1:4" ht="21" customHeight="1">
      <c r="A14" s="296"/>
      <c r="B14" s="293" t="s">
        <v>616</v>
      </c>
      <c r="C14" s="339">
        <v>22000000</v>
      </c>
      <c r="D14" s="268">
        <v>0</v>
      </c>
    </row>
    <row r="15" spans="1:4" ht="21.75" customHeight="1">
      <c r="A15" s="296"/>
      <c r="B15" s="293" t="s">
        <v>617</v>
      </c>
      <c r="C15" s="339">
        <v>11500000</v>
      </c>
      <c r="D15" s="268">
        <v>0</v>
      </c>
    </row>
    <row r="16" spans="1:4" ht="22.5" customHeight="1">
      <c r="A16" s="296"/>
      <c r="B16" s="293" t="s">
        <v>1008</v>
      </c>
      <c r="C16" s="339">
        <v>42500000</v>
      </c>
      <c r="D16" s="268">
        <v>4200000</v>
      </c>
    </row>
    <row r="17" spans="1:4" s="300" customFormat="1" ht="22.5" customHeight="1">
      <c r="A17" s="297"/>
      <c r="B17" s="298" t="s">
        <v>621</v>
      </c>
      <c r="C17" s="340">
        <v>846000000</v>
      </c>
      <c r="D17" s="299">
        <f>D11+D12+D13+D14+D15+D16</f>
        <v>33700000</v>
      </c>
    </row>
    <row r="18" spans="1:4" ht="25.5">
      <c r="A18" s="292" t="s">
        <v>1009</v>
      </c>
      <c r="B18" s="293" t="s">
        <v>1010</v>
      </c>
      <c r="C18" s="339"/>
      <c r="D18" s="268">
        <v>0</v>
      </c>
    </row>
    <row r="19" spans="1:4" ht="21" customHeight="1">
      <c r="A19" s="292" t="s">
        <v>1011</v>
      </c>
      <c r="B19" s="293" t="s">
        <v>1012</v>
      </c>
      <c r="C19" s="339">
        <v>10500000</v>
      </c>
      <c r="D19" s="268">
        <v>0</v>
      </c>
    </row>
    <row r="20" spans="1:4" ht="22.5" customHeight="1">
      <c r="A20" s="301" t="s">
        <v>995</v>
      </c>
      <c r="B20" s="302"/>
      <c r="C20" s="270">
        <f>C9+C10+C17+C18+C19</f>
        <v>893803504</v>
      </c>
      <c r="D20" s="270">
        <f>D9+D10+D17+D18+D19</f>
        <v>33700000</v>
      </c>
    </row>
    <row r="22" spans="1:2" ht="12.75">
      <c r="A22" s="289" t="s">
        <v>1013</v>
      </c>
      <c r="B22" s="289" t="s">
        <v>1014</v>
      </c>
    </row>
    <row r="23" spans="1:2" ht="12.75">
      <c r="A23" s="289" t="s">
        <v>1015</v>
      </c>
      <c r="B23" s="289" t="s">
        <v>1016</v>
      </c>
    </row>
  </sheetData>
  <sheetProtection/>
  <mergeCells count="2">
    <mergeCell ref="A4:D4"/>
    <mergeCell ref="A5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8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4.75390625" style="0" customWidth="1"/>
    <col min="2" max="2" width="42.75390625" style="0" customWidth="1"/>
    <col min="3" max="3" width="14.75390625" style="0" customWidth="1"/>
    <col min="4" max="4" width="4.75390625" style="0" customWidth="1"/>
    <col min="5" max="5" width="42.75390625" style="0" customWidth="1"/>
    <col min="6" max="6" width="14.75390625" style="0" customWidth="1"/>
  </cols>
  <sheetData>
    <row r="1" spans="1:6" ht="12.75">
      <c r="A1" t="s">
        <v>758</v>
      </c>
      <c r="F1" s="81" t="s">
        <v>816</v>
      </c>
    </row>
    <row r="2" spans="1:6" ht="15">
      <c r="A2" s="360" t="s">
        <v>817</v>
      </c>
      <c r="B2" s="360"/>
      <c r="C2" s="360"/>
      <c r="D2" s="360"/>
      <c r="E2" s="360"/>
      <c r="F2" s="360"/>
    </row>
    <row r="3" spans="1:6" ht="15">
      <c r="A3" s="360" t="s">
        <v>923</v>
      </c>
      <c r="B3" s="360"/>
      <c r="C3" s="360"/>
      <c r="D3" s="360"/>
      <c r="E3" s="360"/>
      <c r="F3" s="360"/>
    </row>
    <row r="4" spans="1:6" ht="15">
      <c r="A4" s="207"/>
      <c r="B4" s="207"/>
      <c r="C4" s="207"/>
      <c r="D4" s="207"/>
      <c r="E4" s="207"/>
      <c r="F4" s="207"/>
    </row>
    <row r="6" spans="1:6" ht="31.5" customHeight="1">
      <c r="A6" s="361" t="s">
        <v>550</v>
      </c>
      <c r="B6" s="362"/>
      <c r="C6" s="85" t="s">
        <v>551</v>
      </c>
      <c r="D6" s="361" t="s">
        <v>552</v>
      </c>
      <c r="E6" s="362"/>
      <c r="F6" s="85" t="s">
        <v>551</v>
      </c>
    </row>
    <row r="7" spans="1:6" s="173" customFormat="1" ht="19.5" customHeight="1">
      <c r="A7" s="208">
        <v>1</v>
      </c>
      <c r="B7" s="209" t="s">
        <v>818</v>
      </c>
      <c r="C7" s="210">
        <v>1780526851</v>
      </c>
      <c r="D7" s="208">
        <v>1</v>
      </c>
      <c r="E7" s="209" t="s">
        <v>24</v>
      </c>
      <c r="F7" s="210">
        <v>1611971094</v>
      </c>
    </row>
    <row r="8" spans="1:6" s="173" customFormat="1" ht="19.5" customHeight="1">
      <c r="A8" s="208">
        <v>2</v>
      </c>
      <c r="B8" s="209" t="s">
        <v>57</v>
      </c>
      <c r="C8" s="210">
        <v>213087</v>
      </c>
      <c r="D8" s="208">
        <v>2</v>
      </c>
      <c r="E8" s="209" t="s">
        <v>796</v>
      </c>
      <c r="F8" s="210">
        <v>282594934</v>
      </c>
    </row>
    <row r="9" spans="1:6" s="173" customFormat="1" ht="19.5" customHeight="1">
      <c r="A9" s="208">
        <v>3</v>
      </c>
      <c r="B9" s="209" t="s">
        <v>819</v>
      </c>
      <c r="C9" s="210">
        <v>791256989</v>
      </c>
      <c r="D9" s="208">
        <v>3</v>
      </c>
      <c r="E9" s="209" t="s">
        <v>820</v>
      </c>
      <c r="F9" s="210">
        <v>1338098527</v>
      </c>
    </row>
    <row r="10" spans="1:6" s="173" customFormat="1" ht="19.5" customHeight="1">
      <c r="A10" s="208">
        <v>4</v>
      </c>
      <c r="B10" s="209" t="s">
        <v>16</v>
      </c>
      <c r="C10" s="210">
        <v>850300000</v>
      </c>
      <c r="D10" s="208">
        <v>4</v>
      </c>
      <c r="E10" s="209" t="s">
        <v>42</v>
      </c>
      <c r="F10" s="210">
        <v>110940500</v>
      </c>
    </row>
    <row r="11" spans="1:6" s="173" customFormat="1" ht="19.5" customHeight="1">
      <c r="A11" s="208">
        <v>5</v>
      </c>
      <c r="B11" s="209" t="s">
        <v>8</v>
      </c>
      <c r="C11" s="210">
        <v>394219364</v>
      </c>
      <c r="D11" s="208">
        <v>5</v>
      </c>
      <c r="E11" s="209" t="s">
        <v>57</v>
      </c>
      <c r="F11" s="210">
        <v>5154321</v>
      </c>
    </row>
    <row r="12" spans="1:6" s="173" customFormat="1" ht="19.5" customHeight="1">
      <c r="A12" s="208">
        <v>6</v>
      </c>
      <c r="B12" s="209" t="s">
        <v>821</v>
      </c>
      <c r="C12" s="210">
        <v>10500000</v>
      </c>
      <c r="D12" s="208">
        <v>6</v>
      </c>
      <c r="E12" s="209" t="s">
        <v>822</v>
      </c>
      <c r="F12" s="210">
        <v>413601278</v>
      </c>
    </row>
    <row r="13" spans="1:6" s="173" customFormat="1" ht="19.5" customHeight="1">
      <c r="A13" s="208">
        <v>7</v>
      </c>
      <c r="B13" s="209" t="s">
        <v>823</v>
      </c>
      <c r="C13" s="210">
        <v>445900</v>
      </c>
      <c r="D13" s="208">
        <v>7</v>
      </c>
      <c r="E13" s="209" t="s">
        <v>824</v>
      </c>
      <c r="F13" s="210">
        <v>11500000</v>
      </c>
    </row>
    <row r="14" spans="1:6" s="173" customFormat="1" ht="19.5" customHeight="1">
      <c r="A14" s="208">
        <v>8</v>
      </c>
      <c r="B14" s="209" t="s">
        <v>825</v>
      </c>
      <c r="C14" s="210">
        <v>1708281415</v>
      </c>
      <c r="D14" s="208">
        <v>8</v>
      </c>
      <c r="E14" s="209" t="s">
        <v>826</v>
      </c>
      <c r="F14" s="210">
        <v>256533113</v>
      </c>
    </row>
    <row r="15" spans="1:6" s="173" customFormat="1" ht="19.5" customHeight="1">
      <c r="A15" s="208">
        <v>9</v>
      </c>
      <c r="B15" s="209" t="s">
        <v>827</v>
      </c>
      <c r="C15" s="210">
        <v>0</v>
      </c>
      <c r="D15" s="208">
        <v>9</v>
      </c>
      <c r="E15" s="209" t="s">
        <v>44</v>
      </c>
      <c r="F15" s="210">
        <v>1453804567</v>
      </c>
    </row>
    <row r="16" spans="1:6" s="173" customFormat="1" ht="19.5" customHeight="1">
      <c r="A16" s="208">
        <v>10</v>
      </c>
      <c r="B16" s="209" t="s">
        <v>828</v>
      </c>
      <c r="C16" s="210">
        <v>0</v>
      </c>
      <c r="D16" s="208">
        <v>10</v>
      </c>
      <c r="E16" s="209" t="s">
        <v>829</v>
      </c>
      <c r="F16" s="210">
        <v>0</v>
      </c>
    </row>
    <row r="17" spans="1:6" s="173" customFormat="1" ht="19.5" customHeight="1">
      <c r="A17" s="208">
        <v>11</v>
      </c>
      <c r="B17" s="209" t="s">
        <v>830</v>
      </c>
      <c r="C17" s="210">
        <v>0</v>
      </c>
      <c r="D17" s="208">
        <v>11</v>
      </c>
      <c r="E17" s="209" t="s">
        <v>795</v>
      </c>
      <c r="F17" s="210">
        <v>51545272</v>
      </c>
    </row>
    <row r="18" spans="1:6" ht="30.75" customHeight="1">
      <c r="A18" s="83"/>
      <c r="B18" s="84" t="s">
        <v>553</v>
      </c>
      <c r="C18" s="211">
        <f>SUM(C7:C17)</f>
        <v>5535743606</v>
      </c>
      <c r="D18" s="83"/>
      <c r="E18" s="84" t="s">
        <v>554</v>
      </c>
      <c r="F18" s="211">
        <f>SUM(F7:F17)</f>
        <v>5535743606</v>
      </c>
    </row>
  </sheetData>
  <sheetProtection/>
  <mergeCells count="4">
    <mergeCell ref="A2:F2"/>
    <mergeCell ref="A3:F3"/>
    <mergeCell ref="A6:B6"/>
    <mergeCell ref="D6:E6"/>
  </mergeCell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7">
      <selection activeCell="J19" sqref="J19"/>
    </sheetView>
  </sheetViews>
  <sheetFormatPr defaultColWidth="9.00390625" defaultRowHeight="12.75"/>
  <cols>
    <col min="1" max="1" width="2.875" style="173" customWidth="1"/>
    <col min="2" max="2" width="22.375" style="173" customWidth="1"/>
    <col min="3" max="3" width="9.375" style="303" customWidth="1"/>
    <col min="4" max="4" width="8.75390625" style="303" customWidth="1"/>
    <col min="5" max="5" width="8.625" style="303" customWidth="1"/>
    <col min="6" max="6" width="9.625" style="303" customWidth="1"/>
    <col min="7" max="7" width="8.75390625" style="303" customWidth="1"/>
    <col min="8" max="8" width="9.25390625" style="303" customWidth="1"/>
    <col min="9" max="9" width="9.125" style="303" customWidth="1"/>
    <col min="10" max="10" width="8.875" style="303" customWidth="1"/>
    <col min="11" max="11" width="9.625" style="303" customWidth="1"/>
    <col min="12" max="12" width="9.375" style="303" customWidth="1"/>
    <col min="13" max="13" width="9.25390625" style="303" customWidth="1"/>
    <col min="14" max="14" width="9.625" style="303" customWidth="1"/>
    <col min="15" max="15" width="10.625" style="303" customWidth="1"/>
    <col min="16" max="16384" width="9.125" style="173" customWidth="1"/>
  </cols>
  <sheetData>
    <row r="1" spans="1:15" ht="12.75">
      <c r="A1" s="173" t="s">
        <v>758</v>
      </c>
      <c r="O1" s="304" t="s">
        <v>1017</v>
      </c>
    </row>
    <row r="2" spans="1:15" ht="12.75">
      <c r="A2" s="414" t="s">
        <v>1018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</row>
    <row r="3" spans="1:15" ht="12.75">
      <c r="A3" s="414" t="s">
        <v>1046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</row>
    <row r="5" spans="1:15" ht="12.75">
      <c r="A5" s="180"/>
      <c r="B5" s="305" t="s">
        <v>1019</v>
      </c>
      <c r="C5" s="306" t="s">
        <v>1020</v>
      </c>
      <c r="D5" s="306" t="s">
        <v>1021</v>
      </c>
      <c r="E5" s="306" t="s">
        <v>1022</v>
      </c>
      <c r="F5" s="306" t="s">
        <v>1023</v>
      </c>
      <c r="G5" s="306" t="s">
        <v>1024</v>
      </c>
      <c r="H5" s="306" t="s">
        <v>1025</v>
      </c>
      <c r="I5" s="306" t="s">
        <v>1026</v>
      </c>
      <c r="J5" s="306" t="s">
        <v>1027</v>
      </c>
      <c r="K5" s="306" t="s">
        <v>1028</v>
      </c>
      <c r="L5" s="307" t="s">
        <v>1029</v>
      </c>
      <c r="M5" s="307" t="s">
        <v>1030</v>
      </c>
      <c r="N5" s="306" t="s">
        <v>1031</v>
      </c>
      <c r="O5" s="306" t="s">
        <v>621</v>
      </c>
    </row>
    <row r="6" spans="1:15" ht="25.5">
      <c r="A6" s="180">
        <v>1</v>
      </c>
      <c r="B6" s="308" t="s">
        <v>1032</v>
      </c>
      <c r="C6" s="309">
        <v>116462000</v>
      </c>
      <c r="D6" s="309">
        <v>116462000</v>
      </c>
      <c r="E6" s="309">
        <v>116462000</v>
      </c>
      <c r="F6" s="309">
        <v>116462000</v>
      </c>
      <c r="G6" s="309">
        <v>116462000</v>
      </c>
      <c r="H6" s="309">
        <v>116462000</v>
      </c>
      <c r="I6" s="309">
        <v>116462000</v>
      </c>
      <c r="J6" s="309">
        <v>116462000</v>
      </c>
      <c r="K6" s="309">
        <v>116462000</v>
      </c>
      <c r="L6" s="309">
        <v>116462000</v>
      </c>
      <c r="M6" s="309">
        <v>116462000</v>
      </c>
      <c r="N6" s="309">
        <v>377564089</v>
      </c>
      <c r="O6" s="310">
        <f>SUM(C6:N6)</f>
        <v>1658646089</v>
      </c>
    </row>
    <row r="7" spans="1:15" ht="25.5">
      <c r="A7" s="180">
        <v>2</v>
      </c>
      <c r="B7" s="308" t="s">
        <v>1056</v>
      </c>
      <c r="C7" s="309">
        <v>15250000</v>
      </c>
      <c r="D7" s="309">
        <v>15250000</v>
      </c>
      <c r="E7" s="309">
        <v>15250000</v>
      </c>
      <c r="F7" s="309">
        <v>15250000</v>
      </c>
      <c r="G7" s="309">
        <v>15250000</v>
      </c>
      <c r="H7" s="309">
        <v>15250000</v>
      </c>
      <c r="I7" s="309">
        <v>15250000</v>
      </c>
      <c r="J7" s="309">
        <v>15250000</v>
      </c>
      <c r="K7" s="309">
        <v>15250000</v>
      </c>
      <c r="L7" s="309">
        <v>15250000</v>
      </c>
      <c r="M7" s="309">
        <v>15250000</v>
      </c>
      <c r="N7" s="309">
        <v>15291738</v>
      </c>
      <c r="O7" s="310">
        <f>SUM(C7:N7)</f>
        <v>183041738</v>
      </c>
    </row>
    <row r="8" spans="1:15" ht="25.5">
      <c r="A8" s="180">
        <v>3</v>
      </c>
      <c r="B8" s="308" t="s">
        <v>1033</v>
      </c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10">
        <f aca="true" t="shared" si="0" ref="O8:O16">SUM(C8:N8)</f>
        <v>0</v>
      </c>
    </row>
    <row r="9" spans="1:15" ht="25.5">
      <c r="A9" s="180">
        <v>4</v>
      </c>
      <c r="B9" s="308" t="s">
        <v>1059</v>
      </c>
      <c r="C9" s="309">
        <v>38995000</v>
      </c>
      <c r="D9" s="309">
        <v>38995000</v>
      </c>
      <c r="E9" s="309">
        <v>38995000</v>
      </c>
      <c r="F9" s="309">
        <v>38995000</v>
      </c>
      <c r="G9" s="309">
        <v>38995000</v>
      </c>
      <c r="H9" s="309">
        <v>38995000</v>
      </c>
      <c r="I9" s="309">
        <v>38995000</v>
      </c>
      <c r="J9" s="309">
        <v>38995000</v>
      </c>
      <c r="K9" s="309">
        <v>38995000</v>
      </c>
      <c r="L9" s="309">
        <v>38995000</v>
      </c>
      <c r="M9" s="309">
        <v>38995000</v>
      </c>
      <c r="N9" s="309">
        <v>38997099</v>
      </c>
      <c r="O9" s="310">
        <f>SUM(C9:N9)</f>
        <v>467942099</v>
      </c>
    </row>
    <row r="10" spans="1:15" ht="12.75">
      <c r="A10" s="180">
        <v>5</v>
      </c>
      <c r="B10" s="308" t="s">
        <v>16</v>
      </c>
      <c r="C10" s="309"/>
      <c r="D10" s="309"/>
      <c r="E10" s="309">
        <v>250000000</v>
      </c>
      <c r="F10" s="309"/>
      <c r="G10" s="309">
        <v>160000000</v>
      </c>
      <c r="H10" s="309"/>
      <c r="I10" s="309"/>
      <c r="J10" s="309"/>
      <c r="K10" s="309">
        <v>320300000</v>
      </c>
      <c r="L10" s="309"/>
      <c r="M10" s="309"/>
      <c r="N10" s="309">
        <v>120000000</v>
      </c>
      <c r="O10" s="310">
        <f t="shared" si="0"/>
        <v>850300000</v>
      </c>
    </row>
    <row r="11" spans="1:15" ht="12.75">
      <c r="A11" s="180">
        <v>6</v>
      </c>
      <c r="B11" s="308" t="s">
        <v>8</v>
      </c>
      <c r="C11" s="309">
        <v>26150000</v>
      </c>
      <c r="D11" s="309">
        <v>26150000</v>
      </c>
      <c r="E11" s="309">
        <v>26150000</v>
      </c>
      <c r="F11" s="309">
        <v>26150000</v>
      </c>
      <c r="G11" s="309">
        <v>26150000</v>
      </c>
      <c r="H11" s="309">
        <v>26150000</v>
      </c>
      <c r="I11" s="309">
        <v>26150000</v>
      </c>
      <c r="J11" s="309">
        <v>26150000</v>
      </c>
      <c r="K11" s="309">
        <v>26150000</v>
      </c>
      <c r="L11" s="309">
        <v>26150000</v>
      </c>
      <c r="M11" s="309">
        <v>26150000</v>
      </c>
      <c r="N11" s="309">
        <v>26192274</v>
      </c>
      <c r="O11" s="310">
        <f t="shared" si="0"/>
        <v>313842274</v>
      </c>
    </row>
    <row r="12" spans="1:15" ht="12.75">
      <c r="A12" s="180">
        <v>7</v>
      </c>
      <c r="B12" s="308" t="s">
        <v>805</v>
      </c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10">
        <f>SUM(C12:N12)</f>
        <v>0</v>
      </c>
    </row>
    <row r="13" spans="1:15" s="74" customFormat="1" ht="25.5">
      <c r="A13" s="180">
        <v>8</v>
      </c>
      <c r="B13" s="308" t="s">
        <v>1034</v>
      </c>
      <c r="C13" s="311"/>
      <c r="D13" s="311"/>
      <c r="E13" s="311"/>
      <c r="F13" s="311"/>
      <c r="G13" s="311"/>
      <c r="H13" s="311"/>
      <c r="I13" s="311"/>
      <c r="J13" s="309"/>
      <c r="K13" s="311"/>
      <c r="L13" s="311"/>
      <c r="M13" s="311"/>
      <c r="N13" s="312">
        <v>10500000</v>
      </c>
      <c r="O13" s="313">
        <f>SUM(C13:N13)</f>
        <v>10500000</v>
      </c>
    </row>
    <row r="14" spans="1:15" ht="25.5">
      <c r="A14" s="180">
        <v>9</v>
      </c>
      <c r="B14" s="308" t="s">
        <v>1057</v>
      </c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10">
        <f t="shared" si="0"/>
        <v>0</v>
      </c>
    </row>
    <row r="15" spans="1:15" s="74" customFormat="1" ht="25.5">
      <c r="A15" s="180">
        <v>10</v>
      </c>
      <c r="B15" s="308" t="s">
        <v>1035</v>
      </c>
      <c r="C15" s="311"/>
      <c r="D15" s="311"/>
      <c r="E15" s="311"/>
      <c r="F15" s="311"/>
      <c r="G15" s="311"/>
      <c r="H15" s="311"/>
      <c r="I15" s="311"/>
      <c r="J15" s="309"/>
      <c r="K15" s="311"/>
      <c r="L15" s="311"/>
      <c r="M15" s="311"/>
      <c r="N15" s="311"/>
      <c r="O15" s="313">
        <f>SUM(C15:N15)</f>
        <v>0</v>
      </c>
    </row>
    <row r="16" spans="1:15" ht="25.5">
      <c r="A16" s="180">
        <v>11</v>
      </c>
      <c r="B16" s="308" t="s">
        <v>1058</v>
      </c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10">
        <f t="shared" si="0"/>
        <v>0</v>
      </c>
    </row>
    <row r="17" spans="1:15" s="74" customFormat="1" ht="25.5">
      <c r="A17" s="314">
        <v>12</v>
      </c>
      <c r="B17" s="315" t="s">
        <v>1064</v>
      </c>
      <c r="C17" s="311">
        <f aca="true" t="shared" si="1" ref="C17:N17">SUM(C6:C16)</f>
        <v>196857000</v>
      </c>
      <c r="D17" s="311">
        <f t="shared" si="1"/>
        <v>196857000</v>
      </c>
      <c r="E17" s="311">
        <f t="shared" si="1"/>
        <v>446857000</v>
      </c>
      <c r="F17" s="311">
        <f t="shared" si="1"/>
        <v>196857000</v>
      </c>
      <c r="G17" s="311">
        <f t="shared" si="1"/>
        <v>356857000</v>
      </c>
      <c r="H17" s="311">
        <f t="shared" si="1"/>
        <v>196857000</v>
      </c>
      <c r="I17" s="311">
        <f t="shared" si="1"/>
        <v>196857000</v>
      </c>
      <c r="J17" s="311">
        <f t="shared" si="1"/>
        <v>196857000</v>
      </c>
      <c r="K17" s="311">
        <f t="shared" si="1"/>
        <v>517157000</v>
      </c>
      <c r="L17" s="311">
        <f t="shared" si="1"/>
        <v>196857000</v>
      </c>
      <c r="M17" s="311">
        <f t="shared" si="1"/>
        <v>196857000</v>
      </c>
      <c r="N17" s="311">
        <f t="shared" si="1"/>
        <v>588545200</v>
      </c>
      <c r="O17" s="316">
        <f>SUM(C17:N17)</f>
        <v>3484272200</v>
      </c>
    </row>
    <row r="18" spans="1:15" ht="25.5">
      <c r="A18" s="314">
        <v>13</v>
      </c>
      <c r="B18" s="308" t="s">
        <v>1036</v>
      </c>
      <c r="C18" s="309"/>
      <c r="D18" s="309"/>
      <c r="E18" s="309"/>
      <c r="F18" s="317"/>
      <c r="G18" s="309"/>
      <c r="H18" s="309">
        <v>100000000</v>
      </c>
      <c r="I18" s="309"/>
      <c r="J18" s="318">
        <v>144683063</v>
      </c>
      <c r="K18" s="309"/>
      <c r="L18" s="309"/>
      <c r="M18" s="309"/>
      <c r="N18" s="309"/>
      <c r="O18" s="313">
        <f>SUM(C18:N18)</f>
        <v>244683063</v>
      </c>
    </row>
    <row r="19" spans="1:15" ht="12.75">
      <c r="A19" s="314">
        <v>14</v>
      </c>
      <c r="B19" s="308" t="s">
        <v>834</v>
      </c>
      <c r="C19" s="309">
        <v>3742921709</v>
      </c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13">
        <f>SUM(C19:N19)</f>
        <v>3742921709</v>
      </c>
    </row>
    <row r="20" spans="1:15" s="74" customFormat="1" ht="25.5" customHeight="1">
      <c r="A20" s="314">
        <v>15</v>
      </c>
      <c r="B20" s="315" t="s">
        <v>1065</v>
      </c>
      <c r="C20" s="311">
        <f>SUM(C18:C19)</f>
        <v>3742921709</v>
      </c>
      <c r="D20" s="311">
        <f aca="true" t="shared" si="2" ref="D20:N20">SUM(D18:D19)</f>
        <v>0</v>
      </c>
      <c r="E20" s="311">
        <f t="shared" si="2"/>
        <v>0</v>
      </c>
      <c r="F20" s="311">
        <f t="shared" si="2"/>
        <v>0</v>
      </c>
      <c r="G20" s="311">
        <f t="shared" si="2"/>
        <v>0</v>
      </c>
      <c r="H20" s="311">
        <f t="shared" si="2"/>
        <v>100000000</v>
      </c>
      <c r="I20" s="311">
        <f t="shared" si="2"/>
        <v>0</v>
      </c>
      <c r="J20" s="311">
        <f t="shared" si="2"/>
        <v>144683063</v>
      </c>
      <c r="K20" s="311">
        <f t="shared" si="2"/>
        <v>0</v>
      </c>
      <c r="L20" s="311">
        <f t="shared" si="2"/>
        <v>0</v>
      </c>
      <c r="M20" s="311">
        <f t="shared" si="2"/>
        <v>0</v>
      </c>
      <c r="N20" s="311">
        <f t="shared" si="2"/>
        <v>0</v>
      </c>
      <c r="O20" s="316">
        <f>SUM(C20:N20)</f>
        <v>3987604772</v>
      </c>
    </row>
    <row r="21" spans="1:15" s="74" customFormat="1" ht="38.25">
      <c r="A21" s="314">
        <v>16</v>
      </c>
      <c r="B21" s="315" t="s">
        <v>1066</v>
      </c>
      <c r="C21" s="311">
        <f aca="true" t="shared" si="3" ref="C21:N21">C17+C20</f>
        <v>3939778709</v>
      </c>
      <c r="D21" s="311">
        <f t="shared" si="3"/>
        <v>196857000</v>
      </c>
      <c r="E21" s="311">
        <f t="shared" si="3"/>
        <v>446857000</v>
      </c>
      <c r="F21" s="311">
        <f t="shared" si="3"/>
        <v>196857000</v>
      </c>
      <c r="G21" s="311">
        <f t="shared" si="3"/>
        <v>356857000</v>
      </c>
      <c r="H21" s="311">
        <f t="shared" si="3"/>
        <v>296857000</v>
      </c>
      <c r="I21" s="311">
        <f t="shared" si="3"/>
        <v>196857000</v>
      </c>
      <c r="J21" s="311">
        <f t="shared" si="3"/>
        <v>341540063</v>
      </c>
      <c r="K21" s="311">
        <f t="shared" si="3"/>
        <v>517157000</v>
      </c>
      <c r="L21" s="311">
        <f t="shared" si="3"/>
        <v>196857000</v>
      </c>
      <c r="M21" s="311">
        <f t="shared" si="3"/>
        <v>196857000</v>
      </c>
      <c r="N21" s="311">
        <f t="shared" si="3"/>
        <v>588545200</v>
      </c>
      <c r="O21" s="316">
        <f>SUM(C21:N21)</f>
        <v>7471876972</v>
      </c>
    </row>
    <row r="22" spans="1:15" s="74" customFormat="1" ht="12.75">
      <c r="A22" s="319"/>
      <c r="B22" s="320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2"/>
    </row>
    <row r="23" spans="1:15" s="74" customFormat="1" ht="12.75">
      <c r="A23" s="319"/>
      <c r="B23" s="320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2"/>
    </row>
    <row r="24" spans="1:15" s="74" customFormat="1" ht="12.75">
      <c r="A24" s="319"/>
      <c r="B24" s="320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2"/>
    </row>
    <row r="25" spans="1:15" s="74" customFormat="1" ht="12.75">
      <c r="A25" s="319"/>
      <c r="B25" s="320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2"/>
    </row>
    <row r="26" spans="1:15" s="74" customFormat="1" ht="12.75">
      <c r="A26" s="319"/>
      <c r="B26" s="320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2"/>
    </row>
    <row r="27" spans="1:15" ht="12.75">
      <c r="A27" s="173" t="s">
        <v>758</v>
      </c>
      <c r="N27" s="173"/>
      <c r="O27" s="304" t="s">
        <v>1017</v>
      </c>
    </row>
    <row r="28" spans="1:15" ht="12.75">
      <c r="A28" s="414" t="s">
        <v>1018</v>
      </c>
      <c r="B28" s="414"/>
      <c r="C28" s="414"/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</row>
    <row r="29" spans="1:15" ht="12.75">
      <c r="A29" s="414" t="s">
        <v>1046</v>
      </c>
      <c r="B29" s="414"/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</row>
    <row r="30" spans="1:15" ht="12.75">
      <c r="A30" s="214"/>
      <c r="B30" s="214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</row>
    <row r="31" spans="1:15" ht="12.75">
      <c r="A31" s="265"/>
      <c r="B31" s="324" t="s">
        <v>1037</v>
      </c>
      <c r="C31" s="325" t="s">
        <v>1020</v>
      </c>
      <c r="D31" s="325" t="s">
        <v>1021</v>
      </c>
      <c r="E31" s="325" t="s">
        <v>1022</v>
      </c>
      <c r="F31" s="325" t="s">
        <v>1023</v>
      </c>
      <c r="G31" s="325" t="s">
        <v>1024</v>
      </c>
      <c r="H31" s="325" t="s">
        <v>1025</v>
      </c>
      <c r="I31" s="325" t="s">
        <v>1026</v>
      </c>
      <c r="J31" s="325" t="s">
        <v>1027</v>
      </c>
      <c r="K31" s="325" t="s">
        <v>1028</v>
      </c>
      <c r="L31" s="325" t="s">
        <v>1029</v>
      </c>
      <c r="M31" s="325" t="s">
        <v>1030</v>
      </c>
      <c r="N31" s="325" t="s">
        <v>1031</v>
      </c>
      <c r="O31" s="325" t="s">
        <v>21</v>
      </c>
    </row>
    <row r="32" spans="1:15" ht="12.75">
      <c r="A32" s="265">
        <v>1</v>
      </c>
      <c r="B32" s="326" t="s">
        <v>24</v>
      </c>
      <c r="C32" s="327">
        <v>87374674</v>
      </c>
      <c r="D32" s="327">
        <v>87374674</v>
      </c>
      <c r="E32" s="327">
        <v>87374674</v>
      </c>
      <c r="F32" s="327">
        <v>87374674</v>
      </c>
      <c r="G32" s="327">
        <v>87374674</v>
      </c>
      <c r="H32" s="327">
        <v>87374674</v>
      </c>
      <c r="I32" s="327">
        <v>87374674</v>
      </c>
      <c r="J32" s="327">
        <v>87374674</v>
      </c>
      <c r="K32" s="327">
        <v>87374674</v>
      </c>
      <c r="L32" s="327">
        <v>87374674</v>
      </c>
      <c r="M32" s="327">
        <v>87374674</v>
      </c>
      <c r="N32" s="327">
        <v>87374671</v>
      </c>
      <c r="O32" s="328">
        <f>SUM(C32:N32)</f>
        <v>1048496085</v>
      </c>
    </row>
    <row r="33" spans="1:15" ht="38.25">
      <c r="A33" s="180">
        <v>2</v>
      </c>
      <c r="B33" s="329" t="s">
        <v>1038</v>
      </c>
      <c r="C33" s="330">
        <v>18400619</v>
      </c>
      <c r="D33" s="330">
        <v>18400619</v>
      </c>
      <c r="E33" s="330">
        <v>18400619</v>
      </c>
      <c r="F33" s="330">
        <v>18400619</v>
      </c>
      <c r="G33" s="330">
        <v>18400619</v>
      </c>
      <c r="H33" s="330">
        <v>18400619</v>
      </c>
      <c r="I33" s="330">
        <v>18400619</v>
      </c>
      <c r="J33" s="330">
        <v>18400619</v>
      </c>
      <c r="K33" s="330">
        <v>18400619</v>
      </c>
      <c r="L33" s="330">
        <v>18400619</v>
      </c>
      <c r="M33" s="330">
        <v>18400619</v>
      </c>
      <c r="N33" s="330">
        <v>18400615</v>
      </c>
      <c r="O33" s="328">
        <f aca="true" t="shared" si="4" ref="O33:O45">SUM(C33:N33)</f>
        <v>220807424</v>
      </c>
    </row>
    <row r="34" spans="1:15" ht="12.75">
      <c r="A34" s="180">
        <v>3</v>
      </c>
      <c r="B34" s="331" t="s">
        <v>25</v>
      </c>
      <c r="C34" s="330">
        <v>94579145</v>
      </c>
      <c r="D34" s="330">
        <v>94579145</v>
      </c>
      <c r="E34" s="330">
        <v>94579145</v>
      </c>
      <c r="F34" s="330">
        <v>94579145</v>
      </c>
      <c r="G34" s="330">
        <v>94579145</v>
      </c>
      <c r="H34" s="330">
        <v>94579145</v>
      </c>
      <c r="I34" s="330">
        <v>94579145</v>
      </c>
      <c r="J34" s="330">
        <v>94579145</v>
      </c>
      <c r="K34" s="330">
        <v>94579145</v>
      </c>
      <c r="L34" s="330">
        <v>94579145</v>
      </c>
      <c r="M34" s="330">
        <v>94579145</v>
      </c>
      <c r="N34" s="330">
        <v>94579140</v>
      </c>
      <c r="O34" s="328">
        <f t="shared" si="4"/>
        <v>1134949735</v>
      </c>
    </row>
    <row r="35" spans="1:15" ht="12.75">
      <c r="A35" s="180">
        <v>4</v>
      </c>
      <c r="B35" s="331" t="s">
        <v>42</v>
      </c>
      <c r="C35" s="330">
        <v>8986917</v>
      </c>
      <c r="D35" s="330">
        <v>8986917</v>
      </c>
      <c r="E35" s="330">
        <v>8986917</v>
      </c>
      <c r="F35" s="330">
        <v>8986917</v>
      </c>
      <c r="G35" s="330">
        <v>8986917</v>
      </c>
      <c r="H35" s="330">
        <v>8986917</v>
      </c>
      <c r="I35" s="330">
        <v>8986917</v>
      </c>
      <c r="J35" s="330">
        <v>8986917</v>
      </c>
      <c r="K35" s="330">
        <v>8986917</v>
      </c>
      <c r="L35" s="330">
        <v>8986917</v>
      </c>
      <c r="M35" s="330">
        <v>8986917</v>
      </c>
      <c r="N35" s="330">
        <v>8986913</v>
      </c>
      <c r="O35" s="328">
        <f t="shared" si="4"/>
        <v>107843000</v>
      </c>
    </row>
    <row r="36" spans="1:15" ht="12.75">
      <c r="A36" s="180">
        <v>5</v>
      </c>
      <c r="B36" s="331" t="s">
        <v>57</v>
      </c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28">
        <f t="shared" si="4"/>
        <v>0</v>
      </c>
    </row>
    <row r="37" spans="1:15" ht="24">
      <c r="A37" s="180">
        <v>6</v>
      </c>
      <c r="B37" s="332" t="s">
        <v>1060</v>
      </c>
      <c r="C37" s="330">
        <v>29593846</v>
      </c>
      <c r="D37" s="330">
        <v>29593846</v>
      </c>
      <c r="E37" s="330">
        <v>29593846</v>
      </c>
      <c r="F37" s="330">
        <v>29593846</v>
      </c>
      <c r="G37" s="330">
        <v>29593846</v>
      </c>
      <c r="H37" s="330">
        <v>29593846</v>
      </c>
      <c r="I37" s="330">
        <v>29593846</v>
      </c>
      <c r="J37" s="330">
        <v>29593846</v>
      </c>
      <c r="K37" s="330">
        <v>29593846</v>
      </c>
      <c r="L37" s="330">
        <v>29593846</v>
      </c>
      <c r="M37" s="330">
        <v>29593846</v>
      </c>
      <c r="N37" s="330">
        <v>29593847</v>
      </c>
      <c r="O37" s="328">
        <f t="shared" si="4"/>
        <v>355126153</v>
      </c>
    </row>
    <row r="38" spans="1:15" ht="25.5">
      <c r="A38" s="180">
        <v>7</v>
      </c>
      <c r="B38" s="329" t="s">
        <v>43</v>
      </c>
      <c r="C38" s="330">
        <v>10500000</v>
      </c>
      <c r="D38" s="330"/>
      <c r="E38" s="330"/>
      <c r="F38" s="330"/>
      <c r="G38" s="330">
        <v>1000000</v>
      </c>
      <c r="H38" s="330"/>
      <c r="I38" s="330"/>
      <c r="J38" s="330"/>
      <c r="K38" s="330"/>
      <c r="L38" s="330"/>
      <c r="M38" s="330"/>
      <c r="N38" s="330"/>
      <c r="O38" s="328">
        <f t="shared" si="4"/>
        <v>11500000</v>
      </c>
    </row>
    <row r="39" spans="1:15" ht="24">
      <c r="A39" s="180">
        <v>8</v>
      </c>
      <c r="B39" s="332" t="s">
        <v>1061</v>
      </c>
      <c r="C39" s="330">
        <v>20651987</v>
      </c>
      <c r="D39" s="330">
        <v>20651987</v>
      </c>
      <c r="E39" s="330">
        <v>20651987</v>
      </c>
      <c r="F39" s="330">
        <v>20651987</v>
      </c>
      <c r="G39" s="330">
        <v>20651987</v>
      </c>
      <c r="H39" s="330">
        <v>20651987</v>
      </c>
      <c r="I39" s="330">
        <v>20651987</v>
      </c>
      <c r="J39" s="330">
        <v>20651987</v>
      </c>
      <c r="K39" s="330">
        <v>20651987</v>
      </c>
      <c r="L39" s="330">
        <v>20651987</v>
      </c>
      <c r="M39" s="330">
        <v>20651987</v>
      </c>
      <c r="N39" s="330">
        <v>20651983</v>
      </c>
      <c r="O39" s="328">
        <f t="shared" si="4"/>
        <v>247823840</v>
      </c>
    </row>
    <row r="40" spans="1:15" ht="12.75">
      <c r="A40" s="180">
        <v>9</v>
      </c>
      <c r="B40" s="329" t="s">
        <v>44</v>
      </c>
      <c r="C40" s="330">
        <v>22321000</v>
      </c>
      <c r="D40" s="330">
        <v>22321000</v>
      </c>
      <c r="E40" s="330">
        <v>22321000</v>
      </c>
      <c r="F40" s="330">
        <v>22321000</v>
      </c>
      <c r="G40" s="330">
        <v>138169037</v>
      </c>
      <c r="H40" s="330">
        <v>22321000</v>
      </c>
      <c r="I40" s="330">
        <v>22321000</v>
      </c>
      <c r="J40" s="330">
        <v>22321000</v>
      </c>
      <c r="K40" s="330">
        <v>22321000</v>
      </c>
      <c r="L40" s="330">
        <v>22321000</v>
      </c>
      <c r="M40" s="330">
        <v>22321000</v>
      </c>
      <c r="N40" s="330">
        <v>1200140970</v>
      </c>
      <c r="O40" s="328">
        <f t="shared" si="4"/>
        <v>1561520007</v>
      </c>
    </row>
    <row r="41" spans="1:15" ht="12.75">
      <c r="A41" s="314">
        <v>10</v>
      </c>
      <c r="B41" s="333" t="s">
        <v>56</v>
      </c>
      <c r="C41" s="330"/>
      <c r="D41" s="330"/>
      <c r="E41" s="330">
        <v>30000000</v>
      </c>
      <c r="F41" s="330">
        <v>200000000</v>
      </c>
      <c r="G41" s="330">
        <v>200000000</v>
      </c>
      <c r="H41" s="330">
        <v>200000000</v>
      </c>
      <c r="I41" s="330">
        <v>390000000</v>
      </c>
      <c r="J41" s="330">
        <v>200000000</v>
      </c>
      <c r="K41" s="330">
        <v>400000000</v>
      </c>
      <c r="L41" s="330">
        <v>200000000</v>
      </c>
      <c r="M41" s="330">
        <v>200000000</v>
      </c>
      <c r="N41" s="330">
        <v>549836932</v>
      </c>
      <c r="O41" s="328">
        <f t="shared" si="4"/>
        <v>2569836932</v>
      </c>
    </row>
    <row r="42" spans="1:15" ht="15" customHeight="1">
      <c r="A42" s="314">
        <v>11</v>
      </c>
      <c r="B42" s="334" t="s">
        <v>1039</v>
      </c>
      <c r="C42" s="330"/>
      <c r="D42" s="330"/>
      <c r="E42" s="330"/>
      <c r="F42" s="330"/>
      <c r="G42" s="330">
        <v>19333000</v>
      </c>
      <c r="H42" s="330">
        <v>16368000</v>
      </c>
      <c r="I42" s="330">
        <v>16368000</v>
      </c>
      <c r="J42" s="330">
        <v>16368000</v>
      </c>
      <c r="K42" s="330">
        <v>16368000</v>
      </c>
      <c r="L42" s="330">
        <v>16368000</v>
      </c>
      <c r="M42" s="330">
        <v>16368000</v>
      </c>
      <c r="N42" s="330">
        <v>16369844</v>
      </c>
      <c r="O42" s="328">
        <f t="shared" si="4"/>
        <v>133910844</v>
      </c>
    </row>
    <row r="43" spans="1:15" ht="25.5">
      <c r="A43" s="314">
        <v>12</v>
      </c>
      <c r="B43" s="334" t="s">
        <v>1062</v>
      </c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28">
        <f t="shared" si="4"/>
        <v>0</v>
      </c>
    </row>
    <row r="44" spans="1:15" s="74" customFormat="1" ht="25.5">
      <c r="A44" s="314">
        <v>13</v>
      </c>
      <c r="B44" s="334" t="s">
        <v>1040</v>
      </c>
      <c r="C44" s="330"/>
      <c r="D44" s="330"/>
      <c r="E44" s="330">
        <v>690000</v>
      </c>
      <c r="F44" s="330">
        <v>690000</v>
      </c>
      <c r="G44" s="330">
        <v>690000</v>
      </c>
      <c r="H44" s="330">
        <v>690000</v>
      </c>
      <c r="I44" s="330">
        <v>690000</v>
      </c>
      <c r="J44" s="330">
        <v>3800000</v>
      </c>
      <c r="K44" s="330">
        <v>690000</v>
      </c>
      <c r="L44" s="330">
        <v>690000</v>
      </c>
      <c r="M44" s="330">
        <v>690000</v>
      </c>
      <c r="N44" s="330">
        <v>697680</v>
      </c>
      <c r="O44" s="328">
        <f t="shared" si="4"/>
        <v>10017680</v>
      </c>
    </row>
    <row r="45" spans="1:15" ht="25.5">
      <c r="A45" s="314">
        <v>14</v>
      </c>
      <c r="B45" s="334" t="s">
        <v>1063</v>
      </c>
      <c r="C45" s="330"/>
      <c r="D45" s="330"/>
      <c r="E45" s="330">
        <v>1850000</v>
      </c>
      <c r="F45" s="330">
        <v>1850000</v>
      </c>
      <c r="G45" s="330">
        <v>1850000</v>
      </c>
      <c r="H45" s="330">
        <v>1850000</v>
      </c>
      <c r="I45" s="330">
        <v>1850000</v>
      </c>
      <c r="J45" s="330">
        <v>1850000</v>
      </c>
      <c r="K45" s="330">
        <v>1850000</v>
      </c>
      <c r="L45" s="330">
        <v>1850000</v>
      </c>
      <c r="M45" s="330">
        <v>1850000</v>
      </c>
      <c r="N45" s="330">
        <v>1850000</v>
      </c>
      <c r="O45" s="328">
        <f t="shared" si="4"/>
        <v>18500000</v>
      </c>
    </row>
    <row r="46" spans="1:15" s="74" customFormat="1" ht="25.5">
      <c r="A46" s="314">
        <v>15</v>
      </c>
      <c r="B46" s="335" t="s">
        <v>1041</v>
      </c>
      <c r="C46" s="336">
        <f>SUM(C32:C45)</f>
        <v>292408188</v>
      </c>
      <c r="D46" s="336">
        <f aca="true" t="shared" si="5" ref="D46:N46">SUM(D32:D45)</f>
        <v>281908188</v>
      </c>
      <c r="E46" s="336">
        <f t="shared" si="5"/>
        <v>314448188</v>
      </c>
      <c r="F46" s="336">
        <f t="shared" si="5"/>
        <v>484448188</v>
      </c>
      <c r="G46" s="336">
        <f t="shared" si="5"/>
        <v>620629225</v>
      </c>
      <c r="H46" s="336">
        <f t="shared" si="5"/>
        <v>500816188</v>
      </c>
      <c r="I46" s="336">
        <f t="shared" si="5"/>
        <v>690816188</v>
      </c>
      <c r="J46" s="336">
        <f t="shared" si="5"/>
        <v>503926188</v>
      </c>
      <c r="K46" s="336">
        <f t="shared" si="5"/>
        <v>700816188</v>
      </c>
      <c r="L46" s="336">
        <f t="shared" si="5"/>
        <v>500816188</v>
      </c>
      <c r="M46" s="336">
        <f t="shared" si="5"/>
        <v>500816188</v>
      </c>
      <c r="N46" s="336">
        <f t="shared" si="5"/>
        <v>2028482595</v>
      </c>
      <c r="O46" s="336">
        <f>SUM(O32:O45)</f>
        <v>7420331700</v>
      </c>
    </row>
    <row r="47" spans="1:15" s="74" customFormat="1" ht="45">
      <c r="A47" s="314">
        <v>16</v>
      </c>
      <c r="B47" s="337" t="s">
        <v>1042</v>
      </c>
      <c r="C47" s="330">
        <v>51545272</v>
      </c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28">
        <f>SUM(C47:N47)</f>
        <v>51545272</v>
      </c>
    </row>
    <row r="48" spans="1:15" ht="25.5">
      <c r="A48" s="314">
        <v>17</v>
      </c>
      <c r="B48" s="335" t="s">
        <v>1043</v>
      </c>
      <c r="C48" s="336">
        <f>SUM(C47)</f>
        <v>51545272</v>
      </c>
      <c r="D48" s="336">
        <f aca="true" t="shared" si="6" ref="D48:O48">SUM(D47)</f>
        <v>0</v>
      </c>
      <c r="E48" s="336">
        <f t="shared" si="6"/>
        <v>0</v>
      </c>
      <c r="F48" s="336">
        <f t="shared" si="6"/>
        <v>0</v>
      </c>
      <c r="G48" s="336">
        <f t="shared" si="6"/>
        <v>0</v>
      </c>
      <c r="H48" s="336">
        <f t="shared" si="6"/>
        <v>0</v>
      </c>
      <c r="I48" s="336">
        <f t="shared" si="6"/>
        <v>0</v>
      </c>
      <c r="J48" s="336">
        <f t="shared" si="6"/>
        <v>0</v>
      </c>
      <c r="K48" s="336">
        <f t="shared" si="6"/>
        <v>0</v>
      </c>
      <c r="L48" s="336">
        <f t="shared" si="6"/>
        <v>0</v>
      </c>
      <c r="M48" s="336">
        <f t="shared" si="6"/>
        <v>0</v>
      </c>
      <c r="N48" s="336">
        <f t="shared" si="6"/>
        <v>0</v>
      </c>
      <c r="O48" s="336">
        <f t="shared" si="6"/>
        <v>51545272</v>
      </c>
    </row>
    <row r="49" spans="1:15" ht="29.25" customHeight="1">
      <c r="A49" s="314">
        <v>18</v>
      </c>
      <c r="B49" s="335" t="s">
        <v>1044</v>
      </c>
      <c r="C49" s="336">
        <f>C46+C48</f>
        <v>343953460</v>
      </c>
      <c r="D49" s="336">
        <f aca="true" t="shared" si="7" ref="D49:O49">D46+D48</f>
        <v>281908188</v>
      </c>
      <c r="E49" s="336">
        <f t="shared" si="7"/>
        <v>314448188</v>
      </c>
      <c r="F49" s="336">
        <f t="shared" si="7"/>
        <v>484448188</v>
      </c>
      <c r="G49" s="336">
        <f t="shared" si="7"/>
        <v>620629225</v>
      </c>
      <c r="H49" s="336">
        <f t="shared" si="7"/>
        <v>500816188</v>
      </c>
      <c r="I49" s="336">
        <f t="shared" si="7"/>
        <v>690816188</v>
      </c>
      <c r="J49" s="336">
        <f t="shared" si="7"/>
        <v>503926188</v>
      </c>
      <c r="K49" s="336">
        <f t="shared" si="7"/>
        <v>700816188</v>
      </c>
      <c r="L49" s="336">
        <f t="shared" si="7"/>
        <v>500816188</v>
      </c>
      <c r="M49" s="336">
        <f t="shared" si="7"/>
        <v>500816188</v>
      </c>
      <c r="N49" s="336">
        <f t="shared" si="7"/>
        <v>2028482595</v>
      </c>
      <c r="O49" s="336">
        <f t="shared" si="7"/>
        <v>7471876972</v>
      </c>
    </row>
    <row r="51" spans="1:15" ht="12.75">
      <c r="A51" s="415" t="s">
        <v>1045</v>
      </c>
      <c r="B51" s="415"/>
      <c r="C51" s="415"/>
      <c r="D51" s="415"/>
      <c r="E51" s="415"/>
      <c r="F51" s="415"/>
      <c r="G51" s="415"/>
      <c r="H51" s="415"/>
      <c r="I51" s="415"/>
      <c r="J51" s="415"/>
      <c r="K51" s="415"/>
      <c r="L51" s="338"/>
      <c r="M51" s="338"/>
      <c r="N51" s="338"/>
      <c r="O51" s="338"/>
    </row>
  </sheetData>
  <sheetProtection/>
  <mergeCells count="5">
    <mergeCell ref="A2:O2"/>
    <mergeCell ref="A3:O3"/>
    <mergeCell ref="A28:O28"/>
    <mergeCell ref="A29:O29"/>
    <mergeCell ref="A51:K51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4.75390625" style="173" customWidth="1"/>
    <col min="2" max="2" width="42.75390625" style="173" customWidth="1"/>
    <col min="3" max="3" width="14.75390625" style="173" customWidth="1"/>
    <col min="4" max="4" width="4.75390625" style="173" customWidth="1"/>
    <col min="5" max="5" width="42.75390625" style="173" customWidth="1"/>
    <col min="6" max="6" width="14.75390625" style="215" customWidth="1"/>
    <col min="7" max="16384" width="9.125" style="173" customWidth="1"/>
  </cols>
  <sheetData>
    <row r="1" spans="1:6" ht="12.75">
      <c r="A1" s="173" t="s">
        <v>758</v>
      </c>
      <c r="F1" s="213" t="s">
        <v>801</v>
      </c>
    </row>
    <row r="2" ht="12.75">
      <c r="F2" s="213"/>
    </row>
    <row r="3" ht="12.75">
      <c r="F3" s="213"/>
    </row>
    <row r="4" spans="1:6" ht="15">
      <c r="A4" s="360" t="s">
        <v>802</v>
      </c>
      <c r="B4" s="360"/>
      <c r="C4" s="360"/>
      <c r="D4" s="360"/>
      <c r="E4" s="360"/>
      <c r="F4" s="360"/>
    </row>
    <row r="5" spans="1:6" ht="15">
      <c r="A5" s="360" t="s">
        <v>923</v>
      </c>
      <c r="B5" s="360"/>
      <c r="C5" s="360"/>
      <c r="D5" s="360"/>
      <c r="E5" s="360"/>
      <c r="F5" s="360"/>
    </row>
    <row r="6" spans="1:6" ht="15">
      <c r="A6" s="207"/>
      <c r="B6" s="207"/>
      <c r="C6" s="207"/>
      <c r="D6" s="207"/>
      <c r="E6" s="207"/>
      <c r="F6" s="207"/>
    </row>
    <row r="7" spans="1:6" ht="15">
      <c r="A7" s="207"/>
      <c r="B7" s="207"/>
      <c r="C7" s="207"/>
      <c r="D7" s="207"/>
      <c r="E7" s="207"/>
      <c r="F7" s="207"/>
    </row>
    <row r="8" spans="1:6" ht="12.75">
      <c r="A8" s="214"/>
      <c r="B8" s="214"/>
      <c r="C8" s="214"/>
      <c r="D8" s="214"/>
      <c r="E8" s="214"/>
      <c r="F8" s="214"/>
    </row>
    <row r="10" spans="1:6" ht="31.5" customHeight="1">
      <c r="A10" s="363" t="s">
        <v>550</v>
      </c>
      <c r="B10" s="364"/>
      <c r="C10" s="216" t="s">
        <v>551</v>
      </c>
      <c r="D10" s="363" t="s">
        <v>552</v>
      </c>
      <c r="E10" s="364"/>
      <c r="F10" s="216" t="s">
        <v>551</v>
      </c>
    </row>
    <row r="11" spans="1:6" ht="19.5" customHeight="1">
      <c r="A11" s="208">
        <v>1</v>
      </c>
      <c r="B11" s="209" t="s">
        <v>803</v>
      </c>
      <c r="C11" s="210">
        <f>'4.sz.mell.'!C56</f>
        <v>0</v>
      </c>
      <c r="D11" s="208">
        <v>1</v>
      </c>
      <c r="E11" s="209" t="s">
        <v>56</v>
      </c>
      <c r="F11" s="210">
        <v>2864982898</v>
      </c>
    </row>
    <row r="12" spans="1:6" ht="19.5" customHeight="1">
      <c r="A12" s="208">
        <v>2</v>
      </c>
      <c r="B12" s="209" t="s">
        <v>804</v>
      </c>
      <c r="C12" s="210">
        <v>714495805</v>
      </c>
      <c r="D12" s="208">
        <v>2</v>
      </c>
      <c r="E12" s="209" t="s">
        <v>45</v>
      </c>
      <c r="F12" s="210">
        <v>242158746</v>
      </c>
    </row>
    <row r="13" spans="1:6" ht="19.5" customHeight="1">
      <c r="A13" s="208">
        <v>3</v>
      </c>
      <c r="B13" s="209" t="s">
        <v>805</v>
      </c>
      <c r="C13" s="210">
        <v>5952014</v>
      </c>
      <c r="D13" s="208">
        <v>3</v>
      </c>
      <c r="E13" s="209" t="s">
        <v>806</v>
      </c>
      <c r="F13" s="210">
        <v>0</v>
      </c>
    </row>
    <row r="14" spans="1:6" ht="19.5" customHeight="1">
      <c r="A14" s="208">
        <v>4</v>
      </c>
      <c r="B14" s="209" t="s">
        <v>807</v>
      </c>
      <c r="C14" s="210">
        <v>0</v>
      </c>
      <c r="D14" s="208">
        <v>4</v>
      </c>
      <c r="E14" s="209" t="s">
        <v>808</v>
      </c>
      <c r="F14" s="210">
        <v>10017680</v>
      </c>
    </row>
    <row r="15" spans="1:6" ht="19.5" customHeight="1">
      <c r="A15" s="208">
        <v>5</v>
      </c>
      <c r="B15" s="209" t="s">
        <v>809</v>
      </c>
      <c r="C15" s="210">
        <v>474540</v>
      </c>
      <c r="D15" s="208">
        <v>5</v>
      </c>
      <c r="E15" s="209" t="s">
        <v>810</v>
      </c>
      <c r="F15" s="210">
        <v>29578604</v>
      </c>
    </row>
    <row r="16" spans="1:6" ht="19.5" customHeight="1">
      <c r="A16" s="208">
        <v>6</v>
      </c>
      <c r="B16" s="209" t="s">
        <v>811</v>
      </c>
      <c r="C16" s="210">
        <v>2034640294</v>
      </c>
      <c r="D16" s="208">
        <v>6</v>
      </c>
      <c r="E16" s="209" t="s">
        <v>812</v>
      </c>
      <c r="F16" s="210">
        <v>0</v>
      </c>
    </row>
    <row r="17" spans="1:6" ht="19.5" customHeight="1">
      <c r="A17" s="208">
        <v>7</v>
      </c>
      <c r="B17" s="209" t="s">
        <v>813</v>
      </c>
      <c r="C17" s="210">
        <v>376175275</v>
      </c>
      <c r="D17" s="208">
        <v>7</v>
      </c>
      <c r="E17" s="209" t="s">
        <v>814</v>
      </c>
      <c r="F17" s="210">
        <v>15000000</v>
      </c>
    </row>
    <row r="18" spans="1:6" ht="19.5" customHeight="1">
      <c r="A18" s="208">
        <v>8</v>
      </c>
      <c r="B18" s="209" t="s">
        <v>815</v>
      </c>
      <c r="C18" s="210">
        <v>0</v>
      </c>
      <c r="D18" s="208"/>
      <c r="E18" s="209"/>
      <c r="F18" s="210"/>
    </row>
    <row r="19" spans="1:6" ht="30.75" customHeight="1">
      <c r="A19" s="217"/>
      <c r="B19" s="218" t="s">
        <v>553</v>
      </c>
      <c r="C19" s="219">
        <f>SUM(C11:C18)</f>
        <v>3131737928</v>
      </c>
      <c r="D19" s="217"/>
      <c r="E19" s="218" t="s">
        <v>554</v>
      </c>
      <c r="F19" s="219">
        <f>SUM(F11:F17)</f>
        <v>3161737928</v>
      </c>
    </row>
  </sheetData>
  <sheetProtection/>
  <mergeCells count="4">
    <mergeCell ref="A5:F5"/>
    <mergeCell ref="A10:B10"/>
    <mergeCell ref="D10:E10"/>
    <mergeCell ref="A4:F4"/>
  </mergeCells>
  <printOptions horizontalCentered="1" verticalCentered="1"/>
  <pageMargins left="0.7086614173228347" right="0.11811023622047245" top="0.9448818897637796" bottom="1.14173228346456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124"/>
  <sheetViews>
    <sheetView zoomScalePageLayoutView="0" workbookViewId="0" topLeftCell="A55">
      <selection activeCell="A5" sqref="A5"/>
    </sheetView>
  </sheetViews>
  <sheetFormatPr defaultColWidth="9.00390625" defaultRowHeight="12.75" customHeight="1"/>
  <cols>
    <col min="1" max="1" width="3.00390625" style="1" customWidth="1"/>
    <col min="2" max="2" width="53.00390625" style="7" customWidth="1"/>
    <col min="3" max="3" width="10.875" style="44" bestFit="1" customWidth="1"/>
    <col min="4" max="4" width="11.00390625" style="44" bestFit="1" customWidth="1"/>
    <col min="5" max="6" width="10.875" style="1" bestFit="1" customWidth="1"/>
    <col min="7" max="7" width="9.125" style="1" customWidth="1"/>
    <col min="8" max="14" width="9.125" style="44" customWidth="1"/>
    <col min="15" max="16384" width="9.125" style="1" customWidth="1"/>
  </cols>
  <sheetData>
    <row r="1" spans="1:6" ht="12.75" customHeight="1">
      <c r="A1" s="1" t="s">
        <v>758</v>
      </c>
      <c r="F1" s="162" t="s">
        <v>597</v>
      </c>
    </row>
    <row r="2" spans="1:6" ht="12.75" customHeight="1">
      <c r="A2" s="365" t="s">
        <v>62</v>
      </c>
      <c r="B2" s="365"/>
      <c r="C2" s="365"/>
      <c r="D2" s="365"/>
      <c r="E2" s="365"/>
      <c r="F2" s="365"/>
    </row>
    <row r="3" spans="1:6" ht="12.75" customHeight="1">
      <c r="A3" s="365" t="s">
        <v>925</v>
      </c>
      <c r="B3" s="365"/>
      <c r="C3" s="365"/>
      <c r="D3" s="365"/>
      <c r="E3" s="365"/>
      <c r="F3" s="365"/>
    </row>
    <row r="4" spans="1:4" ht="12.75" customHeight="1">
      <c r="A4" s="341"/>
      <c r="B4" s="341"/>
      <c r="C4" s="341"/>
      <c r="D4" s="341"/>
    </row>
    <row r="5" spans="1:4" ht="12.75" customHeight="1">
      <c r="A5" s="341"/>
      <c r="B5" s="341"/>
      <c r="C5" s="341"/>
      <c r="D5" s="341"/>
    </row>
    <row r="6" spans="1:6" ht="12.75" customHeight="1">
      <c r="A6" s="2"/>
      <c r="B6" s="39" t="s">
        <v>511</v>
      </c>
      <c r="C6" s="366" t="s">
        <v>39</v>
      </c>
      <c r="D6" s="367"/>
      <c r="E6" s="368" t="s">
        <v>1067</v>
      </c>
      <c r="F6" s="369"/>
    </row>
    <row r="7" spans="1:6" ht="12.75" customHeight="1">
      <c r="A7" s="2">
        <v>1</v>
      </c>
      <c r="B7" s="8" t="s">
        <v>37</v>
      </c>
      <c r="C7" s="19"/>
      <c r="D7" s="46">
        <v>244799215</v>
      </c>
      <c r="E7" s="19"/>
      <c r="F7" s="46">
        <v>247469793</v>
      </c>
    </row>
    <row r="8" spans="1:6" ht="12.75" customHeight="1">
      <c r="A8" s="4">
        <v>2</v>
      </c>
      <c r="B8" s="8" t="s">
        <v>38</v>
      </c>
      <c r="C8" s="19"/>
      <c r="D8" s="46">
        <v>8572000</v>
      </c>
      <c r="E8" s="19"/>
      <c r="F8" s="46">
        <v>8572000</v>
      </c>
    </row>
    <row r="9" spans="1:6" ht="12.75" customHeight="1">
      <c r="A9" s="4"/>
      <c r="B9" s="8" t="s">
        <v>0</v>
      </c>
      <c r="C9" s="19"/>
      <c r="D9" s="46">
        <f>D7+D8</f>
        <v>253371215</v>
      </c>
      <c r="E9" s="19"/>
      <c r="F9" s="46">
        <f>F7+F8</f>
        <v>256041793</v>
      </c>
    </row>
    <row r="10" spans="1:6" ht="12.75" customHeight="1">
      <c r="A10" s="4">
        <v>3</v>
      </c>
      <c r="B10" s="8" t="s">
        <v>14</v>
      </c>
      <c r="C10" s="19"/>
      <c r="D10" s="46">
        <f>C11</f>
        <v>60471059</v>
      </c>
      <c r="E10" s="19"/>
      <c r="F10" s="46">
        <f>E11</f>
        <v>138177571</v>
      </c>
    </row>
    <row r="11" spans="1:14" s="7" customFormat="1" ht="12.75" customHeight="1">
      <c r="A11" s="26"/>
      <c r="B11" s="6" t="s">
        <v>8</v>
      </c>
      <c r="C11" s="24">
        <f>SUM(C12:C14)</f>
        <v>60471059</v>
      </c>
      <c r="D11" s="24"/>
      <c r="E11" s="24">
        <f>SUM(E12:E14)</f>
        <v>138177571</v>
      </c>
      <c r="F11" s="24"/>
      <c r="H11" s="44"/>
      <c r="I11" s="44"/>
      <c r="J11" s="44"/>
      <c r="K11" s="44"/>
      <c r="L11" s="44"/>
      <c r="M11" s="44"/>
      <c r="N11" s="44"/>
    </row>
    <row r="12" spans="1:6" ht="12.75" customHeight="1">
      <c r="A12" s="4"/>
      <c r="B12" s="5" t="s">
        <v>495</v>
      </c>
      <c r="C12" s="24">
        <v>14000000</v>
      </c>
      <c r="D12" s="46"/>
      <c r="E12" s="24">
        <v>14000000</v>
      </c>
      <c r="F12" s="46"/>
    </row>
    <row r="13" spans="1:6" ht="12.75" customHeight="1">
      <c r="A13" s="4"/>
      <c r="B13" s="6" t="s">
        <v>496</v>
      </c>
      <c r="C13" s="24">
        <v>22303459</v>
      </c>
      <c r="D13" s="46"/>
      <c r="E13" s="24">
        <v>83794319</v>
      </c>
      <c r="F13" s="46"/>
    </row>
    <row r="14" spans="1:6" ht="12.75" customHeight="1">
      <c r="A14" s="4"/>
      <c r="B14" s="6" t="s">
        <v>681</v>
      </c>
      <c r="C14" s="24">
        <v>24167600</v>
      </c>
      <c r="D14" s="46"/>
      <c r="E14" s="24">
        <v>40383252</v>
      </c>
      <c r="F14" s="46"/>
    </row>
    <row r="15" spans="1:6" ht="12.75" customHeight="1">
      <c r="A15" s="4"/>
      <c r="B15" s="8" t="s">
        <v>23</v>
      </c>
      <c r="C15" s="19"/>
      <c r="D15" s="46">
        <f>D9+D10</f>
        <v>313842274</v>
      </c>
      <c r="E15" s="19"/>
      <c r="F15" s="46">
        <f>F9+F10</f>
        <v>394219364</v>
      </c>
    </row>
    <row r="16" spans="1:6" ht="12.75" customHeight="1">
      <c r="A16" s="4">
        <v>4</v>
      </c>
      <c r="B16" s="8" t="s">
        <v>16</v>
      </c>
      <c r="C16" s="19"/>
      <c r="D16" s="46">
        <f>SUM(C28:C29)</f>
        <v>850300000</v>
      </c>
      <c r="E16" s="19"/>
      <c r="F16" s="46">
        <f>SUM(E28:E29)</f>
        <v>850300000</v>
      </c>
    </row>
    <row r="17" spans="1:6" ht="12.75" customHeight="1">
      <c r="A17" s="13"/>
      <c r="B17" s="6" t="s">
        <v>613</v>
      </c>
      <c r="C17" s="24">
        <v>485000000</v>
      </c>
      <c r="D17" s="10"/>
      <c r="E17" s="24">
        <v>485000000</v>
      </c>
      <c r="F17" s="10"/>
    </row>
    <row r="18" spans="1:6" ht="12.75" customHeight="1">
      <c r="A18" s="13"/>
      <c r="B18" s="6" t="s">
        <v>614</v>
      </c>
      <c r="C18" s="24">
        <v>165000000</v>
      </c>
      <c r="D18" s="10"/>
      <c r="E18" s="24">
        <v>165000000</v>
      </c>
      <c r="F18" s="10"/>
    </row>
    <row r="19" spans="1:6" ht="12.75" customHeight="1">
      <c r="A19" s="13"/>
      <c r="B19" s="6" t="s">
        <v>615</v>
      </c>
      <c r="C19" s="24">
        <v>120000000</v>
      </c>
      <c r="D19" s="10"/>
      <c r="E19" s="24">
        <v>120000000</v>
      </c>
      <c r="F19" s="10"/>
    </row>
    <row r="20" spans="1:6" ht="12.75" customHeight="1">
      <c r="A20" s="13"/>
      <c r="B20" s="6" t="s">
        <v>616</v>
      </c>
      <c r="C20" s="24">
        <v>22000000</v>
      </c>
      <c r="D20" s="10"/>
      <c r="E20" s="24">
        <v>22000000</v>
      </c>
      <c r="F20" s="10"/>
    </row>
    <row r="21" spans="1:6" ht="12.75" customHeight="1">
      <c r="A21" s="13"/>
      <c r="B21" s="6" t="s">
        <v>617</v>
      </c>
      <c r="C21" s="24">
        <v>11500000</v>
      </c>
      <c r="D21" s="10"/>
      <c r="E21" s="24">
        <v>11500000</v>
      </c>
      <c r="F21" s="10"/>
    </row>
    <row r="22" spans="1:14" s="41" customFormat="1" ht="12.75" customHeight="1">
      <c r="A22" s="67"/>
      <c r="B22" s="15" t="s">
        <v>618</v>
      </c>
      <c r="C22" s="262">
        <f>SUM(C17:C21)</f>
        <v>803500000</v>
      </c>
      <c r="D22" s="16"/>
      <c r="E22" s="262">
        <f>SUM(E17:E21)</f>
        <v>803500000</v>
      </c>
      <c r="F22" s="16"/>
      <c r="H22" s="44"/>
      <c r="I22" s="44"/>
      <c r="J22" s="44"/>
      <c r="K22" s="44"/>
      <c r="L22" s="44"/>
      <c r="M22" s="44"/>
      <c r="N22" s="44"/>
    </row>
    <row r="23" spans="1:6" ht="12.75" customHeight="1">
      <c r="A23" s="13"/>
      <c r="B23" s="6" t="s">
        <v>10</v>
      </c>
      <c r="C23" s="24">
        <v>4000000</v>
      </c>
      <c r="D23" s="10"/>
      <c r="E23" s="24">
        <v>4000000</v>
      </c>
      <c r="F23" s="10"/>
    </row>
    <row r="24" spans="1:6" ht="12.75" customHeight="1">
      <c r="A24" s="13"/>
      <c r="B24" s="6" t="s">
        <v>26</v>
      </c>
      <c r="C24" s="24">
        <v>42500000</v>
      </c>
      <c r="D24" s="10"/>
      <c r="E24" s="24">
        <v>42500000</v>
      </c>
      <c r="F24" s="10"/>
    </row>
    <row r="25" spans="1:6" ht="12.75" customHeight="1">
      <c r="A25" s="13"/>
      <c r="B25" s="6" t="s">
        <v>11</v>
      </c>
      <c r="C25" s="24">
        <v>0</v>
      </c>
      <c r="D25" s="10"/>
      <c r="E25" s="24">
        <v>0</v>
      </c>
      <c r="F25" s="10"/>
    </row>
    <row r="26" spans="1:6" ht="12.75" customHeight="1">
      <c r="A26" s="13"/>
      <c r="B26" s="6" t="s">
        <v>22</v>
      </c>
      <c r="C26" s="24">
        <v>200000</v>
      </c>
      <c r="D26" s="10"/>
      <c r="E26" s="24">
        <v>200000</v>
      </c>
      <c r="F26" s="10"/>
    </row>
    <row r="27" spans="1:6" ht="12.75" customHeight="1">
      <c r="A27" s="13"/>
      <c r="B27" s="6" t="s">
        <v>81</v>
      </c>
      <c r="C27" s="24">
        <v>50000</v>
      </c>
      <c r="D27" s="10"/>
      <c r="E27" s="24">
        <v>50000</v>
      </c>
      <c r="F27" s="10"/>
    </row>
    <row r="28" spans="1:14" s="41" customFormat="1" ht="12.75" customHeight="1">
      <c r="A28" s="67"/>
      <c r="B28" s="15" t="s">
        <v>498</v>
      </c>
      <c r="C28" s="25">
        <f>SUM(C22:C27)</f>
        <v>850250000</v>
      </c>
      <c r="D28" s="16"/>
      <c r="E28" s="25">
        <f>SUM(E22:E27)</f>
        <v>850250000</v>
      </c>
      <c r="F28" s="16"/>
      <c r="H28" s="44"/>
      <c r="I28" s="44"/>
      <c r="J28" s="44"/>
      <c r="K28" s="44"/>
      <c r="L28" s="44"/>
      <c r="M28" s="44"/>
      <c r="N28" s="44"/>
    </row>
    <row r="29" spans="1:6" ht="12.75" customHeight="1">
      <c r="A29" s="13"/>
      <c r="B29" s="6" t="s">
        <v>63</v>
      </c>
      <c r="C29" s="24">
        <v>50000</v>
      </c>
      <c r="D29" s="10"/>
      <c r="E29" s="24">
        <v>50000</v>
      </c>
      <c r="F29" s="10"/>
    </row>
    <row r="30" spans="1:6" ht="12.75" customHeight="1">
      <c r="A30" s="4">
        <v>5</v>
      </c>
      <c r="B30" s="8" t="s">
        <v>27</v>
      </c>
      <c r="C30" s="19"/>
      <c r="D30" s="9">
        <f>C31+C49+C52</f>
        <v>467942099</v>
      </c>
      <c r="E30" s="19"/>
      <c r="F30" s="9">
        <f>E31+E34+E35+E49+E52</f>
        <v>720922359</v>
      </c>
    </row>
    <row r="31" spans="1:6" ht="12.75" customHeight="1">
      <c r="A31" s="13"/>
      <c r="B31" s="6" t="s">
        <v>619</v>
      </c>
      <c r="C31" s="24">
        <f>SUM(C32:C33)</f>
        <v>0</v>
      </c>
      <c r="D31" s="10"/>
      <c r="E31" s="24">
        <f>SUM(E32:E33)</f>
        <v>5826368</v>
      </c>
      <c r="F31" s="10"/>
    </row>
    <row r="32" spans="1:6" ht="12.75" customHeight="1">
      <c r="A32" s="13"/>
      <c r="B32" s="6" t="s">
        <v>15</v>
      </c>
      <c r="C32" s="24"/>
      <c r="D32" s="10"/>
      <c r="E32" s="24">
        <v>5826368</v>
      </c>
      <c r="F32" s="10"/>
    </row>
    <row r="33" spans="1:6" ht="12.75" customHeight="1">
      <c r="A33" s="13"/>
      <c r="B33" s="6" t="s">
        <v>28</v>
      </c>
      <c r="C33" s="24"/>
      <c r="D33" s="10"/>
      <c r="E33" s="24"/>
      <c r="F33" s="10"/>
    </row>
    <row r="34" spans="1:6" ht="12.75" customHeight="1">
      <c r="A34" s="13"/>
      <c r="B34" s="6" t="s">
        <v>1068</v>
      </c>
      <c r="C34" s="24"/>
      <c r="D34" s="10"/>
      <c r="E34" s="24">
        <v>78402</v>
      </c>
      <c r="F34" s="10"/>
    </row>
    <row r="35" spans="1:6" ht="12.75" customHeight="1">
      <c r="A35" s="13"/>
      <c r="B35" s="6" t="s">
        <v>1099</v>
      </c>
      <c r="C35" s="24"/>
      <c r="D35" s="10"/>
      <c r="E35" s="24">
        <v>47244</v>
      </c>
      <c r="F35" s="10"/>
    </row>
    <row r="36" spans="1:6" ht="12.75" customHeight="1">
      <c r="A36" s="13"/>
      <c r="B36" s="8" t="s">
        <v>29</v>
      </c>
      <c r="C36" s="45"/>
      <c r="D36" s="10"/>
      <c r="E36" s="45"/>
      <c r="F36" s="10"/>
    </row>
    <row r="37" spans="1:6" ht="12.75" customHeight="1">
      <c r="A37" s="13"/>
      <c r="B37" s="6" t="s">
        <v>781</v>
      </c>
      <c r="C37" s="24">
        <v>144718188</v>
      </c>
      <c r="D37" s="10"/>
      <c r="E37" s="24">
        <v>144718188</v>
      </c>
      <c r="F37" s="10"/>
    </row>
    <row r="38" spans="1:6" ht="12.75" customHeight="1">
      <c r="A38" s="13"/>
      <c r="B38" s="43" t="s">
        <v>950</v>
      </c>
      <c r="C38" s="24">
        <v>202066060</v>
      </c>
      <c r="D38" s="10"/>
      <c r="E38" s="24">
        <v>388997060</v>
      </c>
      <c r="F38" s="10"/>
    </row>
    <row r="39" spans="1:6" ht="11.25">
      <c r="A39" s="13"/>
      <c r="B39" s="6" t="s">
        <v>954</v>
      </c>
      <c r="C39" s="24">
        <v>6000000</v>
      </c>
      <c r="D39" s="10"/>
      <c r="E39" s="24">
        <v>6000000</v>
      </c>
      <c r="F39" s="10"/>
    </row>
    <row r="40" spans="1:6" ht="11.25">
      <c r="A40" s="13"/>
      <c r="B40" s="6" t="s">
        <v>956</v>
      </c>
      <c r="C40" s="24">
        <v>60000000</v>
      </c>
      <c r="D40" s="10"/>
      <c r="E40" s="24">
        <v>60000000</v>
      </c>
      <c r="F40" s="10"/>
    </row>
    <row r="41" spans="1:6" ht="11.25">
      <c r="A41" s="13"/>
      <c r="B41" s="6" t="s">
        <v>861</v>
      </c>
      <c r="C41" s="24">
        <v>4709500</v>
      </c>
      <c r="D41" s="10"/>
      <c r="E41" s="24">
        <v>4709500</v>
      </c>
      <c r="F41" s="10"/>
    </row>
    <row r="42" spans="1:6" ht="11.25">
      <c r="A42" s="13"/>
      <c r="B42" s="6" t="s">
        <v>863</v>
      </c>
      <c r="C42" s="24">
        <v>7172912</v>
      </c>
      <c r="D42" s="10"/>
      <c r="E42" s="24">
        <v>8085661</v>
      </c>
      <c r="F42" s="10"/>
    </row>
    <row r="43" spans="1:6" ht="11.25">
      <c r="A43" s="13"/>
      <c r="B43" s="6" t="s">
        <v>1100</v>
      </c>
      <c r="C43" s="24"/>
      <c r="D43" s="10"/>
      <c r="E43" s="24">
        <v>29630813</v>
      </c>
      <c r="F43" s="10"/>
    </row>
    <row r="44" spans="1:6" ht="11.25">
      <c r="A44" s="13"/>
      <c r="B44" s="6" t="s">
        <v>958</v>
      </c>
      <c r="C44" s="24">
        <v>15448500</v>
      </c>
      <c r="D44" s="10"/>
      <c r="E44" s="24">
        <v>15448500</v>
      </c>
      <c r="F44" s="10"/>
    </row>
    <row r="45" spans="1:6" ht="11.25">
      <c r="A45" s="67"/>
      <c r="B45" s="15" t="s">
        <v>86</v>
      </c>
      <c r="C45" s="25">
        <f>SUM(C37:C44)</f>
        <v>440115160</v>
      </c>
      <c r="D45" s="16"/>
      <c r="E45" s="25">
        <f>SUM(E37:E44)</f>
        <v>657589722</v>
      </c>
      <c r="F45" s="16"/>
    </row>
    <row r="46" spans="1:6" ht="11.25">
      <c r="A46" s="67"/>
      <c r="B46" s="43" t="s">
        <v>966</v>
      </c>
      <c r="C46" s="24">
        <v>27826939</v>
      </c>
      <c r="D46" s="16"/>
      <c r="E46" s="24">
        <v>27826939</v>
      </c>
      <c r="F46" s="16"/>
    </row>
    <row r="47" spans="1:6" ht="11.25">
      <c r="A47" s="67"/>
      <c r="B47" s="43" t="s">
        <v>1069</v>
      </c>
      <c r="C47" s="24"/>
      <c r="D47" s="16"/>
      <c r="E47" s="24">
        <v>29079144</v>
      </c>
      <c r="F47" s="16"/>
    </row>
    <row r="48" spans="1:6" ht="11.25">
      <c r="A48" s="67"/>
      <c r="B48" s="42" t="s">
        <v>499</v>
      </c>
      <c r="C48" s="25">
        <f>SUM(C46)</f>
        <v>27826939</v>
      </c>
      <c r="D48" s="16"/>
      <c r="E48" s="25">
        <f>SUM(E46:E47)</f>
        <v>56906083</v>
      </c>
      <c r="F48" s="16"/>
    </row>
    <row r="49" spans="1:6" ht="11.25">
      <c r="A49" s="13"/>
      <c r="B49" s="5" t="s">
        <v>32</v>
      </c>
      <c r="C49" s="24">
        <f>C45+C48</f>
        <v>467942099</v>
      </c>
      <c r="D49" s="10"/>
      <c r="E49" s="24">
        <f>E45+E48</f>
        <v>714495805</v>
      </c>
      <c r="F49" s="10"/>
    </row>
    <row r="50" spans="1:6" ht="11.25">
      <c r="A50" s="13"/>
      <c r="B50" s="5" t="s">
        <v>1101</v>
      </c>
      <c r="C50" s="24"/>
      <c r="D50" s="10"/>
      <c r="E50" s="24">
        <v>474540</v>
      </c>
      <c r="F50" s="10"/>
    </row>
    <row r="51" spans="1:6" ht="11.25">
      <c r="A51" s="13"/>
      <c r="B51" s="42" t="s">
        <v>499</v>
      </c>
      <c r="C51" s="24"/>
      <c r="D51" s="10"/>
      <c r="E51" s="24">
        <f>SUM(E50)</f>
        <v>474540</v>
      </c>
      <c r="F51" s="10"/>
    </row>
    <row r="52" spans="1:6" ht="11.25">
      <c r="A52" s="122"/>
      <c r="B52" s="6" t="s">
        <v>33</v>
      </c>
      <c r="C52" s="24">
        <f>SUM(C51)</f>
        <v>0</v>
      </c>
      <c r="D52" s="10"/>
      <c r="E52" s="24">
        <f>SUM(E51)</f>
        <v>474540</v>
      </c>
      <c r="F52" s="10"/>
    </row>
    <row r="53" spans="1:6" ht="11.25">
      <c r="A53" s="4">
        <v>6</v>
      </c>
      <c r="B53" s="8" t="s">
        <v>30</v>
      </c>
      <c r="C53" s="19"/>
      <c r="D53" s="9">
        <f>C54+C70</f>
        <v>1658646089</v>
      </c>
      <c r="E53" s="19"/>
      <c r="F53" s="9">
        <f>E54+E69+E70</f>
        <v>1810739938</v>
      </c>
    </row>
    <row r="54" spans="1:6" ht="11.25">
      <c r="A54" s="13"/>
      <c r="B54" s="6" t="s">
        <v>6</v>
      </c>
      <c r="C54" s="24">
        <f>SUM(C55:C63)</f>
        <v>1658646089</v>
      </c>
      <c r="D54" s="9"/>
      <c r="E54" s="24">
        <f>E55+E56+E57+E58+E59+E60+E61+E62+E63+E68</f>
        <v>1780526851</v>
      </c>
      <c r="F54" s="9"/>
    </row>
    <row r="55" spans="1:6" ht="13.5" customHeight="1">
      <c r="A55" s="13"/>
      <c r="B55" s="6" t="s">
        <v>82</v>
      </c>
      <c r="C55" s="24">
        <v>419769501</v>
      </c>
      <c r="D55" s="9"/>
      <c r="E55" s="24">
        <v>419769501</v>
      </c>
      <c r="F55" s="9"/>
    </row>
    <row r="56" spans="1:6" ht="11.25">
      <c r="A56" s="13"/>
      <c r="B56" s="6" t="s">
        <v>1070</v>
      </c>
      <c r="C56" s="24"/>
      <c r="D56" s="9"/>
      <c r="E56" s="24">
        <v>1132194</v>
      </c>
      <c r="F56" s="9"/>
    </row>
    <row r="57" spans="1:14" s="41" customFormat="1" ht="11.25">
      <c r="A57" s="13"/>
      <c r="B57" s="5" t="s">
        <v>349</v>
      </c>
      <c r="C57" s="24">
        <v>298909567</v>
      </c>
      <c r="D57" s="9"/>
      <c r="E57" s="24">
        <v>300131500</v>
      </c>
      <c r="F57" s="9"/>
      <c r="H57" s="44"/>
      <c r="I57" s="44"/>
      <c r="J57" s="44"/>
      <c r="K57" s="44"/>
      <c r="L57" s="44"/>
      <c r="M57" s="44"/>
      <c r="N57" s="44"/>
    </row>
    <row r="58" spans="1:14" s="41" customFormat="1" ht="22.5">
      <c r="A58" s="13"/>
      <c r="B58" s="5" t="s">
        <v>83</v>
      </c>
      <c r="C58" s="24">
        <v>644877166</v>
      </c>
      <c r="D58" s="9"/>
      <c r="E58" s="24">
        <v>708466260</v>
      </c>
      <c r="F58" s="9"/>
      <c r="H58" s="44"/>
      <c r="I58" s="44"/>
      <c r="J58" s="44"/>
      <c r="K58" s="44"/>
      <c r="L58" s="44"/>
      <c r="M58" s="44"/>
      <c r="N58" s="44"/>
    </row>
    <row r="59" spans="1:14" s="41" customFormat="1" ht="11.25">
      <c r="A59" s="13"/>
      <c r="B59" s="5" t="s">
        <v>1071</v>
      </c>
      <c r="C59" s="24"/>
      <c r="D59" s="9"/>
      <c r="E59" s="24">
        <v>32326095</v>
      </c>
      <c r="F59" s="9"/>
      <c r="H59" s="44"/>
      <c r="I59" s="44"/>
      <c r="J59" s="44"/>
      <c r="K59" s="44"/>
      <c r="L59" s="44"/>
      <c r="M59" s="44"/>
      <c r="N59" s="44"/>
    </row>
    <row r="60" spans="1:14" s="41" customFormat="1" ht="11.25">
      <c r="A60" s="13"/>
      <c r="B60" s="5" t="s">
        <v>84</v>
      </c>
      <c r="C60" s="24">
        <v>30458120</v>
      </c>
      <c r="D60" s="9"/>
      <c r="E60" s="24">
        <v>30458120</v>
      </c>
      <c r="F60" s="9"/>
      <c r="H60" s="44"/>
      <c r="I60" s="44"/>
      <c r="J60" s="44"/>
      <c r="K60" s="44"/>
      <c r="L60" s="44"/>
      <c r="M60" s="44"/>
      <c r="N60" s="44"/>
    </row>
    <row r="61" spans="1:14" s="41" customFormat="1" ht="11.25">
      <c r="A61" s="13"/>
      <c r="B61" s="5" t="s">
        <v>1072</v>
      </c>
      <c r="C61" s="24"/>
      <c r="D61" s="9"/>
      <c r="E61" s="24">
        <v>4630291</v>
      </c>
      <c r="F61" s="9"/>
      <c r="H61" s="44"/>
      <c r="I61" s="44"/>
      <c r="J61" s="44"/>
      <c r="K61" s="44"/>
      <c r="L61" s="44"/>
      <c r="M61" s="44"/>
      <c r="N61" s="44"/>
    </row>
    <row r="62" spans="1:14" s="41" customFormat="1" ht="11.25">
      <c r="A62" s="13"/>
      <c r="B62" s="5" t="s">
        <v>1102</v>
      </c>
      <c r="C62" s="24"/>
      <c r="D62" s="9"/>
      <c r="E62" s="24">
        <v>1257902</v>
      </c>
      <c r="F62" s="9"/>
      <c r="H62" s="44"/>
      <c r="I62" s="44"/>
      <c r="J62" s="44"/>
      <c r="K62" s="44"/>
      <c r="L62" s="44"/>
      <c r="M62" s="44"/>
      <c r="N62" s="44"/>
    </row>
    <row r="63" spans="1:6" ht="11.25">
      <c r="A63" s="13"/>
      <c r="B63" s="5" t="s">
        <v>85</v>
      </c>
      <c r="C63" s="24">
        <f>SUM(C64:C66)</f>
        <v>264631735</v>
      </c>
      <c r="D63" s="9"/>
      <c r="E63" s="24">
        <f>SUM(E64:E67)</f>
        <v>270341604</v>
      </c>
      <c r="F63" s="9"/>
    </row>
    <row r="64" spans="1:6" ht="22.5">
      <c r="A64" s="13"/>
      <c r="B64" s="5" t="s">
        <v>936</v>
      </c>
      <c r="C64" s="24">
        <v>261099051</v>
      </c>
      <c r="D64" s="9"/>
      <c r="E64" s="24">
        <v>260526699</v>
      </c>
      <c r="F64" s="9"/>
    </row>
    <row r="65" spans="1:6" ht="11.25">
      <c r="A65" s="13"/>
      <c r="B65" s="5" t="s">
        <v>937</v>
      </c>
      <c r="C65" s="24">
        <v>2191600</v>
      </c>
      <c r="D65" s="9"/>
      <c r="E65" s="24">
        <v>2191600</v>
      </c>
      <c r="F65" s="9"/>
    </row>
    <row r="66" spans="1:6" ht="11.25">
      <c r="A66" s="13"/>
      <c r="B66" s="5" t="s">
        <v>1055</v>
      </c>
      <c r="C66" s="24">
        <v>1341084</v>
      </c>
      <c r="D66" s="9"/>
      <c r="E66" s="24">
        <v>1341084</v>
      </c>
      <c r="F66" s="9"/>
    </row>
    <row r="67" spans="1:6" ht="11.25">
      <c r="A67" s="13"/>
      <c r="B67" s="5" t="s">
        <v>1073</v>
      </c>
      <c r="C67" s="24"/>
      <c r="D67" s="9"/>
      <c r="E67" s="24">
        <v>6282221</v>
      </c>
      <c r="F67" s="9"/>
    </row>
    <row r="68" spans="1:6" ht="11.25">
      <c r="A68" s="13"/>
      <c r="B68" s="5" t="s">
        <v>501</v>
      </c>
      <c r="C68" s="24"/>
      <c r="D68" s="9"/>
      <c r="E68" s="24">
        <v>12013384</v>
      </c>
      <c r="F68" s="9"/>
    </row>
    <row r="69" spans="1:6" ht="11.25">
      <c r="A69" s="13"/>
      <c r="B69" s="5" t="s">
        <v>57</v>
      </c>
      <c r="C69" s="24"/>
      <c r="D69" s="9"/>
      <c r="E69" s="24">
        <v>213087</v>
      </c>
      <c r="F69" s="9"/>
    </row>
    <row r="70" spans="1:14" s="7" customFormat="1" ht="12.75" customHeight="1">
      <c r="A70" s="13"/>
      <c r="B70" s="5" t="s">
        <v>35</v>
      </c>
      <c r="C70" s="24">
        <f>SUM(C72:C72)</f>
        <v>0</v>
      </c>
      <c r="D70" s="9"/>
      <c r="E70" s="24">
        <f>SUM(E71:E72)</f>
        <v>30000000</v>
      </c>
      <c r="F70" s="9"/>
      <c r="H70" s="44"/>
      <c r="I70" s="44"/>
      <c r="J70" s="44"/>
      <c r="K70" s="44"/>
      <c r="L70" s="44"/>
      <c r="M70" s="44"/>
      <c r="N70" s="44"/>
    </row>
    <row r="71" spans="1:14" s="7" customFormat="1" ht="12.75" customHeight="1">
      <c r="A71" s="13"/>
      <c r="B71" s="5" t="s">
        <v>34</v>
      </c>
      <c r="C71" s="24"/>
      <c r="D71" s="9"/>
      <c r="E71" s="24"/>
      <c r="F71" s="9"/>
      <c r="H71" s="44"/>
      <c r="I71" s="44"/>
      <c r="J71" s="44"/>
      <c r="K71" s="44"/>
      <c r="L71" s="44"/>
      <c r="M71" s="44"/>
      <c r="N71" s="44"/>
    </row>
    <row r="72" spans="1:6" ht="11.25">
      <c r="A72" s="13"/>
      <c r="B72" s="5" t="s">
        <v>1103</v>
      </c>
      <c r="C72" s="24"/>
      <c r="D72" s="9"/>
      <c r="E72" s="24">
        <v>30000000</v>
      </c>
      <c r="F72" s="9"/>
    </row>
    <row r="73" spans="1:6" ht="11.25">
      <c r="A73" s="4">
        <v>7</v>
      </c>
      <c r="B73" s="8" t="s">
        <v>31</v>
      </c>
      <c r="C73" s="19"/>
      <c r="D73" s="9">
        <f>C102+C108</f>
        <v>183041738</v>
      </c>
      <c r="E73" s="19"/>
      <c r="F73" s="9">
        <f>E102+E108</f>
        <v>791702889</v>
      </c>
    </row>
    <row r="74" spans="1:6" ht="13.5" customHeight="1">
      <c r="A74" s="13"/>
      <c r="B74" s="6" t="s">
        <v>36</v>
      </c>
      <c r="C74" s="24">
        <v>55340000</v>
      </c>
      <c r="D74" s="10"/>
      <c r="E74" s="24">
        <v>55340000</v>
      </c>
      <c r="F74" s="10"/>
    </row>
    <row r="75" spans="1:6" ht="19.5">
      <c r="A75" s="13"/>
      <c r="B75" s="23" t="s">
        <v>794</v>
      </c>
      <c r="C75" s="24">
        <v>15437000</v>
      </c>
      <c r="D75" s="10"/>
      <c r="E75" s="24">
        <v>15437000</v>
      </c>
      <c r="F75" s="10"/>
    </row>
    <row r="76" spans="1:6" ht="11.25">
      <c r="A76" s="13"/>
      <c r="B76" s="43" t="s">
        <v>926</v>
      </c>
      <c r="C76" s="24">
        <v>56700</v>
      </c>
      <c r="D76" s="10"/>
      <c r="E76" s="24">
        <v>56700</v>
      </c>
      <c r="F76" s="10"/>
    </row>
    <row r="77" spans="1:6" ht="11.25">
      <c r="A77" s="13"/>
      <c r="B77" s="43" t="s">
        <v>941</v>
      </c>
      <c r="C77" s="24">
        <v>13732028</v>
      </c>
      <c r="D77" s="10"/>
      <c r="E77" s="24">
        <v>4982351</v>
      </c>
      <c r="F77" s="10"/>
    </row>
    <row r="78" spans="1:6" ht="11.25">
      <c r="A78" s="13"/>
      <c r="B78" s="43" t="s">
        <v>935</v>
      </c>
      <c r="C78" s="24">
        <v>762000</v>
      </c>
      <c r="D78" s="10"/>
      <c r="E78" s="24">
        <v>762000</v>
      </c>
      <c r="F78" s="10"/>
    </row>
    <row r="79" spans="1:6" ht="11.25">
      <c r="A79" s="13"/>
      <c r="B79" s="43" t="s">
        <v>950</v>
      </c>
      <c r="C79" s="24">
        <v>662940</v>
      </c>
      <c r="D79" s="10"/>
      <c r="E79" s="24">
        <v>16902939</v>
      </c>
      <c r="F79" s="10"/>
    </row>
    <row r="80" spans="1:6" ht="11.25">
      <c r="A80" s="13"/>
      <c r="B80" s="6" t="s">
        <v>954</v>
      </c>
      <c r="C80" s="24">
        <v>7721600</v>
      </c>
      <c r="D80" s="10"/>
      <c r="E80" s="24">
        <v>7721600</v>
      </c>
      <c r="F80" s="10"/>
    </row>
    <row r="81" spans="1:6" ht="11.25">
      <c r="A81" s="13"/>
      <c r="B81" s="6" t="s">
        <v>863</v>
      </c>
      <c r="C81" s="24">
        <v>67917088</v>
      </c>
      <c r="D81" s="10"/>
      <c r="E81" s="24">
        <v>67004339</v>
      </c>
      <c r="F81" s="10"/>
    </row>
    <row r="82" spans="1:6" ht="11.25">
      <c r="A82" s="13"/>
      <c r="B82" s="6" t="s">
        <v>1100</v>
      </c>
      <c r="C82" s="24"/>
      <c r="D82" s="10"/>
      <c r="E82" s="24">
        <v>260000</v>
      </c>
      <c r="F82" s="10"/>
    </row>
    <row r="83" spans="1:14" s="7" customFormat="1" ht="11.25">
      <c r="A83" s="13"/>
      <c r="B83" s="6" t="s">
        <v>957</v>
      </c>
      <c r="C83" s="24">
        <v>191500</v>
      </c>
      <c r="D83" s="10"/>
      <c r="E83" s="24">
        <v>191500</v>
      </c>
      <c r="F83" s="10"/>
      <c r="H83" s="44"/>
      <c r="I83" s="44"/>
      <c r="J83" s="44"/>
      <c r="K83" s="44"/>
      <c r="L83" s="44"/>
      <c r="M83" s="44"/>
      <c r="N83" s="44"/>
    </row>
    <row r="84" spans="1:14" s="7" customFormat="1" ht="11.25">
      <c r="A84" s="13"/>
      <c r="B84" s="6" t="s">
        <v>958</v>
      </c>
      <c r="C84" s="24">
        <v>15464073</v>
      </c>
      <c r="D84" s="10"/>
      <c r="E84" s="24">
        <v>15464073</v>
      </c>
      <c r="F84" s="10"/>
      <c r="H84" s="44"/>
      <c r="I84" s="44"/>
      <c r="J84" s="44"/>
      <c r="K84" s="44"/>
      <c r="L84" s="44"/>
      <c r="M84" s="44"/>
      <c r="N84" s="44"/>
    </row>
    <row r="85" spans="1:14" s="7" customFormat="1" ht="11.25">
      <c r="A85" s="13"/>
      <c r="B85" s="6" t="s">
        <v>1074</v>
      </c>
      <c r="C85" s="24"/>
      <c r="D85" s="10"/>
      <c r="E85" s="24">
        <v>1600000</v>
      </c>
      <c r="F85" s="10"/>
      <c r="H85" s="44"/>
      <c r="I85" s="44"/>
      <c r="J85" s="44"/>
      <c r="K85" s="44"/>
      <c r="L85" s="44"/>
      <c r="M85" s="44"/>
      <c r="N85" s="44"/>
    </row>
    <row r="86" spans="1:14" s="7" customFormat="1" ht="11.25">
      <c r="A86" s="13"/>
      <c r="B86" s="6" t="s">
        <v>1104</v>
      </c>
      <c r="C86" s="24"/>
      <c r="D86" s="10"/>
      <c r="E86" s="24">
        <v>5380500</v>
      </c>
      <c r="F86" s="10"/>
      <c r="H86" s="44"/>
      <c r="I86" s="44"/>
      <c r="J86" s="44"/>
      <c r="K86" s="44"/>
      <c r="L86" s="44"/>
      <c r="M86" s="44"/>
      <c r="N86" s="44"/>
    </row>
    <row r="87" spans="1:14" s="7" customFormat="1" ht="11.25">
      <c r="A87" s="67"/>
      <c r="B87" s="42" t="s">
        <v>86</v>
      </c>
      <c r="C87" s="25">
        <f>SUM(C74:C84)</f>
        <v>177284929</v>
      </c>
      <c r="D87" s="16"/>
      <c r="E87" s="25">
        <f>SUM(E74:E86)</f>
        <v>191103002</v>
      </c>
      <c r="F87" s="16"/>
      <c r="H87" s="44"/>
      <c r="I87" s="44"/>
      <c r="J87" s="44"/>
      <c r="K87" s="44"/>
      <c r="L87" s="44"/>
      <c r="M87" s="44"/>
      <c r="N87" s="44"/>
    </row>
    <row r="88" spans="1:14" s="7" customFormat="1" ht="11.25">
      <c r="A88" s="343"/>
      <c r="B88" s="43" t="s">
        <v>1075</v>
      </c>
      <c r="C88" s="24"/>
      <c r="D88" s="10"/>
      <c r="E88" s="24">
        <v>1818566</v>
      </c>
      <c r="F88" s="10"/>
      <c r="H88" s="44"/>
      <c r="I88" s="44"/>
      <c r="J88" s="44"/>
      <c r="K88" s="44"/>
      <c r="L88" s="44"/>
      <c r="M88" s="44"/>
      <c r="N88" s="44"/>
    </row>
    <row r="89" spans="1:14" s="7" customFormat="1" ht="11.25">
      <c r="A89" s="343"/>
      <c r="B89" s="43" t="s">
        <v>1076</v>
      </c>
      <c r="C89" s="24"/>
      <c r="D89" s="10"/>
      <c r="E89" s="24">
        <v>6080313</v>
      </c>
      <c r="F89" s="10"/>
      <c r="H89" s="44"/>
      <c r="I89" s="44"/>
      <c r="J89" s="44"/>
      <c r="K89" s="44"/>
      <c r="L89" s="44"/>
      <c r="M89" s="44"/>
      <c r="N89" s="44"/>
    </row>
    <row r="90" spans="1:14" s="7" customFormat="1" ht="11.25">
      <c r="A90" s="343"/>
      <c r="B90" s="43" t="s">
        <v>1077</v>
      </c>
      <c r="C90" s="24"/>
      <c r="D90" s="10"/>
      <c r="E90" s="24">
        <v>475600</v>
      </c>
      <c r="F90" s="10"/>
      <c r="H90" s="44"/>
      <c r="I90" s="44"/>
      <c r="J90" s="44"/>
      <c r="K90" s="44"/>
      <c r="L90" s="44"/>
      <c r="M90" s="44"/>
      <c r="N90" s="44"/>
    </row>
    <row r="91" spans="1:14" s="7" customFormat="1" ht="11.25">
      <c r="A91" s="343"/>
      <c r="B91" s="43" t="s">
        <v>1105</v>
      </c>
      <c r="C91" s="24"/>
      <c r="D91" s="10"/>
      <c r="E91" s="24">
        <v>1003979</v>
      </c>
      <c r="F91" s="10"/>
      <c r="H91" s="44"/>
      <c r="I91" s="44"/>
      <c r="J91" s="44"/>
      <c r="K91" s="44"/>
      <c r="L91" s="44"/>
      <c r="M91" s="44"/>
      <c r="N91" s="44"/>
    </row>
    <row r="92" spans="1:14" s="7" customFormat="1" ht="11.25">
      <c r="A92" s="13"/>
      <c r="B92" s="43" t="s">
        <v>686</v>
      </c>
      <c r="C92" s="24">
        <v>1274908</v>
      </c>
      <c r="D92" s="10"/>
      <c r="E92" s="24">
        <v>3469010</v>
      </c>
      <c r="F92" s="10"/>
      <c r="H92" s="44"/>
      <c r="I92" s="44"/>
      <c r="J92" s="44"/>
      <c r="K92" s="44"/>
      <c r="L92" s="44"/>
      <c r="M92" s="44"/>
      <c r="N92" s="44"/>
    </row>
    <row r="93" spans="1:14" s="7" customFormat="1" ht="11.25">
      <c r="A93" s="13"/>
      <c r="B93" s="43" t="s">
        <v>1078</v>
      </c>
      <c r="C93" s="24"/>
      <c r="D93" s="10"/>
      <c r="E93" s="24">
        <v>130000</v>
      </c>
      <c r="F93" s="10"/>
      <c r="H93" s="44"/>
      <c r="I93" s="44"/>
      <c r="J93" s="44"/>
      <c r="K93" s="44"/>
      <c r="L93" s="44"/>
      <c r="M93" s="44"/>
      <c r="N93" s="44"/>
    </row>
    <row r="94" spans="1:14" s="7" customFormat="1" ht="11.25">
      <c r="A94" s="13"/>
      <c r="B94" s="43" t="s">
        <v>966</v>
      </c>
      <c r="C94" s="24">
        <v>4481901</v>
      </c>
      <c r="D94" s="10"/>
      <c r="E94" s="24">
        <v>4481901</v>
      </c>
      <c r="F94" s="10"/>
      <c r="H94" s="44"/>
      <c r="I94" s="44"/>
      <c r="J94" s="44"/>
      <c r="K94" s="44"/>
      <c r="L94" s="44"/>
      <c r="M94" s="44"/>
      <c r="N94" s="44"/>
    </row>
    <row r="95" spans="1:14" s="7" customFormat="1" ht="11.25">
      <c r="A95" s="13"/>
      <c r="B95" s="43" t="s">
        <v>1079</v>
      </c>
      <c r="C95" s="24"/>
      <c r="D95" s="10"/>
      <c r="E95" s="24">
        <v>5000000</v>
      </c>
      <c r="F95" s="10"/>
      <c r="H95" s="44"/>
      <c r="I95" s="44"/>
      <c r="J95" s="44"/>
      <c r="K95" s="44"/>
      <c r="L95" s="44"/>
      <c r="M95" s="44"/>
      <c r="N95" s="44"/>
    </row>
    <row r="96" spans="1:14" s="7" customFormat="1" ht="11.25">
      <c r="A96" s="13"/>
      <c r="B96" s="43" t="s">
        <v>1080</v>
      </c>
      <c r="C96" s="24"/>
      <c r="D96" s="10"/>
      <c r="E96" s="24">
        <v>642425</v>
      </c>
      <c r="F96" s="10"/>
      <c r="H96" s="44"/>
      <c r="I96" s="44"/>
      <c r="J96" s="44"/>
      <c r="K96" s="44"/>
      <c r="L96" s="44"/>
      <c r="M96" s="44"/>
      <c r="N96" s="44"/>
    </row>
    <row r="97" spans="1:14" s="7" customFormat="1" ht="11.25">
      <c r="A97" s="13"/>
      <c r="B97" s="43" t="s">
        <v>1069</v>
      </c>
      <c r="C97" s="24"/>
      <c r="D97" s="10"/>
      <c r="E97" s="24">
        <v>555408187</v>
      </c>
      <c r="F97" s="10"/>
      <c r="H97" s="44"/>
      <c r="I97" s="44"/>
      <c r="J97" s="44"/>
      <c r="K97" s="44"/>
      <c r="L97" s="44"/>
      <c r="M97" s="44"/>
      <c r="N97" s="44"/>
    </row>
    <row r="98" spans="1:14" s="7" customFormat="1" ht="11.25">
      <c r="A98" s="13"/>
      <c r="B98" s="43" t="s">
        <v>1081</v>
      </c>
      <c r="C98" s="24"/>
      <c r="D98" s="10"/>
      <c r="E98" s="24">
        <v>6859490</v>
      </c>
      <c r="F98" s="10"/>
      <c r="H98" s="44"/>
      <c r="I98" s="44"/>
      <c r="J98" s="44"/>
      <c r="K98" s="44"/>
      <c r="L98" s="44"/>
      <c r="M98" s="44"/>
      <c r="N98" s="44"/>
    </row>
    <row r="99" spans="1:14" s="7" customFormat="1" ht="11.25">
      <c r="A99" s="13"/>
      <c r="B99" s="43" t="s">
        <v>1106</v>
      </c>
      <c r="C99" s="24"/>
      <c r="D99" s="10"/>
      <c r="E99" s="24">
        <v>8284516</v>
      </c>
      <c r="F99" s="10"/>
      <c r="H99" s="44"/>
      <c r="I99" s="44"/>
      <c r="J99" s="44"/>
      <c r="K99" s="44"/>
      <c r="L99" s="44"/>
      <c r="M99" s="44"/>
      <c r="N99" s="44"/>
    </row>
    <row r="100" spans="1:14" s="7" customFormat="1" ht="11.25">
      <c r="A100" s="13"/>
      <c r="B100" s="43" t="s">
        <v>1082</v>
      </c>
      <c r="C100" s="24"/>
      <c r="D100" s="10"/>
      <c r="E100" s="24">
        <v>6500000</v>
      </c>
      <c r="F100" s="10"/>
      <c r="H100" s="44"/>
      <c r="I100" s="44"/>
      <c r="J100" s="44"/>
      <c r="K100" s="44"/>
      <c r="L100" s="44"/>
      <c r="M100" s="44"/>
      <c r="N100" s="44"/>
    </row>
    <row r="101" spans="1:14" s="7" customFormat="1" ht="11.25">
      <c r="A101" s="67"/>
      <c r="B101" s="42" t="s">
        <v>499</v>
      </c>
      <c r="C101" s="25">
        <f>SUM(C92:C94)</f>
        <v>5756809</v>
      </c>
      <c r="D101" s="25"/>
      <c r="E101" s="25">
        <f>SUM(E88:E100)</f>
        <v>600153987</v>
      </c>
      <c r="F101" s="25"/>
      <c r="H101" s="44"/>
      <c r="I101" s="44"/>
      <c r="J101" s="44"/>
      <c r="K101" s="44"/>
      <c r="L101" s="44"/>
      <c r="M101" s="44"/>
      <c r="N101" s="44"/>
    </row>
    <row r="102" spans="1:14" s="7" customFormat="1" ht="11.25">
      <c r="A102" s="13"/>
      <c r="B102" s="5" t="s">
        <v>32</v>
      </c>
      <c r="C102" s="10">
        <f>C87+C101</f>
        <v>183041738</v>
      </c>
      <c r="D102" s="24"/>
      <c r="E102" s="10">
        <f>E87+E101</f>
        <v>791256989</v>
      </c>
      <c r="F102" s="24"/>
      <c r="H102" s="44"/>
      <c r="I102" s="44"/>
      <c r="J102" s="44"/>
      <c r="K102" s="44"/>
      <c r="L102" s="44"/>
      <c r="M102" s="44"/>
      <c r="N102" s="44"/>
    </row>
    <row r="103" spans="1:14" s="7" customFormat="1" ht="11.25">
      <c r="A103" s="13"/>
      <c r="B103" s="5"/>
      <c r="C103" s="10"/>
      <c r="D103" s="24"/>
      <c r="E103" s="10"/>
      <c r="F103" s="24"/>
      <c r="H103" s="44"/>
      <c r="I103" s="44"/>
      <c r="J103" s="44"/>
      <c r="K103" s="44"/>
      <c r="L103" s="44"/>
      <c r="M103" s="44"/>
      <c r="N103" s="44"/>
    </row>
    <row r="104" spans="1:14" s="7" customFormat="1" ht="11.25">
      <c r="A104" s="13"/>
      <c r="B104" s="42" t="s">
        <v>86</v>
      </c>
      <c r="C104" s="10">
        <f>SUM(C103:C103)</f>
        <v>0</v>
      </c>
      <c r="D104" s="24"/>
      <c r="E104" s="10">
        <f>SUM(E103:E103)</f>
        <v>0</v>
      </c>
      <c r="F104" s="24"/>
      <c r="H104" s="44"/>
      <c r="I104" s="44"/>
      <c r="J104" s="44"/>
      <c r="K104" s="44"/>
      <c r="L104" s="44"/>
      <c r="M104" s="44"/>
      <c r="N104" s="44"/>
    </row>
    <row r="105" spans="1:14" s="7" customFormat="1" ht="11.25">
      <c r="A105" s="13"/>
      <c r="B105" s="43" t="s">
        <v>1077</v>
      </c>
      <c r="C105" s="10"/>
      <c r="D105" s="24"/>
      <c r="E105" s="10">
        <v>355900</v>
      </c>
      <c r="F105" s="24"/>
      <c r="H105" s="44"/>
      <c r="I105" s="44"/>
      <c r="J105" s="44"/>
      <c r="K105" s="44"/>
      <c r="L105" s="44"/>
      <c r="M105" s="44"/>
      <c r="N105" s="44"/>
    </row>
    <row r="106" spans="1:14" s="7" customFormat="1" ht="11.25">
      <c r="A106" s="13"/>
      <c r="B106" s="43" t="s">
        <v>1083</v>
      </c>
      <c r="C106" s="10"/>
      <c r="D106" s="24"/>
      <c r="E106" s="10">
        <v>90000</v>
      </c>
      <c r="F106" s="24"/>
      <c r="H106" s="44"/>
      <c r="I106" s="44"/>
      <c r="J106" s="44"/>
      <c r="K106" s="44"/>
      <c r="L106" s="44"/>
      <c r="M106" s="44"/>
      <c r="N106" s="44"/>
    </row>
    <row r="107" spans="1:14" s="7" customFormat="1" ht="11.25">
      <c r="A107" s="13"/>
      <c r="B107" s="42" t="s">
        <v>499</v>
      </c>
      <c r="C107" s="10">
        <f>SUM(C105:C106)</f>
        <v>0</v>
      </c>
      <c r="D107" s="24"/>
      <c r="E107" s="10">
        <f>SUM(E105:E106)</f>
        <v>445900</v>
      </c>
      <c r="F107" s="24"/>
      <c r="H107" s="44"/>
      <c r="I107" s="44"/>
      <c r="J107" s="44"/>
      <c r="K107" s="44"/>
      <c r="L107" s="44"/>
      <c r="M107" s="44"/>
      <c r="N107" s="44"/>
    </row>
    <row r="108" spans="1:14" s="7" customFormat="1" ht="11.25">
      <c r="A108" s="13"/>
      <c r="B108" s="5" t="s">
        <v>793</v>
      </c>
      <c r="C108" s="10">
        <f>SUM(C104)</f>
        <v>0</v>
      </c>
      <c r="D108" s="24"/>
      <c r="E108" s="10">
        <f>E104+E107</f>
        <v>445900</v>
      </c>
      <c r="F108" s="24"/>
      <c r="H108" s="44"/>
      <c r="I108" s="44"/>
      <c r="J108" s="44"/>
      <c r="K108" s="44"/>
      <c r="L108" s="44"/>
      <c r="M108" s="44"/>
      <c r="N108" s="44"/>
    </row>
    <row r="109" spans="1:6" ht="12.75" customHeight="1">
      <c r="A109" s="4">
        <v>8</v>
      </c>
      <c r="B109" s="12" t="s">
        <v>66</v>
      </c>
      <c r="C109" s="10"/>
      <c r="D109" s="9">
        <f>SUM(C110:C114)</f>
        <v>10500000</v>
      </c>
      <c r="E109" s="10"/>
      <c r="F109" s="9">
        <f>SUM(E110:E114)</f>
        <v>10500000</v>
      </c>
    </row>
    <row r="110" spans="1:6" ht="12.75" customHeight="1">
      <c r="A110" s="13"/>
      <c r="B110" s="12" t="s">
        <v>9</v>
      </c>
      <c r="C110" s="24">
        <v>3000000</v>
      </c>
      <c r="D110" s="9"/>
      <c r="E110" s="24">
        <v>3000000</v>
      </c>
      <c r="F110" s="9"/>
    </row>
    <row r="111" spans="1:6" ht="12.75" customHeight="1">
      <c r="A111" s="13"/>
      <c r="B111" s="12" t="s">
        <v>682</v>
      </c>
      <c r="C111" s="24">
        <v>6000000</v>
      </c>
      <c r="D111" s="9"/>
      <c r="E111" s="24">
        <v>6000000</v>
      </c>
      <c r="F111" s="9"/>
    </row>
    <row r="112" spans="1:6" ht="12.75" customHeight="1">
      <c r="A112" s="13"/>
      <c r="B112" s="12" t="s">
        <v>785</v>
      </c>
      <c r="C112" s="24">
        <v>1500000</v>
      </c>
      <c r="D112" s="9"/>
      <c r="E112" s="24">
        <v>1500000</v>
      </c>
      <c r="F112" s="9"/>
    </row>
    <row r="113" spans="1:6" ht="12.75" customHeight="1">
      <c r="A113" s="13"/>
      <c r="B113" s="12" t="s">
        <v>64</v>
      </c>
      <c r="C113" s="24"/>
      <c r="D113" s="9"/>
      <c r="E113" s="24"/>
      <c r="F113" s="9"/>
    </row>
    <row r="114" spans="1:6" ht="12.75" customHeight="1">
      <c r="A114" s="3"/>
      <c r="B114" s="12" t="s">
        <v>65</v>
      </c>
      <c r="C114" s="10"/>
      <c r="D114" s="9"/>
      <c r="E114" s="10"/>
      <c r="F114" s="9"/>
    </row>
    <row r="115" spans="1:6" ht="12.75" customHeight="1">
      <c r="A115" s="2">
        <v>9</v>
      </c>
      <c r="B115" s="8" t="s">
        <v>1048</v>
      </c>
      <c r="C115" s="19"/>
      <c r="D115" s="9">
        <f>SUM(C116:C119)</f>
        <v>3742921709</v>
      </c>
      <c r="E115" s="19"/>
      <c r="F115" s="9">
        <f>SUM(E116:E119)</f>
        <v>3742921709</v>
      </c>
    </row>
    <row r="116" spans="1:6" ht="14.25" customHeight="1">
      <c r="A116" s="4"/>
      <c r="B116" s="21" t="s">
        <v>1049</v>
      </c>
      <c r="C116" s="24">
        <v>1481157856</v>
      </c>
      <c r="D116" s="9"/>
      <c r="E116" s="24">
        <v>1481157856</v>
      </c>
      <c r="F116" s="9"/>
    </row>
    <row r="117" spans="1:6" ht="14.25" customHeight="1">
      <c r="A117" s="3"/>
      <c r="B117" s="21" t="s">
        <v>1050</v>
      </c>
      <c r="C117" s="24">
        <v>2030803614</v>
      </c>
      <c r="D117" s="9"/>
      <c r="E117" s="24">
        <v>2030803614</v>
      </c>
      <c r="F117" s="9"/>
    </row>
    <row r="118" spans="1:6" ht="11.25">
      <c r="A118" s="13"/>
      <c r="B118" s="21" t="s">
        <v>1051</v>
      </c>
      <c r="C118" s="24">
        <v>227123559</v>
      </c>
      <c r="D118" s="9"/>
      <c r="E118" s="24">
        <v>227123559</v>
      </c>
      <c r="F118" s="9"/>
    </row>
    <row r="119" spans="1:6" ht="11.25">
      <c r="A119" s="13"/>
      <c r="B119" s="21" t="s">
        <v>1052</v>
      </c>
      <c r="C119" s="24">
        <v>3836680</v>
      </c>
      <c r="D119" s="9"/>
      <c r="E119" s="24">
        <v>3836680</v>
      </c>
      <c r="F119" s="9"/>
    </row>
    <row r="120" spans="1:6" ht="11.25">
      <c r="A120" s="4"/>
      <c r="B120" s="20" t="s">
        <v>2</v>
      </c>
      <c r="C120" s="19"/>
      <c r="D120" s="9">
        <f>D10+C28+C31+C45+C52+D53+C87+C104+C110+C111+C113+C116+C117</f>
        <v>6707728707</v>
      </c>
      <c r="E120" s="19"/>
      <c r="F120" s="9">
        <f>F10+E28+E31+E45+E52+F53+E87+E104+E110+E111+E113+E116+E117</f>
        <v>7175122611</v>
      </c>
    </row>
    <row r="121" spans="1:6" ht="11.25">
      <c r="A121" s="13"/>
      <c r="B121" s="20" t="s">
        <v>3</v>
      </c>
      <c r="C121" s="19"/>
      <c r="D121" s="9">
        <f>D15+D16+D30+D53+D73+D109+D115</f>
        <v>7227193909</v>
      </c>
      <c r="E121" s="19"/>
      <c r="F121" s="9">
        <f>F15+F16+F30+F53+F73+F109+F115</f>
        <v>8321306259</v>
      </c>
    </row>
    <row r="122" spans="1:6" ht="11.25">
      <c r="A122" s="13"/>
      <c r="B122" s="20" t="s">
        <v>1</v>
      </c>
      <c r="C122" s="19"/>
      <c r="D122" s="46">
        <v>244683063</v>
      </c>
      <c r="E122" s="19"/>
      <c r="F122" s="46">
        <v>376175275</v>
      </c>
    </row>
    <row r="123" spans="1:6" ht="11.25">
      <c r="A123" s="22"/>
      <c r="B123" s="17" t="s">
        <v>4</v>
      </c>
      <c r="C123" s="19"/>
      <c r="D123" s="9">
        <f>D120+D122</f>
        <v>6952411770</v>
      </c>
      <c r="E123" s="19"/>
      <c r="F123" s="9">
        <f>F120+F122</f>
        <v>7551297886</v>
      </c>
    </row>
    <row r="124" spans="1:6" ht="11.25">
      <c r="A124" s="3"/>
      <c r="B124" s="20" t="s">
        <v>5</v>
      </c>
      <c r="C124" s="45"/>
      <c r="D124" s="9">
        <f>D121+D122</f>
        <v>7471876972</v>
      </c>
      <c r="E124" s="45"/>
      <c r="F124" s="9">
        <f>F121+F122</f>
        <v>8697481534</v>
      </c>
    </row>
  </sheetData>
  <sheetProtection/>
  <mergeCells count="4">
    <mergeCell ref="A2:F2"/>
    <mergeCell ref="A3:F3"/>
    <mergeCell ref="C6:D6"/>
    <mergeCell ref="E6:F6"/>
  </mergeCells>
  <printOptions horizontalCentered="1" verticalCentered="1"/>
  <pageMargins left="0" right="0" top="0.3937007874015748" bottom="0.3937007874015748" header="0.31496062992125984" footer="0.11811023622047245"/>
  <pageSetup horizontalDpi="360" verticalDpi="360" orientation="portrait" paperSize="9" r:id="rId1"/>
  <headerFooter differentFirst="1" alignWithMargins="0"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BA25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13.375" style="7" customWidth="1"/>
    <col min="2" max="3" width="10.875" style="7" bestFit="1" customWidth="1"/>
    <col min="4" max="4" width="9.625" style="7" bestFit="1" customWidth="1"/>
    <col min="5" max="5" width="9.625" style="7" customWidth="1"/>
    <col min="6" max="7" width="10.875" style="7" bestFit="1" customWidth="1"/>
    <col min="8" max="8" width="9.625" style="7" bestFit="1" customWidth="1"/>
    <col min="9" max="9" width="9.625" style="7" customWidth="1"/>
    <col min="10" max="10" width="5.75390625" style="7" bestFit="1" customWidth="1"/>
    <col min="11" max="11" width="7.875" style="7" bestFit="1" customWidth="1"/>
    <col min="12" max="12" width="9.625" style="7" bestFit="1" customWidth="1"/>
    <col min="13" max="13" width="9.625" style="7" customWidth="1"/>
    <col min="14" max="14" width="8.75390625" style="7" bestFit="1" customWidth="1"/>
    <col min="15" max="15" width="8.75390625" style="7" customWidth="1"/>
    <col min="16" max="16" width="9.625" style="7" bestFit="1" customWidth="1"/>
    <col min="17" max="17" width="9.625" style="7" customWidth="1"/>
    <col min="18" max="19" width="10.875" style="7" bestFit="1" customWidth="1"/>
    <col min="20" max="20" width="12.00390625" style="7" customWidth="1"/>
    <col min="21" max="21" width="13.875" style="7" customWidth="1"/>
    <col min="22" max="22" width="10.875" style="7" customWidth="1"/>
    <col min="23" max="23" width="10.75390625" style="7" customWidth="1"/>
    <col min="24" max="24" width="5.625" style="7" customWidth="1"/>
    <col min="25" max="25" width="7.875" style="7" bestFit="1" customWidth="1"/>
    <col min="26" max="26" width="9.75390625" style="7" customWidth="1"/>
    <col min="27" max="27" width="9.625" style="7" customWidth="1"/>
    <col min="28" max="28" width="8.75390625" style="7" bestFit="1" customWidth="1"/>
    <col min="29" max="29" width="8.75390625" style="7" customWidth="1"/>
    <col min="30" max="30" width="13.00390625" style="18" customWidth="1"/>
    <col min="31" max="31" width="12.75390625" style="18" customWidth="1"/>
    <col min="32" max="32" width="10.875" style="18" bestFit="1" customWidth="1"/>
    <col min="33" max="33" width="10.875" style="18" customWidth="1"/>
    <col min="34" max="37" width="10.875" style="199" customWidth="1"/>
    <col min="38" max="38" width="13.375" style="199" customWidth="1"/>
    <col min="39" max="39" width="12.875" style="199" customWidth="1"/>
    <col min="40" max="41" width="10.875" style="199" customWidth="1"/>
    <col min="42" max="42" width="9.625" style="1" bestFit="1" customWidth="1"/>
    <col min="43" max="43" width="9.625" style="1" customWidth="1"/>
    <col min="44" max="44" width="8.75390625" style="1" bestFit="1" customWidth="1"/>
    <col min="45" max="45" width="8.75390625" style="1" customWidth="1"/>
    <col min="46" max="46" width="5.75390625" style="1" bestFit="1" customWidth="1"/>
    <col min="47" max="47" width="5.75390625" style="1" customWidth="1"/>
    <col min="48" max="48" width="5.75390625" style="1" bestFit="1" customWidth="1"/>
    <col min="49" max="16384" width="9.125" style="7" customWidth="1"/>
  </cols>
  <sheetData>
    <row r="1" spans="1:53" ht="11.25">
      <c r="A1" s="7" t="s">
        <v>758</v>
      </c>
      <c r="O1" s="172" t="s">
        <v>599</v>
      </c>
      <c r="P1" s="7" t="s">
        <v>758</v>
      </c>
      <c r="AB1" s="172"/>
      <c r="AC1" s="172" t="s">
        <v>599</v>
      </c>
      <c r="AD1" s="7" t="s">
        <v>758</v>
      </c>
      <c r="AM1" s="172" t="s">
        <v>599</v>
      </c>
      <c r="AP1" s="7" t="s">
        <v>758</v>
      </c>
      <c r="AW1" s="172" t="s">
        <v>599</v>
      </c>
      <c r="AY1" s="172"/>
      <c r="AZ1" s="37"/>
      <c r="BA1" s="37"/>
    </row>
    <row r="2" spans="30:42" ht="11.25">
      <c r="AD2" s="7"/>
      <c r="AP2" s="7"/>
    </row>
    <row r="3" spans="1:52" ht="12.75" customHeight="1">
      <c r="A3" s="370" t="s">
        <v>61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 t="s">
        <v>61</v>
      </c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 t="s">
        <v>61</v>
      </c>
      <c r="AE3" s="370"/>
      <c r="AF3" s="370"/>
      <c r="AG3" s="370"/>
      <c r="AH3" s="370"/>
      <c r="AI3" s="370"/>
      <c r="AJ3" s="370"/>
      <c r="AK3" s="370"/>
      <c r="AL3" s="370"/>
      <c r="AM3" s="370"/>
      <c r="AN3" s="37"/>
      <c r="AO3" s="37"/>
      <c r="AP3" s="370" t="s">
        <v>61</v>
      </c>
      <c r="AQ3" s="370"/>
      <c r="AR3" s="370"/>
      <c r="AS3" s="370"/>
      <c r="AT3" s="370"/>
      <c r="AU3" s="370"/>
      <c r="AV3" s="370"/>
      <c r="AW3" s="370"/>
      <c r="AZ3" s="37"/>
    </row>
    <row r="4" spans="1:52" ht="12.75" customHeight="1">
      <c r="A4" s="370" t="s">
        <v>872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 t="s">
        <v>872</v>
      </c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 t="s">
        <v>872</v>
      </c>
      <c r="AE4" s="370"/>
      <c r="AF4" s="370"/>
      <c r="AG4" s="370"/>
      <c r="AH4" s="370"/>
      <c r="AI4" s="370"/>
      <c r="AJ4" s="370"/>
      <c r="AK4" s="370"/>
      <c r="AL4" s="370"/>
      <c r="AM4" s="370"/>
      <c r="AN4" s="37"/>
      <c r="AO4" s="37"/>
      <c r="AP4" s="370" t="s">
        <v>872</v>
      </c>
      <c r="AQ4" s="370"/>
      <c r="AR4" s="370"/>
      <c r="AS4" s="370"/>
      <c r="AT4" s="370"/>
      <c r="AU4" s="370"/>
      <c r="AV4" s="370"/>
      <c r="AW4" s="370"/>
      <c r="AX4" s="37"/>
      <c r="AY4" s="37"/>
      <c r="AZ4" s="37"/>
    </row>
    <row r="5" spans="6:52" ht="12.75" customHeight="1">
      <c r="F5" s="37"/>
      <c r="G5" s="37"/>
      <c r="H5" s="37"/>
      <c r="I5" s="37"/>
      <c r="J5" s="37"/>
      <c r="K5" s="37"/>
      <c r="L5" s="37"/>
      <c r="M5" s="37"/>
      <c r="N5" s="37"/>
      <c r="O5" s="342"/>
      <c r="P5" s="37"/>
      <c r="Q5" s="37"/>
      <c r="R5" s="37"/>
      <c r="S5" s="37"/>
      <c r="T5" s="37"/>
      <c r="U5" s="37"/>
      <c r="X5" s="37"/>
      <c r="Y5" s="37"/>
      <c r="Z5" s="37"/>
      <c r="AA5" s="37"/>
      <c r="AB5" s="37"/>
      <c r="AC5" s="37"/>
      <c r="AD5" s="7"/>
      <c r="AE5" s="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</row>
    <row r="7" spans="1:49" ht="11.25">
      <c r="A7" s="39"/>
      <c r="B7" s="371" t="s">
        <v>67</v>
      </c>
      <c r="C7" s="372"/>
      <c r="D7" s="371" t="s">
        <v>68</v>
      </c>
      <c r="E7" s="372"/>
      <c r="F7" s="371" t="s">
        <v>69</v>
      </c>
      <c r="G7" s="372"/>
      <c r="H7" s="371" t="s">
        <v>70</v>
      </c>
      <c r="I7" s="372"/>
      <c r="J7" s="371" t="s">
        <v>71</v>
      </c>
      <c r="K7" s="375"/>
      <c r="L7" s="375"/>
      <c r="M7" s="375"/>
      <c r="N7" s="375"/>
      <c r="O7" s="375"/>
      <c r="P7" s="375"/>
      <c r="Q7" s="375"/>
      <c r="R7" s="375"/>
      <c r="S7" s="372"/>
      <c r="T7" s="371" t="s">
        <v>72</v>
      </c>
      <c r="U7" s="372"/>
      <c r="V7" s="371" t="s">
        <v>73</v>
      </c>
      <c r="W7" s="372"/>
      <c r="X7" s="373" t="s">
        <v>74</v>
      </c>
      <c r="Y7" s="373"/>
      <c r="Z7" s="373"/>
      <c r="AA7" s="373"/>
      <c r="AB7" s="373"/>
      <c r="AC7" s="373"/>
      <c r="AD7" s="368" t="s">
        <v>75</v>
      </c>
      <c r="AE7" s="369"/>
      <c r="AF7" s="371" t="s">
        <v>76</v>
      </c>
      <c r="AG7" s="372"/>
      <c r="AH7" s="371" t="s">
        <v>328</v>
      </c>
      <c r="AI7" s="372"/>
      <c r="AJ7" s="368" t="s">
        <v>78</v>
      </c>
      <c r="AK7" s="369"/>
      <c r="AL7" s="368" t="s">
        <v>79</v>
      </c>
      <c r="AM7" s="369"/>
      <c r="AN7" s="200"/>
      <c r="AO7" s="200"/>
      <c r="AP7" s="376" t="s">
        <v>80</v>
      </c>
      <c r="AQ7" s="377"/>
      <c r="AR7" s="376"/>
      <c r="AS7" s="377"/>
      <c r="AT7" s="376"/>
      <c r="AU7" s="377"/>
      <c r="AV7" s="378"/>
      <c r="AW7" s="378"/>
    </row>
    <row r="8" spans="1:49" s="30" customFormat="1" ht="11.25" customHeight="1">
      <c r="A8" s="27"/>
      <c r="B8" s="379"/>
      <c r="C8" s="380"/>
      <c r="D8" s="379"/>
      <c r="E8" s="380"/>
      <c r="F8" s="379"/>
      <c r="G8" s="380"/>
      <c r="H8" s="379"/>
      <c r="I8" s="380"/>
      <c r="J8" s="379" t="s">
        <v>40</v>
      </c>
      <c r="K8" s="381"/>
      <c r="L8" s="381"/>
      <c r="M8" s="381"/>
      <c r="N8" s="381"/>
      <c r="O8" s="381"/>
      <c r="P8" s="381"/>
      <c r="Q8" s="381"/>
      <c r="R8" s="381"/>
      <c r="S8" s="380"/>
      <c r="T8" s="379"/>
      <c r="U8" s="380"/>
      <c r="V8" s="379"/>
      <c r="W8" s="380"/>
      <c r="X8" s="374" t="s">
        <v>41</v>
      </c>
      <c r="Y8" s="374"/>
      <c r="Z8" s="374"/>
      <c r="AA8" s="374"/>
      <c r="AB8" s="374"/>
      <c r="AC8" s="374"/>
      <c r="AD8" s="382"/>
      <c r="AE8" s="383"/>
      <c r="AF8" s="379"/>
      <c r="AG8" s="380"/>
      <c r="AH8" s="379"/>
      <c r="AI8" s="380"/>
      <c r="AJ8" s="382"/>
      <c r="AK8" s="383"/>
      <c r="AL8" s="382"/>
      <c r="AM8" s="383"/>
      <c r="AN8" s="201"/>
      <c r="AO8" s="201"/>
      <c r="AP8" s="379"/>
      <c r="AQ8" s="380"/>
      <c r="AR8" s="379"/>
      <c r="AS8" s="380"/>
      <c r="AT8" s="379"/>
      <c r="AU8" s="380"/>
      <c r="AV8" s="379"/>
      <c r="AW8" s="380"/>
    </row>
    <row r="9" spans="1:49" s="32" customFormat="1" ht="101.25" customHeight="1">
      <c r="A9" s="28" t="s">
        <v>13</v>
      </c>
      <c r="B9" s="379" t="s">
        <v>24</v>
      </c>
      <c r="C9" s="380"/>
      <c r="D9" s="379" t="s">
        <v>796</v>
      </c>
      <c r="E9" s="380"/>
      <c r="F9" s="379" t="s">
        <v>25</v>
      </c>
      <c r="G9" s="380"/>
      <c r="H9" s="379" t="s">
        <v>42</v>
      </c>
      <c r="I9" s="380"/>
      <c r="J9" s="379" t="s">
        <v>57</v>
      </c>
      <c r="K9" s="380"/>
      <c r="L9" s="379" t="s">
        <v>598</v>
      </c>
      <c r="M9" s="380"/>
      <c r="N9" s="379" t="s">
        <v>43</v>
      </c>
      <c r="O9" s="380"/>
      <c r="P9" s="379" t="s">
        <v>600</v>
      </c>
      <c r="Q9" s="380"/>
      <c r="R9" s="379" t="s">
        <v>44</v>
      </c>
      <c r="S9" s="380"/>
      <c r="T9" s="379" t="s">
        <v>56</v>
      </c>
      <c r="U9" s="380"/>
      <c r="V9" s="379" t="s">
        <v>45</v>
      </c>
      <c r="W9" s="380"/>
      <c r="X9" s="379" t="s">
        <v>601</v>
      </c>
      <c r="Y9" s="380"/>
      <c r="Z9" s="379" t="s">
        <v>46</v>
      </c>
      <c r="AA9" s="380"/>
      <c r="AB9" s="374" t="s">
        <v>47</v>
      </c>
      <c r="AC9" s="374"/>
      <c r="AD9" s="382" t="s">
        <v>58</v>
      </c>
      <c r="AE9" s="383"/>
      <c r="AF9" s="379" t="s">
        <v>48</v>
      </c>
      <c r="AG9" s="380"/>
      <c r="AH9" s="379" t="s">
        <v>795</v>
      </c>
      <c r="AI9" s="380"/>
      <c r="AJ9" s="382" t="s">
        <v>59</v>
      </c>
      <c r="AK9" s="383"/>
      <c r="AL9" s="382" t="s">
        <v>49</v>
      </c>
      <c r="AM9" s="383"/>
      <c r="AN9" s="202"/>
      <c r="AO9" s="202"/>
      <c r="AP9" s="379" t="s">
        <v>8</v>
      </c>
      <c r="AQ9" s="380"/>
      <c r="AR9" s="379" t="s">
        <v>7</v>
      </c>
      <c r="AS9" s="380"/>
      <c r="AT9" s="379" t="s">
        <v>12</v>
      </c>
      <c r="AU9" s="380"/>
      <c r="AV9" s="379" t="s">
        <v>60</v>
      </c>
      <c r="AW9" s="380"/>
    </row>
    <row r="10" spans="1:49" s="32" customFormat="1" ht="22.5">
      <c r="A10" s="28"/>
      <c r="B10" s="28" t="s">
        <v>39</v>
      </c>
      <c r="C10" s="28" t="s">
        <v>1067</v>
      </c>
      <c r="D10" s="28" t="s">
        <v>39</v>
      </c>
      <c r="E10" s="28" t="s">
        <v>1067</v>
      </c>
      <c r="F10" s="28" t="s">
        <v>39</v>
      </c>
      <c r="G10" s="28" t="s">
        <v>1067</v>
      </c>
      <c r="H10" s="28" t="s">
        <v>39</v>
      </c>
      <c r="I10" s="28" t="s">
        <v>1067</v>
      </c>
      <c r="J10" s="28" t="s">
        <v>39</v>
      </c>
      <c r="K10" s="28" t="s">
        <v>1067</v>
      </c>
      <c r="L10" s="28" t="s">
        <v>39</v>
      </c>
      <c r="M10" s="28" t="s">
        <v>1067</v>
      </c>
      <c r="N10" s="28" t="s">
        <v>39</v>
      </c>
      <c r="O10" s="28" t="s">
        <v>1067</v>
      </c>
      <c r="P10" s="28" t="s">
        <v>39</v>
      </c>
      <c r="Q10" s="28" t="s">
        <v>1067</v>
      </c>
      <c r="R10" s="28" t="s">
        <v>39</v>
      </c>
      <c r="S10" s="28" t="s">
        <v>1067</v>
      </c>
      <c r="T10" s="28" t="s">
        <v>39</v>
      </c>
      <c r="U10" s="28" t="s">
        <v>1067</v>
      </c>
      <c r="V10" s="28" t="s">
        <v>39</v>
      </c>
      <c r="W10" s="28" t="s">
        <v>1067</v>
      </c>
      <c r="X10" s="28" t="s">
        <v>39</v>
      </c>
      <c r="Y10" s="28" t="s">
        <v>1067</v>
      </c>
      <c r="Z10" s="28" t="s">
        <v>39</v>
      </c>
      <c r="AA10" s="28" t="s">
        <v>1067</v>
      </c>
      <c r="AB10" s="28" t="s">
        <v>39</v>
      </c>
      <c r="AC10" s="28" t="s">
        <v>1067</v>
      </c>
      <c r="AD10" s="31" t="s">
        <v>39</v>
      </c>
      <c r="AE10" s="31" t="s">
        <v>1067</v>
      </c>
      <c r="AF10" s="28" t="s">
        <v>39</v>
      </c>
      <c r="AG10" s="28" t="s">
        <v>1067</v>
      </c>
      <c r="AH10" s="28" t="s">
        <v>39</v>
      </c>
      <c r="AI10" s="28" t="s">
        <v>1067</v>
      </c>
      <c r="AJ10" s="28" t="s">
        <v>39</v>
      </c>
      <c r="AK10" s="28" t="s">
        <v>1067</v>
      </c>
      <c r="AL10" s="31" t="s">
        <v>39</v>
      </c>
      <c r="AM10" s="31" t="s">
        <v>1067</v>
      </c>
      <c r="AN10" s="203"/>
      <c r="AO10" s="203"/>
      <c r="AP10" s="28" t="s">
        <v>39</v>
      </c>
      <c r="AQ10" s="28" t="s">
        <v>1067</v>
      </c>
      <c r="AR10" s="28" t="s">
        <v>39</v>
      </c>
      <c r="AS10" s="28" t="s">
        <v>1067</v>
      </c>
      <c r="AT10" s="28" t="s">
        <v>39</v>
      </c>
      <c r="AU10" s="28" t="s">
        <v>1067</v>
      </c>
      <c r="AV10" s="28" t="s">
        <v>39</v>
      </c>
      <c r="AW10" s="28" t="s">
        <v>1067</v>
      </c>
    </row>
    <row r="11" spans="1:49" ht="11.25">
      <c r="A11" s="6" t="s">
        <v>17</v>
      </c>
      <c r="B11" s="10">
        <v>161888037</v>
      </c>
      <c r="C11" s="10">
        <v>173612391</v>
      </c>
      <c r="D11" s="10">
        <v>32499281</v>
      </c>
      <c r="E11" s="10">
        <v>34785531</v>
      </c>
      <c r="F11" s="10">
        <v>282855535</v>
      </c>
      <c r="G11" s="10">
        <v>334999713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>
        <v>2750000</v>
      </c>
      <c r="U11" s="10">
        <v>2828402</v>
      </c>
      <c r="V11" s="10">
        <v>3000000</v>
      </c>
      <c r="W11" s="10">
        <v>3000000</v>
      </c>
      <c r="X11" s="10"/>
      <c r="Y11" s="10"/>
      <c r="Z11" s="10"/>
      <c r="AA11" s="10"/>
      <c r="AB11" s="10"/>
      <c r="AC11" s="10"/>
      <c r="AD11" s="9">
        <f aca="true" t="shared" si="0" ref="AD11:AE19">B11+D11+F11+H11+J11+L11+N11+P11+R11+T11+V11+X11+Z11+AB11</f>
        <v>482992853</v>
      </c>
      <c r="AE11" s="9">
        <f t="shared" si="0"/>
        <v>549226037</v>
      </c>
      <c r="AF11" s="10"/>
      <c r="AG11" s="10"/>
      <c r="AH11" s="10"/>
      <c r="AI11" s="10"/>
      <c r="AJ11" s="10">
        <f aca="true" t="shared" si="1" ref="AJ11:AK19">AF11+AH11</f>
        <v>0</v>
      </c>
      <c r="AK11" s="10">
        <f t="shared" si="1"/>
        <v>0</v>
      </c>
      <c r="AL11" s="9">
        <f aca="true" t="shared" si="2" ref="AL11:AM18">AD11+AJ11</f>
        <v>482992853</v>
      </c>
      <c r="AM11" s="9">
        <f t="shared" si="2"/>
        <v>549226037</v>
      </c>
      <c r="AN11" s="204"/>
      <c r="AO11" s="204"/>
      <c r="AP11" s="10">
        <v>135437804</v>
      </c>
      <c r="AQ11" s="10">
        <v>135437804</v>
      </c>
      <c r="AR11" s="10"/>
      <c r="AS11" s="10"/>
      <c r="AT11" s="10">
        <v>51</v>
      </c>
      <c r="AU11" s="10"/>
      <c r="AV11" s="10"/>
      <c r="AW11" s="10"/>
    </row>
    <row r="12" spans="1:49" ht="11.25">
      <c r="A12" s="6" t="s">
        <v>50</v>
      </c>
      <c r="B12" s="10">
        <v>277283421</v>
      </c>
      <c r="C12" s="10">
        <v>277255137</v>
      </c>
      <c r="D12" s="10">
        <v>55902677</v>
      </c>
      <c r="E12" s="10">
        <v>55897161</v>
      </c>
      <c r="F12" s="10">
        <v>106238555</v>
      </c>
      <c r="G12" s="10">
        <v>129071067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>
        <v>2000000</v>
      </c>
      <c r="U12" s="10">
        <v>2474540</v>
      </c>
      <c r="V12" s="10"/>
      <c r="W12" s="10"/>
      <c r="X12" s="10"/>
      <c r="Y12" s="10"/>
      <c r="Z12" s="10"/>
      <c r="AA12" s="10"/>
      <c r="AB12" s="10"/>
      <c r="AC12" s="10"/>
      <c r="AD12" s="9">
        <f t="shared" si="0"/>
        <v>441424653</v>
      </c>
      <c r="AE12" s="9">
        <f t="shared" si="0"/>
        <v>464697905</v>
      </c>
      <c r="AF12" s="10"/>
      <c r="AG12" s="10"/>
      <c r="AH12" s="10"/>
      <c r="AI12" s="10"/>
      <c r="AJ12" s="10">
        <f t="shared" si="1"/>
        <v>0</v>
      </c>
      <c r="AK12" s="10">
        <f t="shared" si="1"/>
        <v>0</v>
      </c>
      <c r="AL12" s="9">
        <f t="shared" si="2"/>
        <v>441424653</v>
      </c>
      <c r="AM12" s="9">
        <f t="shared" si="2"/>
        <v>464697905</v>
      </c>
      <c r="AN12" s="204"/>
      <c r="AO12" s="204"/>
      <c r="AP12" s="10">
        <v>9382497</v>
      </c>
      <c r="AQ12" s="10">
        <v>10549075</v>
      </c>
      <c r="AR12" s="10"/>
      <c r="AS12" s="10"/>
      <c r="AT12" s="10">
        <v>79</v>
      </c>
      <c r="AU12" s="10"/>
      <c r="AV12" s="10"/>
      <c r="AW12" s="10"/>
    </row>
    <row r="13" spans="1:49" ht="11.25">
      <c r="A13" s="6" t="s">
        <v>51</v>
      </c>
      <c r="B13" s="10">
        <v>26539484</v>
      </c>
      <c r="C13" s="10">
        <v>26534296</v>
      </c>
      <c r="D13" s="10">
        <v>5263560</v>
      </c>
      <c r="E13" s="10">
        <v>5262548</v>
      </c>
      <c r="F13" s="10">
        <v>15298925</v>
      </c>
      <c r="G13" s="10">
        <v>17052543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>
        <v>12326046</v>
      </c>
      <c r="U13" s="10">
        <v>12326046</v>
      </c>
      <c r="V13" s="10">
        <v>16519893</v>
      </c>
      <c r="W13" s="10">
        <v>16519893</v>
      </c>
      <c r="X13" s="10"/>
      <c r="Y13" s="10"/>
      <c r="Z13" s="10"/>
      <c r="AA13" s="10"/>
      <c r="AB13" s="10"/>
      <c r="AC13" s="10"/>
      <c r="AD13" s="9">
        <f t="shared" si="0"/>
        <v>75947908</v>
      </c>
      <c r="AE13" s="9">
        <f t="shared" si="0"/>
        <v>77695326</v>
      </c>
      <c r="AF13" s="10"/>
      <c r="AG13" s="10"/>
      <c r="AH13" s="10"/>
      <c r="AI13" s="10"/>
      <c r="AJ13" s="10">
        <f t="shared" si="1"/>
        <v>0</v>
      </c>
      <c r="AK13" s="10">
        <f t="shared" si="1"/>
        <v>0</v>
      </c>
      <c r="AL13" s="9">
        <f t="shared" si="2"/>
        <v>75947908</v>
      </c>
      <c r="AM13" s="9">
        <f t="shared" si="2"/>
        <v>77695326</v>
      </c>
      <c r="AN13" s="204"/>
      <c r="AO13" s="204"/>
      <c r="AP13" s="10">
        <v>6644418</v>
      </c>
      <c r="AQ13" s="10">
        <v>6644418</v>
      </c>
      <c r="AR13" s="10"/>
      <c r="AS13" s="10"/>
      <c r="AT13" s="10">
        <v>8</v>
      </c>
      <c r="AU13" s="10"/>
      <c r="AV13" s="10"/>
      <c r="AW13" s="10"/>
    </row>
    <row r="14" spans="1:49" ht="11.25">
      <c r="A14" s="6" t="s">
        <v>52</v>
      </c>
      <c r="B14" s="10">
        <v>50290384</v>
      </c>
      <c r="C14" s="10">
        <v>52396659</v>
      </c>
      <c r="D14" s="10">
        <v>10277057</v>
      </c>
      <c r="E14" s="10">
        <v>10940801</v>
      </c>
      <c r="F14" s="10">
        <v>37889308</v>
      </c>
      <c r="G14" s="10">
        <v>52938214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>
        <v>1500000</v>
      </c>
      <c r="U14" s="10">
        <v>1547244</v>
      </c>
      <c r="V14" s="10"/>
      <c r="W14" s="10"/>
      <c r="X14" s="10"/>
      <c r="Y14" s="10"/>
      <c r="Z14" s="10"/>
      <c r="AA14" s="10"/>
      <c r="AB14" s="10"/>
      <c r="AC14" s="10"/>
      <c r="AD14" s="9">
        <f t="shared" si="0"/>
        <v>99956749</v>
      </c>
      <c r="AE14" s="9">
        <f t="shared" si="0"/>
        <v>117822918</v>
      </c>
      <c r="AF14" s="10"/>
      <c r="AG14" s="10"/>
      <c r="AH14" s="10"/>
      <c r="AI14" s="10"/>
      <c r="AJ14" s="10">
        <f t="shared" si="1"/>
        <v>0</v>
      </c>
      <c r="AK14" s="10">
        <f t="shared" si="1"/>
        <v>0</v>
      </c>
      <c r="AL14" s="9">
        <f t="shared" si="2"/>
        <v>99956749</v>
      </c>
      <c r="AM14" s="9">
        <f t="shared" si="2"/>
        <v>117822918</v>
      </c>
      <c r="AN14" s="204"/>
      <c r="AO14" s="204"/>
      <c r="AP14" s="10">
        <v>9446496</v>
      </c>
      <c r="AQ14" s="10">
        <v>10950496</v>
      </c>
      <c r="AR14" s="10"/>
      <c r="AS14" s="10"/>
      <c r="AT14" s="10">
        <v>17</v>
      </c>
      <c r="AU14" s="10"/>
      <c r="AV14" s="10"/>
      <c r="AW14" s="10"/>
    </row>
    <row r="15" spans="1:49" ht="11.25">
      <c r="A15" s="6" t="s">
        <v>18</v>
      </c>
      <c r="B15" s="10">
        <v>96634000</v>
      </c>
      <c r="C15" s="10">
        <v>625007626</v>
      </c>
      <c r="D15" s="10">
        <v>18898000</v>
      </c>
      <c r="E15" s="10">
        <v>73009754</v>
      </c>
      <c r="F15" s="10">
        <v>233637000</v>
      </c>
      <c r="G15" s="10">
        <v>316243141</v>
      </c>
      <c r="H15" s="10"/>
      <c r="I15" s="10"/>
      <c r="J15" s="10"/>
      <c r="K15" s="10">
        <v>213087</v>
      </c>
      <c r="L15" s="10"/>
      <c r="M15" s="10"/>
      <c r="N15" s="10"/>
      <c r="O15" s="10"/>
      <c r="P15" s="10"/>
      <c r="Q15" s="10"/>
      <c r="R15" s="10"/>
      <c r="S15" s="10"/>
      <c r="T15" s="10">
        <v>3000000</v>
      </c>
      <c r="U15" s="10">
        <v>32079144</v>
      </c>
      <c r="V15" s="10">
        <v>3000000</v>
      </c>
      <c r="W15" s="10">
        <v>3000000</v>
      </c>
      <c r="X15" s="10"/>
      <c r="Y15" s="10"/>
      <c r="Z15" s="10"/>
      <c r="AA15" s="10"/>
      <c r="AB15" s="10"/>
      <c r="AC15" s="10"/>
      <c r="AD15" s="9">
        <f t="shared" si="0"/>
        <v>355169000</v>
      </c>
      <c r="AE15" s="9">
        <f t="shared" si="0"/>
        <v>1049552752</v>
      </c>
      <c r="AF15" s="10"/>
      <c r="AG15" s="10"/>
      <c r="AH15" s="10"/>
      <c r="AI15" s="10"/>
      <c r="AJ15" s="10">
        <f t="shared" si="1"/>
        <v>0</v>
      </c>
      <c r="AK15" s="10">
        <f t="shared" si="1"/>
        <v>0</v>
      </c>
      <c r="AL15" s="9">
        <f t="shared" si="2"/>
        <v>355169000</v>
      </c>
      <c r="AM15" s="9">
        <f t="shared" si="2"/>
        <v>1049552752</v>
      </c>
      <c r="AN15" s="204"/>
      <c r="AO15" s="204"/>
      <c r="AP15" s="10">
        <v>83888000</v>
      </c>
      <c r="AQ15" s="10">
        <v>83888000</v>
      </c>
      <c r="AR15" s="10"/>
      <c r="AS15" s="10"/>
      <c r="AT15" s="10">
        <v>34</v>
      </c>
      <c r="AU15" s="10"/>
      <c r="AV15" s="10">
        <v>500</v>
      </c>
      <c r="AW15" s="10"/>
    </row>
    <row r="16" spans="1:49" ht="11.25">
      <c r="A16" s="6" t="s">
        <v>55</v>
      </c>
      <c r="B16" s="10">
        <v>325230275</v>
      </c>
      <c r="C16" s="10">
        <v>328616900</v>
      </c>
      <c r="D16" s="10">
        <v>72838764</v>
      </c>
      <c r="E16" s="10">
        <v>73557854</v>
      </c>
      <c r="F16" s="10">
        <v>126657000</v>
      </c>
      <c r="G16" s="10">
        <v>144177743</v>
      </c>
      <c r="H16" s="10"/>
      <c r="I16" s="10"/>
      <c r="J16" s="10"/>
      <c r="K16" s="10"/>
      <c r="L16" s="10">
        <v>2000000</v>
      </c>
      <c r="M16" s="10">
        <v>2000000</v>
      </c>
      <c r="N16" s="10"/>
      <c r="O16" s="10"/>
      <c r="P16" s="10"/>
      <c r="Q16" s="10">
        <v>8773</v>
      </c>
      <c r="R16" s="10"/>
      <c r="S16" s="10"/>
      <c r="T16" s="10">
        <v>9800000</v>
      </c>
      <c r="U16" s="10">
        <v>9800000</v>
      </c>
      <c r="V16" s="10"/>
      <c r="W16" s="10">
        <v>962409</v>
      </c>
      <c r="X16" s="10"/>
      <c r="Y16" s="10"/>
      <c r="Z16" s="10">
        <v>3017680</v>
      </c>
      <c r="AA16" s="10">
        <v>3017680</v>
      </c>
      <c r="AB16" s="10"/>
      <c r="AC16" s="10"/>
      <c r="AD16" s="9">
        <f t="shared" si="0"/>
        <v>539543719</v>
      </c>
      <c r="AE16" s="9">
        <f t="shared" si="0"/>
        <v>562141359</v>
      </c>
      <c r="AF16" s="10">
        <v>0</v>
      </c>
      <c r="AG16" s="10">
        <v>0</v>
      </c>
      <c r="AH16" s="10">
        <v>0</v>
      </c>
      <c r="AI16" s="10">
        <v>0</v>
      </c>
      <c r="AJ16" s="10">
        <f t="shared" si="1"/>
        <v>0</v>
      </c>
      <c r="AK16" s="10">
        <f t="shared" si="1"/>
        <v>0</v>
      </c>
      <c r="AL16" s="9">
        <f t="shared" si="2"/>
        <v>539543719</v>
      </c>
      <c r="AM16" s="9">
        <f t="shared" si="2"/>
        <v>562141359</v>
      </c>
      <c r="AN16" s="204"/>
      <c r="AO16" s="204"/>
      <c r="AP16" s="10">
        <v>8572000</v>
      </c>
      <c r="AQ16" s="10">
        <v>8572000</v>
      </c>
      <c r="AR16" s="10"/>
      <c r="AS16" s="10"/>
      <c r="AT16" s="10">
        <v>79</v>
      </c>
      <c r="AU16" s="10"/>
      <c r="AV16" s="10"/>
      <c r="AW16" s="10"/>
    </row>
    <row r="17" spans="1:49" s="36" customFormat="1" ht="22.5">
      <c r="A17" s="38" t="s">
        <v>53</v>
      </c>
      <c r="B17" s="46">
        <f>SUM(B11:B16)</f>
        <v>937865601</v>
      </c>
      <c r="C17" s="46">
        <f>SUM(C11:C16)</f>
        <v>1483423009</v>
      </c>
      <c r="D17" s="46">
        <f aca="true" t="shared" si="3" ref="D17:AB17">SUM(D11:D16)</f>
        <v>195679339</v>
      </c>
      <c r="E17" s="46">
        <f>SUM(E11:E16)</f>
        <v>253453649</v>
      </c>
      <c r="F17" s="46">
        <f t="shared" si="3"/>
        <v>802576323</v>
      </c>
      <c r="G17" s="46">
        <f>SUM(G11:G16)</f>
        <v>994482421</v>
      </c>
      <c r="H17" s="46">
        <f t="shared" si="3"/>
        <v>0</v>
      </c>
      <c r="I17" s="46">
        <f>SUM(I11:I16)</f>
        <v>0</v>
      </c>
      <c r="J17" s="46">
        <f t="shared" si="3"/>
        <v>0</v>
      </c>
      <c r="K17" s="46">
        <f>SUM(K11:K16)</f>
        <v>213087</v>
      </c>
      <c r="L17" s="46">
        <f t="shared" si="3"/>
        <v>2000000</v>
      </c>
      <c r="M17" s="46">
        <f>SUM(M11:M16)</f>
        <v>2000000</v>
      </c>
      <c r="N17" s="46">
        <f t="shared" si="3"/>
        <v>0</v>
      </c>
      <c r="O17" s="46">
        <f>SUM(O11:O16)</f>
        <v>0</v>
      </c>
      <c r="P17" s="46">
        <f t="shared" si="3"/>
        <v>0</v>
      </c>
      <c r="Q17" s="46">
        <f>SUM(Q11:Q16)</f>
        <v>8773</v>
      </c>
      <c r="R17" s="46">
        <f t="shared" si="3"/>
        <v>0</v>
      </c>
      <c r="S17" s="46">
        <f>SUM(S11:S16)</f>
        <v>0</v>
      </c>
      <c r="T17" s="46">
        <f t="shared" si="3"/>
        <v>31376046</v>
      </c>
      <c r="U17" s="46">
        <f>SUM(U11:U16)</f>
        <v>61055376</v>
      </c>
      <c r="V17" s="46">
        <f t="shared" si="3"/>
        <v>22519893</v>
      </c>
      <c r="W17" s="46">
        <f>SUM(W11:W16)</f>
        <v>23482302</v>
      </c>
      <c r="X17" s="46">
        <f t="shared" si="3"/>
        <v>0</v>
      </c>
      <c r="Y17" s="46">
        <f>SUM(Y11:Y16)</f>
        <v>0</v>
      </c>
      <c r="Z17" s="46">
        <f t="shared" si="3"/>
        <v>3017680</v>
      </c>
      <c r="AA17" s="46">
        <f>SUM(AA11:AA16)</f>
        <v>3017680</v>
      </c>
      <c r="AB17" s="46">
        <f t="shared" si="3"/>
        <v>0</v>
      </c>
      <c r="AC17" s="46">
        <f>SUM(AC11:AC16)</f>
        <v>0</v>
      </c>
      <c r="AD17" s="9">
        <f t="shared" si="0"/>
        <v>1995034882</v>
      </c>
      <c r="AE17" s="9">
        <f t="shared" si="0"/>
        <v>2821136297</v>
      </c>
      <c r="AF17" s="46">
        <f>SUM(AF11:AF16)</f>
        <v>0</v>
      </c>
      <c r="AG17" s="46">
        <f>SUM(AG11:AG16)</f>
        <v>0</v>
      </c>
      <c r="AH17" s="46">
        <f>SUM(AH11:AH16)</f>
        <v>0</v>
      </c>
      <c r="AI17" s="46">
        <f>SUM(AI11:AI16)</f>
        <v>0</v>
      </c>
      <c r="AJ17" s="9">
        <f t="shared" si="1"/>
        <v>0</v>
      </c>
      <c r="AK17" s="9">
        <f t="shared" si="1"/>
        <v>0</v>
      </c>
      <c r="AL17" s="9">
        <f>AD17+AJ17</f>
        <v>1995034882</v>
      </c>
      <c r="AM17" s="9">
        <f>AE17+AK17</f>
        <v>2821136297</v>
      </c>
      <c r="AN17" s="204"/>
      <c r="AO17" s="204"/>
      <c r="AP17" s="9">
        <f aca="true" t="shared" si="4" ref="AP17:AW17">SUM(AP11:AP16)</f>
        <v>253371215</v>
      </c>
      <c r="AQ17" s="9">
        <f t="shared" si="4"/>
        <v>256041793</v>
      </c>
      <c r="AR17" s="9">
        <f t="shared" si="4"/>
        <v>0</v>
      </c>
      <c r="AS17" s="9">
        <f t="shared" si="4"/>
        <v>0</v>
      </c>
      <c r="AT17" s="9">
        <f t="shared" si="4"/>
        <v>268</v>
      </c>
      <c r="AU17" s="9">
        <f t="shared" si="4"/>
        <v>0</v>
      </c>
      <c r="AV17" s="9">
        <f t="shared" si="4"/>
        <v>500</v>
      </c>
      <c r="AW17" s="9">
        <f t="shared" si="4"/>
        <v>0</v>
      </c>
    </row>
    <row r="18" spans="1:49" s="35" customFormat="1" ht="11.25">
      <c r="A18" s="33" t="s">
        <v>20</v>
      </c>
      <c r="B18" s="24">
        <v>110630484</v>
      </c>
      <c r="C18" s="24">
        <v>128548085</v>
      </c>
      <c r="D18" s="24">
        <v>25128085</v>
      </c>
      <c r="E18" s="24">
        <v>29141285</v>
      </c>
      <c r="F18" s="24">
        <v>332373412</v>
      </c>
      <c r="G18" s="24">
        <v>358616106</v>
      </c>
      <c r="H18" s="24">
        <v>107843000</v>
      </c>
      <c r="I18" s="24">
        <v>110940500</v>
      </c>
      <c r="J18" s="24"/>
      <c r="K18" s="24">
        <v>4941234</v>
      </c>
      <c r="L18" s="24">
        <v>353126153</v>
      </c>
      <c r="M18" s="24">
        <v>411601278</v>
      </c>
      <c r="N18" s="24">
        <v>11500000</v>
      </c>
      <c r="O18" s="24">
        <v>11500000</v>
      </c>
      <c r="P18" s="24">
        <v>247823840</v>
      </c>
      <c r="Q18" s="24">
        <v>256524340</v>
      </c>
      <c r="R18" s="24">
        <v>1561520007</v>
      </c>
      <c r="S18" s="24">
        <v>1453804567</v>
      </c>
      <c r="T18" s="24">
        <v>2538460886</v>
      </c>
      <c r="U18" s="24">
        <v>2803927522</v>
      </c>
      <c r="V18" s="24">
        <v>111390951</v>
      </c>
      <c r="W18" s="24">
        <v>218676444</v>
      </c>
      <c r="X18" s="24"/>
      <c r="Y18" s="24"/>
      <c r="Z18" s="24">
        <v>7000000</v>
      </c>
      <c r="AA18" s="24">
        <v>7000000</v>
      </c>
      <c r="AB18" s="24">
        <v>18500000</v>
      </c>
      <c r="AC18" s="24">
        <v>29578604</v>
      </c>
      <c r="AD18" s="9">
        <f t="shared" si="0"/>
        <v>5425296818</v>
      </c>
      <c r="AE18" s="9">
        <f t="shared" si="0"/>
        <v>5824799965</v>
      </c>
      <c r="AF18" s="24">
        <v>0</v>
      </c>
      <c r="AG18" s="24">
        <v>0</v>
      </c>
      <c r="AH18" s="24">
        <v>51545272</v>
      </c>
      <c r="AI18" s="24">
        <v>51545272</v>
      </c>
      <c r="AJ18" s="10">
        <f t="shared" si="1"/>
        <v>51545272</v>
      </c>
      <c r="AK18" s="10">
        <f t="shared" si="1"/>
        <v>51545272</v>
      </c>
      <c r="AL18" s="9">
        <f t="shared" si="2"/>
        <v>5476842090</v>
      </c>
      <c r="AM18" s="9">
        <f t="shared" si="2"/>
        <v>5876345237</v>
      </c>
      <c r="AN18" s="204"/>
      <c r="AO18" s="204"/>
      <c r="AP18" s="10">
        <v>60471059</v>
      </c>
      <c r="AQ18" s="10">
        <v>138177571</v>
      </c>
      <c r="AR18" s="10">
        <v>55340000</v>
      </c>
      <c r="AS18" s="10"/>
      <c r="AT18" s="10">
        <v>17</v>
      </c>
      <c r="AU18" s="10"/>
      <c r="AV18" s="10"/>
      <c r="AW18" s="10"/>
    </row>
    <row r="19" spans="1:49" s="36" customFormat="1" ht="11.25">
      <c r="A19" s="34" t="s">
        <v>21</v>
      </c>
      <c r="B19" s="46">
        <f aca="true" t="shared" si="5" ref="B19:AB19">SUM(B17:B18)</f>
        <v>1048496085</v>
      </c>
      <c r="C19" s="46">
        <f>SUM(C17:C18)</f>
        <v>1611971094</v>
      </c>
      <c r="D19" s="46">
        <f t="shared" si="5"/>
        <v>220807424</v>
      </c>
      <c r="E19" s="46">
        <f>SUM(E17:E18)</f>
        <v>282594934</v>
      </c>
      <c r="F19" s="46">
        <f t="shared" si="5"/>
        <v>1134949735</v>
      </c>
      <c r="G19" s="46">
        <f>SUM(G17:G18)</f>
        <v>1353098527</v>
      </c>
      <c r="H19" s="46">
        <f t="shared" si="5"/>
        <v>107843000</v>
      </c>
      <c r="I19" s="46">
        <f>SUM(I17:I18)</f>
        <v>110940500</v>
      </c>
      <c r="J19" s="46">
        <f t="shared" si="5"/>
        <v>0</v>
      </c>
      <c r="K19" s="46">
        <f>SUM(K17:K18)</f>
        <v>5154321</v>
      </c>
      <c r="L19" s="46">
        <f t="shared" si="5"/>
        <v>355126153</v>
      </c>
      <c r="M19" s="46">
        <f>SUM(M17:M18)</f>
        <v>413601278</v>
      </c>
      <c r="N19" s="46">
        <f t="shared" si="5"/>
        <v>11500000</v>
      </c>
      <c r="O19" s="46">
        <f>SUM(O17:O18)</f>
        <v>11500000</v>
      </c>
      <c r="P19" s="46">
        <f t="shared" si="5"/>
        <v>247823840</v>
      </c>
      <c r="Q19" s="46">
        <f>SUM(Q17:Q18)</f>
        <v>256533113</v>
      </c>
      <c r="R19" s="46">
        <f t="shared" si="5"/>
        <v>1561520007</v>
      </c>
      <c r="S19" s="46">
        <f>SUM(S17:S18)</f>
        <v>1453804567</v>
      </c>
      <c r="T19" s="46">
        <f t="shared" si="5"/>
        <v>2569836932</v>
      </c>
      <c r="U19" s="46">
        <f>SUM(U17:U18)</f>
        <v>2864982898</v>
      </c>
      <c r="V19" s="46">
        <f t="shared" si="5"/>
        <v>133910844</v>
      </c>
      <c r="W19" s="46">
        <f>SUM(W17:W18)</f>
        <v>242158746</v>
      </c>
      <c r="X19" s="46">
        <f t="shared" si="5"/>
        <v>0</v>
      </c>
      <c r="Y19" s="46">
        <f>SUM(Y17:Y18)</f>
        <v>0</v>
      </c>
      <c r="Z19" s="46">
        <f t="shared" si="5"/>
        <v>10017680</v>
      </c>
      <c r="AA19" s="46">
        <f>SUM(AA17:AA18)</f>
        <v>10017680</v>
      </c>
      <c r="AB19" s="46">
        <f t="shared" si="5"/>
        <v>18500000</v>
      </c>
      <c r="AC19" s="46">
        <f>SUM(AC17:AC18)</f>
        <v>29578604</v>
      </c>
      <c r="AD19" s="9">
        <f t="shared" si="0"/>
        <v>7420331700</v>
      </c>
      <c r="AE19" s="9">
        <f t="shared" si="0"/>
        <v>8645936262</v>
      </c>
      <c r="AF19" s="46">
        <f>SUM(AF17:AF18)</f>
        <v>0</v>
      </c>
      <c r="AG19" s="46">
        <f>SUM(AG17:AG18)</f>
        <v>0</v>
      </c>
      <c r="AH19" s="46">
        <f>SUM(AH17:AH18)</f>
        <v>51545272</v>
      </c>
      <c r="AI19" s="46">
        <f>SUM(AI17:AI18)</f>
        <v>51545272</v>
      </c>
      <c r="AJ19" s="9">
        <f t="shared" si="1"/>
        <v>51545272</v>
      </c>
      <c r="AK19" s="9">
        <f t="shared" si="1"/>
        <v>51545272</v>
      </c>
      <c r="AL19" s="9">
        <f>AD19+AJ19</f>
        <v>7471876972</v>
      </c>
      <c r="AM19" s="9">
        <f>AE19+AK19</f>
        <v>8697481534</v>
      </c>
      <c r="AN19" s="204"/>
      <c r="AO19" s="204"/>
      <c r="AP19" s="9">
        <f aca="true" t="shared" si="6" ref="AP19:AW19">SUM(AP17:AP18)</f>
        <v>313842274</v>
      </c>
      <c r="AQ19" s="9">
        <f t="shared" si="6"/>
        <v>394219364</v>
      </c>
      <c r="AR19" s="9">
        <f t="shared" si="6"/>
        <v>55340000</v>
      </c>
      <c r="AS19" s="9">
        <f t="shared" si="6"/>
        <v>0</v>
      </c>
      <c r="AT19" s="9">
        <f t="shared" si="6"/>
        <v>285</v>
      </c>
      <c r="AU19" s="9">
        <f t="shared" si="6"/>
        <v>0</v>
      </c>
      <c r="AV19" s="9">
        <f t="shared" si="6"/>
        <v>500</v>
      </c>
      <c r="AW19" s="9">
        <f t="shared" si="6"/>
        <v>0</v>
      </c>
    </row>
    <row r="21" ht="11.25">
      <c r="AR21" s="1" t="s">
        <v>19</v>
      </c>
    </row>
    <row r="24" ht="11.25">
      <c r="Z24" s="7" t="s">
        <v>54</v>
      </c>
    </row>
    <row r="25" ht="11.25">
      <c r="A25" s="7" t="s">
        <v>54</v>
      </c>
    </row>
  </sheetData>
  <sheetProtection/>
  <mergeCells count="65">
    <mergeCell ref="AL9:AM9"/>
    <mergeCell ref="Z9:AA9"/>
    <mergeCell ref="AP9:AQ9"/>
    <mergeCell ref="AR9:AS9"/>
    <mergeCell ref="AT9:AU9"/>
    <mergeCell ref="AV9:AW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P8:AQ8"/>
    <mergeCell ref="AR8:AS8"/>
    <mergeCell ref="AT8:AU8"/>
    <mergeCell ref="AV8:AW8"/>
    <mergeCell ref="B9:C9"/>
    <mergeCell ref="D9:E9"/>
    <mergeCell ref="F9:G9"/>
    <mergeCell ref="H9:I9"/>
    <mergeCell ref="J9:K9"/>
    <mergeCell ref="L9:M9"/>
    <mergeCell ref="V8:W8"/>
    <mergeCell ref="AD8:AE8"/>
    <mergeCell ref="AF8:AG8"/>
    <mergeCell ref="AH8:AI8"/>
    <mergeCell ref="AJ8:AK8"/>
    <mergeCell ref="AL8:AM8"/>
    <mergeCell ref="B8:C8"/>
    <mergeCell ref="D8:E8"/>
    <mergeCell ref="F8:G8"/>
    <mergeCell ref="H8:I8"/>
    <mergeCell ref="J8:S8"/>
    <mergeCell ref="T8:U8"/>
    <mergeCell ref="AJ7:AK7"/>
    <mergeCell ref="AL7:AM7"/>
    <mergeCell ref="AP7:AQ7"/>
    <mergeCell ref="AR7:AS7"/>
    <mergeCell ref="AT7:AU7"/>
    <mergeCell ref="AV7:AW7"/>
    <mergeCell ref="AP3:AW3"/>
    <mergeCell ref="P4:AC4"/>
    <mergeCell ref="AD4:AM4"/>
    <mergeCell ref="AP4:AW4"/>
    <mergeCell ref="B7:C7"/>
    <mergeCell ref="D7:E7"/>
    <mergeCell ref="F7:G7"/>
    <mergeCell ref="H7:I7"/>
    <mergeCell ref="J7:S7"/>
    <mergeCell ref="T7:U7"/>
    <mergeCell ref="AD3:AM3"/>
    <mergeCell ref="P3:AC3"/>
    <mergeCell ref="V7:W7"/>
    <mergeCell ref="X7:AC7"/>
    <mergeCell ref="X8:AC8"/>
    <mergeCell ref="A3:O3"/>
    <mergeCell ref="A4:O4"/>
    <mergeCell ref="AD7:AE7"/>
    <mergeCell ref="AF7:AG7"/>
    <mergeCell ref="AH7:AI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60" verticalDpi="360" orientation="landscape" paperSize="9" r:id="rId1"/>
  <headerFooter alignWithMargins="0"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PageLayoutView="0" workbookViewId="0" topLeftCell="A1">
      <selection activeCell="L19" sqref="L19"/>
    </sheetView>
  </sheetViews>
  <sheetFormatPr defaultColWidth="9.00390625" defaultRowHeight="12.75"/>
  <cols>
    <col min="1" max="1" width="13.875" style="7" bestFit="1" customWidth="1"/>
    <col min="2" max="2" width="10.875" style="7" bestFit="1" customWidth="1"/>
    <col min="3" max="3" width="9.625" style="7" bestFit="1" customWidth="1"/>
    <col min="4" max="4" width="10.875" style="7" bestFit="1" customWidth="1"/>
    <col min="5" max="5" width="9.625" style="7" bestFit="1" customWidth="1"/>
    <col min="6" max="6" width="5.75390625" style="7" bestFit="1" customWidth="1"/>
    <col min="7" max="7" width="9.625" style="7" bestFit="1" customWidth="1"/>
    <col min="8" max="8" width="8.75390625" style="7" bestFit="1" customWidth="1"/>
    <col min="9" max="9" width="9.625" style="7" bestFit="1" customWidth="1"/>
    <col min="10" max="11" width="10.875" style="7" bestFit="1" customWidth="1"/>
    <col min="12" max="12" width="9.625" style="7" bestFit="1" customWidth="1"/>
    <col min="13" max="13" width="5.375" style="7" bestFit="1" customWidth="1"/>
    <col min="14" max="14" width="7.875" style="7" bestFit="1" customWidth="1"/>
    <col min="15" max="15" width="8.75390625" style="7" bestFit="1" customWidth="1"/>
    <col min="16" max="16" width="10.875" style="18" bestFit="1" customWidth="1"/>
    <col min="17" max="17" width="5.75390625" style="18" bestFit="1" customWidth="1"/>
    <col min="18" max="19" width="8.75390625" style="199" bestFit="1" customWidth="1"/>
    <col min="20" max="20" width="11.875" style="199" bestFit="1" customWidth="1"/>
    <col min="21" max="22" width="10.875" style="199" customWidth="1"/>
    <col min="23" max="16384" width="9.125" style="7" customWidth="1"/>
  </cols>
  <sheetData>
    <row r="1" spans="1:20" ht="11.25">
      <c r="A1" s="7" t="s">
        <v>967</v>
      </c>
      <c r="T1" s="172" t="s">
        <v>968</v>
      </c>
    </row>
    <row r="2" ht="11.25">
      <c r="A2" s="7" t="s">
        <v>758</v>
      </c>
    </row>
    <row r="3" spans="1:22" ht="12.75" customHeight="1">
      <c r="A3" s="370" t="s">
        <v>61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"/>
      <c r="V3" s="37"/>
    </row>
    <row r="4" spans="1:22" ht="12.75" customHeight="1">
      <c r="A4" s="370" t="s">
        <v>872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"/>
      <c r="V4" s="37"/>
    </row>
    <row r="5" spans="4:16" ht="12.75" customHeight="1">
      <c r="D5" s="370"/>
      <c r="E5" s="370"/>
      <c r="F5" s="370"/>
      <c r="G5" s="370"/>
      <c r="H5" s="370"/>
      <c r="I5" s="37"/>
      <c r="J5" s="37"/>
      <c r="K5" s="37"/>
      <c r="M5" s="370"/>
      <c r="N5" s="370"/>
      <c r="O5" s="370"/>
      <c r="P5" s="7"/>
    </row>
    <row r="7" spans="1:22" ht="11.25">
      <c r="A7" s="39"/>
      <c r="B7" s="39" t="s">
        <v>67</v>
      </c>
      <c r="C7" s="39" t="s">
        <v>68</v>
      </c>
      <c r="D7" s="39" t="s">
        <v>69</v>
      </c>
      <c r="E7" s="39" t="s">
        <v>70</v>
      </c>
      <c r="F7" s="371" t="s">
        <v>71</v>
      </c>
      <c r="G7" s="375"/>
      <c r="H7" s="375"/>
      <c r="I7" s="375"/>
      <c r="J7" s="372"/>
      <c r="K7" s="39" t="s">
        <v>72</v>
      </c>
      <c r="L7" s="39" t="s">
        <v>73</v>
      </c>
      <c r="M7" s="371" t="s">
        <v>74</v>
      </c>
      <c r="N7" s="375"/>
      <c r="O7" s="372"/>
      <c r="P7" s="40" t="s">
        <v>75</v>
      </c>
      <c r="Q7" s="39" t="s">
        <v>76</v>
      </c>
      <c r="R7" s="39" t="s">
        <v>328</v>
      </c>
      <c r="S7" s="40" t="s">
        <v>78</v>
      </c>
      <c r="T7" s="40" t="s">
        <v>79</v>
      </c>
      <c r="U7" s="200"/>
      <c r="V7" s="200"/>
    </row>
    <row r="8" spans="1:22" s="30" customFormat="1" ht="11.25" customHeight="1">
      <c r="A8" s="27"/>
      <c r="B8" s="27"/>
      <c r="C8" s="27"/>
      <c r="D8" s="27"/>
      <c r="E8" s="27"/>
      <c r="F8" s="374" t="s">
        <v>40</v>
      </c>
      <c r="G8" s="374"/>
      <c r="H8" s="374"/>
      <c r="I8" s="374"/>
      <c r="J8" s="374"/>
      <c r="K8" s="27"/>
      <c r="L8" s="27"/>
      <c r="M8" s="374" t="s">
        <v>41</v>
      </c>
      <c r="N8" s="374"/>
      <c r="O8" s="374"/>
      <c r="P8" s="29"/>
      <c r="Q8" s="27"/>
      <c r="R8" s="27"/>
      <c r="S8" s="29"/>
      <c r="T8" s="29"/>
      <c r="U8" s="201"/>
      <c r="V8" s="201"/>
    </row>
    <row r="9" spans="1:22" s="32" customFormat="1" ht="101.25">
      <c r="A9" s="28" t="s">
        <v>13</v>
      </c>
      <c r="B9" s="114" t="s">
        <v>24</v>
      </c>
      <c r="C9" s="114" t="s">
        <v>796</v>
      </c>
      <c r="D9" s="114" t="s">
        <v>25</v>
      </c>
      <c r="E9" s="114" t="s">
        <v>42</v>
      </c>
      <c r="F9" s="114" t="s">
        <v>57</v>
      </c>
      <c r="G9" s="114" t="s">
        <v>598</v>
      </c>
      <c r="H9" s="114" t="s">
        <v>43</v>
      </c>
      <c r="I9" s="114" t="s">
        <v>600</v>
      </c>
      <c r="J9" s="114" t="s">
        <v>44</v>
      </c>
      <c r="K9" s="114" t="s">
        <v>56</v>
      </c>
      <c r="L9" s="114" t="s">
        <v>45</v>
      </c>
      <c r="M9" s="114" t="s">
        <v>601</v>
      </c>
      <c r="N9" s="114" t="s">
        <v>46</v>
      </c>
      <c r="O9" s="114" t="s">
        <v>47</v>
      </c>
      <c r="P9" s="115" t="s">
        <v>58</v>
      </c>
      <c r="Q9" s="114" t="s">
        <v>48</v>
      </c>
      <c r="R9" s="114" t="s">
        <v>795</v>
      </c>
      <c r="S9" s="115" t="s">
        <v>59</v>
      </c>
      <c r="T9" s="115" t="s">
        <v>49</v>
      </c>
      <c r="U9" s="202"/>
      <c r="V9" s="202"/>
    </row>
    <row r="10" spans="1:22" s="32" customFormat="1" ht="22.5">
      <c r="A10" s="28"/>
      <c r="B10" s="28" t="s">
        <v>39</v>
      </c>
      <c r="C10" s="28" t="s">
        <v>39</v>
      </c>
      <c r="D10" s="28" t="s">
        <v>39</v>
      </c>
      <c r="E10" s="28" t="s">
        <v>39</v>
      </c>
      <c r="F10" s="28" t="s">
        <v>39</v>
      </c>
      <c r="G10" s="28" t="s">
        <v>39</v>
      </c>
      <c r="H10" s="28" t="s">
        <v>39</v>
      </c>
      <c r="I10" s="28" t="s">
        <v>39</v>
      </c>
      <c r="J10" s="28" t="s">
        <v>39</v>
      </c>
      <c r="K10" s="28" t="s">
        <v>39</v>
      </c>
      <c r="L10" s="28" t="s">
        <v>39</v>
      </c>
      <c r="M10" s="28" t="s">
        <v>39</v>
      </c>
      <c r="N10" s="28" t="s">
        <v>39</v>
      </c>
      <c r="O10" s="28" t="s">
        <v>39</v>
      </c>
      <c r="P10" s="31" t="s">
        <v>39</v>
      </c>
      <c r="Q10" s="28" t="s">
        <v>39</v>
      </c>
      <c r="R10" s="28" t="s">
        <v>39</v>
      </c>
      <c r="S10" s="28" t="s">
        <v>39</v>
      </c>
      <c r="T10" s="31" t="s">
        <v>39</v>
      </c>
      <c r="U10" s="203"/>
      <c r="V10" s="203"/>
    </row>
    <row r="11" spans="1:22" ht="11.25">
      <c r="A11" s="6" t="s">
        <v>17</v>
      </c>
      <c r="B11" s="10">
        <v>161888037</v>
      </c>
      <c r="C11" s="10">
        <v>32499281</v>
      </c>
      <c r="D11" s="10">
        <v>282855535</v>
      </c>
      <c r="E11" s="10"/>
      <c r="F11" s="10"/>
      <c r="G11" s="10"/>
      <c r="H11" s="10"/>
      <c r="I11" s="10"/>
      <c r="J11" s="10"/>
      <c r="K11" s="10">
        <v>2750000</v>
      </c>
      <c r="L11" s="10">
        <v>3000000</v>
      </c>
      <c r="M11" s="10"/>
      <c r="N11" s="10"/>
      <c r="O11" s="10"/>
      <c r="P11" s="9">
        <f aca="true" t="shared" si="0" ref="P11:P19">B11+C11+D11+E11+F11+G11+H11+I11+J11+K11+L11+M11+N11+O11</f>
        <v>482992853</v>
      </c>
      <c r="Q11" s="10"/>
      <c r="R11" s="10"/>
      <c r="S11" s="10">
        <f aca="true" t="shared" si="1" ref="S11:S19">Q11+R11</f>
        <v>0</v>
      </c>
      <c r="T11" s="9">
        <f aca="true" t="shared" si="2" ref="T11:T18">P11+S11</f>
        <v>482992853</v>
      </c>
      <c r="U11" s="204"/>
      <c r="V11" s="204"/>
    </row>
    <row r="12" spans="1:22" ht="11.25">
      <c r="A12" s="6" t="s">
        <v>50</v>
      </c>
      <c r="B12" s="10">
        <v>277283421</v>
      </c>
      <c r="C12" s="10">
        <v>55902677</v>
      </c>
      <c r="D12" s="10">
        <v>106238555</v>
      </c>
      <c r="E12" s="10"/>
      <c r="F12" s="10"/>
      <c r="G12" s="10"/>
      <c r="H12" s="10"/>
      <c r="I12" s="10"/>
      <c r="J12" s="10"/>
      <c r="K12" s="10">
        <v>2000000</v>
      </c>
      <c r="L12" s="10"/>
      <c r="M12" s="10"/>
      <c r="N12" s="10"/>
      <c r="O12" s="10"/>
      <c r="P12" s="9">
        <f t="shared" si="0"/>
        <v>441424653</v>
      </c>
      <c r="Q12" s="10"/>
      <c r="R12" s="10"/>
      <c r="S12" s="10">
        <f t="shared" si="1"/>
        <v>0</v>
      </c>
      <c r="T12" s="9">
        <f t="shared" si="2"/>
        <v>441424653</v>
      </c>
      <c r="U12" s="204"/>
      <c r="V12" s="204"/>
    </row>
    <row r="13" spans="1:22" ht="11.25">
      <c r="A13" s="6" t="s">
        <v>51</v>
      </c>
      <c r="B13" s="10">
        <v>26539484</v>
      </c>
      <c r="C13" s="10">
        <v>5263560</v>
      </c>
      <c r="D13" s="10">
        <v>15298925</v>
      </c>
      <c r="E13" s="10"/>
      <c r="F13" s="10"/>
      <c r="G13" s="10"/>
      <c r="H13" s="10"/>
      <c r="I13" s="10"/>
      <c r="J13" s="10"/>
      <c r="K13" s="10">
        <v>12326046</v>
      </c>
      <c r="L13" s="10">
        <v>16519893</v>
      </c>
      <c r="M13" s="10"/>
      <c r="N13" s="10"/>
      <c r="O13" s="10"/>
      <c r="P13" s="9">
        <f t="shared" si="0"/>
        <v>75947908</v>
      </c>
      <c r="Q13" s="10"/>
      <c r="R13" s="10"/>
      <c r="S13" s="10">
        <f t="shared" si="1"/>
        <v>0</v>
      </c>
      <c r="T13" s="9">
        <f t="shared" si="2"/>
        <v>75947908</v>
      </c>
      <c r="U13" s="204"/>
      <c r="V13" s="204"/>
    </row>
    <row r="14" spans="1:22" ht="11.25">
      <c r="A14" s="6" t="s">
        <v>52</v>
      </c>
      <c r="B14" s="10">
        <v>50290384</v>
      </c>
      <c r="C14" s="10">
        <v>10277057</v>
      </c>
      <c r="D14" s="10">
        <v>37889308</v>
      </c>
      <c r="E14" s="10"/>
      <c r="F14" s="10"/>
      <c r="G14" s="10"/>
      <c r="H14" s="10"/>
      <c r="I14" s="10"/>
      <c r="J14" s="10"/>
      <c r="K14" s="10">
        <v>1500000</v>
      </c>
      <c r="L14" s="10"/>
      <c r="M14" s="10"/>
      <c r="N14" s="10"/>
      <c r="O14" s="10"/>
      <c r="P14" s="9">
        <f t="shared" si="0"/>
        <v>99956749</v>
      </c>
      <c r="Q14" s="10"/>
      <c r="R14" s="10"/>
      <c r="S14" s="10">
        <f t="shared" si="1"/>
        <v>0</v>
      </c>
      <c r="T14" s="9">
        <f t="shared" si="2"/>
        <v>99956749</v>
      </c>
      <c r="U14" s="204"/>
      <c r="V14" s="204"/>
    </row>
    <row r="15" spans="1:22" ht="11.25">
      <c r="A15" s="6" t="s">
        <v>18</v>
      </c>
      <c r="B15" s="10">
        <v>94929000</v>
      </c>
      <c r="C15" s="10">
        <v>18599000</v>
      </c>
      <c r="D15" s="10">
        <v>225027000</v>
      </c>
      <c r="E15" s="10"/>
      <c r="F15" s="10"/>
      <c r="G15" s="10"/>
      <c r="H15" s="10"/>
      <c r="I15" s="10"/>
      <c r="J15" s="10"/>
      <c r="K15" s="10">
        <v>3000000</v>
      </c>
      <c r="L15" s="10">
        <v>3000000</v>
      </c>
      <c r="M15" s="10"/>
      <c r="N15" s="10"/>
      <c r="O15" s="10"/>
      <c r="P15" s="9">
        <f t="shared" si="0"/>
        <v>344555000</v>
      </c>
      <c r="Q15" s="10"/>
      <c r="R15" s="10"/>
      <c r="S15" s="10">
        <f t="shared" si="1"/>
        <v>0</v>
      </c>
      <c r="T15" s="9">
        <f t="shared" si="2"/>
        <v>344555000</v>
      </c>
      <c r="U15" s="204"/>
      <c r="V15" s="204"/>
    </row>
    <row r="16" spans="1:22" ht="11.25">
      <c r="A16" s="6" t="s">
        <v>55</v>
      </c>
      <c r="B16" s="10">
        <v>325230275</v>
      </c>
      <c r="C16" s="10">
        <v>72838764</v>
      </c>
      <c r="D16" s="10">
        <v>126657000</v>
      </c>
      <c r="E16" s="10"/>
      <c r="F16" s="10"/>
      <c r="G16" s="10">
        <v>2000000</v>
      </c>
      <c r="H16" s="10"/>
      <c r="I16" s="10"/>
      <c r="J16" s="10"/>
      <c r="K16" s="10">
        <v>9800000</v>
      </c>
      <c r="L16" s="10"/>
      <c r="M16" s="10"/>
      <c r="N16" s="10">
        <v>3017680</v>
      </c>
      <c r="O16" s="10"/>
      <c r="P16" s="9">
        <f t="shared" si="0"/>
        <v>539543719</v>
      </c>
      <c r="Q16" s="10">
        <v>0</v>
      </c>
      <c r="R16" s="10">
        <v>0</v>
      </c>
      <c r="S16" s="10">
        <f t="shared" si="1"/>
        <v>0</v>
      </c>
      <c r="T16" s="9">
        <f t="shared" si="2"/>
        <v>539543719</v>
      </c>
      <c r="U16" s="204"/>
      <c r="V16" s="204"/>
    </row>
    <row r="17" spans="1:22" s="36" customFormat="1" ht="22.5">
      <c r="A17" s="38" t="s">
        <v>53</v>
      </c>
      <c r="B17" s="46">
        <f>SUM(B11:B16)</f>
        <v>936160601</v>
      </c>
      <c r="C17" s="46">
        <f aca="true" t="shared" si="3" ref="C17:O17">SUM(C11:C16)</f>
        <v>195380339</v>
      </c>
      <c r="D17" s="46">
        <f t="shared" si="3"/>
        <v>793966323</v>
      </c>
      <c r="E17" s="46">
        <f t="shared" si="3"/>
        <v>0</v>
      </c>
      <c r="F17" s="46">
        <f t="shared" si="3"/>
        <v>0</v>
      </c>
      <c r="G17" s="46">
        <f t="shared" si="3"/>
        <v>2000000</v>
      </c>
      <c r="H17" s="46">
        <f t="shared" si="3"/>
        <v>0</v>
      </c>
      <c r="I17" s="46">
        <f t="shared" si="3"/>
        <v>0</v>
      </c>
      <c r="J17" s="46">
        <f t="shared" si="3"/>
        <v>0</v>
      </c>
      <c r="K17" s="46">
        <f t="shared" si="3"/>
        <v>31376046</v>
      </c>
      <c r="L17" s="46">
        <f t="shared" si="3"/>
        <v>22519893</v>
      </c>
      <c r="M17" s="46">
        <f t="shared" si="3"/>
        <v>0</v>
      </c>
      <c r="N17" s="46">
        <f t="shared" si="3"/>
        <v>3017680</v>
      </c>
      <c r="O17" s="46">
        <f t="shared" si="3"/>
        <v>0</v>
      </c>
      <c r="P17" s="9">
        <f t="shared" si="0"/>
        <v>1984420882</v>
      </c>
      <c r="Q17" s="46">
        <f>SUM(Q11:Q16)</f>
        <v>0</v>
      </c>
      <c r="R17" s="46">
        <f>SUM(R11:R16)</f>
        <v>0</v>
      </c>
      <c r="S17" s="9">
        <f t="shared" si="1"/>
        <v>0</v>
      </c>
      <c r="T17" s="9">
        <f>P17+S17</f>
        <v>1984420882</v>
      </c>
      <c r="U17" s="204"/>
      <c r="V17" s="204"/>
    </row>
    <row r="18" spans="1:22" s="35" customFormat="1" ht="11.25">
      <c r="A18" s="33" t="s">
        <v>20</v>
      </c>
      <c r="B18" s="24">
        <v>54807861</v>
      </c>
      <c r="C18" s="24">
        <v>11293264</v>
      </c>
      <c r="D18" s="24">
        <v>64028333</v>
      </c>
      <c r="E18" s="24">
        <v>105560000</v>
      </c>
      <c r="F18" s="24"/>
      <c r="G18" s="24">
        <v>350071153</v>
      </c>
      <c r="H18" s="24">
        <v>11500000</v>
      </c>
      <c r="I18" s="24">
        <v>56262174</v>
      </c>
      <c r="J18" s="24">
        <v>218169037</v>
      </c>
      <c r="K18" s="24">
        <v>859678950</v>
      </c>
      <c r="L18" s="24">
        <v>103185250</v>
      </c>
      <c r="M18" s="24"/>
      <c r="N18" s="24"/>
      <c r="O18" s="24">
        <v>500000</v>
      </c>
      <c r="P18" s="9">
        <f t="shared" si="0"/>
        <v>1835056022</v>
      </c>
      <c r="Q18" s="24">
        <v>0</v>
      </c>
      <c r="R18" s="24">
        <v>51545272</v>
      </c>
      <c r="S18" s="10">
        <f t="shared" si="1"/>
        <v>51545272</v>
      </c>
      <c r="T18" s="9">
        <f t="shared" si="2"/>
        <v>1886601294</v>
      </c>
      <c r="U18" s="204"/>
      <c r="V18" s="204"/>
    </row>
    <row r="19" spans="1:22" s="36" customFormat="1" ht="11.25">
      <c r="A19" s="34" t="s">
        <v>21</v>
      </c>
      <c r="B19" s="46">
        <f aca="true" t="shared" si="4" ref="B19:O19">SUM(B17:B18)</f>
        <v>990968462</v>
      </c>
      <c r="C19" s="46">
        <f t="shared" si="4"/>
        <v>206673603</v>
      </c>
      <c r="D19" s="46">
        <f t="shared" si="4"/>
        <v>857994656</v>
      </c>
      <c r="E19" s="46">
        <f t="shared" si="4"/>
        <v>105560000</v>
      </c>
      <c r="F19" s="46">
        <f t="shared" si="4"/>
        <v>0</v>
      </c>
      <c r="G19" s="46">
        <f t="shared" si="4"/>
        <v>352071153</v>
      </c>
      <c r="H19" s="46">
        <f t="shared" si="4"/>
        <v>11500000</v>
      </c>
      <c r="I19" s="46">
        <f t="shared" si="4"/>
        <v>56262174</v>
      </c>
      <c r="J19" s="46">
        <f t="shared" si="4"/>
        <v>218169037</v>
      </c>
      <c r="K19" s="46">
        <f t="shared" si="4"/>
        <v>891054996</v>
      </c>
      <c r="L19" s="46">
        <f t="shared" si="4"/>
        <v>125705143</v>
      </c>
      <c r="M19" s="46">
        <f t="shared" si="4"/>
        <v>0</v>
      </c>
      <c r="N19" s="46">
        <f t="shared" si="4"/>
        <v>3017680</v>
      </c>
      <c r="O19" s="46">
        <f t="shared" si="4"/>
        <v>500000</v>
      </c>
      <c r="P19" s="9">
        <f t="shared" si="0"/>
        <v>3819476904</v>
      </c>
      <c r="Q19" s="46">
        <f>SUM(Q17:Q18)</f>
        <v>0</v>
      </c>
      <c r="R19" s="46">
        <f>SUM(R17:R18)</f>
        <v>51545272</v>
      </c>
      <c r="S19" s="9">
        <f t="shared" si="1"/>
        <v>51545272</v>
      </c>
      <c r="T19" s="9">
        <f>P19+S19</f>
        <v>3871022176</v>
      </c>
      <c r="U19" s="204"/>
      <c r="V19" s="204"/>
    </row>
    <row r="24" ht="11.25">
      <c r="N24" s="7" t="s">
        <v>54</v>
      </c>
    </row>
    <row r="25" ht="11.25">
      <c r="A25" s="7" t="s">
        <v>54</v>
      </c>
    </row>
  </sheetData>
  <sheetProtection/>
  <mergeCells count="8">
    <mergeCell ref="F8:J8"/>
    <mergeCell ref="M8:O8"/>
    <mergeCell ref="A3:T3"/>
    <mergeCell ref="A4:T4"/>
    <mergeCell ref="D5:H5"/>
    <mergeCell ref="M5:O5"/>
    <mergeCell ref="F7:J7"/>
    <mergeCell ref="M7:O7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PageLayoutView="0" workbookViewId="0" topLeftCell="A1">
      <selection activeCell="O19" sqref="O19"/>
    </sheetView>
  </sheetViews>
  <sheetFormatPr defaultColWidth="9.00390625" defaultRowHeight="12.75"/>
  <cols>
    <col min="1" max="1" width="13.875" style="7" bestFit="1" customWidth="1"/>
    <col min="2" max="2" width="8.75390625" style="7" bestFit="1" customWidth="1"/>
    <col min="3" max="3" width="7.875" style="7" bestFit="1" customWidth="1"/>
    <col min="4" max="4" width="9.625" style="7" bestFit="1" customWidth="1"/>
    <col min="5" max="5" width="7.875" style="7" bestFit="1" customWidth="1"/>
    <col min="6" max="6" width="5.75390625" style="7" bestFit="1" customWidth="1"/>
    <col min="7" max="7" width="7.875" style="7" bestFit="1" customWidth="1"/>
    <col min="8" max="8" width="5.75390625" style="7" bestFit="1" customWidth="1"/>
    <col min="9" max="9" width="9.625" style="7" bestFit="1" customWidth="1"/>
    <col min="10" max="11" width="10.875" style="7" bestFit="1" customWidth="1"/>
    <col min="12" max="12" width="9.625" style="7" bestFit="1" customWidth="1"/>
    <col min="13" max="13" width="5.375" style="7" bestFit="1" customWidth="1"/>
    <col min="14" max="15" width="8.75390625" style="7" bestFit="1" customWidth="1"/>
    <col min="16" max="16" width="10.875" style="18" bestFit="1" customWidth="1"/>
    <col min="17" max="17" width="5.75390625" style="18" bestFit="1" customWidth="1"/>
    <col min="18" max="19" width="5.75390625" style="199" bestFit="1" customWidth="1"/>
    <col min="20" max="20" width="10.75390625" style="199" customWidth="1"/>
    <col min="21" max="22" width="10.875" style="199" customWidth="1"/>
    <col min="23" max="16384" width="9.125" style="7" customWidth="1"/>
  </cols>
  <sheetData>
    <row r="1" spans="1:20" ht="11.25">
      <c r="A1" s="7" t="s">
        <v>970</v>
      </c>
      <c r="T1" s="172" t="s">
        <v>969</v>
      </c>
    </row>
    <row r="2" ht="11.25">
      <c r="A2" s="7" t="s">
        <v>758</v>
      </c>
    </row>
    <row r="3" spans="1:22" ht="12.75" customHeight="1">
      <c r="A3" s="370" t="s">
        <v>61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"/>
      <c r="V3" s="37"/>
    </row>
    <row r="4" spans="1:22" ht="12.75" customHeight="1">
      <c r="A4" s="370" t="s">
        <v>872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"/>
      <c r="V4" s="37"/>
    </row>
    <row r="5" spans="4:16" ht="12.75" customHeight="1">
      <c r="D5" s="370"/>
      <c r="E5" s="370"/>
      <c r="F5" s="370"/>
      <c r="G5" s="370"/>
      <c r="H5" s="370"/>
      <c r="I5" s="37"/>
      <c r="J5" s="37"/>
      <c r="K5" s="37"/>
      <c r="M5" s="370"/>
      <c r="N5" s="370"/>
      <c r="O5" s="370"/>
      <c r="P5" s="7"/>
    </row>
    <row r="7" spans="1:22" ht="11.25">
      <c r="A7" s="39"/>
      <c r="B7" s="39" t="s">
        <v>67</v>
      </c>
      <c r="C7" s="39" t="s">
        <v>68</v>
      </c>
      <c r="D7" s="39" t="s">
        <v>69</v>
      </c>
      <c r="E7" s="39" t="s">
        <v>70</v>
      </c>
      <c r="F7" s="371" t="s">
        <v>71</v>
      </c>
      <c r="G7" s="375"/>
      <c r="H7" s="375"/>
      <c r="I7" s="375"/>
      <c r="J7" s="372"/>
      <c r="K7" s="39" t="s">
        <v>72</v>
      </c>
      <c r="L7" s="39" t="s">
        <v>73</v>
      </c>
      <c r="M7" s="371" t="s">
        <v>74</v>
      </c>
      <c r="N7" s="375"/>
      <c r="O7" s="372"/>
      <c r="P7" s="40" t="s">
        <v>75</v>
      </c>
      <c r="Q7" s="39" t="s">
        <v>76</v>
      </c>
      <c r="R7" s="39" t="s">
        <v>328</v>
      </c>
      <c r="S7" s="40" t="s">
        <v>78</v>
      </c>
      <c r="T7" s="40" t="s">
        <v>79</v>
      </c>
      <c r="U7" s="200"/>
      <c r="V7" s="200"/>
    </row>
    <row r="8" spans="1:22" s="30" customFormat="1" ht="11.25" customHeight="1">
      <c r="A8" s="27"/>
      <c r="B8" s="27"/>
      <c r="C8" s="27"/>
      <c r="D8" s="27"/>
      <c r="E8" s="27"/>
      <c r="F8" s="374" t="s">
        <v>40</v>
      </c>
      <c r="G8" s="374"/>
      <c r="H8" s="374"/>
      <c r="I8" s="374"/>
      <c r="J8" s="374"/>
      <c r="K8" s="27"/>
      <c r="L8" s="27"/>
      <c r="M8" s="374" t="s">
        <v>41</v>
      </c>
      <c r="N8" s="374"/>
      <c r="O8" s="374"/>
      <c r="P8" s="29"/>
      <c r="Q8" s="27"/>
      <c r="R8" s="27"/>
      <c r="S8" s="29"/>
      <c r="T8" s="29"/>
      <c r="U8" s="201"/>
      <c r="V8" s="201"/>
    </row>
    <row r="9" spans="1:22" s="32" customFormat="1" ht="101.25">
      <c r="A9" s="28" t="s">
        <v>13</v>
      </c>
      <c r="B9" s="114" t="s">
        <v>24</v>
      </c>
      <c r="C9" s="114" t="s">
        <v>796</v>
      </c>
      <c r="D9" s="114" t="s">
        <v>25</v>
      </c>
      <c r="E9" s="114" t="s">
        <v>42</v>
      </c>
      <c r="F9" s="114" t="s">
        <v>57</v>
      </c>
      <c r="G9" s="114" t="s">
        <v>598</v>
      </c>
      <c r="H9" s="114" t="s">
        <v>43</v>
      </c>
      <c r="I9" s="114" t="s">
        <v>600</v>
      </c>
      <c r="J9" s="114" t="s">
        <v>44</v>
      </c>
      <c r="K9" s="114" t="s">
        <v>56</v>
      </c>
      <c r="L9" s="114" t="s">
        <v>45</v>
      </c>
      <c r="M9" s="114" t="s">
        <v>601</v>
      </c>
      <c r="N9" s="114" t="s">
        <v>46</v>
      </c>
      <c r="O9" s="114" t="s">
        <v>47</v>
      </c>
      <c r="P9" s="115" t="s">
        <v>58</v>
      </c>
      <c r="Q9" s="114" t="s">
        <v>48</v>
      </c>
      <c r="R9" s="114" t="s">
        <v>795</v>
      </c>
      <c r="S9" s="115" t="s">
        <v>59</v>
      </c>
      <c r="T9" s="115" t="s">
        <v>49</v>
      </c>
      <c r="U9" s="202"/>
      <c r="V9" s="202"/>
    </row>
    <row r="10" spans="1:22" s="32" customFormat="1" ht="22.5">
      <c r="A10" s="28"/>
      <c r="B10" s="28" t="s">
        <v>39</v>
      </c>
      <c r="C10" s="28" t="s">
        <v>39</v>
      </c>
      <c r="D10" s="28" t="s">
        <v>39</v>
      </c>
      <c r="E10" s="28" t="s">
        <v>39</v>
      </c>
      <c r="F10" s="28" t="s">
        <v>39</v>
      </c>
      <c r="G10" s="28" t="s">
        <v>39</v>
      </c>
      <c r="H10" s="28" t="s">
        <v>39</v>
      </c>
      <c r="I10" s="28" t="s">
        <v>39</v>
      </c>
      <c r="J10" s="28" t="s">
        <v>39</v>
      </c>
      <c r="K10" s="28" t="s">
        <v>39</v>
      </c>
      <c r="L10" s="28" t="s">
        <v>39</v>
      </c>
      <c r="M10" s="28" t="s">
        <v>39</v>
      </c>
      <c r="N10" s="28" t="s">
        <v>39</v>
      </c>
      <c r="O10" s="28" t="s">
        <v>39</v>
      </c>
      <c r="P10" s="31" t="s">
        <v>39</v>
      </c>
      <c r="Q10" s="28" t="s">
        <v>39</v>
      </c>
      <c r="R10" s="28" t="s">
        <v>39</v>
      </c>
      <c r="S10" s="28" t="s">
        <v>39</v>
      </c>
      <c r="T10" s="31" t="s">
        <v>39</v>
      </c>
      <c r="U10" s="203"/>
      <c r="V10" s="203"/>
    </row>
    <row r="11" spans="1:22" ht="11.25">
      <c r="A11" s="6" t="s">
        <v>17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9">
        <f aca="true" t="shared" si="0" ref="P11:P19">B11+C11+D11+E11+F11+G11+H11+I11+J11+K11+L11+M11+N11+O11</f>
        <v>0</v>
      </c>
      <c r="Q11" s="10"/>
      <c r="R11" s="10"/>
      <c r="S11" s="10">
        <f aca="true" t="shared" si="1" ref="S11:S19">Q11+R11</f>
        <v>0</v>
      </c>
      <c r="T11" s="9">
        <f aca="true" t="shared" si="2" ref="T11:T18">P11+S11</f>
        <v>0</v>
      </c>
      <c r="U11" s="204"/>
      <c r="V11" s="204"/>
    </row>
    <row r="12" spans="1:22" ht="11.25">
      <c r="A12" s="6" t="s">
        <v>50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9">
        <f t="shared" si="0"/>
        <v>0</v>
      </c>
      <c r="Q12" s="10"/>
      <c r="R12" s="10"/>
      <c r="S12" s="10">
        <f t="shared" si="1"/>
        <v>0</v>
      </c>
      <c r="T12" s="9">
        <f t="shared" si="2"/>
        <v>0</v>
      </c>
      <c r="U12" s="204"/>
      <c r="V12" s="204"/>
    </row>
    <row r="13" spans="1:22" ht="11.25">
      <c r="A13" s="6" t="s">
        <v>51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9">
        <f t="shared" si="0"/>
        <v>0</v>
      </c>
      <c r="Q13" s="10"/>
      <c r="R13" s="10"/>
      <c r="S13" s="10">
        <f t="shared" si="1"/>
        <v>0</v>
      </c>
      <c r="T13" s="9">
        <f t="shared" si="2"/>
        <v>0</v>
      </c>
      <c r="U13" s="204"/>
      <c r="V13" s="204"/>
    </row>
    <row r="14" spans="1:22" ht="11.25">
      <c r="A14" s="6" t="s">
        <v>52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9">
        <f t="shared" si="0"/>
        <v>0</v>
      </c>
      <c r="Q14" s="10"/>
      <c r="R14" s="10"/>
      <c r="S14" s="10">
        <f t="shared" si="1"/>
        <v>0</v>
      </c>
      <c r="T14" s="9">
        <f t="shared" si="2"/>
        <v>0</v>
      </c>
      <c r="U14" s="204"/>
      <c r="V14" s="204"/>
    </row>
    <row r="15" spans="1:22" ht="11.25">
      <c r="A15" s="6" t="s">
        <v>18</v>
      </c>
      <c r="B15" s="10">
        <v>1705000</v>
      </c>
      <c r="C15" s="10">
        <v>299000</v>
      </c>
      <c r="D15" s="10">
        <v>8610000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9">
        <f t="shared" si="0"/>
        <v>10614000</v>
      </c>
      <c r="Q15" s="10"/>
      <c r="R15" s="10"/>
      <c r="S15" s="10">
        <f t="shared" si="1"/>
        <v>0</v>
      </c>
      <c r="T15" s="9">
        <f t="shared" si="2"/>
        <v>10614000</v>
      </c>
      <c r="U15" s="204"/>
      <c r="V15" s="204"/>
    </row>
    <row r="16" spans="1:22" ht="11.25">
      <c r="A16" s="6" t="s">
        <v>55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9">
        <f t="shared" si="0"/>
        <v>0</v>
      </c>
      <c r="Q16" s="10">
        <v>0</v>
      </c>
      <c r="R16" s="10">
        <v>0</v>
      </c>
      <c r="S16" s="10">
        <f t="shared" si="1"/>
        <v>0</v>
      </c>
      <c r="T16" s="9">
        <f t="shared" si="2"/>
        <v>0</v>
      </c>
      <c r="U16" s="204"/>
      <c r="V16" s="204"/>
    </row>
    <row r="17" spans="1:22" s="36" customFormat="1" ht="22.5">
      <c r="A17" s="38" t="s">
        <v>53</v>
      </c>
      <c r="B17" s="46">
        <f>SUM(B11:B16)</f>
        <v>1705000</v>
      </c>
      <c r="C17" s="46">
        <f aca="true" t="shared" si="3" ref="C17:O17">SUM(C11:C16)</f>
        <v>299000</v>
      </c>
      <c r="D17" s="46">
        <f t="shared" si="3"/>
        <v>8610000</v>
      </c>
      <c r="E17" s="46">
        <f t="shared" si="3"/>
        <v>0</v>
      </c>
      <c r="F17" s="46">
        <f t="shared" si="3"/>
        <v>0</v>
      </c>
      <c r="G17" s="46">
        <f t="shared" si="3"/>
        <v>0</v>
      </c>
      <c r="H17" s="46">
        <f t="shared" si="3"/>
        <v>0</v>
      </c>
      <c r="I17" s="46">
        <f t="shared" si="3"/>
        <v>0</v>
      </c>
      <c r="J17" s="46">
        <f t="shared" si="3"/>
        <v>0</v>
      </c>
      <c r="K17" s="46">
        <f t="shared" si="3"/>
        <v>0</v>
      </c>
      <c r="L17" s="46">
        <f t="shared" si="3"/>
        <v>0</v>
      </c>
      <c r="M17" s="46">
        <f t="shared" si="3"/>
        <v>0</v>
      </c>
      <c r="N17" s="46">
        <f t="shared" si="3"/>
        <v>0</v>
      </c>
      <c r="O17" s="46">
        <f t="shared" si="3"/>
        <v>0</v>
      </c>
      <c r="P17" s="9">
        <f t="shared" si="0"/>
        <v>10614000</v>
      </c>
      <c r="Q17" s="46">
        <f>SUM(Q11:Q16)</f>
        <v>0</v>
      </c>
      <c r="R17" s="46">
        <f>SUM(R11:R16)</f>
        <v>0</v>
      </c>
      <c r="S17" s="9">
        <f t="shared" si="1"/>
        <v>0</v>
      </c>
      <c r="T17" s="9">
        <f>P17+S17</f>
        <v>10614000</v>
      </c>
      <c r="U17" s="204"/>
      <c r="V17" s="204"/>
    </row>
    <row r="18" spans="1:22" s="35" customFormat="1" ht="11.25">
      <c r="A18" s="33" t="s">
        <v>20</v>
      </c>
      <c r="B18" s="24">
        <v>20621344</v>
      </c>
      <c r="C18" s="24">
        <v>7231275</v>
      </c>
      <c r="D18" s="24">
        <v>199330937</v>
      </c>
      <c r="E18" s="24">
        <v>2283000</v>
      </c>
      <c r="F18" s="24"/>
      <c r="G18" s="24">
        <v>1140000</v>
      </c>
      <c r="H18" s="24"/>
      <c r="I18" s="24">
        <v>191511666</v>
      </c>
      <c r="J18" s="24">
        <v>1010890431</v>
      </c>
      <c r="K18" s="24">
        <v>1674361936</v>
      </c>
      <c r="L18" s="24">
        <v>8205701</v>
      </c>
      <c r="M18" s="24"/>
      <c r="N18" s="24">
        <v>7000000</v>
      </c>
      <c r="O18" s="24">
        <v>18000000</v>
      </c>
      <c r="P18" s="9">
        <f>B18+C18+D18+E18+F18+G18+H18+I18+J18+K18+L18+M18+N18+O18</f>
        <v>3140576290</v>
      </c>
      <c r="Q18" s="24">
        <v>0</v>
      </c>
      <c r="R18" s="24"/>
      <c r="S18" s="10">
        <f t="shared" si="1"/>
        <v>0</v>
      </c>
      <c r="T18" s="9">
        <f t="shared" si="2"/>
        <v>3140576290</v>
      </c>
      <c r="U18" s="204"/>
      <c r="V18" s="204"/>
    </row>
    <row r="19" spans="1:22" s="36" customFormat="1" ht="11.25">
      <c r="A19" s="34" t="s">
        <v>21</v>
      </c>
      <c r="B19" s="46">
        <f aca="true" t="shared" si="4" ref="B19:O19">SUM(B17:B18)</f>
        <v>22326344</v>
      </c>
      <c r="C19" s="46">
        <f t="shared" si="4"/>
        <v>7530275</v>
      </c>
      <c r="D19" s="46">
        <f t="shared" si="4"/>
        <v>207940937</v>
      </c>
      <c r="E19" s="46">
        <f t="shared" si="4"/>
        <v>2283000</v>
      </c>
      <c r="F19" s="46">
        <f t="shared" si="4"/>
        <v>0</v>
      </c>
      <c r="G19" s="46">
        <f t="shared" si="4"/>
        <v>1140000</v>
      </c>
      <c r="H19" s="46">
        <f t="shared" si="4"/>
        <v>0</v>
      </c>
      <c r="I19" s="46">
        <f t="shared" si="4"/>
        <v>191511666</v>
      </c>
      <c r="J19" s="46">
        <f t="shared" si="4"/>
        <v>1010890431</v>
      </c>
      <c r="K19" s="46">
        <f t="shared" si="4"/>
        <v>1674361936</v>
      </c>
      <c r="L19" s="46">
        <f t="shared" si="4"/>
        <v>8205701</v>
      </c>
      <c r="M19" s="46">
        <f t="shared" si="4"/>
        <v>0</v>
      </c>
      <c r="N19" s="46">
        <f t="shared" si="4"/>
        <v>7000000</v>
      </c>
      <c r="O19" s="46">
        <f t="shared" si="4"/>
        <v>18000000</v>
      </c>
      <c r="P19" s="9">
        <f t="shared" si="0"/>
        <v>3151190290</v>
      </c>
      <c r="Q19" s="46">
        <f>SUM(Q17:Q18)</f>
        <v>0</v>
      </c>
      <c r="R19" s="46">
        <f>SUM(R17:R18)</f>
        <v>0</v>
      </c>
      <c r="S19" s="9">
        <f t="shared" si="1"/>
        <v>0</v>
      </c>
      <c r="T19" s="9">
        <f>P19+S19</f>
        <v>3151190290</v>
      </c>
      <c r="U19" s="204"/>
      <c r="V19" s="204"/>
    </row>
    <row r="24" ht="11.25">
      <c r="N24" s="7" t="s">
        <v>54</v>
      </c>
    </row>
    <row r="25" ht="11.25">
      <c r="A25" s="7" t="s">
        <v>54</v>
      </c>
    </row>
  </sheetData>
  <sheetProtection/>
  <mergeCells count="8">
    <mergeCell ref="A3:T3"/>
    <mergeCell ref="A4:T4"/>
    <mergeCell ref="D5:H5"/>
    <mergeCell ref="F7:J7"/>
    <mergeCell ref="M7:O7"/>
    <mergeCell ref="F8:J8"/>
    <mergeCell ref="M8:O8"/>
    <mergeCell ref="M5:O5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PageLayoutView="0" workbookViewId="0" topLeftCell="A1">
      <selection activeCell="L18" sqref="L18"/>
    </sheetView>
  </sheetViews>
  <sheetFormatPr defaultColWidth="9.00390625" defaultRowHeight="12.75"/>
  <cols>
    <col min="1" max="1" width="13.875" style="7" bestFit="1" customWidth="1"/>
    <col min="2" max="2" width="8.75390625" style="7" bestFit="1" customWidth="1"/>
    <col min="3" max="3" width="7.875" style="7" bestFit="1" customWidth="1"/>
    <col min="4" max="4" width="8.75390625" style="7" bestFit="1" customWidth="1"/>
    <col min="5" max="6" width="5.75390625" style="7" bestFit="1" customWidth="1"/>
    <col min="7" max="7" width="7.875" style="7" bestFit="1" customWidth="1"/>
    <col min="8" max="9" width="5.75390625" style="7" bestFit="1" customWidth="1"/>
    <col min="10" max="10" width="9.625" style="7" bestFit="1" customWidth="1"/>
    <col min="11" max="11" width="7.875" style="7" bestFit="1" customWidth="1"/>
    <col min="12" max="12" width="5.75390625" style="7" bestFit="1" customWidth="1"/>
    <col min="13" max="13" width="5.375" style="7" bestFit="1" customWidth="1"/>
    <col min="14" max="15" width="5.75390625" style="7" bestFit="1" customWidth="1"/>
    <col min="16" max="16" width="9.625" style="18" bestFit="1" customWidth="1"/>
    <col min="17" max="17" width="5.75390625" style="18" bestFit="1" customWidth="1"/>
    <col min="18" max="19" width="5.75390625" style="199" bestFit="1" customWidth="1"/>
    <col min="20" max="20" width="10.125" style="199" customWidth="1"/>
    <col min="21" max="22" width="10.875" style="199" customWidth="1"/>
    <col min="23" max="16384" width="9.125" style="7" customWidth="1"/>
  </cols>
  <sheetData>
    <row r="1" spans="1:20" ht="11.25">
      <c r="A1" s="7" t="s">
        <v>972</v>
      </c>
      <c r="T1" s="172" t="s">
        <v>971</v>
      </c>
    </row>
    <row r="2" ht="11.25">
      <c r="A2" s="7" t="s">
        <v>758</v>
      </c>
    </row>
    <row r="3" spans="1:22" ht="12.75" customHeight="1">
      <c r="A3" s="370" t="s">
        <v>61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"/>
      <c r="V3" s="37"/>
    </row>
    <row r="4" spans="1:22" ht="12.75" customHeight="1">
      <c r="A4" s="370" t="s">
        <v>872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"/>
      <c r="V4" s="37"/>
    </row>
    <row r="5" spans="4:16" ht="12.75" customHeight="1">
      <c r="D5" s="370"/>
      <c r="E5" s="370"/>
      <c r="F5" s="370"/>
      <c r="G5" s="370"/>
      <c r="H5" s="370"/>
      <c r="I5" s="37"/>
      <c r="J5" s="37"/>
      <c r="K5" s="37"/>
      <c r="M5" s="370"/>
      <c r="N5" s="370"/>
      <c r="O5" s="370"/>
      <c r="P5" s="7"/>
    </row>
    <row r="7" spans="1:22" ht="11.25">
      <c r="A7" s="39"/>
      <c r="B7" s="39" t="s">
        <v>67</v>
      </c>
      <c r="C7" s="39" t="s">
        <v>68</v>
      </c>
      <c r="D7" s="39" t="s">
        <v>69</v>
      </c>
      <c r="E7" s="39" t="s">
        <v>70</v>
      </c>
      <c r="F7" s="371" t="s">
        <v>71</v>
      </c>
      <c r="G7" s="375"/>
      <c r="H7" s="375"/>
      <c r="I7" s="375"/>
      <c r="J7" s="372"/>
      <c r="K7" s="39" t="s">
        <v>72</v>
      </c>
      <c r="L7" s="39" t="s">
        <v>73</v>
      </c>
      <c r="M7" s="371" t="s">
        <v>74</v>
      </c>
      <c r="N7" s="375"/>
      <c r="O7" s="372"/>
      <c r="P7" s="40" t="s">
        <v>75</v>
      </c>
      <c r="Q7" s="39" t="s">
        <v>76</v>
      </c>
      <c r="R7" s="39" t="s">
        <v>328</v>
      </c>
      <c r="S7" s="40" t="s">
        <v>78</v>
      </c>
      <c r="T7" s="40" t="s">
        <v>79</v>
      </c>
      <c r="U7" s="200"/>
      <c r="V7" s="200"/>
    </row>
    <row r="8" spans="1:22" s="30" customFormat="1" ht="11.25" customHeight="1">
      <c r="A8" s="27"/>
      <c r="B8" s="27"/>
      <c r="C8" s="27"/>
      <c r="D8" s="27"/>
      <c r="E8" s="27"/>
      <c r="F8" s="374" t="s">
        <v>40</v>
      </c>
      <c r="G8" s="374"/>
      <c r="H8" s="374"/>
      <c r="I8" s="374"/>
      <c r="J8" s="374"/>
      <c r="K8" s="27"/>
      <c r="L8" s="27"/>
      <c r="M8" s="374" t="s">
        <v>41</v>
      </c>
      <c r="N8" s="374"/>
      <c r="O8" s="374"/>
      <c r="P8" s="29"/>
      <c r="Q8" s="27"/>
      <c r="R8" s="27"/>
      <c r="S8" s="29"/>
      <c r="T8" s="29"/>
      <c r="U8" s="201"/>
      <c r="V8" s="201"/>
    </row>
    <row r="9" spans="1:22" s="32" customFormat="1" ht="101.25">
      <c r="A9" s="28" t="s">
        <v>13</v>
      </c>
      <c r="B9" s="114" t="s">
        <v>24</v>
      </c>
      <c r="C9" s="114" t="s">
        <v>796</v>
      </c>
      <c r="D9" s="114" t="s">
        <v>25</v>
      </c>
      <c r="E9" s="114" t="s">
        <v>42</v>
      </c>
      <c r="F9" s="114" t="s">
        <v>57</v>
      </c>
      <c r="G9" s="114" t="s">
        <v>598</v>
      </c>
      <c r="H9" s="114" t="s">
        <v>43</v>
      </c>
      <c r="I9" s="114" t="s">
        <v>600</v>
      </c>
      <c r="J9" s="114" t="s">
        <v>44</v>
      </c>
      <c r="K9" s="114" t="s">
        <v>56</v>
      </c>
      <c r="L9" s="114" t="s">
        <v>45</v>
      </c>
      <c r="M9" s="114" t="s">
        <v>601</v>
      </c>
      <c r="N9" s="114" t="s">
        <v>46</v>
      </c>
      <c r="O9" s="114" t="s">
        <v>47</v>
      </c>
      <c r="P9" s="115" t="s">
        <v>58</v>
      </c>
      <c r="Q9" s="114" t="s">
        <v>48</v>
      </c>
      <c r="R9" s="114" t="s">
        <v>795</v>
      </c>
      <c r="S9" s="115" t="s">
        <v>59</v>
      </c>
      <c r="T9" s="115" t="s">
        <v>49</v>
      </c>
      <c r="U9" s="202"/>
      <c r="V9" s="202"/>
    </row>
    <row r="10" spans="1:22" s="32" customFormat="1" ht="22.5">
      <c r="A10" s="28"/>
      <c r="B10" s="28" t="s">
        <v>39</v>
      </c>
      <c r="C10" s="28" t="s">
        <v>39</v>
      </c>
      <c r="D10" s="28" t="s">
        <v>39</v>
      </c>
      <c r="E10" s="28" t="s">
        <v>39</v>
      </c>
      <c r="F10" s="28" t="s">
        <v>39</v>
      </c>
      <c r="G10" s="28" t="s">
        <v>39</v>
      </c>
      <c r="H10" s="28" t="s">
        <v>39</v>
      </c>
      <c r="I10" s="28" t="s">
        <v>39</v>
      </c>
      <c r="J10" s="28" t="s">
        <v>39</v>
      </c>
      <c r="K10" s="28" t="s">
        <v>39</v>
      </c>
      <c r="L10" s="28" t="s">
        <v>39</v>
      </c>
      <c r="M10" s="28" t="s">
        <v>39</v>
      </c>
      <c r="N10" s="28" t="s">
        <v>39</v>
      </c>
      <c r="O10" s="28" t="s">
        <v>39</v>
      </c>
      <c r="P10" s="31" t="s">
        <v>39</v>
      </c>
      <c r="Q10" s="28" t="s">
        <v>39</v>
      </c>
      <c r="R10" s="28" t="s">
        <v>39</v>
      </c>
      <c r="S10" s="28" t="s">
        <v>39</v>
      </c>
      <c r="T10" s="31" t="s">
        <v>39</v>
      </c>
      <c r="U10" s="203"/>
      <c r="V10" s="203"/>
    </row>
    <row r="11" spans="1:22" ht="11.25">
      <c r="A11" s="6" t="s">
        <v>17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9">
        <f aca="true" t="shared" si="0" ref="P11:P19">B11+C11+D11+E11+F11+G11+H11+I11+J11+K11+L11+M11+N11+O11</f>
        <v>0</v>
      </c>
      <c r="Q11" s="10"/>
      <c r="R11" s="10"/>
      <c r="S11" s="10">
        <f aca="true" t="shared" si="1" ref="S11:S19">Q11+R11</f>
        <v>0</v>
      </c>
      <c r="T11" s="9">
        <f aca="true" t="shared" si="2" ref="T11:T18">P11+S11</f>
        <v>0</v>
      </c>
      <c r="U11" s="204"/>
      <c r="V11" s="204"/>
    </row>
    <row r="12" spans="1:22" ht="11.25">
      <c r="A12" s="6" t="s">
        <v>50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9">
        <f t="shared" si="0"/>
        <v>0</v>
      </c>
      <c r="Q12" s="10"/>
      <c r="R12" s="10"/>
      <c r="S12" s="10">
        <f t="shared" si="1"/>
        <v>0</v>
      </c>
      <c r="T12" s="9">
        <f t="shared" si="2"/>
        <v>0</v>
      </c>
      <c r="U12" s="204"/>
      <c r="V12" s="204"/>
    </row>
    <row r="13" spans="1:22" ht="11.25">
      <c r="A13" s="6" t="s">
        <v>51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9">
        <f t="shared" si="0"/>
        <v>0</v>
      </c>
      <c r="Q13" s="10"/>
      <c r="R13" s="10"/>
      <c r="S13" s="10">
        <f t="shared" si="1"/>
        <v>0</v>
      </c>
      <c r="T13" s="9">
        <f t="shared" si="2"/>
        <v>0</v>
      </c>
      <c r="U13" s="204"/>
      <c r="V13" s="204"/>
    </row>
    <row r="14" spans="1:22" ht="11.25">
      <c r="A14" s="6" t="s">
        <v>52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9">
        <f t="shared" si="0"/>
        <v>0</v>
      </c>
      <c r="Q14" s="10"/>
      <c r="R14" s="10"/>
      <c r="S14" s="10">
        <f t="shared" si="1"/>
        <v>0</v>
      </c>
      <c r="T14" s="9">
        <f t="shared" si="2"/>
        <v>0</v>
      </c>
      <c r="U14" s="204"/>
      <c r="V14" s="204"/>
    </row>
    <row r="15" spans="1:22" ht="11.25">
      <c r="A15" s="6" t="s">
        <v>18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9">
        <f t="shared" si="0"/>
        <v>0</v>
      </c>
      <c r="Q15" s="10"/>
      <c r="R15" s="10"/>
      <c r="S15" s="10">
        <f t="shared" si="1"/>
        <v>0</v>
      </c>
      <c r="T15" s="9">
        <f t="shared" si="2"/>
        <v>0</v>
      </c>
      <c r="U15" s="204"/>
      <c r="V15" s="204"/>
    </row>
    <row r="16" spans="1:22" ht="11.25">
      <c r="A16" s="6" t="s">
        <v>55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9">
        <f t="shared" si="0"/>
        <v>0</v>
      </c>
      <c r="Q16" s="10">
        <v>0</v>
      </c>
      <c r="R16" s="10">
        <v>0</v>
      </c>
      <c r="S16" s="10">
        <f t="shared" si="1"/>
        <v>0</v>
      </c>
      <c r="T16" s="9">
        <f t="shared" si="2"/>
        <v>0</v>
      </c>
      <c r="U16" s="204"/>
      <c r="V16" s="204"/>
    </row>
    <row r="17" spans="1:22" s="36" customFormat="1" ht="22.5">
      <c r="A17" s="38" t="s">
        <v>53</v>
      </c>
      <c r="B17" s="46">
        <f>SUM(B11:B16)</f>
        <v>0</v>
      </c>
      <c r="C17" s="46">
        <f aca="true" t="shared" si="3" ref="C17:O17">SUM(C11:C16)</f>
        <v>0</v>
      </c>
      <c r="D17" s="46">
        <f t="shared" si="3"/>
        <v>0</v>
      </c>
      <c r="E17" s="46">
        <f t="shared" si="3"/>
        <v>0</v>
      </c>
      <c r="F17" s="46">
        <f t="shared" si="3"/>
        <v>0</v>
      </c>
      <c r="G17" s="46">
        <f t="shared" si="3"/>
        <v>0</v>
      </c>
      <c r="H17" s="46">
        <f t="shared" si="3"/>
        <v>0</v>
      </c>
      <c r="I17" s="46">
        <f t="shared" si="3"/>
        <v>0</v>
      </c>
      <c r="J17" s="46">
        <f t="shared" si="3"/>
        <v>0</v>
      </c>
      <c r="K17" s="46">
        <f t="shared" si="3"/>
        <v>0</v>
      </c>
      <c r="L17" s="46">
        <f t="shared" si="3"/>
        <v>0</v>
      </c>
      <c r="M17" s="46">
        <f t="shared" si="3"/>
        <v>0</v>
      </c>
      <c r="N17" s="46">
        <f t="shared" si="3"/>
        <v>0</v>
      </c>
      <c r="O17" s="46">
        <f t="shared" si="3"/>
        <v>0</v>
      </c>
      <c r="P17" s="9">
        <f t="shared" si="0"/>
        <v>0</v>
      </c>
      <c r="Q17" s="46">
        <f>SUM(Q11:Q16)</f>
        <v>0</v>
      </c>
      <c r="R17" s="46">
        <f>SUM(R11:R16)</f>
        <v>0</v>
      </c>
      <c r="S17" s="9">
        <f t="shared" si="1"/>
        <v>0</v>
      </c>
      <c r="T17" s="9">
        <f>P17+S17</f>
        <v>0</v>
      </c>
      <c r="U17" s="204"/>
      <c r="V17" s="204"/>
    </row>
    <row r="18" spans="1:22" s="35" customFormat="1" ht="11.25">
      <c r="A18" s="33" t="s">
        <v>20</v>
      </c>
      <c r="B18" s="24">
        <v>35201279</v>
      </c>
      <c r="C18" s="24">
        <v>6603546</v>
      </c>
      <c r="D18" s="24">
        <v>69014142</v>
      </c>
      <c r="E18" s="24"/>
      <c r="F18" s="24"/>
      <c r="G18" s="24">
        <v>1915000</v>
      </c>
      <c r="H18" s="24"/>
      <c r="I18" s="24">
        <v>50000</v>
      </c>
      <c r="J18" s="24">
        <v>332460539</v>
      </c>
      <c r="K18" s="24">
        <v>4420000</v>
      </c>
      <c r="L18" s="24"/>
      <c r="M18" s="24"/>
      <c r="N18" s="24"/>
      <c r="O18" s="24"/>
      <c r="P18" s="9">
        <f t="shared" si="0"/>
        <v>449664506</v>
      </c>
      <c r="Q18" s="24">
        <v>0</v>
      </c>
      <c r="R18" s="24"/>
      <c r="S18" s="10">
        <f t="shared" si="1"/>
        <v>0</v>
      </c>
      <c r="T18" s="9">
        <f t="shared" si="2"/>
        <v>449664506</v>
      </c>
      <c r="U18" s="204"/>
      <c r="V18" s="204"/>
    </row>
    <row r="19" spans="1:22" s="36" customFormat="1" ht="11.25">
      <c r="A19" s="34" t="s">
        <v>21</v>
      </c>
      <c r="B19" s="46">
        <f aca="true" t="shared" si="4" ref="B19:O19">SUM(B17:B18)</f>
        <v>35201279</v>
      </c>
      <c r="C19" s="46">
        <f t="shared" si="4"/>
        <v>6603546</v>
      </c>
      <c r="D19" s="46">
        <f t="shared" si="4"/>
        <v>69014142</v>
      </c>
      <c r="E19" s="46">
        <f t="shared" si="4"/>
        <v>0</v>
      </c>
      <c r="F19" s="46">
        <f t="shared" si="4"/>
        <v>0</v>
      </c>
      <c r="G19" s="46">
        <f t="shared" si="4"/>
        <v>1915000</v>
      </c>
      <c r="H19" s="46">
        <f t="shared" si="4"/>
        <v>0</v>
      </c>
      <c r="I19" s="46">
        <f t="shared" si="4"/>
        <v>50000</v>
      </c>
      <c r="J19" s="46">
        <f t="shared" si="4"/>
        <v>332460539</v>
      </c>
      <c r="K19" s="46">
        <f t="shared" si="4"/>
        <v>4420000</v>
      </c>
      <c r="L19" s="46">
        <f t="shared" si="4"/>
        <v>0</v>
      </c>
      <c r="M19" s="46">
        <f t="shared" si="4"/>
        <v>0</v>
      </c>
      <c r="N19" s="46">
        <f t="shared" si="4"/>
        <v>0</v>
      </c>
      <c r="O19" s="46">
        <f t="shared" si="4"/>
        <v>0</v>
      </c>
      <c r="P19" s="9">
        <f t="shared" si="0"/>
        <v>449664506</v>
      </c>
      <c r="Q19" s="46">
        <f>SUM(Q17:Q18)</f>
        <v>0</v>
      </c>
      <c r="R19" s="46">
        <f>SUM(R17:R18)</f>
        <v>0</v>
      </c>
      <c r="S19" s="9">
        <f t="shared" si="1"/>
        <v>0</v>
      </c>
      <c r="T19" s="9">
        <f>P19+S19</f>
        <v>449664506</v>
      </c>
      <c r="U19" s="204"/>
      <c r="V19" s="204"/>
    </row>
    <row r="24" ht="11.25">
      <c r="N24" s="7" t="s">
        <v>54</v>
      </c>
    </row>
    <row r="25" ht="11.25">
      <c r="A25" s="7" t="s">
        <v>54</v>
      </c>
    </row>
  </sheetData>
  <sheetProtection/>
  <mergeCells count="8">
    <mergeCell ref="A3:T3"/>
    <mergeCell ref="A4:T4"/>
    <mergeCell ref="D5:H5"/>
    <mergeCell ref="F7:J7"/>
    <mergeCell ref="M7:O7"/>
    <mergeCell ref="F8:J8"/>
    <mergeCell ref="M8:O8"/>
    <mergeCell ref="M5:O5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287"/>
  <sheetViews>
    <sheetView zoomScalePageLayoutView="0" workbookViewId="0" topLeftCell="A1">
      <selection activeCell="D5" sqref="D5"/>
    </sheetView>
  </sheetViews>
  <sheetFormatPr defaultColWidth="2.75390625" defaultRowHeight="12.75"/>
  <cols>
    <col min="1" max="1" width="4.125" style="129" customWidth="1"/>
    <col min="2" max="2" width="58.875" style="47" customWidth="1"/>
    <col min="3" max="3" width="8.25390625" style="47" bestFit="1" customWidth="1"/>
    <col min="4" max="4" width="13.75390625" style="188" bestFit="1" customWidth="1"/>
    <col min="5" max="191" width="9.125" style="47" customWidth="1"/>
    <col min="192" max="16384" width="2.75390625" style="47" customWidth="1"/>
  </cols>
  <sheetData>
    <row r="1" spans="1:4" ht="12.75">
      <c r="A1" s="160" t="s">
        <v>758</v>
      </c>
      <c r="D1" s="188" t="s">
        <v>602</v>
      </c>
    </row>
    <row r="2" ht="12.75">
      <c r="A2" s="160"/>
    </row>
    <row r="3" spans="1:4" ht="12.75">
      <c r="A3" s="384" t="s">
        <v>500</v>
      </c>
      <c r="B3" s="384"/>
      <c r="C3" s="384"/>
      <c r="D3" s="384"/>
    </row>
    <row r="5" spans="1:4" s="49" customFormat="1" ht="22.5" customHeight="1">
      <c r="A5" s="131" t="s">
        <v>87</v>
      </c>
      <c r="B5" s="132" t="s">
        <v>88</v>
      </c>
      <c r="C5" s="54" t="s">
        <v>89</v>
      </c>
      <c r="D5" s="48" t="s">
        <v>1112</v>
      </c>
    </row>
    <row r="6" spans="1:4" ht="12.75">
      <c r="A6" s="197" t="s">
        <v>91</v>
      </c>
      <c r="B6" s="198" t="s">
        <v>92</v>
      </c>
      <c r="C6" s="198" t="s">
        <v>93</v>
      </c>
      <c r="D6" s="184" t="s">
        <v>94</v>
      </c>
    </row>
    <row r="7" spans="1:4" ht="12.75" customHeight="1">
      <c r="A7" s="134" t="s">
        <v>95</v>
      </c>
      <c r="B7" s="55" t="s">
        <v>96</v>
      </c>
      <c r="C7" s="56" t="s">
        <v>97</v>
      </c>
      <c r="D7" s="189">
        <v>56503392</v>
      </c>
    </row>
    <row r="8" spans="1:4" ht="12.75" customHeight="1">
      <c r="A8" s="134" t="s">
        <v>98</v>
      </c>
      <c r="B8" s="55" t="s">
        <v>99</v>
      </c>
      <c r="C8" s="57" t="s">
        <v>100</v>
      </c>
      <c r="D8" s="189"/>
    </row>
    <row r="9" spans="1:4" ht="12.75" customHeight="1">
      <c r="A9" s="134" t="s">
        <v>101</v>
      </c>
      <c r="B9" s="55" t="s">
        <v>102</v>
      </c>
      <c r="C9" s="57" t="s">
        <v>103</v>
      </c>
      <c r="D9" s="189"/>
    </row>
    <row r="10" spans="1:4" ht="12.75" customHeight="1">
      <c r="A10" s="134" t="s">
        <v>104</v>
      </c>
      <c r="B10" s="58" t="s">
        <v>105</v>
      </c>
      <c r="C10" s="57" t="s">
        <v>106</v>
      </c>
      <c r="D10" s="189">
        <v>2296000</v>
      </c>
    </row>
    <row r="11" spans="1:4" ht="12.75" customHeight="1">
      <c r="A11" s="134" t="s">
        <v>107</v>
      </c>
      <c r="B11" s="58" t="s">
        <v>108</v>
      </c>
      <c r="C11" s="57" t="s">
        <v>109</v>
      </c>
      <c r="D11" s="189"/>
    </row>
    <row r="12" spans="1:4" ht="12.75" customHeight="1">
      <c r="A12" s="134" t="s">
        <v>110</v>
      </c>
      <c r="B12" s="58" t="s">
        <v>111</v>
      </c>
      <c r="C12" s="57" t="s">
        <v>112</v>
      </c>
      <c r="D12" s="189">
        <v>2031775</v>
      </c>
    </row>
    <row r="13" spans="1:4" ht="12.75" customHeight="1">
      <c r="A13" s="134" t="s">
        <v>113</v>
      </c>
      <c r="B13" s="58" t="s">
        <v>114</v>
      </c>
      <c r="C13" s="57" t="s">
        <v>115</v>
      </c>
      <c r="D13" s="189">
        <v>2235135</v>
      </c>
    </row>
    <row r="14" spans="1:4" ht="12.75" customHeight="1">
      <c r="A14" s="134" t="s">
        <v>116</v>
      </c>
      <c r="B14" s="58" t="s">
        <v>117</v>
      </c>
      <c r="C14" s="57" t="s">
        <v>118</v>
      </c>
      <c r="D14" s="189"/>
    </row>
    <row r="15" spans="1:4" ht="12.75" customHeight="1">
      <c r="A15" s="134" t="s">
        <v>119</v>
      </c>
      <c r="B15" s="58" t="s">
        <v>120</v>
      </c>
      <c r="C15" s="57" t="s">
        <v>121</v>
      </c>
      <c r="D15" s="189">
        <v>1414560</v>
      </c>
    </row>
    <row r="16" spans="1:4" ht="12.75" customHeight="1">
      <c r="A16" s="134" t="s">
        <v>122</v>
      </c>
      <c r="B16" s="58" t="s">
        <v>123</v>
      </c>
      <c r="C16" s="57" t="s">
        <v>124</v>
      </c>
      <c r="D16" s="189">
        <v>180000</v>
      </c>
    </row>
    <row r="17" spans="1:4" ht="12.75" customHeight="1">
      <c r="A17" s="134" t="s">
        <v>125</v>
      </c>
      <c r="B17" s="58" t="s">
        <v>126</v>
      </c>
      <c r="C17" s="57" t="s">
        <v>127</v>
      </c>
      <c r="D17" s="189"/>
    </row>
    <row r="18" spans="1:4" s="50" customFormat="1" ht="12.75" customHeight="1">
      <c r="A18" s="134" t="s">
        <v>128</v>
      </c>
      <c r="B18" s="58" t="s">
        <v>129</v>
      </c>
      <c r="C18" s="57" t="s">
        <v>130</v>
      </c>
      <c r="D18" s="189"/>
    </row>
    <row r="19" spans="1:4" s="50" customFormat="1" ht="12.75" customHeight="1">
      <c r="A19" s="134" t="s">
        <v>131</v>
      </c>
      <c r="B19" s="58" t="s">
        <v>132</v>
      </c>
      <c r="C19" s="57" t="s">
        <v>133</v>
      </c>
      <c r="D19" s="189">
        <v>1874800</v>
      </c>
    </row>
    <row r="20" spans="1:4" s="136" customFormat="1" ht="12.75" customHeight="1">
      <c r="A20" s="135" t="s">
        <v>134</v>
      </c>
      <c r="B20" s="59" t="s">
        <v>135</v>
      </c>
      <c r="C20" s="60" t="s">
        <v>136</v>
      </c>
      <c r="D20" s="189">
        <f>SUM(D7:D19)</f>
        <v>66535662</v>
      </c>
    </row>
    <row r="21" spans="1:4" ht="12.75" customHeight="1">
      <c r="A21" s="134" t="s">
        <v>137</v>
      </c>
      <c r="B21" s="58" t="s">
        <v>138</v>
      </c>
      <c r="C21" s="57" t="s">
        <v>139</v>
      </c>
      <c r="D21" s="189">
        <v>27733158</v>
      </c>
    </row>
    <row r="22" spans="1:4" ht="25.5">
      <c r="A22" s="134" t="s">
        <v>140</v>
      </c>
      <c r="B22" s="58" t="s">
        <v>141</v>
      </c>
      <c r="C22" s="57" t="s">
        <v>142</v>
      </c>
      <c r="D22" s="189">
        <v>11279553</v>
      </c>
    </row>
    <row r="23" spans="1:4" ht="12.75" customHeight="1">
      <c r="A23" s="134" t="s">
        <v>143</v>
      </c>
      <c r="B23" s="55" t="s">
        <v>144</v>
      </c>
      <c r="C23" s="57" t="s">
        <v>145</v>
      </c>
      <c r="D23" s="189">
        <v>22999712</v>
      </c>
    </row>
    <row r="24" spans="1:4" s="51" customFormat="1" ht="12.75" customHeight="1">
      <c r="A24" s="135" t="s">
        <v>146</v>
      </c>
      <c r="B24" s="59" t="s">
        <v>147</v>
      </c>
      <c r="C24" s="60" t="s">
        <v>148</v>
      </c>
      <c r="D24" s="189">
        <f>SUM(D21:D23)</f>
        <v>62012423</v>
      </c>
    </row>
    <row r="25" spans="1:4" s="51" customFormat="1" ht="12.75" customHeight="1">
      <c r="A25" s="135" t="s">
        <v>149</v>
      </c>
      <c r="B25" s="59" t="s">
        <v>150</v>
      </c>
      <c r="C25" s="60" t="s">
        <v>67</v>
      </c>
      <c r="D25" s="190">
        <f>D20+D24</f>
        <v>128548085</v>
      </c>
    </row>
    <row r="26" spans="1:4" s="51" customFormat="1" ht="12.75" customHeight="1">
      <c r="A26" s="135" t="s">
        <v>151</v>
      </c>
      <c r="B26" s="59" t="s">
        <v>152</v>
      </c>
      <c r="C26" s="60" t="s">
        <v>68</v>
      </c>
      <c r="D26" s="190">
        <v>29141285</v>
      </c>
    </row>
    <row r="27" spans="1:4" ht="12.75" customHeight="1">
      <c r="A27" s="134" t="s">
        <v>153</v>
      </c>
      <c r="B27" s="58" t="s">
        <v>154</v>
      </c>
      <c r="C27" s="57" t="s">
        <v>155</v>
      </c>
      <c r="D27" s="189">
        <v>92000</v>
      </c>
    </row>
    <row r="28" spans="1:4" ht="12.75" customHeight="1">
      <c r="A28" s="134" t="s">
        <v>156</v>
      </c>
      <c r="B28" s="58" t="s">
        <v>157</v>
      </c>
      <c r="C28" s="57" t="s">
        <v>158</v>
      </c>
      <c r="D28" s="189">
        <v>3454700</v>
      </c>
    </row>
    <row r="29" spans="1:4" ht="12.75" customHeight="1">
      <c r="A29" s="134" t="s">
        <v>159</v>
      </c>
      <c r="B29" s="58" t="s">
        <v>160</v>
      </c>
      <c r="C29" s="57" t="s">
        <v>161</v>
      </c>
      <c r="D29" s="189"/>
    </row>
    <row r="30" spans="1:4" ht="12.75" customHeight="1">
      <c r="A30" s="135" t="s">
        <v>162</v>
      </c>
      <c r="B30" s="59" t="s">
        <v>163</v>
      </c>
      <c r="C30" s="60" t="s">
        <v>164</v>
      </c>
      <c r="D30" s="189">
        <f>SUM(D27:D29)</f>
        <v>3546700</v>
      </c>
    </row>
    <row r="31" spans="1:4" ht="12.75" customHeight="1">
      <c r="A31" s="134" t="s">
        <v>165</v>
      </c>
      <c r="B31" s="58" t="s">
        <v>166</v>
      </c>
      <c r="C31" s="57" t="s">
        <v>167</v>
      </c>
      <c r="D31" s="189">
        <v>1374000</v>
      </c>
    </row>
    <row r="32" spans="1:4" ht="12.75" customHeight="1">
      <c r="A32" s="134" t="s">
        <v>168</v>
      </c>
      <c r="B32" s="58" t="s">
        <v>169</v>
      </c>
      <c r="C32" s="57" t="s">
        <v>170</v>
      </c>
      <c r="D32" s="189">
        <v>1100000</v>
      </c>
    </row>
    <row r="33" spans="1:4" ht="12.75" customHeight="1">
      <c r="A33" s="135" t="s">
        <v>171</v>
      </c>
      <c r="B33" s="59" t="s">
        <v>172</v>
      </c>
      <c r="C33" s="60" t="s">
        <v>173</v>
      </c>
      <c r="D33" s="189">
        <f>SUM(D31:D32)</f>
        <v>2474000</v>
      </c>
    </row>
    <row r="34" spans="1:4" ht="12.75" customHeight="1">
      <c r="A34" s="134" t="s">
        <v>174</v>
      </c>
      <c r="B34" s="58" t="s">
        <v>175</v>
      </c>
      <c r="C34" s="57" t="s">
        <v>176</v>
      </c>
      <c r="D34" s="189">
        <v>1907917</v>
      </c>
    </row>
    <row r="35" spans="1:4" ht="12.75" customHeight="1">
      <c r="A35" s="134" t="s">
        <v>177</v>
      </c>
      <c r="B35" s="58" t="s">
        <v>178</v>
      </c>
      <c r="C35" s="57" t="s">
        <v>179</v>
      </c>
      <c r="D35" s="189"/>
    </row>
    <row r="36" spans="1:4" ht="12.75" customHeight="1">
      <c r="A36" s="134" t="s">
        <v>180</v>
      </c>
      <c r="B36" s="58" t="s">
        <v>181</v>
      </c>
      <c r="C36" s="57" t="s">
        <v>182</v>
      </c>
      <c r="D36" s="189">
        <v>12755000</v>
      </c>
    </row>
    <row r="37" spans="1:4" ht="12.75" customHeight="1">
      <c r="A37" s="134" t="s">
        <v>183</v>
      </c>
      <c r="B37" s="58" t="s">
        <v>184</v>
      </c>
      <c r="C37" s="57" t="s">
        <v>185</v>
      </c>
      <c r="D37" s="189">
        <v>2218400</v>
      </c>
    </row>
    <row r="38" spans="1:4" ht="12.75" customHeight="1">
      <c r="A38" s="134" t="s">
        <v>186</v>
      </c>
      <c r="B38" s="61" t="s">
        <v>187</v>
      </c>
      <c r="C38" s="57" t="s">
        <v>188</v>
      </c>
      <c r="D38" s="189">
        <v>814000</v>
      </c>
    </row>
    <row r="39" spans="1:4" ht="12.75" customHeight="1">
      <c r="A39" s="134" t="s">
        <v>189</v>
      </c>
      <c r="B39" s="55" t="s">
        <v>190</v>
      </c>
      <c r="C39" s="57" t="s">
        <v>191</v>
      </c>
      <c r="D39" s="189"/>
    </row>
    <row r="40" spans="1:4" ht="12.75" customHeight="1">
      <c r="A40" s="134" t="s">
        <v>192</v>
      </c>
      <c r="B40" s="58" t="s">
        <v>193</v>
      </c>
      <c r="C40" s="57" t="s">
        <v>194</v>
      </c>
      <c r="D40" s="189">
        <v>179268586</v>
      </c>
    </row>
    <row r="41" spans="1:4" ht="12.75" customHeight="1">
      <c r="A41" s="135" t="s">
        <v>195</v>
      </c>
      <c r="B41" s="59" t="s">
        <v>196</v>
      </c>
      <c r="C41" s="60" t="s">
        <v>197</v>
      </c>
      <c r="D41" s="189">
        <f>SUM(D34:D40)</f>
        <v>196963903</v>
      </c>
    </row>
    <row r="42" spans="1:4" ht="12.75" customHeight="1">
      <c r="A42" s="134" t="s">
        <v>198</v>
      </c>
      <c r="B42" s="58" t="s">
        <v>199</v>
      </c>
      <c r="C42" s="57" t="s">
        <v>200</v>
      </c>
      <c r="D42" s="189">
        <v>720000</v>
      </c>
    </row>
    <row r="43" spans="1:4" ht="12.75" customHeight="1">
      <c r="A43" s="134" t="s">
        <v>201</v>
      </c>
      <c r="B43" s="58" t="s">
        <v>202</v>
      </c>
      <c r="C43" s="57" t="s">
        <v>203</v>
      </c>
      <c r="D43" s="189">
        <v>14244115</v>
      </c>
    </row>
    <row r="44" spans="1:4" ht="12.75" customHeight="1">
      <c r="A44" s="135" t="s">
        <v>204</v>
      </c>
      <c r="B44" s="59" t="s">
        <v>205</v>
      </c>
      <c r="C44" s="60" t="s">
        <v>206</v>
      </c>
      <c r="D44" s="189">
        <f>SUM(D42:D43)</f>
        <v>14964115</v>
      </c>
    </row>
    <row r="45" spans="1:4" ht="12.75" customHeight="1">
      <c r="A45" s="134" t="s">
        <v>207</v>
      </c>
      <c r="B45" s="58" t="s">
        <v>208</v>
      </c>
      <c r="C45" s="57" t="s">
        <v>209</v>
      </c>
      <c r="D45" s="189">
        <v>45940824</v>
      </c>
    </row>
    <row r="46" spans="1:4" ht="12.75" customHeight="1">
      <c r="A46" s="134" t="s">
        <v>210</v>
      </c>
      <c r="B46" s="58" t="s">
        <v>211</v>
      </c>
      <c r="C46" s="57" t="s">
        <v>212</v>
      </c>
      <c r="D46" s="189">
        <v>27121779</v>
      </c>
    </row>
    <row r="47" spans="1:4" ht="12.75" customHeight="1">
      <c r="A47" s="134" t="s">
        <v>213</v>
      </c>
      <c r="B47" s="58" t="s">
        <v>214</v>
      </c>
      <c r="C47" s="57" t="s">
        <v>215</v>
      </c>
      <c r="D47" s="189">
        <v>35000000</v>
      </c>
    </row>
    <row r="48" spans="1:4" ht="12.75" customHeight="1">
      <c r="A48" s="134" t="s">
        <v>216</v>
      </c>
      <c r="B48" s="58" t="s">
        <v>217</v>
      </c>
      <c r="C48" s="57" t="s">
        <v>218</v>
      </c>
      <c r="D48" s="189">
        <v>50000</v>
      </c>
    </row>
    <row r="49" spans="1:4" ht="12.75" customHeight="1">
      <c r="A49" s="134" t="s">
        <v>219</v>
      </c>
      <c r="B49" s="58" t="s">
        <v>220</v>
      </c>
      <c r="C49" s="57" t="s">
        <v>221</v>
      </c>
      <c r="D49" s="189">
        <v>32554785</v>
      </c>
    </row>
    <row r="50" spans="1:4" ht="12.75" customHeight="1">
      <c r="A50" s="135" t="s">
        <v>222</v>
      </c>
      <c r="B50" s="59" t="s">
        <v>223</v>
      </c>
      <c r="C50" s="60" t="s">
        <v>224</v>
      </c>
      <c r="D50" s="189">
        <f>SUM(D45:D49)</f>
        <v>140667388</v>
      </c>
    </row>
    <row r="51" spans="1:4" s="51" customFormat="1" ht="12.75" customHeight="1">
      <c r="A51" s="135" t="s">
        <v>225</v>
      </c>
      <c r="B51" s="59" t="s">
        <v>226</v>
      </c>
      <c r="C51" s="60" t="s">
        <v>69</v>
      </c>
      <c r="D51" s="190">
        <f>D30+D33+D41+D44+D50</f>
        <v>358616106</v>
      </c>
    </row>
    <row r="52" spans="1:4" ht="12.75" customHeight="1">
      <c r="A52" s="134" t="s">
        <v>227</v>
      </c>
      <c r="B52" s="62" t="s">
        <v>228</v>
      </c>
      <c r="C52" s="57" t="s">
        <v>229</v>
      </c>
      <c r="D52" s="189"/>
    </row>
    <row r="53" spans="1:4" ht="12.75" customHeight="1">
      <c r="A53" s="134" t="s">
        <v>230</v>
      </c>
      <c r="B53" s="62" t="s">
        <v>231</v>
      </c>
      <c r="C53" s="57" t="s">
        <v>232</v>
      </c>
      <c r="D53" s="189">
        <v>5380500</v>
      </c>
    </row>
    <row r="54" spans="1:4" ht="12.75" customHeight="1">
      <c r="A54" s="134" t="s">
        <v>233</v>
      </c>
      <c r="B54" s="63" t="s">
        <v>234</v>
      </c>
      <c r="C54" s="57" t="s">
        <v>235</v>
      </c>
      <c r="D54" s="189"/>
    </row>
    <row r="55" spans="1:4" ht="12.75" customHeight="1">
      <c r="A55" s="134" t="s">
        <v>236</v>
      </c>
      <c r="B55" s="63" t="s">
        <v>237</v>
      </c>
      <c r="C55" s="57" t="s">
        <v>238</v>
      </c>
      <c r="D55" s="189"/>
    </row>
    <row r="56" spans="1:4" ht="12.75" customHeight="1">
      <c r="A56" s="134" t="s">
        <v>239</v>
      </c>
      <c r="B56" s="63" t="s">
        <v>240</v>
      </c>
      <c r="C56" s="57" t="s">
        <v>241</v>
      </c>
      <c r="D56" s="189"/>
    </row>
    <row r="57" spans="1:4" ht="12.75" customHeight="1">
      <c r="A57" s="134" t="s">
        <v>242</v>
      </c>
      <c r="B57" s="62" t="s">
        <v>243</v>
      </c>
      <c r="C57" s="57" t="s">
        <v>244</v>
      </c>
      <c r="D57" s="189"/>
    </row>
    <row r="58" spans="1:4" ht="12.75" customHeight="1">
      <c r="A58" s="134" t="s">
        <v>245</v>
      </c>
      <c r="B58" s="62" t="s">
        <v>246</v>
      </c>
      <c r="C58" s="57" t="s">
        <v>247</v>
      </c>
      <c r="D58" s="189">
        <v>0</v>
      </c>
    </row>
    <row r="59" spans="1:4" ht="12.75" customHeight="1">
      <c r="A59" s="134" t="s">
        <v>248</v>
      </c>
      <c r="B59" s="62" t="s">
        <v>249</v>
      </c>
      <c r="C59" s="57" t="s">
        <v>250</v>
      </c>
      <c r="D59" s="189">
        <v>105560000</v>
      </c>
    </row>
    <row r="60" spans="1:4" s="51" customFormat="1" ht="12.75" customHeight="1">
      <c r="A60" s="135" t="s">
        <v>251</v>
      </c>
      <c r="B60" s="64" t="s">
        <v>252</v>
      </c>
      <c r="C60" s="60" t="s">
        <v>70</v>
      </c>
      <c r="D60" s="190">
        <f>SUM(D52:D59)</f>
        <v>110940500</v>
      </c>
    </row>
    <row r="61" spans="1:4" ht="12.75" customHeight="1">
      <c r="A61" s="134" t="s">
        <v>253</v>
      </c>
      <c r="B61" s="62" t="s">
        <v>254</v>
      </c>
      <c r="C61" s="57" t="s">
        <v>255</v>
      </c>
      <c r="D61" s="189"/>
    </row>
    <row r="62" spans="1:4" ht="12.75" customHeight="1">
      <c r="A62" s="134">
        <v>56</v>
      </c>
      <c r="B62" s="62" t="s">
        <v>626</v>
      </c>
      <c r="C62" s="57" t="s">
        <v>627</v>
      </c>
      <c r="D62" s="189">
        <v>4941234</v>
      </c>
    </row>
    <row r="63" spans="1:4" ht="12.75" customHeight="1">
      <c r="A63" s="134">
        <v>57</v>
      </c>
      <c r="B63" s="62" t="s">
        <v>628</v>
      </c>
      <c r="C63" s="57" t="s">
        <v>629</v>
      </c>
      <c r="D63" s="189"/>
    </row>
    <row r="64" spans="1:4" ht="12.75" customHeight="1">
      <c r="A64" s="134">
        <v>58</v>
      </c>
      <c r="B64" s="137" t="s">
        <v>699</v>
      </c>
      <c r="C64" s="138" t="s">
        <v>630</v>
      </c>
      <c r="D64" s="191"/>
    </row>
    <row r="65" spans="1:4" ht="12.75" customHeight="1">
      <c r="A65" s="134">
        <v>59</v>
      </c>
      <c r="B65" s="139" t="s">
        <v>57</v>
      </c>
      <c r="C65" s="140" t="s">
        <v>256</v>
      </c>
      <c r="D65" s="192">
        <f>SUM(D62:D64)</f>
        <v>4941234</v>
      </c>
    </row>
    <row r="66" spans="1:4" ht="26.25" customHeight="1">
      <c r="A66" s="134">
        <v>60</v>
      </c>
      <c r="B66" s="139" t="s">
        <v>257</v>
      </c>
      <c r="C66" s="140" t="s">
        <v>258</v>
      </c>
      <c r="D66" s="192"/>
    </row>
    <row r="67" spans="1:4" ht="25.5" customHeight="1">
      <c r="A67" s="134">
        <v>61</v>
      </c>
      <c r="B67" s="141" t="s">
        <v>259</v>
      </c>
      <c r="C67" s="142" t="s">
        <v>260</v>
      </c>
      <c r="D67" s="193"/>
    </row>
    <row r="68" spans="1:4" ht="26.25" customHeight="1">
      <c r="A68" s="134">
        <v>62</v>
      </c>
      <c r="B68" s="62" t="s">
        <v>261</v>
      </c>
      <c r="C68" s="57" t="s">
        <v>262</v>
      </c>
      <c r="D68" s="189"/>
    </row>
    <row r="69" spans="1:4" ht="12.75" customHeight="1">
      <c r="A69" s="134">
        <v>63</v>
      </c>
      <c r="B69" s="62" t="s">
        <v>263</v>
      </c>
      <c r="C69" s="57" t="s">
        <v>264</v>
      </c>
      <c r="D69" s="189">
        <v>411601278</v>
      </c>
    </row>
    <row r="70" spans="1:4" ht="25.5" customHeight="1">
      <c r="A70" s="134">
        <v>64</v>
      </c>
      <c r="B70" s="62" t="s">
        <v>265</v>
      </c>
      <c r="C70" s="57" t="s">
        <v>266</v>
      </c>
      <c r="D70" s="189"/>
    </row>
    <row r="71" spans="1:4" ht="27" customHeight="1">
      <c r="A71" s="134">
        <v>65</v>
      </c>
      <c r="B71" s="62" t="s">
        <v>267</v>
      </c>
      <c r="C71" s="57" t="s">
        <v>268</v>
      </c>
      <c r="D71" s="189">
        <v>11500000</v>
      </c>
    </row>
    <row r="72" spans="1:4" ht="12.75" customHeight="1">
      <c r="A72" s="134">
        <v>66</v>
      </c>
      <c r="B72" s="62" t="s">
        <v>269</v>
      </c>
      <c r="C72" s="57" t="s">
        <v>270</v>
      </c>
      <c r="D72" s="189"/>
    </row>
    <row r="73" spans="1:4" ht="12.75">
      <c r="A73" s="134">
        <v>67</v>
      </c>
      <c r="B73" s="143" t="s">
        <v>271</v>
      </c>
      <c r="C73" s="57" t="s">
        <v>272</v>
      </c>
      <c r="D73" s="189"/>
    </row>
    <row r="74" spans="1:4" ht="12.75">
      <c r="A74" s="134">
        <v>68</v>
      </c>
      <c r="B74" s="143" t="s">
        <v>631</v>
      </c>
      <c r="C74" s="57" t="s">
        <v>274</v>
      </c>
      <c r="D74" s="189"/>
    </row>
    <row r="75" spans="1:4" ht="12.75" customHeight="1">
      <c r="A75" s="134">
        <v>69</v>
      </c>
      <c r="B75" s="62" t="s">
        <v>273</v>
      </c>
      <c r="C75" s="57" t="s">
        <v>275</v>
      </c>
      <c r="D75" s="189">
        <v>256524340</v>
      </c>
    </row>
    <row r="76" spans="1:4" ht="12.75">
      <c r="A76" s="134">
        <v>70</v>
      </c>
      <c r="B76" s="143" t="s">
        <v>44</v>
      </c>
      <c r="C76" s="57" t="s">
        <v>632</v>
      </c>
      <c r="D76" s="189">
        <v>1453804567</v>
      </c>
    </row>
    <row r="77" spans="1:4" ht="12.75" customHeight="1">
      <c r="A77" s="135">
        <v>71</v>
      </c>
      <c r="B77" s="64" t="s">
        <v>700</v>
      </c>
      <c r="C77" s="60" t="s">
        <v>71</v>
      </c>
      <c r="D77" s="190">
        <f>D61+D65+D66+D67+D68+D69+D70+D71+D72+D73+D74+D75+D76</f>
        <v>2138371419</v>
      </c>
    </row>
    <row r="78" spans="1:4" ht="12.75">
      <c r="A78" s="134">
        <v>72</v>
      </c>
      <c r="B78" s="144" t="s">
        <v>276</v>
      </c>
      <c r="C78" s="57" t="s">
        <v>277</v>
      </c>
      <c r="D78" s="189">
        <v>25953691</v>
      </c>
    </row>
    <row r="79" spans="1:4" ht="12.75">
      <c r="A79" s="134">
        <v>73</v>
      </c>
      <c r="B79" s="144" t="s">
        <v>278</v>
      </c>
      <c r="C79" s="57" t="s">
        <v>279</v>
      </c>
      <c r="D79" s="189">
        <v>2141284693</v>
      </c>
    </row>
    <row r="80" spans="1:4" ht="12.75">
      <c r="A80" s="134">
        <v>74</v>
      </c>
      <c r="B80" s="144" t="s">
        <v>280</v>
      </c>
      <c r="C80" s="57" t="s">
        <v>281</v>
      </c>
      <c r="D80" s="189">
        <v>3602129</v>
      </c>
    </row>
    <row r="81" spans="1:4" ht="12.75">
      <c r="A81" s="134">
        <v>75</v>
      </c>
      <c r="B81" s="144" t="s">
        <v>282</v>
      </c>
      <c r="C81" s="57" t="s">
        <v>283</v>
      </c>
      <c r="D81" s="189">
        <v>24487887</v>
      </c>
    </row>
    <row r="82" spans="1:4" ht="12.75">
      <c r="A82" s="134">
        <v>76</v>
      </c>
      <c r="B82" s="55" t="s">
        <v>284</v>
      </c>
      <c r="C82" s="57" t="s">
        <v>285</v>
      </c>
      <c r="D82" s="189"/>
    </row>
    <row r="83" spans="1:4" ht="12.75">
      <c r="A83" s="134">
        <v>77</v>
      </c>
      <c r="B83" s="55" t="s">
        <v>286</v>
      </c>
      <c r="C83" s="57" t="s">
        <v>287</v>
      </c>
      <c r="D83" s="189"/>
    </row>
    <row r="84" spans="1:4" ht="12.75">
      <c r="A84" s="134">
        <v>78</v>
      </c>
      <c r="B84" s="55" t="s">
        <v>288</v>
      </c>
      <c r="C84" s="57" t="s">
        <v>289</v>
      </c>
      <c r="D84" s="189">
        <v>608599122</v>
      </c>
    </row>
    <row r="85" spans="1:4" s="51" customFormat="1" ht="12.75">
      <c r="A85" s="134">
        <v>79</v>
      </c>
      <c r="B85" s="65" t="s">
        <v>633</v>
      </c>
      <c r="C85" s="60" t="s">
        <v>72</v>
      </c>
      <c r="D85" s="190">
        <f>SUM(D78:D84)</f>
        <v>2803927522</v>
      </c>
    </row>
    <row r="86" spans="1:4" ht="12.75" customHeight="1">
      <c r="A86" s="134">
        <v>80</v>
      </c>
      <c r="B86" s="62" t="s">
        <v>290</v>
      </c>
      <c r="C86" s="57" t="s">
        <v>291</v>
      </c>
      <c r="D86" s="189">
        <v>161630579</v>
      </c>
    </row>
    <row r="87" spans="1:4" ht="12.75" customHeight="1">
      <c r="A87" s="134">
        <v>81</v>
      </c>
      <c r="B87" s="62" t="s">
        <v>292</v>
      </c>
      <c r="C87" s="57" t="s">
        <v>293</v>
      </c>
      <c r="D87" s="189"/>
    </row>
    <row r="88" spans="1:4" ht="12.75" customHeight="1">
      <c r="A88" s="134">
        <v>82</v>
      </c>
      <c r="B88" s="62" t="s">
        <v>294</v>
      </c>
      <c r="C88" s="57" t="s">
        <v>295</v>
      </c>
      <c r="D88" s="189">
        <v>12370465</v>
      </c>
    </row>
    <row r="89" spans="1:4" ht="12.75" customHeight="1">
      <c r="A89" s="134">
        <v>83</v>
      </c>
      <c r="B89" s="62" t="s">
        <v>296</v>
      </c>
      <c r="C89" s="57" t="s">
        <v>297</v>
      </c>
      <c r="D89" s="189">
        <v>44675400</v>
      </c>
    </row>
    <row r="90" spans="1:4" s="51" customFormat="1" ht="12.75" customHeight="1">
      <c r="A90" s="135">
        <v>84</v>
      </c>
      <c r="B90" s="64" t="s">
        <v>298</v>
      </c>
      <c r="C90" s="60" t="s">
        <v>73</v>
      </c>
      <c r="D90" s="190">
        <f>SUM(D86:D89)</f>
        <v>218676444</v>
      </c>
    </row>
    <row r="91" spans="1:4" ht="25.5">
      <c r="A91" s="134">
        <v>85</v>
      </c>
      <c r="B91" s="62" t="s">
        <v>299</v>
      </c>
      <c r="C91" s="57" t="s">
        <v>300</v>
      </c>
      <c r="D91" s="189"/>
    </row>
    <row r="92" spans="1:4" ht="25.5">
      <c r="A92" s="134">
        <v>86</v>
      </c>
      <c r="B92" s="62" t="s">
        <v>301</v>
      </c>
      <c r="C92" s="57" t="s">
        <v>302</v>
      </c>
      <c r="D92" s="189"/>
    </row>
    <row r="93" spans="1:4" ht="25.5">
      <c r="A93" s="134">
        <v>87</v>
      </c>
      <c r="B93" s="62" t="s">
        <v>303</v>
      </c>
      <c r="C93" s="57" t="s">
        <v>304</v>
      </c>
      <c r="D93" s="189"/>
    </row>
    <row r="94" spans="1:4" ht="12.75" customHeight="1">
      <c r="A94" s="134">
        <v>88</v>
      </c>
      <c r="B94" s="62" t="s">
        <v>305</v>
      </c>
      <c r="C94" s="57" t="s">
        <v>306</v>
      </c>
      <c r="D94" s="189"/>
    </row>
    <row r="95" spans="1:4" ht="25.5">
      <c r="A95" s="134">
        <v>89</v>
      </c>
      <c r="B95" s="62" t="s">
        <v>307</v>
      </c>
      <c r="C95" s="57" t="s">
        <v>308</v>
      </c>
      <c r="D95" s="189"/>
    </row>
    <row r="96" spans="1:4" ht="25.5">
      <c r="A96" s="134">
        <v>90</v>
      </c>
      <c r="B96" s="62" t="s">
        <v>309</v>
      </c>
      <c r="C96" s="57" t="s">
        <v>310</v>
      </c>
      <c r="D96" s="189">
        <v>7000000</v>
      </c>
    </row>
    <row r="97" spans="1:4" ht="12.75" customHeight="1">
      <c r="A97" s="134">
        <v>91</v>
      </c>
      <c r="B97" s="62" t="s">
        <v>311</v>
      </c>
      <c r="C97" s="57" t="s">
        <v>312</v>
      </c>
      <c r="D97" s="189">
        <v>7000000</v>
      </c>
    </row>
    <row r="98" spans="1:4" ht="12.75" customHeight="1">
      <c r="A98" s="134">
        <v>92</v>
      </c>
      <c r="B98" s="62" t="s">
        <v>701</v>
      </c>
      <c r="C98" s="57" t="s">
        <v>314</v>
      </c>
      <c r="D98" s="189"/>
    </row>
    <row r="99" spans="1:4" ht="12.75" customHeight="1">
      <c r="A99" s="134">
        <v>93</v>
      </c>
      <c r="B99" s="62" t="s">
        <v>313</v>
      </c>
      <c r="C99" s="57" t="s">
        <v>634</v>
      </c>
      <c r="D99" s="189">
        <v>22578604</v>
      </c>
    </row>
    <row r="100" spans="1:4" ht="12.75" customHeight="1">
      <c r="A100" s="135">
        <v>94</v>
      </c>
      <c r="B100" s="64" t="s">
        <v>702</v>
      </c>
      <c r="C100" s="60" t="s">
        <v>74</v>
      </c>
      <c r="D100" s="190">
        <f>SUM(D91:D99)</f>
        <v>36578604</v>
      </c>
    </row>
    <row r="101" spans="1:4" s="51" customFormat="1" ht="12.75">
      <c r="A101" s="135">
        <v>95</v>
      </c>
      <c r="B101" s="65" t="s">
        <v>635</v>
      </c>
      <c r="C101" s="60" t="s">
        <v>75</v>
      </c>
      <c r="D101" s="190">
        <f>D25+D26+D51+D60+D77+D85+D90+D100</f>
        <v>5824799965</v>
      </c>
    </row>
    <row r="102" spans="2:3" ht="12.75">
      <c r="B102" s="53"/>
      <c r="C102" s="53"/>
    </row>
    <row r="103" spans="2:3" ht="12.75">
      <c r="B103" s="53"/>
      <c r="C103" s="53"/>
    </row>
    <row r="104" spans="2:3" ht="12.75">
      <c r="B104" s="53"/>
      <c r="C104" s="53"/>
    </row>
    <row r="105" spans="1:4" ht="12.75" customHeight="1">
      <c r="A105" s="131" t="s">
        <v>87</v>
      </c>
      <c r="B105" s="132" t="s">
        <v>88</v>
      </c>
      <c r="C105" s="54" t="s">
        <v>89</v>
      </c>
      <c r="D105" s="48" t="s">
        <v>1112</v>
      </c>
    </row>
    <row r="106" spans="1:4" ht="12.75">
      <c r="A106" s="197" t="s">
        <v>91</v>
      </c>
      <c r="B106" s="198" t="s">
        <v>92</v>
      </c>
      <c r="C106" s="198" t="s">
        <v>93</v>
      </c>
      <c r="D106" s="184" t="s">
        <v>94</v>
      </c>
    </row>
    <row r="107" spans="1:4" ht="25.5">
      <c r="A107" s="145" t="s">
        <v>95</v>
      </c>
      <c r="B107" s="62" t="s">
        <v>636</v>
      </c>
      <c r="C107" s="58" t="s">
        <v>315</v>
      </c>
      <c r="D107" s="190"/>
    </row>
    <row r="108" spans="1:4" ht="12.75" customHeight="1">
      <c r="A108" s="145" t="s">
        <v>98</v>
      </c>
      <c r="B108" s="62" t="s">
        <v>316</v>
      </c>
      <c r="C108" s="58" t="s">
        <v>317</v>
      </c>
      <c r="D108" s="190"/>
    </row>
    <row r="109" spans="1:4" ht="12.75" customHeight="1">
      <c r="A109" s="145" t="s">
        <v>101</v>
      </c>
      <c r="B109" s="62" t="s">
        <v>637</v>
      </c>
      <c r="C109" s="58" t="s">
        <v>318</v>
      </c>
      <c r="D109" s="190"/>
    </row>
    <row r="110" spans="1:4" ht="12.75" customHeight="1">
      <c r="A110" s="146" t="s">
        <v>104</v>
      </c>
      <c r="B110" s="64" t="s">
        <v>319</v>
      </c>
      <c r="C110" s="59" t="s">
        <v>76</v>
      </c>
      <c r="D110" s="190"/>
    </row>
    <row r="111" spans="1:4" ht="12.75" customHeight="1">
      <c r="A111" s="145" t="s">
        <v>107</v>
      </c>
      <c r="B111" s="143" t="s">
        <v>320</v>
      </c>
      <c r="C111" s="58" t="s">
        <v>321</v>
      </c>
      <c r="D111" s="190"/>
    </row>
    <row r="112" spans="1:4" ht="12.75" customHeight="1">
      <c r="A112" s="145" t="s">
        <v>110</v>
      </c>
      <c r="B112" s="62" t="s">
        <v>323</v>
      </c>
      <c r="C112" s="58" t="s">
        <v>322</v>
      </c>
      <c r="D112" s="190"/>
    </row>
    <row r="113" spans="1:4" ht="12.75" customHeight="1">
      <c r="A113" s="145" t="s">
        <v>113</v>
      </c>
      <c r="B113" s="62" t="s">
        <v>640</v>
      </c>
      <c r="C113" s="58" t="s">
        <v>324</v>
      </c>
      <c r="D113" s="190"/>
    </row>
    <row r="114" spans="1:4" ht="12.75" customHeight="1">
      <c r="A114" s="145" t="s">
        <v>116</v>
      </c>
      <c r="B114" s="62" t="s">
        <v>641</v>
      </c>
      <c r="C114" s="58" t="s">
        <v>325</v>
      </c>
      <c r="D114" s="190"/>
    </row>
    <row r="115" spans="1:4" ht="12.75" customHeight="1">
      <c r="A115" s="145" t="s">
        <v>119</v>
      </c>
      <c r="B115" s="62" t="s">
        <v>642</v>
      </c>
      <c r="C115" s="58" t="s">
        <v>638</v>
      </c>
      <c r="D115" s="190"/>
    </row>
    <row r="116" spans="1:4" ht="12.75" customHeight="1">
      <c r="A116" s="145" t="s">
        <v>122</v>
      </c>
      <c r="B116" s="62" t="s">
        <v>643</v>
      </c>
      <c r="C116" s="58" t="s">
        <v>639</v>
      </c>
      <c r="D116" s="190"/>
    </row>
    <row r="117" spans="1:4" ht="12.75" customHeight="1">
      <c r="A117" s="146" t="s">
        <v>125</v>
      </c>
      <c r="B117" s="147" t="s">
        <v>644</v>
      </c>
      <c r="C117" s="59" t="s">
        <v>77</v>
      </c>
      <c r="D117" s="190"/>
    </row>
    <row r="118" spans="1:4" ht="12.75" customHeight="1">
      <c r="A118" s="145" t="s">
        <v>128</v>
      </c>
      <c r="B118" s="143" t="s">
        <v>326</v>
      </c>
      <c r="C118" s="58" t="s">
        <v>327</v>
      </c>
      <c r="D118" s="190"/>
    </row>
    <row r="119" spans="1:4" ht="12.75" customHeight="1">
      <c r="A119" s="145" t="s">
        <v>131</v>
      </c>
      <c r="B119" s="143" t="s">
        <v>703</v>
      </c>
      <c r="C119" s="58" t="s">
        <v>328</v>
      </c>
      <c r="D119" s="189">
        <v>51545272</v>
      </c>
    </row>
    <row r="120" spans="1:4" ht="12.75" customHeight="1">
      <c r="A120" s="145" t="s">
        <v>134</v>
      </c>
      <c r="B120" s="143" t="s">
        <v>329</v>
      </c>
      <c r="C120" s="58" t="s">
        <v>330</v>
      </c>
      <c r="D120" s="189">
        <v>1675978109</v>
      </c>
    </row>
    <row r="121" spans="1:4" ht="12.75" customHeight="1">
      <c r="A121" s="145" t="s">
        <v>137</v>
      </c>
      <c r="B121" s="143" t="s">
        <v>645</v>
      </c>
      <c r="C121" s="58" t="s">
        <v>331</v>
      </c>
      <c r="D121" s="190"/>
    </row>
    <row r="122" spans="1:4" ht="12.75" customHeight="1">
      <c r="A122" s="145" t="s">
        <v>140</v>
      </c>
      <c r="B122" s="143" t="s">
        <v>332</v>
      </c>
      <c r="C122" s="58" t="s">
        <v>333</v>
      </c>
      <c r="D122" s="190"/>
    </row>
    <row r="123" spans="1:4" ht="12.75" customHeight="1">
      <c r="A123" s="145" t="s">
        <v>143</v>
      </c>
      <c r="B123" s="143" t="s">
        <v>334</v>
      </c>
      <c r="C123" s="58" t="s">
        <v>335</v>
      </c>
      <c r="D123" s="190"/>
    </row>
    <row r="124" spans="1:4" ht="12.75" customHeight="1">
      <c r="A124" s="145" t="s">
        <v>146</v>
      </c>
      <c r="B124" s="143" t="s">
        <v>646</v>
      </c>
      <c r="C124" s="58" t="s">
        <v>647</v>
      </c>
      <c r="D124" s="190"/>
    </row>
    <row r="125" spans="1:4" ht="12.75" customHeight="1">
      <c r="A125" s="145" t="s">
        <v>149</v>
      </c>
      <c r="B125" s="143" t="s">
        <v>649</v>
      </c>
      <c r="C125" s="58" t="s">
        <v>648</v>
      </c>
      <c r="D125" s="190"/>
    </row>
    <row r="126" spans="1:4" ht="12.75" customHeight="1">
      <c r="A126" s="146" t="s">
        <v>151</v>
      </c>
      <c r="B126" s="147" t="s">
        <v>650</v>
      </c>
      <c r="C126" s="59" t="s">
        <v>651</v>
      </c>
      <c r="D126" s="190"/>
    </row>
    <row r="127" spans="1:4" ht="12.75" customHeight="1">
      <c r="A127" s="146" t="s">
        <v>153</v>
      </c>
      <c r="B127" s="147" t="s">
        <v>652</v>
      </c>
      <c r="C127" s="59" t="s">
        <v>336</v>
      </c>
      <c r="D127" s="190">
        <f>SUM(D119:D126)</f>
        <v>1727523381</v>
      </c>
    </row>
    <row r="128" spans="1:4" ht="12.75" customHeight="1">
      <c r="A128" s="145" t="s">
        <v>156</v>
      </c>
      <c r="B128" s="143" t="s">
        <v>337</v>
      </c>
      <c r="C128" s="58" t="s">
        <v>338</v>
      </c>
      <c r="D128" s="190"/>
    </row>
    <row r="129" spans="1:4" ht="12.75" customHeight="1">
      <c r="A129" s="145" t="s">
        <v>159</v>
      </c>
      <c r="B129" s="62" t="s">
        <v>339</v>
      </c>
      <c r="C129" s="58" t="s">
        <v>340</v>
      </c>
      <c r="D129" s="190"/>
    </row>
    <row r="130" spans="1:4" ht="12.75" customHeight="1">
      <c r="A130" s="145" t="s">
        <v>162</v>
      </c>
      <c r="B130" s="143" t="s">
        <v>341</v>
      </c>
      <c r="C130" s="58" t="s">
        <v>342</v>
      </c>
      <c r="D130" s="190"/>
    </row>
    <row r="131" spans="1:4" ht="25.5">
      <c r="A131" s="145" t="s">
        <v>165</v>
      </c>
      <c r="B131" s="62" t="s">
        <v>704</v>
      </c>
      <c r="C131" s="58" t="s">
        <v>343</v>
      </c>
      <c r="D131" s="190"/>
    </row>
    <row r="132" spans="1:4" ht="12.75" customHeight="1">
      <c r="A132" s="145" t="s">
        <v>168</v>
      </c>
      <c r="B132" s="143" t="s">
        <v>654</v>
      </c>
      <c r="C132" s="58" t="s">
        <v>653</v>
      </c>
      <c r="D132" s="190"/>
    </row>
    <row r="133" spans="1:4" ht="12.75" customHeight="1">
      <c r="A133" s="146" t="s">
        <v>171</v>
      </c>
      <c r="B133" s="147" t="s">
        <v>655</v>
      </c>
      <c r="C133" s="59" t="s">
        <v>344</v>
      </c>
      <c r="D133" s="190"/>
    </row>
    <row r="134" spans="1:4" ht="12.75" customHeight="1">
      <c r="A134" s="145" t="s">
        <v>174</v>
      </c>
      <c r="B134" s="62" t="s">
        <v>345</v>
      </c>
      <c r="C134" s="58" t="s">
        <v>346</v>
      </c>
      <c r="D134" s="190"/>
    </row>
    <row r="135" spans="1:4" ht="12.75" customHeight="1">
      <c r="A135" s="145" t="s">
        <v>177</v>
      </c>
      <c r="B135" s="62" t="s">
        <v>656</v>
      </c>
      <c r="C135" s="58" t="s">
        <v>657</v>
      </c>
      <c r="D135" s="190"/>
    </row>
    <row r="136" spans="1:4" ht="12.75" customHeight="1">
      <c r="A136" s="146" t="s">
        <v>180</v>
      </c>
      <c r="B136" s="147" t="s">
        <v>658</v>
      </c>
      <c r="C136" s="59" t="s">
        <v>78</v>
      </c>
      <c r="D136" s="190">
        <f>D127+D133+D134+D135</f>
        <v>1727523381</v>
      </c>
    </row>
    <row r="137" ht="13.5" thickBot="1"/>
    <row r="138" spans="1:4" s="51" customFormat="1" ht="13.5" thickBot="1">
      <c r="A138" s="148" t="s">
        <v>347</v>
      </c>
      <c r="B138" s="66"/>
      <c r="C138" s="66"/>
      <c r="D138" s="194">
        <f>D101+D136</f>
        <v>7552323346</v>
      </c>
    </row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spans="1:4" ht="12.75" customHeight="1">
      <c r="A160" s="149" t="s">
        <v>87</v>
      </c>
      <c r="B160" s="65" t="s">
        <v>88</v>
      </c>
      <c r="C160" s="59" t="s">
        <v>89</v>
      </c>
      <c r="D160" s="48" t="s">
        <v>1112</v>
      </c>
    </row>
    <row r="161" spans="1:4" ht="12.75">
      <c r="A161" s="197" t="s">
        <v>91</v>
      </c>
      <c r="B161" s="198" t="s">
        <v>92</v>
      </c>
      <c r="C161" s="198" t="s">
        <v>93</v>
      </c>
      <c r="D161" s="184" t="s">
        <v>94</v>
      </c>
    </row>
    <row r="162" spans="1:4" ht="12.75" customHeight="1">
      <c r="A162" s="145" t="s">
        <v>95</v>
      </c>
      <c r="B162" s="58" t="s">
        <v>82</v>
      </c>
      <c r="C162" s="55" t="s">
        <v>348</v>
      </c>
      <c r="D162" s="189">
        <v>420901695</v>
      </c>
    </row>
    <row r="163" spans="1:4" ht="25.5">
      <c r="A163" s="145" t="s">
        <v>98</v>
      </c>
      <c r="B163" s="58" t="s">
        <v>349</v>
      </c>
      <c r="C163" s="55" t="s">
        <v>350</v>
      </c>
      <c r="D163" s="189">
        <v>301472584</v>
      </c>
    </row>
    <row r="164" spans="1:4" ht="25.5">
      <c r="A164" s="145" t="s">
        <v>101</v>
      </c>
      <c r="B164" s="150" t="s">
        <v>351</v>
      </c>
      <c r="C164" s="55" t="s">
        <v>352</v>
      </c>
      <c r="D164" s="189">
        <v>740792355</v>
      </c>
    </row>
    <row r="165" spans="1:4" ht="12.75" customHeight="1">
      <c r="A165" s="145" t="s">
        <v>104</v>
      </c>
      <c r="B165" s="58" t="s">
        <v>353</v>
      </c>
      <c r="C165" s="55" t="s">
        <v>354</v>
      </c>
      <c r="D165" s="189">
        <v>36346313</v>
      </c>
    </row>
    <row r="166" spans="1:4" ht="12.75" customHeight="1">
      <c r="A166" s="145" t="s">
        <v>107</v>
      </c>
      <c r="B166" s="58" t="s">
        <v>85</v>
      </c>
      <c r="C166" s="55" t="s">
        <v>355</v>
      </c>
      <c r="D166" s="189">
        <v>269000520</v>
      </c>
    </row>
    <row r="167" spans="1:4" ht="12.75" customHeight="1">
      <c r="A167" s="145" t="s">
        <v>110</v>
      </c>
      <c r="B167" s="58" t="s">
        <v>501</v>
      </c>
      <c r="C167" s="55" t="s">
        <v>356</v>
      </c>
      <c r="D167" s="189">
        <v>12013384</v>
      </c>
    </row>
    <row r="168" spans="1:4" ht="12.75" customHeight="1">
      <c r="A168" s="146" t="s">
        <v>113</v>
      </c>
      <c r="B168" s="59" t="s">
        <v>357</v>
      </c>
      <c r="C168" s="65" t="s">
        <v>358</v>
      </c>
      <c r="D168" s="190">
        <f>SUM(D162:D167)</f>
        <v>1780526851</v>
      </c>
    </row>
    <row r="169" spans="1:4" ht="12.75" customHeight="1">
      <c r="A169" s="145" t="s">
        <v>116</v>
      </c>
      <c r="B169" s="58" t="s">
        <v>359</v>
      </c>
      <c r="C169" s="55" t="s">
        <v>360</v>
      </c>
      <c r="D169" s="189">
        <v>213087</v>
      </c>
    </row>
    <row r="170" spans="1:4" ht="25.5">
      <c r="A170" s="145" t="s">
        <v>119</v>
      </c>
      <c r="B170" s="58" t="s">
        <v>361</v>
      </c>
      <c r="C170" s="55" t="s">
        <v>362</v>
      </c>
      <c r="D170" s="189"/>
    </row>
    <row r="171" spans="1:4" ht="25.5">
      <c r="A171" s="145" t="s">
        <v>122</v>
      </c>
      <c r="B171" s="58" t="s">
        <v>363</v>
      </c>
      <c r="C171" s="55" t="s">
        <v>364</v>
      </c>
      <c r="D171" s="189"/>
    </row>
    <row r="172" spans="1:4" ht="25.5">
      <c r="A172" s="145" t="s">
        <v>125</v>
      </c>
      <c r="B172" s="58" t="s">
        <v>365</v>
      </c>
      <c r="C172" s="55" t="s">
        <v>366</v>
      </c>
      <c r="D172" s="189"/>
    </row>
    <row r="173" spans="1:4" ht="12.75" customHeight="1">
      <c r="A173" s="145" t="s">
        <v>128</v>
      </c>
      <c r="B173" s="58" t="s">
        <v>367</v>
      </c>
      <c r="C173" s="55" t="s">
        <v>368</v>
      </c>
      <c r="D173" s="189">
        <v>191103002</v>
      </c>
    </row>
    <row r="174" spans="1:4" ht="25.5">
      <c r="A174" s="146" t="s">
        <v>131</v>
      </c>
      <c r="B174" s="59" t="s">
        <v>369</v>
      </c>
      <c r="C174" s="65" t="s">
        <v>370</v>
      </c>
      <c r="D174" s="190">
        <f>SUM(D168:D173)</f>
        <v>1971842940</v>
      </c>
    </row>
    <row r="175" spans="1:4" ht="12.75" customHeight="1">
      <c r="A175" s="145" t="s">
        <v>134</v>
      </c>
      <c r="B175" s="58" t="s">
        <v>371</v>
      </c>
      <c r="C175" s="55" t="s">
        <v>372</v>
      </c>
      <c r="D175" s="189">
        <v>30000000</v>
      </c>
    </row>
    <row r="176" spans="1:4" ht="25.5">
      <c r="A176" s="145" t="s">
        <v>137</v>
      </c>
      <c r="B176" s="58" t="s">
        <v>373</v>
      </c>
      <c r="C176" s="55" t="s">
        <v>374</v>
      </c>
      <c r="D176" s="189"/>
    </row>
    <row r="177" spans="1:4" ht="25.5">
      <c r="A177" s="145" t="s">
        <v>140</v>
      </c>
      <c r="B177" s="58" t="s">
        <v>375</v>
      </c>
      <c r="C177" s="55" t="s">
        <v>376</v>
      </c>
      <c r="D177" s="189"/>
    </row>
    <row r="178" spans="1:4" ht="25.5">
      <c r="A178" s="145" t="s">
        <v>143</v>
      </c>
      <c r="B178" s="58" t="s">
        <v>377</v>
      </c>
      <c r="C178" s="55" t="s">
        <v>378</v>
      </c>
      <c r="D178" s="189"/>
    </row>
    <row r="179" spans="1:4" ht="12.75" customHeight="1">
      <c r="A179" s="145" t="s">
        <v>146</v>
      </c>
      <c r="B179" s="58" t="s">
        <v>379</v>
      </c>
      <c r="C179" s="55" t="s">
        <v>380</v>
      </c>
      <c r="D179" s="189">
        <v>657589722</v>
      </c>
    </row>
    <row r="180" spans="1:4" ht="25.5">
      <c r="A180" s="146" t="s">
        <v>149</v>
      </c>
      <c r="B180" s="59" t="s">
        <v>381</v>
      </c>
      <c r="C180" s="65" t="s">
        <v>382</v>
      </c>
      <c r="D180" s="190">
        <f>SUM(D175:D179)</f>
        <v>687589722</v>
      </c>
    </row>
    <row r="181" spans="1:4" ht="12.75" customHeight="1">
      <c r="A181" s="145" t="s">
        <v>151</v>
      </c>
      <c r="B181" s="58" t="s">
        <v>383</v>
      </c>
      <c r="C181" s="55" t="s">
        <v>384</v>
      </c>
      <c r="D181" s="189"/>
    </row>
    <row r="182" spans="1:4" ht="12.75" customHeight="1">
      <c r="A182" s="145" t="s">
        <v>153</v>
      </c>
      <c r="B182" s="58" t="s">
        <v>385</v>
      </c>
      <c r="C182" s="55" t="s">
        <v>386</v>
      </c>
      <c r="D182" s="189"/>
    </row>
    <row r="183" spans="1:4" ht="12.75" customHeight="1">
      <c r="A183" s="146" t="s">
        <v>156</v>
      </c>
      <c r="B183" s="59" t="s">
        <v>387</v>
      </c>
      <c r="C183" s="65" t="s">
        <v>388</v>
      </c>
      <c r="D183" s="189"/>
    </row>
    <row r="184" spans="1:4" ht="12.75" customHeight="1">
      <c r="A184" s="145" t="s">
        <v>159</v>
      </c>
      <c r="B184" s="58" t="s">
        <v>389</v>
      </c>
      <c r="C184" s="55" t="s">
        <v>390</v>
      </c>
      <c r="D184" s="189"/>
    </row>
    <row r="185" spans="1:4" ht="12.75" customHeight="1">
      <c r="A185" s="145" t="s">
        <v>162</v>
      </c>
      <c r="B185" s="58" t="s">
        <v>391</v>
      </c>
      <c r="C185" s="55" t="s">
        <v>392</v>
      </c>
      <c r="D185" s="189"/>
    </row>
    <row r="186" spans="1:4" ht="12.75" customHeight="1">
      <c r="A186" s="145" t="s">
        <v>165</v>
      </c>
      <c r="B186" s="58" t="s">
        <v>798</v>
      </c>
      <c r="C186" s="55" t="s">
        <v>393</v>
      </c>
      <c r="D186" s="189">
        <v>307000000</v>
      </c>
    </row>
    <row r="187" spans="1:4" ht="12.75" customHeight="1">
      <c r="A187" s="145" t="s">
        <v>168</v>
      </c>
      <c r="B187" s="58" t="s">
        <v>394</v>
      </c>
      <c r="C187" s="55" t="s">
        <v>395</v>
      </c>
      <c r="D187" s="189">
        <v>485000000</v>
      </c>
    </row>
    <row r="188" spans="1:4" ht="12.75" customHeight="1">
      <c r="A188" s="145" t="s">
        <v>171</v>
      </c>
      <c r="B188" s="58" t="s">
        <v>396</v>
      </c>
      <c r="C188" s="55" t="s">
        <v>397</v>
      </c>
      <c r="D188" s="189"/>
    </row>
    <row r="189" spans="1:4" ht="12.75" customHeight="1">
      <c r="A189" s="145" t="s">
        <v>174</v>
      </c>
      <c r="B189" s="58" t="s">
        <v>398</v>
      </c>
      <c r="C189" s="55" t="s">
        <v>399</v>
      </c>
      <c r="D189" s="189"/>
    </row>
    <row r="190" spans="1:4" ht="12.75" customHeight="1">
      <c r="A190" s="145" t="s">
        <v>177</v>
      </c>
      <c r="B190" s="58" t="s">
        <v>400</v>
      </c>
      <c r="C190" s="55" t="s">
        <v>401</v>
      </c>
      <c r="D190" s="189">
        <v>42500000</v>
      </c>
    </row>
    <row r="191" spans="1:4" ht="12.75" customHeight="1">
      <c r="A191" s="145" t="s">
        <v>180</v>
      </c>
      <c r="B191" s="58" t="s">
        <v>402</v>
      </c>
      <c r="C191" s="55" t="s">
        <v>403</v>
      </c>
      <c r="D191" s="189">
        <v>11500000</v>
      </c>
    </row>
    <row r="192" spans="1:4" ht="12.75" customHeight="1">
      <c r="A192" s="146" t="s">
        <v>183</v>
      </c>
      <c r="B192" s="59" t="s">
        <v>404</v>
      </c>
      <c r="C192" s="65" t="s">
        <v>405</v>
      </c>
      <c r="D192" s="190">
        <f>SUM(D187:D191)</f>
        <v>539000000</v>
      </c>
    </row>
    <row r="193" spans="1:4" ht="12.75" customHeight="1">
      <c r="A193" s="145" t="s">
        <v>186</v>
      </c>
      <c r="B193" s="58" t="s">
        <v>406</v>
      </c>
      <c r="C193" s="65" t="s">
        <v>407</v>
      </c>
      <c r="D193" s="189">
        <v>4250000</v>
      </c>
    </row>
    <row r="194" spans="1:4" ht="12.75" customHeight="1">
      <c r="A194" s="146" t="s">
        <v>189</v>
      </c>
      <c r="B194" s="59" t="s">
        <v>408</v>
      </c>
      <c r="C194" s="65" t="s">
        <v>409</v>
      </c>
      <c r="D194" s="190">
        <f>D186+D192+D193</f>
        <v>850250000</v>
      </c>
    </row>
    <row r="195" spans="1:4" ht="12.75" customHeight="1">
      <c r="A195" s="145" t="s">
        <v>192</v>
      </c>
      <c r="B195" s="62" t="s">
        <v>410</v>
      </c>
      <c r="C195" s="55" t="s">
        <v>411</v>
      </c>
      <c r="D195" s="189"/>
    </row>
    <row r="196" spans="1:4" ht="12.75" customHeight="1">
      <c r="A196" s="145" t="s">
        <v>195</v>
      </c>
      <c r="B196" s="62" t="s">
        <v>412</v>
      </c>
      <c r="C196" s="55" t="s">
        <v>413</v>
      </c>
      <c r="D196" s="189">
        <v>19737800</v>
      </c>
    </row>
    <row r="197" spans="1:4" ht="12.75" customHeight="1">
      <c r="A197" s="145" t="s">
        <v>198</v>
      </c>
      <c r="B197" s="62" t="s">
        <v>414</v>
      </c>
      <c r="C197" s="55" t="s">
        <v>415</v>
      </c>
      <c r="D197" s="189">
        <v>778000</v>
      </c>
    </row>
    <row r="198" spans="1:4" ht="12.75" customHeight="1">
      <c r="A198" s="145" t="s">
        <v>201</v>
      </c>
      <c r="B198" s="62" t="s">
        <v>416</v>
      </c>
      <c r="C198" s="55" t="s">
        <v>417</v>
      </c>
      <c r="D198" s="189">
        <v>82456579</v>
      </c>
    </row>
    <row r="199" spans="1:4" ht="12.75" customHeight="1">
      <c r="A199" s="145" t="s">
        <v>204</v>
      </c>
      <c r="B199" s="62" t="s">
        <v>418</v>
      </c>
      <c r="C199" s="55" t="s">
        <v>419</v>
      </c>
      <c r="D199" s="189"/>
    </row>
    <row r="200" spans="1:4" ht="12.75" customHeight="1">
      <c r="A200" s="145" t="s">
        <v>207</v>
      </c>
      <c r="B200" s="62" t="s">
        <v>420</v>
      </c>
      <c r="C200" s="55" t="s">
        <v>421</v>
      </c>
      <c r="D200" s="189">
        <v>34204755</v>
      </c>
    </row>
    <row r="201" spans="1:4" ht="12.75" customHeight="1">
      <c r="A201" s="145" t="s">
        <v>210</v>
      </c>
      <c r="B201" s="62" t="s">
        <v>422</v>
      </c>
      <c r="C201" s="55" t="s">
        <v>423</v>
      </c>
      <c r="D201" s="189"/>
    </row>
    <row r="202" spans="1:4" ht="12.75" customHeight="1">
      <c r="A202" s="145">
        <v>41</v>
      </c>
      <c r="B202" s="62" t="s">
        <v>690</v>
      </c>
      <c r="C202" s="55" t="s">
        <v>691</v>
      </c>
      <c r="D202" s="189"/>
    </row>
    <row r="203" spans="1:4" ht="12.75" customHeight="1">
      <c r="A203" s="145">
        <v>42</v>
      </c>
      <c r="B203" s="62" t="s">
        <v>692</v>
      </c>
      <c r="C203" s="55" t="s">
        <v>693</v>
      </c>
      <c r="D203" s="189">
        <v>500437</v>
      </c>
    </row>
    <row r="204" spans="1:4" s="51" customFormat="1" ht="12.75" customHeight="1">
      <c r="A204" s="146">
        <v>43</v>
      </c>
      <c r="B204" s="64" t="s">
        <v>705</v>
      </c>
      <c r="C204" s="65" t="s">
        <v>424</v>
      </c>
      <c r="D204" s="190">
        <f>SUM(D202:D203)</f>
        <v>500437</v>
      </c>
    </row>
    <row r="205" spans="1:4" s="51" customFormat="1" ht="12.75" customHeight="1">
      <c r="A205" s="145">
        <v>44</v>
      </c>
      <c r="B205" s="62" t="s">
        <v>694</v>
      </c>
      <c r="C205" s="55" t="s">
        <v>695</v>
      </c>
      <c r="D205" s="190"/>
    </row>
    <row r="206" spans="1:4" s="51" customFormat="1" ht="12.75" customHeight="1">
      <c r="A206" s="145">
        <v>45</v>
      </c>
      <c r="B206" s="62" t="s">
        <v>696</v>
      </c>
      <c r="C206" s="55" t="s">
        <v>697</v>
      </c>
      <c r="D206" s="190"/>
    </row>
    <row r="207" spans="1:4" s="51" customFormat="1" ht="12.75" customHeight="1">
      <c r="A207" s="146">
        <v>46</v>
      </c>
      <c r="B207" s="64" t="s">
        <v>706</v>
      </c>
      <c r="C207" s="65" t="s">
        <v>425</v>
      </c>
      <c r="D207" s="190">
        <f>SUM(D205:D206)</f>
        <v>0</v>
      </c>
    </row>
    <row r="208" spans="1:4" ht="12.75" customHeight="1">
      <c r="A208" s="145">
        <v>47</v>
      </c>
      <c r="B208" s="62" t="s">
        <v>659</v>
      </c>
      <c r="C208" s="55" t="s">
        <v>427</v>
      </c>
      <c r="D208" s="189"/>
    </row>
    <row r="209" spans="1:4" ht="12.75" customHeight="1">
      <c r="A209" s="145">
        <v>48</v>
      </c>
      <c r="B209" s="62" t="s">
        <v>426</v>
      </c>
      <c r="C209" s="55" t="s">
        <v>660</v>
      </c>
      <c r="D209" s="189">
        <v>500000</v>
      </c>
    </row>
    <row r="210" spans="1:4" ht="12.75" customHeight="1">
      <c r="A210" s="146">
        <v>49</v>
      </c>
      <c r="B210" s="64" t="s">
        <v>707</v>
      </c>
      <c r="C210" s="65" t="s">
        <v>80</v>
      </c>
      <c r="D210" s="190">
        <f>D195+D196+D197+D198+D199+D200+D201+D204+D207+D208+D209</f>
        <v>138177571</v>
      </c>
    </row>
    <row r="211" spans="1:4" ht="12.75" customHeight="1">
      <c r="A211" s="145">
        <v>50</v>
      </c>
      <c r="B211" s="62" t="s">
        <v>428</v>
      </c>
      <c r="C211" s="55" t="s">
        <v>429</v>
      </c>
      <c r="D211" s="189"/>
    </row>
    <row r="212" spans="1:4" ht="12.75" customHeight="1">
      <c r="A212" s="145">
        <v>51</v>
      </c>
      <c r="B212" s="62" t="s">
        <v>430</v>
      </c>
      <c r="C212" s="55" t="s">
        <v>431</v>
      </c>
      <c r="D212" s="189">
        <v>5826368</v>
      </c>
    </row>
    <row r="213" spans="1:4" ht="12.75" customHeight="1">
      <c r="A213" s="145">
        <v>52</v>
      </c>
      <c r="B213" s="62" t="s">
        <v>432</v>
      </c>
      <c r="C213" s="55" t="s">
        <v>433</v>
      </c>
      <c r="D213" s="189"/>
    </row>
    <row r="214" spans="1:4" ht="12.75" customHeight="1">
      <c r="A214" s="145">
        <v>53</v>
      </c>
      <c r="B214" s="62" t="s">
        <v>434</v>
      </c>
      <c r="C214" s="55" t="s">
        <v>435</v>
      </c>
      <c r="D214" s="189"/>
    </row>
    <row r="215" spans="1:4" ht="12.75" customHeight="1">
      <c r="A215" s="145">
        <v>54</v>
      </c>
      <c r="B215" s="62" t="s">
        <v>436</v>
      </c>
      <c r="C215" s="55" t="s">
        <v>437</v>
      </c>
      <c r="D215" s="189"/>
    </row>
    <row r="216" spans="1:4" ht="12.75" customHeight="1">
      <c r="A216" s="146">
        <v>55</v>
      </c>
      <c r="B216" s="59" t="s">
        <v>708</v>
      </c>
      <c r="C216" s="65" t="s">
        <v>438</v>
      </c>
      <c r="D216" s="190">
        <f>SUM(D211:D215)</f>
        <v>5826368</v>
      </c>
    </row>
    <row r="217" spans="1:4" ht="26.25" customHeight="1">
      <c r="A217" s="145">
        <v>56</v>
      </c>
      <c r="B217" s="62" t="s">
        <v>439</v>
      </c>
      <c r="C217" s="55" t="s">
        <v>440</v>
      </c>
      <c r="D217" s="189"/>
    </row>
    <row r="218" spans="1:4" ht="26.25" customHeight="1">
      <c r="A218" s="145">
        <v>57</v>
      </c>
      <c r="B218" s="58" t="s">
        <v>674</v>
      </c>
      <c r="C218" s="55" t="s">
        <v>442</v>
      </c>
      <c r="D218" s="189"/>
    </row>
    <row r="219" spans="1:4" ht="25.5" customHeight="1">
      <c r="A219" s="145">
        <v>58</v>
      </c>
      <c r="B219" s="62" t="s">
        <v>709</v>
      </c>
      <c r="C219" s="55" t="s">
        <v>444</v>
      </c>
      <c r="D219" s="189"/>
    </row>
    <row r="220" spans="1:4" ht="24" customHeight="1">
      <c r="A220" s="145">
        <v>59</v>
      </c>
      <c r="B220" s="62" t="s">
        <v>441</v>
      </c>
      <c r="C220" s="55" t="s">
        <v>661</v>
      </c>
      <c r="D220" s="189">
        <v>10500000</v>
      </c>
    </row>
    <row r="221" spans="1:4" ht="12.75" customHeight="1">
      <c r="A221" s="145">
        <v>60</v>
      </c>
      <c r="B221" s="62" t="s">
        <v>443</v>
      </c>
      <c r="C221" s="55" t="s">
        <v>662</v>
      </c>
      <c r="D221" s="189">
        <v>0</v>
      </c>
    </row>
    <row r="222" spans="1:4" ht="12.75" customHeight="1">
      <c r="A222" s="146">
        <v>61</v>
      </c>
      <c r="B222" s="59" t="s">
        <v>710</v>
      </c>
      <c r="C222" s="65" t="s">
        <v>445</v>
      </c>
      <c r="D222" s="190">
        <f>SUM(D217:D221)</f>
        <v>10500000</v>
      </c>
    </row>
    <row r="223" spans="1:4" ht="24.75" customHeight="1">
      <c r="A223" s="145">
        <v>62</v>
      </c>
      <c r="B223" s="62" t="s">
        <v>446</v>
      </c>
      <c r="C223" s="55" t="s">
        <v>447</v>
      </c>
      <c r="D223" s="189"/>
    </row>
    <row r="224" spans="1:4" ht="26.25" customHeight="1">
      <c r="A224" s="145">
        <v>63</v>
      </c>
      <c r="B224" s="58" t="s">
        <v>675</v>
      </c>
      <c r="C224" s="55" t="s">
        <v>449</v>
      </c>
      <c r="D224" s="189"/>
    </row>
    <row r="225" spans="1:4" ht="27.75" customHeight="1">
      <c r="A225" s="145">
        <v>64</v>
      </c>
      <c r="B225" s="58" t="s">
        <v>711</v>
      </c>
      <c r="C225" s="55" t="s">
        <v>451</v>
      </c>
      <c r="D225" s="189"/>
    </row>
    <row r="226" spans="1:4" ht="26.25" customHeight="1">
      <c r="A226" s="145">
        <v>65</v>
      </c>
      <c r="B226" s="58" t="s">
        <v>448</v>
      </c>
      <c r="C226" s="55" t="s">
        <v>663</v>
      </c>
      <c r="D226" s="189"/>
    </row>
    <row r="227" spans="1:4" ht="12.75" customHeight="1">
      <c r="A227" s="145">
        <v>66</v>
      </c>
      <c r="B227" s="123" t="s">
        <v>450</v>
      </c>
      <c r="C227" s="151" t="s">
        <v>664</v>
      </c>
      <c r="D227" s="191"/>
    </row>
    <row r="228" spans="1:4" ht="12.75" customHeight="1">
      <c r="A228" s="146">
        <v>67</v>
      </c>
      <c r="B228" s="152" t="s">
        <v>712</v>
      </c>
      <c r="C228" s="153" t="s">
        <v>452</v>
      </c>
      <c r="D228" s="195">
        <f>SUM(D223:D227)</f>
        <v>0</v>
      </c>
    </row>
    <row r="229" spans="1:4" ht="12.75" customHeight="1">
      <c r="A229" s="146">
        <v>68</v>
      </c>
      <c r="B229" s="154" t="s">
        <v>713</v>
      </c>
      <c r="C229" s="155" t="s">
        <v>453</v>
      </c>
      <c r="D229" s="196">
        <f>D174+D180+D194+D210+D216+D222+D228</f>
        <v>3664186601</v>
      </c>
    </row>
    <row r="254" spans="1:4" ht="12.75" customHeight="1">
      <c r="A254" s="131" t="s">
        <v>87</v>
      </c>
      <c r="B254" s="132" t="s">
        <v>88</v>
      </c>
      <c r="C254" s="54" t="s">
        <v>89</v>
      </c>
      <c r="D254" s="48" t="s">
        <v>1112</v>
      </c>
    </row>
    <row r="255" spans="1:4" ht="12.75">
      <c r="A255" s="197" t="s">
        <v>91</v>
      </c>
      <c r="B255" s="198" t="s">
        <v>92</v>
      </c>
      <c r="C255" s="198" t="s">
        <v>93</v>
      </c>
      <c r="D255" s="184" t="s">
        <v>94</v>
      </c>
    </row>
    <row r="256" spans="1:4" ht="12.75" customHeight="1">
      <c r="A256" s="145" t="s">
        <v>95</v>
      </c>
      <c r="B256" s="143" t="s">
        <v>676</v>
      </c>
      <c r="C256" s="58" t="s">
        <v>454</v>
      </c>
      <c r="D256" s="189">
        <v>376175275</v>
      </c>
    </row>
    <row r="257" spans="1:4" ht="12.75" customHeight="1">
      <c r="A257" s="145" t="s">
        <v>98</v>
      </c>
      <c r="B257" s="62" t="s">
        <v>455</v>
      </c>
      <c r="C257" s="58" t="s">
        <v>456</v>
      </c>
      <c r="D257" s="189"/>
    </row>
    <row r="258" spans="1:4" ht="12.75" customHeight="1">
      <c r="A258" s="145" t="s">
        <v>101</v>
      </c>
      <c r="B258" s="143" t="s">
        <v>714</v>
      </c>
      <c r="C258" s="58" t="s">
        <v>457</v>
      </c>
      <c r="D258" s="189"/>
    </row>
    <row r="259" spans="1:4" ht="12.75" customHeight="1">
      <c r="A259" s="146" t="s">
        <v>104</v>
      </c>
      <c r="B259" s="64" t="s">
        <v>458</v>
      </c>
      <c r="C259" s="59" t="s">
        <v>459</v>
      </c>
      <c r="D259" s="190">
        <f>SUM(D256:D258)</f>
        <v>376175275</v>
      </c>
    </row>
    <row r="260" spans="1:4" ht="12.75" customHeight="1">
      <c r="A260" s="145" t="s">
        <v>107</v>
      </c>
      <c r="B260" s="62" t="s">
        <v>460</v>
      </c>
      <c r="C260" s="58" t="s">
        <v>461</v>
      </c>
      <c r="D260" s="189"/>
    </row>
    <row r="261" spans="1:4" ht="12.75" customHeight="1">
      <c r="A261" s="145" t="s">
        <v>110</v>
      </c>
      <c r="B261" s="143" t="s">
        <v>715</v>
      </c>
      <c r="C261" s="58" t="s">
        <v>462</v>
      </c>
      <c r="D261" s="189"/>
    </row>
    <row r="262" spans="1:4" ht="12.75" customHeight="1">
      <c r="A262" s="145" t="s">
        <v>113</v>
      </c>
      <c r="B262" s="62" t="s">
        <v>463</v>
      </c>
      <c r="C262" s="58" t="s">
        <v>464</v>
      </c>
      <c r="D262" s="189"/>
    </row>
    <row r="263" spans="1:4" ht="12.75" customHeight="1">
      <c r="A263" s="145" t="s">
        <v>116</v>
      </c>
      <c r="B263" s="143" t="s">
        <v>716</v>
      </c>
      <c r="C263" s="58" t="s">
        <v>465</v>
      </c>
      <c r="D263" s="189"/>
    </row>
    <row r="264" spans="1:4" ht="12.75" customHeight="1">
      <c r="A264" s="146" t="s">
        <v>119</v>
      </c>
      <c r="B264" s="156" t="s">
        <v>466</v>
      </c>
      <c r="C264" s="59" t="s">
        <v>467</v>
      </c>
      <c r="D264" s="189"/>
    </row>
    <row r="265" spans="1:4" ht="12.75" customHeight="1">
      <c r="A265" s="145" t="s">
        <v>122</v>
      </c>
      <c r="B265" s="157" t="s">
        <v>468</v>
      </c>
      <c r="C265" s="158" t="s">
        <v>469</v>
      </c>
      <c r="D265" s="189">
        <v>3511961470</v>
      </c>
    </row>
    <row r="266" spans="1:4" ht="12.75" customHeight="1">
      <c r="A266" s="145" t="s">
        <v>125</v>
      </c>
      <c r="B266" s="157" t="s">
        <v>470</v>
      </c>
      <c r="C266" s="158" t="s">
        <v>471</v>
      </c>
      <c r="D266" s="189"/>
    </row>
    <row r="267" spans="1:4" ht="12.75" customHeight="1">
      <c r="A267" s="146" t="s">
        <v>128</v>
      </c>
      <c r="B267" s="159" t="s">
        <v>472</v>
      </c>
      <c r="C267" s="59" t="s">
        <v>473</v>
      </c>
      <c r="D267" s="190">
        <f>SUM(D265:D266)</f>
        <v>3511961470</v>
      </c>
    </row>
    <row r="268" spans="1:4" ht="12.75" customHeight="1">
      <c r="A268" s="145" t="s">
        <v>131</v>
      </c>
      <c r="B268" s="143" t="s">
        <v>474</v>
      </c>
      <c r="C268" s="58" t="s">
        <v>475</v>
      </c>
      <c r="D268" s="189"/>
    </row>
    <row r="269" spans="1:4" ht="12.75" customHeight="1">
      <c r="A269" s="145" t="s">
        <v>134</v>
      </c>
      <c r="B269" s="143" t="s">
        <v>476</v>
      </c>
      <c r="C269" s="58" t="s">
        <v>477</v>
      </c>
      <c r="D269" s="189"/>
    </row>
    <row r="270" spans="1:4" ht="12.75" customHeight="1">
      <c r="A270" s="145" t="s">
        <v>137</v>
      </c>
      <c r="B270" s="143" t="s">
        <v>478</v>
      </c>
      <c r="C270" s="58" t="s">
        <v>479</v>
      </c>
      <c r="D270" s="189"/>
    </row>
    <row r="271" spans="1:4" ht="12.75" customHeight="1">
      <c r="A271" s="145" t="s">
        <v>140</v>
      </c>
      <c r="B271" s="143" t="s">
        <v>677</v>
      </c>
      <c r="C271" s="58" t="s">
        <v>480</v>
      </c>
      <c r="D271" s="189"/>
    </row>
    <row r="272" spans="1:4" ht="12.75" customHeight="1">
      <c r="A272" s="145" t="s">
        <v>143</v>
      </c>
      <c r="B272" s="62" t="s">
        <v>481</v>
      </c>
      <c r="C272" s="58" t="s">
        <v>482</v>
      </c>
      <c r="D272" s="189"/>
    </row>
    <row r="273" spans="1:4" ht="12.75" customHeight="1">
      <c r="A273" s="145" t="s">
        <v>146</v>
      </c>
      <c r="B273" s="62" t="s">
        <v>717</v>
      </c>
      <c r="C273" s="58" t="s">
        <v>665</v>
      </c>
      <c r="D273" s="189"/>
    </row>
    <row r="274" spans="1:4" ht="12.75" customHeight="1">
      <c r="A274" s="145" t="s">
        <v>149</v>
      </c>
      <c r="B274" s="62" t="s">
        <v>666</v>
      </c>
      <c r="C274" s="58" t="s">
        <v>667</v>
      </c>
      <c r="D274" s="189"/>
    </row>
    <row r="275" spans="1:4" ht="12.75" customHeight="1">
      <c r="A275" s="146" t="s">
        <v>151</v>
      </c>
      <c r="B275" s="64" t="s">
        <v>668</v>
      </c>
      <c r="C275" s="59" t="s">
        <v>669</v>
      </c>
      <c r="D275" s="189"/>
    </row>
    <row r="276" spans="1:4" ht="12.75" customHeight="1">
      <c r="A276" s="146" t="s">
        <v>153</v>
      </c>
      <c r="B276" s="64" t="s">
        <v>718</v>
      </c>
      <c r="C276" s="59" t="s">
        <v>483</v>
      </c>
      <c r="D276" s="190">
        <f>D259+D264+D267+D275</f>
        <v>3888136745</v>
      </c>
    </row>
    <row r="277" spans="1:4" ht="12.75" customHeight="1">
      <c r="A277" s="145" t="s">
        <v>156</v>
      </c>
      <c r="B277" s="62" t="s">
        <v>719</v>
      </c>
      <c r="C277" s="58" t="s">
        <v>484</v>
      </c>
      <c r="D277" s="189"/>
    </row>
    <row r="278" spans="1:4" ht="12.75" customHeight="1">
      <c r="A278" s="145" t="s">
        <v>159</v>
      </c>
      <c r="B278" s="62" t="s">
        <v>485</v>
      </c>
      <c r="C278" s="58" t="s">
        <v>486</v>
      </c>
      <c r="D278" s="189"/>
    </row>
    <row r="279" spans="1:4" ht="12.75" customHeight="1">
      <c r="A279" s="145" t="s">
        <v>162</v>
      </c>
      <c r="B279" s="143" t="s">
        <v>487</v>
      </c>
      <c r="C279" s="58" t="s">
        <v>488</v>
      </c>
      <c r="D279" s="189"/>
    </row>
    <row r="280" spans="1:4" ht="12.75" customHeight="1">
      <c r="A280" s="145" t="s">
        <v>165</v>
      </c>
      <c r="B280" s="143" t="s">
        <v>797</v>
      </c>
      <c r="C280" s="58" t="s">
        <v>489</v>
      </c>
      <c r="D280" s="189"/>
    </row>
    <row r="281" spans="1:4" ht="12.75" customHeight="1">
      <c r="A281" s="145" t="s">
        <v>168</v>
      </c>
      <c r="B281" s="143" t="s">
        <v>670</v>
      </c>
      <c r="C281" s="58" t="s">
        <v>671</v>
      </c>
      <c r="D281" s="189"/>
    </row>
    <row r="282" spans="1:4" ht="12.75" customHeight="1">
      <c r="A282" s="146" t="s">
        <v>171</v>
      </c>
      <c r="B282" s="147" t="s">
        <v>721</v>
      </c>
      <c r="C282" s="59" t="s">
        <v>490</v>
      </c>
      <c r="D282" s="189"/>
    </row>
    <row r="283" spans="1:4" ht="12.75" customHeight="1">
      <c r="A283" s="145" t="s">
        <v>174</v>
      </c>
      <c r="B283" s="62" t="s">
        <v>491</v>
      </c>
      <c r="C283" s="58" t="s">
        <v>492</v>
      </c>
      <c r="D283" s="189"/>
    </row>
    <row r="284" spans="1:4" ht="12.75" customHeight="1">
      <c r="A284" s="145" t="s">
        <v>177</v>
      </c>
      <c r="B284" s="62" t="s">
        <v>672</v>
      </c>
      <c r="C284" s="58" t="s">
        <v>673</v>
      </c>
      <c r="D284" s="189"/>
    </row>
    <row r="285" spans="1:4" ht="12.75" customHeight="1">
      <c r="A285" s="146" t="s">
        <v>180</v>
      </c>
      <c r="B285" s="147" t="s">
        <v>722</v>
      </c>
      <c r="C285" s="59" t="s">
        <v>493</v>
      </c>
      <c r="D285" s="190">
        <f>D276+D282+D283+D284</f>
        <v>3888136745</v>
      </c>
    </row>
    <row r="286" ht="13.5" thickBot="1"/>
    <row r="287" spans="1:4" ht="13.5" thickBot="1">
      <c r="A287" s="148" t="s">
        <v>494</v>
      </c>
      <c r="B287" s="66"/>
      <c r="C287" s="66"/>
      <c r="D287" s="194">
        <f>D229+D285</f>
        <v>7552323346</v>
      </c>
    </row>
  </sheetData>
  <sheetProtection/>
  <mergeCells count="1">
    <mergeCell ref="A3:D3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007peu</cp:lastModifiedBy>
  <cp:lastPrinted>2019-03-20T09:45:10Z</cp:lastPrinted>
  <dcterms:created xsi:type="dcterms:W3CDTF">2002-01-04T07:43:44Z</dcterms:created>
  <dcterms:modified xsi:type="dcterms:W3CDTF">2019-03-22T09:40:25Z</dcterms:modified>
  <cp:category/>
  <cp:version/>
  <cp:contentType/>
  <cp:contentStatus/>
</cp:coreProperties>
</file>