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55" activeTab="1"/>
  </bookViews>
  <sheets>
    <sheet name="Bevételek 1.a mell" sheetId="1" r:id="rId1"/>
    <sheet name="Kiadások 1.b mell" sheetId="2" r:id="rId2"/>
  </sheets>
  <definedNames>
    <definedName name="_xlnm.Print_Titles" localSheetId="0">'Bevételek 1.a mell'!$2:$3</definedName>
    <definedName name="_xlnm.Print_Titles" localSheetId="1">'Kiadások 1.b mell'!$3:$5</definedName>
    <definedName name="_xlnm.Print_Area" localSheetId="0">'Bevételek 1.a mell'!$A$1:$O$83</definedName>
  </definedNames>
  <calcPr fullCalcOnLoad="1"/>
</workbook>
</file>

<file path=xl/sharedStrings.xml><?xml version="1.0" encoding="utf-8"?>
<sst xmlns="http://schemas.openxmlformats.org/spreadsheetml/2006/main" count="261" uniqueCount="145">
  <si>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</si>
  <si>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</si>
  <si>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</si>
  <si>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</si>
  <si>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</si>
  <si>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</si>
  <si>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</si>
  <si>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</si>
  <si>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</si>
  <si>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</si>
  <si>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</si>
  <si>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</si>
  <si>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</si>
  <si>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</si>
  <si>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</si>
  <si>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</si>
  <si>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</si>
  <si>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</si>
  <si>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</si>
  <si>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</si>
  <si>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</si>
  <si>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</si>
  <si>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Bevételekből:</t>
  </si>
  <si>
    <t>kötelező önkormányzati feladatok</t>
  </si>
  <si>
    <t>önként vállalt feladatok</t>
  </si>
  <si>
    <t>Kiadásokból:</t>
  </si>
  <si>
    <t>Adópótlékok, adóbírságok</t>
  </si>
  <si>
    <t>Felhalmozási bevételek</t>
  </si>
  <si>
    <t xml:space="preserve">           </t>
  </si>
  <si>
    <t>K =</t>
  </si>
  <si>
    <t>Ö =</t>
  </si>
  <si>
    <t>előirányzat csop szám</t>
  </si>
  <si>
    <t xml:space="preserve">Működési bevétel </t>
  </si>
  <si>
    <t xml:space="preserve">II. fejezet összesen: 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</si>
  <si>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</si>
  <si>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</si>
  <si>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</si>
  <si>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</si>
  <si>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</si>
  <si>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 xml:space="preserve">III. fejezet összesen: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</si>
  <si>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</si>
  <si>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</si>
  <si>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</si>
  <si>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</si>
  <si>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</si>
  <si>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</si>
  <si>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III.5. Gyermekétkeztetés támogatása</t>
  </si>
  <si>
    <t xml:space="preserve"> A települési önkormányzatok szociális feladatainak egyéb támogatása</t>
  </si>
  <si>
    <t xml:space="preserve"> Gyermekétkeztetés támogatása</t>
  </si>
  <si>
    <t xml:space="preserve"> Könyvtári, közművelődési és múzeumi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</si>
  <si>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</si>
  <si>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</si>
  <si>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IV. fejezet összesen: 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</si>
  <si>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</si>
  <si>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</si>
  <si>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</si>
  <si>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</si>
  <si>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</si>
  <si>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107051-Szociális étkezés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</si>
  <si>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</si>
  <si>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</si>
  <si>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</si>
  <si>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</si>
  <si>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 041233 Hosszabb időtartamú közfoglalkoztatás</t>
  </si>
  <si>
    <t>045160 Közutak, hidak, alagutak üzemeltetése, fenntartása</t>
  </si>
  <si>
    <t>051030 Nem veszélyes (települési) hulladék begyűjtése</t>
  </si>
  <si>
    <t>066010 Zöldterület-kezelés</t>
  </si>
  <si>
    <t>066020 Város-, községgazdálkodási egyéb szolg.</t>
  </si>
  <si>
    <t>082044 Könyvtári szolgáltatások</t>
  </si>
  <si>
    <t>084031 Civil szervezetek működési támogatása</t>
  </si>
  <si>
    <t>107060 Egyéb szociális pénzbeli és természetbeni ellátás</t>
  </si>
  <si>
    <t>Kiegésztés az önkormányzati feladatokhoz</t>
  </si>
  <si>
    <t>Szünidei gyermekétkeztetés támogatása</t>
  </si>
  <si>
    <t>Behajtási költségek</t>
  </si>
  <si>
    <t>064010 Közvilágítás</t>
  </si>
  <si>
    <t>I. fejezet Önkormányzati feladatok</t>
  </si>
  <si>
    <t xml:space="preserve">I fejezet összesen: </t>
  </si>
  <si>
    <t>I. fejezet Önkormányzati feladatellátás</t>
  </si>
  <si>
    <t xml:space="preserve">I. fejezet összesen : </t>
  </si>
  <si>
    <t xml:space="preserve">Bátor Községi Önkormányzat </t>
  </si>
  <si>
    <t xml:space="preserve">Falugondnoki szolgáltatás támogatása </t>
  </si>
  <si>
    <t>Szolgáltatások ellenértéke</t>
  </si>
  <si>
    <t>013350 Az önkormányzati vagyonnal való gazdálkodás</t>
  </si>
  <si>
    <t>018030 Támogatási célú finanszírozási műveletek</t>
  </si>
  <si>
    <t xml:space="preserve">IV. fejezet  Támogatások </t>
  </si>
  <si>
    <t xml:space="preserve">III. fejezet 018010 Önkormányzatok elszámolásai a központi költségvetéssel </t>
  </si>
  <si>
    <t>1 fő</t>
  </si>
  <si>
    <t>Személyi juttatások (pm)</t>
  </si>
  <si>
    <t>4 fő</t>
  </si>
  <si>
    <t xml:space="preserve">Dologi kiadások   Falunap </t>
  </si>
  <si>
    <t>Községháza felújítása</t>
  </si>
  <si>
    <t xml:space="preserve">Átadás Egercsehi </t>
  </si>
  <si>
    <t>TOP 1.2.1.-16-HE1-2017-00002</t>
  </si>
  <si>
    <t xml:space="preserve">TARTALÉK </t>
  </si>
  <si>
    <t xml:space="preserve">Önkormányzati fejlesztés támogatása </t>
  </si>
  <si>
    <t>TB Alaptól egészségügyi feladatokra (fogorvos)</t>
  </si>
  <si>
    <t>Polgármesteri illetmény támogatása</t>
  </si>
  <si>
    <t>5 fő</t>
  </si>
  <si>
    <t>TB alaptól háziorvos ellátás</t>
  </si>
  <si>
    <t>Út járda felújítás</t>
  </si>
  <si>
    <t xml:space="preserve">Átad.pénzeszközök, társadalom- és szoc.pol.juttatások  lakásfenttartási támogastás, eseti támogatások Bursa Hungarica, tanévkezdési támogatás , téli rezsicsökkentés  504 000,- </t>
  </si>
  <si>
    <t>Átadás Egerbakta</t>
  </si>
  <si>
    <t xml:space="preserve">2018 évi maradvány </t>
  </si>
  <si>
    <t xml:space="preserve">                            Téli rezsicsökkentés   504 000,-    </t>
  </si>
  <si>
    <t xml:space="preserve">Ebből :                        TOP pályázat  48 600 000,- </t>
  </si>
  <si>
    <t xml:space="preserve">            2019 évben felhasználható :  11 846 786,-</t>
  </si>
  <si>
    <t xml:space="preserve">018030 Támogatási célú finanszírozási műveletek </t>
  </si>
  <si>
    <t>0. havi finanszírozás</t>
  </si>
  <si>
    <t>2019. eredeti előirányzat</t>
  </si>
  <si>
    <t>Módosítás</t>
  </si>
  <si>
    <t>011130 Önkormányzatok és önkormányzati hivatalok jogalkotó és általános igazgatási tevékenysége</t>
  </si>
  <si>
    <t>Működési bevételek</t>
  </si>
  <si>
    <t>Helyi önkormányzatok működésének általános támogatása</t>
  </si>
  <si>
    <t xml:space="preserve">                      0. havi finanszírozás :     868 121,- </t>
  </si>
  <si>
    <t>066020 Város-, községgazdálkodási egyéb szolgáltatások</t>
  </si>
  <si>
    <t>TB alaptól iskolaeü. normatív fin.</t>
  </si>
  <si>
    <t>107055 Falugondnoki, tanyagondnoki szolgáltatás</t>
  </si>
  <si>
    <t>II. fejezet 900020 Önkormányzatok funkcióira nem sorolható bevételi áh. Kívülről</t>
  </si>
  <si>
    <t>018010 Önkormányzatok elszámolásai a központi költségvetéssel</t>
  </si>
  <si>
    <t>Finanszírozási kiadások</t>
  </si>
  <si>
    <t>Egyéb működési célú kiadások</t>
  </si>
  <si>
    <t>Beruházások</t>
  </si>
  <si>
    <t>042180 Állat-egészségügy</t>
  </si>
  <si>
    <t>072111 Háziorvosi alapellátás</t>
  </si>
  <si>
    <t>072311 Fogorvosi alapellátás</t>
  </si>
  <si>
    <t>082091 Közművelődés - közösségi és társadalmi részvétel fejlesztése</t>
  </si>
  <si>
    <t>082092 Közművelődés-hagyományos közösségi kulturális értékek gondozása</t>
  </si>
  <si>
    <t>104037 Intézményen kívüli gyermekétkeztetés</t>
  </si>
  <si>
    <t>104042 Család- és gyermekjóléti szolgálatások</t>
  </si>
  <si>
    <t>107052 Házi segítségnyújtás</t>
  </si>
  <si>
    <t>2018.</t>
  </si>
  <si>
    <t>Módosított előirányzat II.</t>
  </si>
  <si>
    <t>Működési célú költségvetési támogatások és kiegészítő támogatások</t>
  </si>
  <si>
    <t>Tárgyi eszköz beszerzés</t>
  </si>
  <si>
    <t>Ingatlanok felújítása</t>
  </si>
  <si>
    <t>062020 Településfejlesztési projektek és támogatásuk</t>
  </si>
  <si>
    <t>Felújítások</t>
  </si>
  <si>
    <t>Módosított előirányzat III.</t>
  </si>
  <si>
    <t xml:space="preserve">Földhasználati jogok </t>
  </si>
  <si>
    <t xml:space="preserve">Lakásbérleti díj </t>
  </si>
  <si>
    <t>Nem lakás véljára szolg. helyiség bérlet</t>
  </si>
  <si>
    <t>Államháztartáson belüli megelőlegezés</t>
  </si>
  <si>
    <t xml:space="preserve"> </t>
  </si>
  <si>
    <t>047320 Turizmusfejlesztési támogatások és tevékenységek</t>
  </si>
  <si>
    <t>Engedélyezett létszám 2019 évre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</si>
</sst>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\ &quot;Ft&quot;"/>
    <numFmt numFmtId="170" formatCode="[$-40E]yyyy\.\ mmmm\ d\."/>
    <numFmt numFmtId="171" formatCode="#,##0.00\ &quot;Ft&quot;"/>
    <numFmt numFmtId="172" formatCode="#,##0.0\ &quot;Ft&quot;"/>
    <numFmt numFmtId="173" formatCode="_-* #,##0\ &quot;Ft&quot;_-;\-* #,##0\ &quot;Ft&quot;_-;_-* &quot;-&quot;??\ &quot;Ft&quot;_-;_-@_-"/>
    <numFmt numFmtId="174" formatCode="[$-40E]yyyy\.\ mmmm\ d\.\,\ dddd"/>
  </numFmts>
  <fonts count="81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0"/>
      <name val="Times New Roman"/>
      <family val="1"/>
    </font>
    <font>
      <sz val="9"/>
      <name val="Times New Roman CE"/>
      <family val="1"/>
    </font>
    <font>
      <b/>
      <i/>
      <sz val="12"/>
      <name val="Times New Roman CE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color indexed="8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 CE"/>
      <family val="0"/>
    </font>
    <font>
      <b/>
      <sz val="10"/>
      <name val="MS Sans Serif"/>
      <family val="0"/>
    </font>
    <font>
      <b/>
      <sz val="9"/>
      <name val="Times New Roman CE"/>
      <family val="0"/>
    </font>
    <font>
      <sz val="16"/>
      <name val="Times New Roman CE"/>
      <family val="0"/>
    </font>
    <font>
      <sz val="16"/>
      <name val="Times New Roman"/>
      <family val="1"/>
    </font>
    <font>
      <sz val="16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 CE"/>
      <family val="0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63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/>
    </xf>
    <xf numFmtId="16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7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10" xfId="56" applyFont="1" applyBorder="1" applyAlignment="1">
      <alignment horizontal="left" vertical="center" wrapText="1"/>
      <protection/>
    </xf>
    <xf numFmtId="3" fontId="3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center" vertical="center" wrapText="1"/>
      <protection/>
    </xf>
    <xf numFmtId="3" fontId="5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left" vertical="center"/>
      <protection/>
    </xf>
    <xf numFmtId="3" fontId="5" fillId="0" borderId="10" xfId="56" applyFont="1" applyBorder="1" applyAlignment="1">
      <alignment horizontal="left" vertical="center"/>
      <protection/>
    </xf>
    <xf numFmtId="3" fontId="7" fillId="0" borderId="10" xfId="56" applyFont="1" applyFill="1" applyBorder="1" applyAlignment="1">
      <alignment horizontal="centerContinuous" vertical="center"/>
      <protection/>
    </xf>
    <xf numFmtId="3" fontId="5" fillId="0" borderId="10" xfId="56" applyFont="1" applyFill="1" applyBorder="1" applyAlignment="1">
      <alignment horizontal="centerContinuous" vertical="center"/>
      <protection/>
    </xf>
    <xf numFmtId="3" fontId="7" fillId="0" borderId="10" xfId="56" applyFont="1" applyFill="1" applyBorder="1" applyAlignment="1">
      <alignment horizontal="centerContinuous" vertical="center" wrapText="1"/>
      <protection/>
    </xf>
    <xf numFmtId="3" fontId="7" fillId="0" borderId="10" xfId="56" applyFont="1" applyFill="1" applyBorder="1" applyAlignment="1">
      <alignment horizontal="left" vertical="center"/>
      <protection/>
    </xf>
    <xf numFmtId="3" fontId="5" fillId="0" borderId="10" xfId="56" applyFont="1" applyFill="1" applyBorder="1" applyAlignment="1">
      <alignment horizontal="left" vertical="center"/>
      <protection/>
    </xf>
    <xf numFmtId="3" fontId="5" fillId="0" borderId="10" xfId="56" applyFont="1" applyFill="1" applyBorder="1" applyAlignment="1">
      <alignment horizontal="left" vertical="center" wrapText="1"/>
      <protection/>
    </xf>
    <xf numFmtId="166" fontId="7" fillId="0" borderId="10" xfId="56" applyNumberFormat="1" applyFont="1" applyBorder="1" applyAlignment="1">
      <alignment horizontal="centerContinuous" vertical="center"/>
      <protection/>
    </xf>
    <xf numFmtId="166" fontId="7" fillId="0" borderId="10" xfId="56" applyNumberFormat="1" applyFont="1" applyBorder="1" applyAlignment="1">
      <alignment horizontal="centerContinuous" vertical="center" wrapText="1"/>
      <protection/>
    </xf>
    <xf numFmtId="0" fontId="27" fillId="3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1" xfId="56" applyFont="1" applyFill="1" applyBorder="1" applyAlignment="1">
      <alignment horizontal="left" vertical="center"/>
      <protection/>
    </xf>
    <xf numFmtId="0" fontId="6" fillId="34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23" fillId="0" borderId="10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horizontal="left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/>
      <protection/>
    </xf>
    <xf numFmtId="0" fontId="23" fillId="0" borderId="10" xfId="55" applyFont="1" applyBorder="1" applyAlignment="1" quotePrefix="1">
      <alignment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9" fillId="0" borderId="10" xfId="55" applyFont="1" applyBorder="1" applyAlignment="1">
      <alignment horizontal="left" vertical="center"/>
      <protection/>
    </xf>
    <xf numFmtId="0" fontId="19" fillId="0" borderId="10" xfId="55" applyFont="1" applyBorder="1" applyAlignment="1">
      <alignment vertical="center"/>
      <protection/>
    </xf>
    <xf numFmtId="0" fontId="21" fillId="34" borderId="11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64" fontId="24" fillId="34" borderId="10" xfId="0" applyNumberFormat="1" applyFont="1" applyFill="1" applyBorder="1" applyAlignment="1">
      <alignment vertical="center"/>
    </xf>
    <xf numFmtId="3" fontId="7" fillId="0" borderId="11" xfId="56" applyFont="1" applyFill="1" applyBorder="1" applyAlignment="1">
      <alignment horizontal="centerContinuous" vertical="center"/>
      <protection/>
    </xf>
    <xf numFmtId="3" fontId="7" fillId="0" borderId="12" xfId="56" applyFont="1" applyFill="1" applyBorder="1" applyAlignment="1">
      <alignment horizontal="centerContinuous" vertical="center"/>
      <protection/>
    </xf>
    <xf numFmtId="164" fontId="5" fillId="0" borderId="10" xfId="56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4" fillId="35" borderId="10" xfId="55" applyNumberFormat="1" applyFont="1" applyFill="1" applyBorder="1" applyAlignment="1">
      <alignment horizontal="right" vertical="center"/>
      <protection/>
    </xf>
    <xf numFmtId="3" fontId="28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 wrapText="1"/>
    </xf>
    <xf numFmtId="0" fontId="21" fillId="34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169" fontId="21" fillId="35" borderId="10" xfId="55" applyNumberFormat="1" applyFont="1" applyFill="1" applyBorder="1" applyAlignment="1">
      <alignment horizontal="right" vertical="center"/>
      <protection/>
    </xf>
    <xf numFmtId="169" fontId="24" fillId="0" borderId="10" xfId="0" applyNumberFormat="1" applyFont="1" applyBorder="1" applyAlignment="1">
      <alignment horizontal="right" vertical="center"/>
    </xf>
    <xf numFmtId="169" fontId="21" fillId="0" borderId="10" xfId="0" applyNumberFormat="1" applyFont="1" applyBorder="1" applyAlignment="1">
      <alignment horizontal="right" vertical="center"/>
    </xf>
    <xf numFmtId="3" fontId="5" fillId="0" borderId="10" xfId="56" applyFont="1" applyFill="1" applyBorder="1" applyAlignment="1">
      <alignment vertical="center"/>
      <protection/>
    </xf>
    <xf numFmtId="169" fontId="7" fillId="0" borderId="10" xfId="56" applyNumberFormat="1" applyFont="1" applyBorder="1" applyAlignment="1">
      <alignment vertical="center"/>
      <protection/>
    </xf>
    <xf numFmtId="169" fontId="7" fillId="0" borderId="10" xfId="56" applyNumberFormat="1" applyFont="1" applyFill="1" applyBorder="1" applyAlignment="1">
      <alignment vertical="center"/>
      <protection/>
    </xf>
    <xf numFmtId="169" fontId="5" fillId="0" borderId="10" xfId="56" applyNumberFormat="1" applyFont="1" applyBorder="1" applyAlignment="1">
      <alignment vertical="center"/>
      <protection/>
    </xf>
    <xf numFmtId="169" fontId="6" fillId="34" borderId="10" xfId="56" applyNumberFormat="1" applyFont="1" applyFill="1" applyBorder="1" applyAlignment="1">
      <alignment vertical="center"/>
      <protection/>
    </xf>
    <xf numFmtId="169" fontId="6" fillId="0" borderId="10" xfId="56" applyNumberFormat="1" applyFont="1" applyBorder="1" applyAlignment="1">
      <alignment vertical="center"/>
      <protection/>
    </xf>
    <xf numFmtId="3" fontId="25" fillId="0" borderId="10" xfId="56" applyFont="1" applyFill="1" applyBorder="1" applyAlignment="1">
      <alignment vertical="center"/>
      <protection/>
    </xf>
    <xf numFmtId="3" fontId="5" fillId="0" borderId="10" xfId="56" applyFont="1" applyBorder="1" applyAlignment="1">
      <alignment vertical="center" wrapText="1"/>
      <protection/>
    </xf>
    <xf numFmtId="3" fontId="32" fillId="0" borderId="0" xfId="0" applyNumberFormat="1" applyFont="1" applyAlignment="1">
      <alignment/>
    </xf>
    <xf numFmtId="3" fontId="32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32" fillId="33" borderId="10" xfId="0" applyNumberFormat="1" applyFont="1" applyFill="1" applyBorder="1" applyAlignment="1">
      <alignment/>
    </xf>
    <xf numFmtId="3" fontId="32" fillId="34" borderId="10" xfId="0" applyNumberFormat="1" applyFont="1" applyFill="1" applyBorder="1" applyAlignment="1">
      <alignment vertical="center"/>
    </xf>
    <xf numFmtId="169" fontId="32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vertical="center"/>
    </xf>
    <xf numFmtId="3" fontId="25" fillId="0" borderId="12" xfId="56" applyFont="1" applyFill="1" applyBorder="1" applyAlignment="1">
      <alignment vertical="center"/>
      <protection/>
    </xf>
    <xf numFmtId="3" fontId="4" fillId="0" borderId="11" xfId="56" applyFont="1" applyFill="1" applyBorder="1" applyAlignment="1">
      <alignment vertical="center"/>
      <protection/>
    </xf>
    <xf numFmtId="3" fontId="5" fillId="0" borderId="10" xfId="56" applyFont="1" applyFill="1" applyBorder="1" applyAlignment="1">
      <alignment horizontal="left" vertical="center" wrapText="1"/>
      <protection/>
    </xf>
    <xf numFmtId="173" fontId="80" fillId="0" borderId="10" xfId="0" applyNumberFormat="1" applyFont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169" fontId="35" fillId="0" borderId="10" xfId="56" applyNumberFormat="1" applyFont="1" applyBorder="1" applyAlignment="1">
      <alignment vertical="center"/>
      <protection/>
    </xf>
    <xf numFmtId="169" fontId="24" fillId="36" borderId="10" xfId="0" applyNumberFormat="1" applyFont="1" applyFill="1" applyBorder="1" applyAlignment="1">
      <alignment horizontal="right" vertical="center"/>
    </xf>
    <xf numFmtId="3" fontId="5" fillId="0" borderId="11" xfId="56" applyFont="1" applyFill="1" applyBorder="1" applyAlignment="1">
      <alignment horizontal="left" vertical="center" wrapText="1"/>
      <protection/>
    </xf>
    <xf numFmtId="3" fontId="5" fillId="0" borderId="11" xfId="56" applyFont="1" applyBorder="1" applyAlignment="1">
      <alignment vertical="center" wrapText="1"/>
      <protection/>
    </xf>
    <xf numFmtId="169" fontId="32" fillId="36" borderId="10" xfId="0" applyNumberFormat="1" applyFont="1" applyFill="1" applyBorder="1" applyAlignment="1">
      <alignment/>
    </xf>
    <xf numFmtId="169" fontId="32" fillId="33" borderId="10" xfId="0" applyNumberFormat="1" applyFont="1" applyFill="1" applyBorder="1" applyAlignment="1">
      <alignment/>
    </xf>
    <xf numFmtId="3" fontId="25" fillId="0" borderId="0" xfId="56" applyFont="1" applyFill="1" applyBorder="1" applyAlignment="1">
      <alignment vertical="center"/>
      <protection/>
    </xf>
    <xf numFmtId="0" fontId="36" fillId="0" borderId="10" xfId="0" applyFont="1" applyBorder="1" applyAlignment="1">
      <alignment/>
    </xf>
    <xf numFmtId="0" fontId="36" fillId="0" borderId="13" xfId="0" applyFont="1" applyBorder="1" applyAlignment="1">
      <alignment/>
    </xf>
    <xf numFmtId="169" fontId="24" fillId="36" borderId="10" xfId="0" applyNumberFormat="1" applyFont="1" applyFill="1" applyBorder="1" applyAlignment="1">
      <alignment/>
    </xf>
    <xf numFmtId="169" fontId="32" fillId="36" borderId="10" xfId="0" applyNumberFormat="1" applyFont="1" applyFill="1" applyBorder="1" applyAlignment="1">
      <alignment vertical="center"/>
    </xf>
    <xf numFmtId="169" fontId="6" fillId="36" borderId="10" xfId="56" applyNumberFormat="1" applyFont="1" applyFill="1" applyBorder="1" applyAlignment="1">
      <alignment vertical="center"/>
      <protection/>
    </xf>
    <xf numFmtId="173" fontId="5" fillId="36" borderId="10" xfId="0" applyNumberFormat="1" applyFont="1" applyFill="1" applyBorder="1" applyAlignment="1">
      <alignment vertical="center"/>
    </xf>
    <xf numFmtId="169" fontId="7" fillId="36" borderId="10" xfId="56" applyNumberFormat="1" applyFont="1" applyFill="1" applyBorder="1" applyAlignment="1">
      <alignment vertical="center"/>
      <protection/>
    </xf>
    <xf numFmtId="173" fontId="5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69" fontId="5" fillId="0" borderId="10" xfId="56" applyNumberFormat="1" applyFont="1" applyBorder="1" applyAlignment="1">
      <alignment horizontal="right" vertical="center"/>
      <protection/>
    </xf>
    <xf numFmtId="3" fontId="7" fillId="0" borderId="10" xfId="56" applyFont="1" applyFill="1" applyBorder="1" applyAlignment="1">
      <alignment vertical="center"/>
      <protection/>
    </xf>
    <xf numFmtId="5" fontId="5" fillId="0" borderId="10" xfId="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169" fontId="24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169" fontId="32" fillId="36" borderId="10" xfId="0" applyNumberFormat="1" applyFont="1" applyFill="1" applyBorder="1" applyAlignment="1">
      <alignment horizontal="right" vertical="center"/>
    </xf>
    <xf numFmtId="169" fontId="5" fillId="0" borderId="14" xfId="56" applyNumberFormat="1" applyFont="1" applyBorder="1" applyAlignment="1">
      <alignment vertical="center"/>
      <protection/>
    </xf>
    <xf numFmtId="169" fontId="32" fillId="0" borderId="10" xfId="0" applyNumberFormat="1" applyFont="1" applyFill="1" applyBorder="1" applyAlignment="1">
      <alignment/>
    </xf>
    <xf numFmtId="169" fontId="32" fillId="0" borderId="10" xfId="0" applyNumberFormat="1" applyFont="1" applyFill="1" applyBorder="1" applyAlignment="1">
      <alignment horizontal="right" vertical="center"/>
    </xf>
    <xf numFmtId="169" fontId="24" fillId="0" borderId="10" xfId="0" applyNumberFormat="1" applyFont="1" applyFill="1" applyBorder="1" applyAlignment="1">
      <alignment/>
    </xf>
    <xf numFmtId="169" fontId="32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3" fontId="7" fillId="0" borderId="14" xfId="56" applyFont="1" applyBorder="1" applyAlignment="1">
      <alignment horizontal="center" vertical="center" wrapText="1"/>
      <protection/>
    </xf>
    <xf numFmtId="169" fontId="32" fillId="0" borderId="10" xfId="0" applyNumberFormat="1" applyFont="1" applyBorder="1" applyAlignment="1">
      <alignment horizontal="right"/>
    </xf>
    <xf numFmtId="169" fontId="32" fillId="36" borderId="10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vertical="center"/>
    </xf>
    <xf numFmtId="5" fontId="5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3" fontId="7" fillId="0" borderId="11" xfId="56" applyFont="1" applyFill="1" applyBorder="1" applyAlignment="1">
      <alignment horizontal="left" vertical="center"/>
      <protection/>
    </xf>
    <xf numFmtId="3" fontId="7" fillId="0" borderId="12" xfId="56" applyFont="1" applyFill="1" applyBorder="1" applyAlignment="1">
      <alignment horizontal="left" vertical="center"/>
      <protection/>
    </xf>
    <xf numFmtId="3" fontId="7" fillId="0" borderId="13" xfId="56" applyFont="1" applyFill="1" applyBorder="1" applyAlignment="1">
      <alignment horizontal="left" vertical="center"/>
      <protection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69" fontId="5" fillId="0" borderId="15" xfId="56" applyNumberFormat="1" applyFont="1" applyBorder="1" applyAlignment="1">
      <alignment horizontal="right" vertical="center"/>
      <protection/>
    </xf>
    <xf numFmtId="169" fontId="5" fillId="0" borderId="16" xfId="56" applyNumberFormat="1" applyFont="1" applyBorder="1" applyAlignment="1">
      <alignment horizontal="right" vertical="center"/>
      <protection/>
    </xf>
    <xf numFmtId="169" fontId="5" fillId="0" borderId="14" xfId="56" applyNumberFormat="1" applyFont="1" applyBorder="1" applyAlignment="1">
      <alignment horizontal="right" vertical="center"/>
      <protection/>
    </xf>
    <xf numFmtId="169" fontId="5" fillId="0" borderId="15" xfId="56" applyNumberFormat="1" applyFont="1" applyBorder="1" applyAlignment="1">
      <alignment vertical="center"/>
      <protection/>
    </xf>
    <xf numFmtId="169" fontId="5" fillId="0" borderId="14" xfId="56" applyNumberFormat="1" applyFont="1" applyBorder="1" applyAlignment="1">
      <alignment vertical="center"/>
      <protection/>
    </xf>
    <xf numFmtId="3" fontId="5" fillId="0" borderId="11" xfId="56" applyFont="1" applyBorder="1" applyAlignment="1">
      <alignment horizontal="left" vertical="center" wrapText="1"/>
      <protection/>
    </xf>
    <xf numFmtId="3" fontId="5" fillId="0" borderId="12" xfId="56" applyFont="1" applyBorder="1" applyAlignment="1">
      <alignment horizontal="left" vertical="center" wrapText="1"/>
      <protection/>
    </xf>
    <xf numFmtId="3" fontId="5" fillId="0" borderId="13" xfId="56" applyFont="1" applyBorder="1" applyAlignment="1">
      <alignment horizontal="left" vertical="center" wrapText="1"/>
      <protection/>
    </xf>
    <xf numFmtId="3" fontId="5" fillId="0" borderId="11" xfId="56" applyFont="1" applyBorder="1" applyAlignment="1">
      <alignment horizontal="left" vertical="center"/>
      <protection/>
    </xf>
    <xf numFmtId="3" fontId="5" fillId="0" borderId="12" xfId="56" applyFont="1" applyBorder="1" applyAlignment="1">
      <alignment horizontal="left" vertical="center"/>
      <protection/>
    </xf>
    <xf numFmtId="3" fontId="5" fillId="0" borderId="13" xfId="56" applyFont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3" xfId="56" applyFont="1" applyFill="1" applyBorder="1" applyAlignment="1">
      <alignment horizontal="left" vertical="center"/>
      <protection/>
    </xf>
    <xf numFmtId="3" fontId="7" fillId="0" borderId="11" xfId="56" applyFont="1" applyBorder="1" applyAlignment="1">
      <alignment horizontal="left" vertical="center" wrapText="1"/>
      <protection/>
    </xf>
    <xf numFmtId="3" fontId="7" fillId="0" borderId="12" xfId="56" applyFont="1" applyBorder="1" applyAlignment="1">
      <alignment horizontal="left" vertical="center" wrapText="1"/>
      <protection/>
    </xf>
    <xf numFmtId="3" fontId="7" fillId="0" borderId="13" xfId="56" applyFont="1" applyBorder="1" applyAlignment="1">
      <alignment horizontal="left" vertical="center" wrapText="1"/>
      <protection/>
    </xf>
    <xf numFmtId="3" fontId="7" fillId="33" borderId="11" xfId="56" applyFont="1" applyFill="1" applyBorder="1" applyAlignment="1">
      <alignment horizontal="left" vertical="center"/>
      <protection/>
    </xf>
    <xf numFmtId="3" fontId="7" fillId="33" borderId="12" xfId="56" applyFont="1" applyFill="1" applyBorder="1" applyAlignment="1">
      <alignment horizontal="left" vertical="center"/>
      <protection/>
    </xf>
    <xf numFmtId="3" fontId="7" fillId="33" borderId="13" xfId="56" applyFont="1" applyFill="1" applyBorder="1" applyAlignment="1">
      <alignment horizontal="left" vertical="center"/>
      <protection/>
    </xf>
    <xf numFmtId="3" fontId="7" fillId="0" borderId="11" xfId="56" applyFont="1" applyFill="1" applyBorder="1" applyAlignment="1">
      <alignment horizontal="left" vertical="center" wrapText="1"/>
      <protection/>
    </xf>
    <xf numFmtId="3" fontId="7" fillId="0" borderId="12" xfId="56" applyFont="1" applyFill="1" applyBorder="1" applyAlignment="1">
      <alignment horizontal="left" vertical="center" wrapText="1"/>
      <protection/>
    </xf>
    <xf numFmtId="3" fontId="7" fillId="0" borderId="13" xfId="56" applyFont="1" applyFill="1" applyBorder="1" applyAlignment="1">
      <alignment horizontal="left" vertical="center" wrapText="1"/>
      <protection/>
    </xf>
    <xf numFmtId="3" fontId="5" fillId="0" borderId="11" xfId="56" applyFont="1" applyFill="1" applyBorder="1" applyAlignment="1">
      <alignment horizontal="left" vertical="center" wrapText="1"/>
      <protection/>
    </xf>
    <xf numFmtId="3" fontId="5" fillId="0" borderId="12" xfId="56" applyFont="1" applyFill="1" applyBorder="1" applyAlignment="1">
      <alignment horizontal="left" vertical="center" wrapText="1"/>
      <protection/>
    </xf>
    <xf numFmtId="3" fontId="5" fillId="0" borderId="13" xfId="56" applyFont="1" applyFill="1" applyBorder="1" applyAlignment="1">
      <alignment horizontal="left" vertical="center" wrapText="1"/>
      <protection/>
    </xf>
    <xf numFmtId="0" fontId="7" fillId="37" borderId="11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left" vertical="center" wrapText="1"/>
    </xf>
    <xf numFmtId="0" fontId="7" fillId="37" borderId="13" xfId="0" applyFont="1" applyFill="1" applyBorder="1" applyAlignment="1">
      <alignment horizontal="left" vertical="center" wrapText="1"/>
    </xf>
    <xf numFmtId="3" fontId="7" fillId="35" borderId="11" xfId="56" applyFont="1" applyFill="1" applyBorder="1" applyAlignment="1">
      <alignment horizontal="left" vertical="center"/>
      <protection/>
    </xf>
    <xf numFmtId="3" fontId="7" fillId="35" borderId="12" xfId="56" applyFont="1" applyFill="1" applyBorder="1" applyAlignment="1">
      <alignment horizontal="left" vertical="center"/>
      <protection/>
    </xf>
    <xf numFmtId="3" fontId="7" fillId="35" borderId="13" xfId="56" applyFont="1" applyFill="1" applyBorder="1" applyAlignment="1">
      <alignment horizontal="lef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3" fontId="7" fillId="37" borderId="11" xfId="56" applyFont="1" applyFill="1" applyBorder="1" applyAlignment="1">
      <alignment horizontal="left" vertical="center"/>
      <protection/>
    </xf>
    <xf numFmtId="3" fontId="7" fillId="37" borderId="12" xfId="56" applyFont="1" applyFill="1" applyBorder="1" applyAlignment="1">
      <alignment horizontal="left" vertical="center"/>
      <protection/>
    </xf>
    <xf numFmtId="3" fontId="7" fillId="37" borderId="13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167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7" fillId="37" borderId="11" xfId="56" applyFont="1" applyFill="1" applyBorder="1" applyAlignment="1">
      <alignment horizontal="left" vertical="center"/>
      <protection/>
    </xf>
    <xf numFmtId="3" fontId="7" fillId="37" borderId="12" xfId="56" applyFont="1" applyFill="1" applyBorder="1" applyAlignment="1">
      <alignment horizontal="left" vertical="center"/>
      <protection/>
    </xf>
    <xf numFmtId="3" fontId="7" fillId="37" borderId="13" xfId="56" applyFont="1" applyFill="1" applyBorder="1" applyAlignment="1">
      <alignment horizontal="left" vertical="center"/>
      <protection/>
    </xf>
    <xf numFmtId="167" fontId="38" fillId="0" borderId="15" xfId="0" applyNumberFormat="1" applyFont="1" applyBorder="1" applyAlignment="1">
      <alignment horizontal="center" vertical="center" wrapText="1"/>
    </xf>
    <xf numFmtId="167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5" fillId="0" borderId="10" xfId="56" applyFont="1" applyFill="1" applyBorder="1" applyAlignment="1">
      <alignment horizontal="left" vertical="center" wrapText="1"/>
      <protection/>
    </xf>
    <xf numFmtId="3" fontId="25" fillId="0" borderId="10" xfId="56" applyFont="1" applyBorder="1" applyAlignment="1">
      <alignment horizontal="center" vertical="center" wrapText="1"/>
      <protection/>
    </xf>
    <xf numFmtId="3" fontId="15" fillId="0" borderId="10" xfId="56" applyFont="1" applyBorder="1" applyAlignment="1">
      <alignment horizontal="center" vertical="center" wrapText="1"/>
      <protection/>
    </xf>
    <xf numFmtId="3" fontId="26" fillId="0" borderId="10" xfId="56" applyFont="1" applyBorder="1" applyAlignment="1">
      <alignment horizontal="center" vertical="center" wrapText="1"/>
      <protection/>
    </xf>
    <xf numFmtId="1" fontId="38" fillId="0" borderId="10" xfId="0" applyNumberFormat="1" applyFont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 vertical="center"/>
    </xf>
    <xf numFmtId="0" fontId="7" fillId="37" borderId="12" xfId="0" applyFont="1" applyFill="1" applyBorder="1" applyAlignment="1">
      <alignment horizontal="left" vertical="center"/>
    </xf>
    <xf numFmtId="0" fontId="7" fillId="37" borderId="13" xfId="0" applyFont="1" applyFill="1" applyBorder="1" applyAlignment="1">
      <alignment horizontal="left" vertical="center"/>
    </xf>
    <xf numFmtId="3" fontId="15" fillId="0" borderId="10" xfId="56" applyFont="1" applyBorder="1" applyAlignment="1">
      <alignment horizontal="center" vertical="center" wrapText="1"/>
      <protection/>
    </xf>
    <xf numFmtId="3" fontId="15" fillId="0" borderId="15" xfId="56" applyFont="1" applyBorder="1" applyAlignment="1">
      <alignment horizontal="center" vertical="center" wrapText="1"/>
      <protection/>
    </xf>
    <xf numFmtId="3" fontId="15" fillId="0" borderId="14" xfId="56" applyFont="1" applyBorder="1" applyAlignment="1">
      <alignment horizontal="center" vertical="center" wrapText="1"/>
      <protection/>
    </xf>
    <xf numFmtId="3" fontId="5" fillId="0" borderId="11" xfId="56" applyFont="1" applyFill="1" applyBorder="1" applyAlignment="1">
      <alignment horizontal="left" vertical="center"/>
      <protection/>
    </xf>
    <xf numFmtId="3" fontId="5" fillId="0" borderId="13" xfId="56" applyFont="1" applyFill="1" applyBorder="1" applyAlignment="1">
      <alignment horizontal="lef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3" fontId="5" fillId="0" borderId="11" xfId="56" applyFont="1" applyBorder="1" applyAlignment="1">
      <alignment horizontal="left" vertical="center"/>
      <protection/>
    </xf>
    <xf numFmtId="3" fontId="5" fillId="0" borderId="12" xfId="56" applyFont="1" applyBorder="1" applyAlignment="1">
      <alignment horizontal="left" vertical="center"/>
      <protection/>
    </xf>
    <xf numFmtId="3" fontId="5" fillId="0" borderId="13" xfId="56" applyFont="1" applyBorder="1" applyAlignment="1">
      <alignment horizontal="left" vertical="center"/>
      <protection/>
    </xf>
    <xf numFmtId="173" fontId="5" fillId="0" borderId="15" xfId="0" applyNumberFormat="1" applyFont="1" applyBorder="1" applyAlignment="1">
      <alignment horizontal="right" vertical="center"/>
    </xf>
    <xf numFmtId="173" fontId="5" fillId="0" borderId="16" xfId="0" applyNumberFormat="1" applyFont="1" applyBorder="1" applyAlignment="1">
      <alignment horizontal="right" vertical="center"/>
    </xf>
    <xf numFmtId="173" fontId="5" fillId="0" borderId="14" xfId="0" applyNumberFormat="1" applyFont="1" applyBorder="1" applyAlignment="1">
      <alignment horizontal="right" vertical="center"/>
    </xf>
    <xf numFmtId="3" fontId="6" fillId="35" borderId="11" xfId="56" applyFont="1" applyFill="1" applyBorder="1" applyAlignment="1">
      <alignment horizontal="left" vertical="center" wrapText="1"/>
      <protection/>
    </xf>
    <xf numFmtId="3" fontId="6" fillId="35" borderId="12" xfId="56" applyFont="1" applyFill="1" applyBorder="1" applyAlignment="1">
      <alignment horizontal="left" vertical="center" wrapText="1"/>
      <protection/>
    </xf>
    <xf numFmtId="3" fontId="6" fillId="35" borderId="13" xfId="56" applyFont="1" applyFill="1" applyBorder="1" applyAlignment="1">
      <alignment horizontal="left" vertical="center" wrapText="1"/>
      <protection/>
    </xf>
    <xf numFmtId="3" fontId="7" fillId="0" borderId="15" xfId="56" applyFont="1" applyBorder="1" applyAlignment="1">
      <alignment horizontal="center" vertical="center" wrapText="1"/>
      <protection/>
    </xf>
    <xf numFmtId="3" fontId="7" fillId="0" borderId="16" xfId="56" applyFont="1" applyBorder="1" applyAlignment="1">
      <alignment horizontal="center" vertical="center" wrapText="1"/>
      <protection/>
    </xf>
    <xf numFmtId="3" fontId="7" fillId="0" borderId="14" xfId="56" applyFont="1" applyBorder="1" applyAlignment="1">
      <alignment horizontal="center" vertical="center" wrapText="1"/>
      <protection/>
    </xf>
    <xf numFmtId="5" fontId="5" fillId="0" borderId="15" xfId="0" applyNumberFormat="1" applyFont="1" applyBorder="1" applyAlignment="1">
      <alignment horizontal="right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4" xfId="0" applyNumberFormat="1" applyFont="1" applyBorder="1" applyAlignment="1">
      <alignment horizontal="right" vertical="center"/>
    </xf>
    <xf numFmtId="173" fontId="5" fillId="0" borderId="15" xfId="0" applyNumberFormat="1" applyFont="1" applyFill="1" applyBorder="1" applyAlignment="1">
      <alignment horizontal="center" vertical="center"/>
    </xf>
    <xf numFmtId="173" fontId="5" fillId="0" borderId="16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5" fontId="5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37" borderId="11" xfId="0" applyFont="1" applyFill="1" applyBorder="1" applyAlignment="1">
      <alignment horizontal="left" vertical="center"/>
    </xf>
    <xf numFmtId="0" fontId="21" fillId="37" borderId="12" xfId="0" applyFont="1" applyFill="1" applyBorder="1" applyAlignment="1">
      <alignment horizontal="left" vertical="center"/>
    </xf>
    <xf numFmtId="0" fontId="21" fillId="37" borderId="13" xfId="0" applyFont="1" applyFill="1" applyBorder="1" applyAlignment="1">
      <alignment horizontal="left" vertical="center"/>
    </xf>
    <xf numFmtId="169" fontId="32" fillId="0" borderId="15" xfId="0" applyNumberFormat="1" applyFont="1" applyFill="1" applyBorder="1" applyAlignment="1">
      <alignment horizontal="right" vertical="center"/>
    </xf>
    <xf numFmtId="169" fontId="32" fillId="0" borderId="14" xfId="0" applyNumberFormat="1" applyFont="1" applyFill="1" applyBorder="1" applyAlignment="1">
      <alignment horizontal="right" vertical="center"/>
    </xf>
    <xf numFmtId="169" fontId="32" fillId="0" borderId="15" xfId="0" applyNumberFormat="1" applyFont="1" applyBorder="1" applyAlignment="1">
      <alignment horizontal="right" vertical="center"/>
    </xf>
    <xf numFmtId="169" fontId="32" fillId="0" borderId="14" xfId="0" applyNumberFormat="1" applyFont="1" applyBorder="1" applyAlignment="1">
      <alignment horizontal="right" vertical="center"/>
    </xf>
    <xf numFmtId="0" fontId="23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3" fillId="34" borderId="13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" fontId="39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3" xfId="0" applyFont="1" applyFill="1" applyBorder="1" applyAlignment="1">
      <alignment vertical="center"/>
    </xf>
    <xf numFmtId="0" fontId="33" fillId="35" borderId="10" xfId="55" applyFont="1" applyFill="1" applyBorder="1" applyAlignment="1">
      <alignment horizontal="left" vertical="center"/>
      <protection/>
    </xf>
    <xf numFmtId="0" fontId="34" fillId="35" borderId="11" xfId="0" applyFont="1" applyFill="1" applyBorder="1" applyAlignment="1">
      <alignment horizontal="left" vertical="center"/>
    </xf>
    <xf numFmtId="0" fontId="34" fillId="35" borderId="12" xfId="0" applyFont="1" applyFill="1" applyBorder="1" applyAlignment="1">
      <alignment horizontal="left" vertical="center"/>
    </xf>
    <xf numFmtId="0" fontId="34" fillId="35" borderId="13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1MELL" xfId="55"/>
    <cellStyle name="Normál_2MELL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000375" y="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3000375" y="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3000375" y="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Szöveg 13"/>
        <xdr:cNvSpPr txBox="1">
          <a:spLocks noChangeArrowheads="1"/>
        </xdr:cNvSpPr>
      </xdr:nvSpPr>
      <xdr:spPr>
        <a:xfrm>
          <a:off x="2628900" y="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82"/>
  <sheetViews>
    <sheetView showGridLines="0" zoomScale="70" zoomScaleNormal="70" zoomScalePageLayoutView="0" workbookViewId="0" topLeftCell="A1">
      <pane xSplit="15" ySplit="1" topLeftCell="P3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O56" sqref="O56"/>
    </sheetView>
  </sheetViews>
  <sheetFormatPr defaultColWidth="9.140625" defaultRowHeight="12.75"/>
  <cols>
    <col min="1" max="1" width="4.140625" style="3" customWidth="1"/>
    <col min="2" max="3" width="5.140625" style="4" customWidth="1"/>
    <col min="4" max="4" width="6.7109375" style="3" customWidth="1"/>
    <col min="5" max="5" width="5.8515625" style="3" customWidth="1"/>
    <col min="6" max="6" width="4.00390625" style="3" customWidth="1"/>
    <col min="7" max="7" width="8.421875" style="3" customWidth="1"/>
    <col min="8" max="8" width="18.57421875" style="3" customWidth="1"/>
    <col min="9" max="9" width="42.8515625" style="3" customWidth="1"/>
    <col min="10" max="10" width="22.00390625" style="86" hidden="1" customWidth="1"/>
    <col min="11" max="14" width="18.7109375" style="3" customWidth="1"/>
    <col min="15" max="16384" width="9.140625" style="3" customWidth="1"/>
  </cols>
  <sheetData>
    <row r="1" spans="1:15" s="1" customFormat="1" ht="24.75" customHeight="1">
      <c r="A1" s="213" t="s">
        <v>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21.75" customHeight="1">
      <c r="A2" s="215" t="s">
        <v>2</v>
      </c>
      <c r="B2" s="222" t="s">
        <v>9</v>
      </c>
      <c r="C2" s="223" t="s">
        <v>31</v>
      </c>
      <c r="D2" s="216" t="s">
        <v>3</v>
      </c>
      <c r="E2" s="216" t="s">
        <v>19</v>
      </c>
      <c r="F2" s="217" t="s">
        <v>15</v>
      </c>
      <c r="G2" s="217"/>
      <c r="H2" s="217"/>
      <c r="I2" s="217"/>
      <c r="J2" s="218" t="s">
        <v>130</v>
      </c>
      <c r="K2" s="204" t="s">
        <v>108</v>
      </c>
      <c r="L2" s="211" t="s">
        <v>131</v>
      </c>
      <c r="M2" s="211" t="s">
        <v>109</v>
      </c>
      <c r="N2" s="209" t="s">
        <v>137</v>
      </c>
      <c r="O2" s="203"/>
    </row>
    <row r="3" spans="1:15" ht="51.75" customHeight="1">
      <c r="A3" s="215"/>
      <c r="B3" s="222"/>
      <c r="C3" s="224"/>
      <c r="D3" s="216"/>
      <c r="E3" s="216"/>
      <c r="F3" s="33" t="s">
        <v>10</v>
      </c>
      <c r="G3" s="33" t="s">
        <v>11</v>
      </c>
      <c r="H3" s="33" t="s">
        <v>12</v>
      </c>
      <c r="I3" s="33" t="s">
        <v>1</v>
      </c>
      <c r="J3" s="218"/>
      <c r="K3" s="205"/>
      <c r="L3" s="212"/>
      <c r="M3" s="212"/>
      <c r="N3" s="210"/>
      <c r="O3" s="203"/>
    </row>
    <row r="4" spans="1:14" s="2" customFormat="1" ht="14.25" customHeight="1">
      <c r="A4" s="34"/>
      <c r="B4" s="35"/>
      <c r="C4" s="35"/>
      <c r="D4" s="36"/>
      <c r="E4" s="36"/>
      <c r="F4" s="227" t="s">
        <v>75</v>
      </c>
      <c r="G4" s="228"/>
      <c r="H4" s="228"/>
      <c r="I4" s="229"/>
      <c r="J4" s="81"/>
      <c r="K4" s="81"/>
      <c r="L4" s="81"/>
      <c r="M4" s="81"/>
      <c r="N4" s="81"/>
    </row>
    <row r="5" spans="1:14" s="2" customFormat="1" ht="14.25" customHeight="1">
      <c r="A5" s="34"/>
      <c r="B5" s="35"/>
      <c r="C5" s="35"/>
      <c r="D5" s="36"/>
      <c r="E5" s="36"/>
      <c r="F5" s="230" t="s">
        <v>110</v>
      </c>
      <c r="G5" s="231"/>
      <c r="H5" s="231"/>
      <c r="I5" s="232"/>
      <c r="J5" s="81"/>
      <c r="K5" s="81"/>
      <c r="L5" s="81"/>
      <c r="M5" s="81"/>
      <c r="N5" s="81"/>
    </row>
    <row r="6" spans="1:14" s="2" customFormat="1" ht="14.25" customHeight="1">
      <c r="A6" s="34"/>
      <c r="B6" s="35"/>
      <c r="C6" s="35"/>
      <c r="D6" s="36"/>
      <c r="E6" s="36"/>
      <c r="F6" s="137"/>
      <c r="G6" s="137"/>
      <c r="H6" s="138" t="s">
        <v>111</v>
      </c>
      <c r="I6" s="136"/>
      <c r="J6" s="81"/>
      <c r="K6" s="139">
        <v>0</v>
      </c>
      <c r="L6" s="139">
        <v>54402</v>
      </c>
      <c r="M6" s="139">
        <f>N6-L6</f>
        <v>1735</v>
      </c>
      <c r="N6" s="139">
        <v>56137</v>
      </c>
    </row>
    <row r="7" spans="1:14" s="6" customFormat="1" ht="12.75" customHeight="1">
      <c r="A7" s="34">
        <v>1</v>
      </c>
      <c r="B7" s="35"/>
      <c r="C7" s="35"/>
      <c r="D7" s="36"/>
      <c r="E7" s="36"/>
      <c r="F7" s="159" t="s">
        <v>82</v>
      </c>
      <c r="G7" s="160"/>
      <c r="H7" s="160"/>
      <c r="I7" s="161"/>
      <c r="J7" s="103"/>
      <c r="K7" s="103"/>
      <c r="L7" s="103"/>
      <c r="M7" s="103"/>
      <c r="N7" s="103"/>
    </row>
    <row r="8" spans="1:14" s="6" customFormat="1" ht="12.75" customHeight="1">
      <c r="A8" s="34"/>
      <c r="B8" s="35"/>
      <c r="C8" s="35">
        <v>1</v>
      </c>
      <c r="D8" s="36"/>
      <c r="E8" s="36"/>
      <c r="F8" s="39"/>
      <c r="G8" s="39"/>
      <c r="H8" s="225" t="s">
        <v>32</v>
      </c>
      <c r="I8" s="226"/>
      <c r="J8" s="103"/>
      <c r="K8" s="103"/>
      <c r="L8" s="103"/>
      <c r="M8" s="103"/>
      <c r="N8" s="103"/>
    </row>
    <row r="9" spans="1:14" s="6" customFormat="1" ht="12.75" customHeight="1">
      <c r="A9" s="34"/>
      <c r="B9" s="35"/>
      <c r="C9" s="35"/>
      <c r="D9" s="36"/>
      <c r="E9" s="36"/>
      <c r="F9" s="39"/>
      <c r="G9" s="39"/>
      <c r="H9" s="49"/>
      <c r="I9" s="100" t="s">
        <v>139</v>
      </c>
      <c r="J9" s="115">
        <v>350000</v>
      </c>
      <c r="K9" s="135">
        <v>269090</v>
      </c>
      <c r="L9" s="248">
        <v>2011997</v>
      </c>
      <c r="M9" s="248">
        <f>N9-L9</f>
        <v>-240000</v>
      </c>
      <c r="N9" s="248">
        <v>1771997</v>
      </c>
    </row>
    <row r="10" spans="1:14" s="6" customFormat="1" ht="12.75" customHeight="1">
      <c r="A10" s="34"/>
      <c r="B10" s="35"/>
      <c r="C10" s="35"/>
      <c r="D10" s="36"/>
      <c r="E10" s="36"/>
      <c r="F10" s="39"/>
      <c r="G10" s="39"/>
      <c r="H10" s="49"/>
      <c r="I10" s="100" t="s">
        <v>140</v>
      </c>
      <c r="J10" s="115">
        <v>350000</v>
      </c>
      <c r="K10" s="135">
        <v>120000</v>
      </c>
      <c r="L10" s="249"/>
      <c r="M10" s="249"/>
      <c r="N10" s="249"/>
    </row>
    <row r="11" spans="1:14" s="6" customFormat="1" ht="12.75" customHeight="1">
      <c r="A11" s="34"/>
      <c r="B11" s="35"/>
      <c r="C11" s="35"/>
      <c r="D11" s="36"/>
      <c r="E11" s="36"/>
      <c r="F11" s="39"/>
      <c r="G11" s="39"/>
      <c r="H11" s="49"/>
      <c r="I11" s="100" t="s">
        <v>81</v>
      </c>
      <c r="J11" s="115"/>
      <c r="K11" s="115"/>
      <c r="L11" s="249"/>
      <c r="M11" s="249"/>
      <c r="N11" s="249"/>
    </row>
    <row r="12" spans="1:14" s="6" customFormat="1" ht="12.75" customHeight="1">
      <c r="A12" s="34"/>
      <c r="B12" s="35"/>
      <c r="C12" s="35"/>
      <c r="D12" s="36"/>
      <c r="E12" s="36"/>
      <c r="F12" s="39"/>
      <c r="G12" s="39"/>
      <c r="H12" s="49"/>
      <c r="I12" s="100" t="s">
        <v>138</v>
      </c>
      <c r="J12" s="115"/>
      <c r="K12" s="115">
        <v>90000</v>
      </c>
      <c r="L12" s="250"/>
      <c r="M12" s="250"/>
      <c r="N12" s="250"/>
    </row>
    <row r="13" spans="1:14" s="6" customFormat="1" ht="12.75" customHeight="1">
      <c r="A13" s="34"/>
      <c r="B13" s="35"/>
      <c r="C13" s="35">
        <v>2</v>
      </c>
      <c r="D13" s="36"/>
      <c r="E13" s="36"/>
      <c r="F13" s="39"/>
      <c r="G13" s="39"/>
      <c r="H13" s="225" t="s">
        <v>27</v>
      </c>
      <c r="I13" s="226"/>
      <c r="J13" s="115"/>
      <c r="K13" s="115">
        <v>0</v>
      </c>
      <c r="L13" s="156">
        <v>0</v>
      </c>
      <c r="M13" s="156">
        <v>240000</v>
      </c>
      <c r="N13" s="156">
        <v>240000</v>
      </c>
    </row>
    <row r="14" spans="1:14" s="6" customFormat="1" ht="12.75" customHeight="1">
      <c r="A14" s="34"/>
      <c r="B14" s="35"/>
      <c r="C14" s="35"/>
      <c r="D14" s="36"/>
      <c r="E14" s="36"/>
      <c r="F14" s="159" t="s">
        <v>114</v>
      </c>
      <c r="G14" s="160"/>
      <c r="H14" s="160"/>
      <c r="I14" s="161"/>
      <c r="J14" s="103"/>
      <c r="K14" s="103"/>
      <c r="L14" s="103"/>
      <c r="M14" s="103"/>
      <c r="N14" s="103"/>
    </row>
    <row r="15" spans="1:14" s="6" customFormat="1" ht="12.75" customHeight="1">
      <c r="A15" s="34"/>
      <c r="B15" s="35"/>
      <c r="C15" s="35"/>
      <c r="D15" s="36"/>
      <c r="E15" s="36"/>
      <c r="F15" s="140"/>
      <c r="G15" s="140"/>
      <c r="H15" s="176" t="s">
        <v>111</v>
      </c>
      <c r="I15" s="178"/>
      <c r="J15" s="103"/>
      <c r="K15" s="103">
        <v>0</v>
      </c>
      <c r="L15" s="103">
        <v>125061</v>
      </c>
      <c r="M15" s="103">
        <v>3</v>
      </c>
      <c r="N15" s="103">
        <f>L15+M15</f>
        <v>125064</v>
      </c>
    </row>
    <row r="16" spans="1:14" s="6" customFormat="1" ht="12.75" customHeight="1">
      <c r="A16" s="34"/>
      <c r="B16" s="35"/>
      <c r="C16" s="35"/>
      <c r="D16" s="36"/>
      <c r="E16" s="36"/>
      <c r="F16" s="159" t="s">
        <v>116</v>
      </c>
      <c r="G16" s="160"/>
      <c r="H16" s="160"/>
      <c r="I16" s="161"/>
      <c r="J16" s="103"/>
      <c r="K16" s="103"/>
      <c r="L16" s="103"/>
      <c r="M16" s="103"/>
      <c r="N16" s="103"/>
    </row>
    <row r="17" spans="1:14" s="6" customFormat="1" ht="12.75" customHeight="1">
      <c r="A17" s="34"/>
      <c r="B17" s="35"/>
      <c r="C17" s="35"/>
      <c r="D17" s="36"/>
      <c r="E17" s="36"/>
      <c r="F17" s="140"/>
      <c r="G17" s="140"/>
      <c r="H17" s="176" t="s">
        <v>111</v>
      </c>
      <c r="I17" s="178"/>
      <c r="J17" s="103"/>
      <c r="K17" s="103">
        <v>0</v>
      </c>
      <c r="L17" s="103">
        <v>7</v>
      </c>
      <c r="M17" s="103">
        <v>1</v>
      </c>
      <c r="N17" s="103">
        <f>L17+M17</f>
        <v>8</v>
      </c>
    </row>
    <row r="18" spans="1:14" s="6" customFormat="1" ht="12.75" customHeight="1">
      <c r="A18" s="34"/>
      <c r="B18" s="35"/>
      <c r="C18" s="35"/>
      <c r="D18" s="36"/>
      <c r="E18" s="36"/>
      <c r="F18" s="194" t="s">
        <v>76</v>
      </c>
      <c r="G18" s="195"/>
      <c r="H18" s="195"/>
      <c r="I18" s="196"/>
      <c r="J18" s="101">
        <f>SUM(J9:J13)</f>
        <v>700000</v>
      </c>
      <c r="K18" s="101">
        <f>SUM(K9:K13)</f>
        <v>479090</v>
      </c>
      <c r="L18" s="101">
        <f>SUM(L4:L17)</f>
        <v>2191467</v>
      </c>
      <c r="M18" s="101">
        <f>SUM(M4:M17)</f>
        <v>1739</v>
      </c>
      <c r="N18" s="101">
        <f>SUM(N4:N17)</f>
        <v>2193206</v>
      </c>
    </row>
    <row r="19" spans="1:14" s="2" customFormat="1" ht="12.75" customHeight="1">
      <c r="A19" s="34"/>
      <c r="B19" s="35"/>
      <c r="C19" s="35"/>
      <c r="D19" s="36"/>
      <c r="E19" s="36"/>
      <c r="F19" s="219" t="s">
        <v>117</v>
      </c>
      <c r="G19" s="220"/>
      <c r="H19" s="220"/>
      <c r="I19" s="221"/>
      <c r="J19" s="103"/>
      <c r="K19" s="103"/>
      <c r="L19" s="103"/>
      <c r="M19" s="103"/>
      <c r="N19" s="103"/>
    </row>
    <row r="20" spans="1:14" s="2" customFormat="1" ht="12.75" customHeight="1">
      <c r="A20" s="34">
        <v>1</v>
      </c>
      <c r="B20" s="35"/>
      <c r="C20" s="35"/>
      <c r="D20" s="36"/>
      <c r="E20" s="36"/>
      <c r="F20" s="170" t="s">
        <v>8</v>
      </c>
      <c r="G20" s="171"/>
      <c r="H20" s="171"/>
      <c r="I20" s="172"/>
      <c r="J20" s="115">
        <v>920000</v>
      </c>
      <c r="K20" s="115">
        <v>920000</v>
      </c>
      <c r="L20" s="141">
        <v>920000</v>
      </c>
      <c r="M20" s="157">
        <v>0</v>
      </c>
      <c r="N20" s="115">
        <f>L20+M20</f>
        <v>920000</v>
      </c>
    </row>
    <row r="21" spans="1:14" s="2" customFormat="1" ht="14.25" customHeight="1">
      <c r="A21" s="34">
        <v>2</v>
      </c>
      <c r="B21" s="35"/>
      <c r="C21" s="35"/>
      <c r="D21" s="36"/>
      <c r="E21" s="36"/>
      <c r="F21" s="176" t="s">
        <v>34</v>
      </c>
      <c r="G21" s="177"/>
      <c r="H21" s="177"/>
      <c r="I21" s="178"/>
      <c r="J21" s="115">
        <v>1500000</v>
      </c>
      <c r="K21" s="115">
        <v>1800000</v>
      </c>
      <c r="L21" s="141">
        <v>1800000</v>
      </c>
      <c r="M21" s="157">
        <v>0</v>
      </c>
      <c r="N21" s="115">
        <f>L21+M21</f>
        <v>1800000</v>
      </c>
    </row>
    <row r="22" spans="1:15" s="6" customFormat="1" ht="14.25" customHeight="1">
      <c r="A22" s="34">
        <v>3</v>
      </c>
      <c r="B22" s="35"/>
      <c r="C22" s="35"/>
      <c r="D22" s="36"/>
      <c r="E22" s="36"/>
      <c r="F22" s="176" t="s">
        <v>35</v>
      </c>
      <c r="G22" s="177"/>
      <c r="H22" s="177"/>
      <c r="I22" s="178"/>
      <c r="J22" s="115">
        <v>4500000</v>
      </c>
      <c r="K22" s="115">
        <v>6500000</v>
      </c>
      <c r="L22" s="141">
        <v>6500000</v>
      </c>
      <c r="M22" s="115">
        <f>N22-L22</f>
        <v>2414701</v>
      </c>
      <c r="N22" s="115">
        <v>8914701</v>
      </c>
      <c r="O22" s="47"/>
    </row>
    <row r="23" spans="1:15" s="2" customFormat="1" ht="14.25" customHeight="1">
      <c r="A23" s="34">
        <v>4</v>
      </c>
      <c r="B23" s="35"/>
      <c r="C23" s="35"/>
      <c r="D23" s="36"/>
      <c r="E23" s="36"/>
      <c r="F23" s="233" t="s">
        <v>36</v>
      </c>
      <c r="G23" s="234"/>
      <c r="H23" s="234"/>
      <c r="I23" s="235"/>
      <c r="J23" s="115"/>
      <c r="K23" s="115"/>
      <c r="L23" s="141"/>
      <c r="M23" s="141"/>
      <c r="N23" s="115"/>
      <c r="O23" s="48"/>
    </row>
    <row r="24" spans="1:15" s="2" customFormat="1" ht="14.25" customHeight="1">
      <c r="A24" s="34">
        <v>5</v>
      </c>
      <c r="B24" s="35"/>
      <c r="C24" s="35"/>
      <c r="D24" s="36"/>
      <c r="E24" s="36"/>
      <c r="F24" s="170" t="s">
        <v>0</v>
      </c>
      <c r="G24" s="171"/>
      <c r="H24" s="171"/>
      <c r="I24" s="172"/>
      <c r="J24" s="115"/>
      <c r="K24" s="115"/>
      <c r="L24" s="141"/>
      <c r="M24" s="141"/>
      <c r="N24" s="115"/>
      <c r="O24" s="48"/>
    </row>
    <row r="25" spans="1:15" s="2" customFormat="1" ht="14.25" customHeight="1">
      <c r="A25" s="34">
        <v>6</v>
      </c>
      <c r="B25" s="35"/>
      <c r="C25" s="35"/>
      <c r="D25" s="36"/>
      <c r="E25" s="36"/>
      <c r="F25" s="170" t="s">
        <v>6</v>
      </c>
      <c r="G25" s="171"/>
      <c r="H25" s="171"/>
      <c r="I25" s="172"/>
      <c r="J25" s="115"/>
      <c r="K25" s="115"/>
      <c r="L25" s="141"/>
      <c r="M25" s="141"/>
      <c r="N25" s="115"/>
      <c r="O25" s="48"/>
    </row>
    <row r="26" spans="1:15" s="2" customFormat="1" ht="18" customHeight="1">
      <c r="A26" s="34">
        <v>7</v>
      </c>
      <c r="B26" s="35"/>
      <c r="C26" s="35"/>
      <c r="D26" s="36"/>
      <c r="E26" s="36"/>
      <c r="F26" s="173" t="s">
        <v>37</v>
      </c>
      <c r="G26" s="174"/>
      <c r="H26" s="174"/>
      <c r="I26" s="175"/>
      <c r="J26" s="115">
        <v>150000</v>
      </c>
      <c r="K26" s="251">
        <v>380000</v>
      </c>
      <c r="L26" s="253">
        <v>380000</v>
      </c>
      <c r="M26" s="251">
        <f>N26-L26</f>
        <v>18850</v>
      </c>
      <c r="N26" s="251">
        <v>398850</v>
      </c>
      <c r="O26" s="48"/>
    </row>
    <row r="27" spans="1:15" s="2" customFormat="1" ht="18.75" customHeight="1">
      <c r="A27" s="34">
        <v>8</v>
      </c>
      <c r="B27" s="35"/>
      <c r="C27" s="35"/>
      <c r="D27" s="36"/>
      <c r="E27" s="36"/>
      <c r="F27" s="173" t="s">
        <v>26</v>
      </c>
      <c r="G27" s="174"/>
      <c r="H27" s="174"/>
      <c r="I27" s="175"/>
      <c r="J27" s="115">
        <v>200000</v>
      </c>
      <c r="K27" s="252"/>
      <c r="L27" s="254"/>
      <c r="M27" s="254"/>
      <c r="N27" s="252"/>
      <c r="O27" s="48"/>
    </row>
    <row r="28" spans="1:15" s="2" customFormat="1" ht="18.75" customHeight="1">
      <c r="A28" s="34">
        <v>9</v>
      </c>
      <c r="B28" s="35"/>
      <c r="C28" s="35"/>
      <c r="D28" s="36"/>
      <c r="E28" s="36"/>
      <c r="F28" s="173" t="s">
        <v>73</v>
      </c>
      <c r="G28" s="174"/>
      <c r="H28" s="174"/>
      <c r="I28" s="175"/>
      <c r="J28" s="103"/>
      <c r="K28" s="103"/>
      <c r="L28" s="103"/>
      <c r="M28" s="103"/>
      <c r="N28" s="115"/>
      <c r="O28" s="48"/>
    </row>
    <row r="29" spans="1:15" s="6" customFormat="1" ht="14.25" customHeight="1">
      <c r="A29" s="34">
        <v>10</v>
      </c>
      <c r="B29" s="35"/>
      <c r="C29" s="35"/>
      <c r="D29" s="36"/>
      <c r="E29" s="36"/>
      <c r="F29" s="176" t="s">
        <v>38</v>
      </c>
      <c r="G29" s="177"/>
      <c r="H29" s="177"/>
      <c r="I29" s="178"/>
      <c r="J29" s="101"/>
      <c r="K29" s="101"/>
      <c r="L29" s="101"/>
      <c r="M29" s="101"/>
      <c r="N29" s="115"/>
      <c r="O29" s="30"/>
    </row>
    <row r="30" spans="1:14" s="2" customFormat="1" ht="14.25" customHeight="1">
      <c r="A30" s="34"/>
      <c r="B30" s="35"/>
      <c r="C30" s="35"/>
      <c r="D30" s="36"/>
      <c r="E30" s="36"/>
      <c r="F30" s="239" t="s">
        <v>33</v>
      </c>
      <c r="G30" s="240"/>
      <c r="H30" s="240"/>
      <c r="I30" s="241"/>
      <c r="J30" s="101">
        <f>SUM(J20:J29)</f>
        <v>7270000</v>
      </c>
      <c r="K30" s="101">
        <f>SUM(K20:K29)</f>
        <v>9600000</v>
      </c>
      <c r="L30" s="101">
        <f>L20+L21+L22+L26</f>
        <v>9600000</v>
      </c>
      <c r="M30" s="101">
        <f>SUM(M20:M29)</f>
        <v>2433551</v>
      </c>
      <c r="N30" s="101">
        <f>SUM(N19:N29)</f>
        <v>12033551</v>
      </c>
    </row>
    <row r="31" spans="1:14" s="2" customFormat="1" ht="18.75" customHeight="1">
      <c r="A31" s="34"/>
      <c r="B31" s="35"/>
      <c r="C31" s="35"/>
      <c r="D31" s="36"/>
      <c r="E31" s="36"/>
      <c r="F31" s="206" t="s">
        <v>85</v>
      </c>
      <c r="G31" s="207"/>
      <c r="H31" s="207"/>
      <c r="I31" s="208"/>
      <c r="J31" s="103"/>
      <c r="K31" s="103"/>
      <c r="L31" s="103"/>
      <c r="M31" s="103"/>
      <c r="N31" s="103"/>
    </row>
    <row r="32" spans="1:14" s="6" customFormat="1" ht="14.25" customHeight="1">
      <c r="A32" s="34">
        <v>1</v>
      </c>
      <c r="B32" s="35"/>
      <c r="C32" s="35"/>
      <c r="D32" s="36"/>
      <c r="E32" s="36"/>
      <c r="F32" s="159" t="s">
        <v>112</v>
      </c>
      <c r="G32" s="160"/>
      <c r="H32" s="160"/>
      <c r="I32" s="161"/>
      <c r="J32" s="101">
        <f>SUM(J33:J40)</f>
        <v>12778196</v>
      </c>
      <c r="K32" s="121">
        <f>SUM(K33:K40)</f>
        <v>12207650</v>
      </c>
      <c r="L32" s="121"/>
      <c r="M32" s="121"/>
      <c r="N32" s="121"/>
    </row>
    <row r="33" spans="1:14" s="2" customFormat="1" ht="14.25" customHeight="1">
      <c r="A33" s="34"/>
      <c r="B33" s="35">
        <v>1</v>
      </c>
      <c r="C33" s="35"/>
      <c r="D33" s="36"/>
      <c r="E33" s="36"/>
      <c r="F33" s="38"/>
      <c r="G33" s="173" t="s">
        <v>96</v>
      </c>
      <c r="H33" s="174"/>
      <c r="I33" s="175"/>
      <c r="J33" s="115">
        <v>1009100</v>
      </c>
      <c r="K33" s="120">
        <v>990400</v>
      </c>
      <c r="L33" s="245">
        <v>12207650</v>
      </c>
      <c r="M33" s="162">
        <f>N33-L33</f>
        <v>171717</v>
      </c>
      <c r="N33" s="236">
        <v>12379367</v>
      </c>
    </row>
    <row r="34" spans="1:14" s="2" customFormat="1" ht="14.25" customHeight="1">
      <c r="A34" s="34"/>
      <c r="B34" s="35">
        <v>2</v>
      </c>
      <c r="C34" s="35"/>
      <c r="D34" s="36"/>
      <c r="E34" s="36"/>
      <c r="F34" s="38"/>
      <c r="G34" s="173" t="s">
        <v>40</v>
      </c>
      <c r="H34" s="174"/>
      <c r="I34" s="175"/>
      <c r="J34" s="115">
        <v>0</v>
      </c>
      <c r="K34" s="115">
        <v>0</v>
      </c>
      <c r="L34" s="246"/>
      <c r="M34" s="163"/>
      <c r="N34" s="237"/>
    </row>
    <row r="35" spans="1:14" s="2" customFormat="1" ht="14.25" customHeight="1">
      <c r="A35" s="34"/>
      <c r="B35" s="35">
        <v>3</v>
      </c>
      <c r="C35" s="35"/>
      <c r="D35" s="36"/>
      <c r="E35" s="36"/>
      <c r="F35" s="38"/>
      <c r="G35" s="173" t="s">
        <v>41</v>
      </c>
      <c r="H35" s="174"/>
      <c r="I35" s="175"/>
      <c r="J35" s="115">
        <v>1697030</v>
      </c>
      <c r="K35" s="119">
        <v>1697030</v>
      </c>
      <c r="L35" s="246"/>
      <c r="M35" s="163"/>
      <c r="N35" s="237"/>
    </row>
    <row r="36" spans="1:14" s="2" customFormat="1" ht="14.25" customHeight="1">
      <c r="A36" s="34"/>
      <c r="B36" s="35">
        <v>4</v>
      </c>
      <c r="C36" s="35"/>
      <c r="D36" s="36"/>
      <c r="E36" s="36"/>
      <c r="F36" s="38"/>
      <c r="G36" s="173" t="s">
        <v>42</v>
      </c>
      <c r="H36" s="174"/>
      <c r="I36" s="175"/>
      <c r="J36" s="115">
        <v>1728000</v>
      </c>
      <c r="K36" s="120">
        <v>1728000</v>
      </c>
      <c r="L36" s="246"/>
      <c r="M36" s="163"/>
      <c r="N36" s="237"/>
    </row>
    <row r="37" spans="1:14" s="2" customFormat="1" ht="13.5" customHeight="1">
      <c r="A37" s="34"/>
      <c r="B37" s="35">
        <v>5</v>
      </c>
      <c r="C37" s="35"/>
      <c r="D37" s="36"/>
      <c r="E37" s="36"/>
      <c r="F37" s="38"/>
      <c r="G37" s="233" t="s">
        <v>43</v>
      </c>
      <c r="H37" s="234"/>
      <c r="I37" s="235"/>
      <c r="J37" s="115">
        <v>100000</v>
      </c>
      <c r="K37" s="120">
        <v>100000</v>
      </c>
      <c r="L37" s="246"/>
      <c r="M37" s="163"/>
      <c r="N37" s="237"/>
    </row>
    <row r="38" spans="1:14" s="6" customFormat="1" ht="14.25" customHeight="1">
      <c r="A38" s="34"/>
      <c r="B38" s="35">
        <v>6</v>
      </c>
      <c r="C38" s="35"/>
      <c r="D38" s="36"/>
      <c r="E38" s="36"/>
      <c r="F38" s="39"/>
      <c r="G38" s="176" t="s">
        <v>44</v>
      </c>
      <c r="H38" s="177"/>
      <c r="I38" s="178"/>
      <c r="J38" s="115">
        <v>1282550</v>
      </c>
      <c r="K38" s="120">
        <v>2692220</v>
      </c>
      <c r="L38" s="246"/>
      <c r="M38" s="163"/>
      <c r="N38" s="237"/>
    </row>
    <row r="39" spans="1:14" s="6" customFormat="1" ht="18.75" customHeight="1">
      <c r="A39" s="34"/>
      <c r="B39" s="35">
        <v>7</v>
      </c>
      <c r="C39" s="35"/>
      <c r="D39" s="36"/>
      <c r="E39" s="36"/>
      <c r="F39" s="39"/>
      <c r="G39" s="176" t="s">
        <v>45</v>
      </c>
      <c r="H39" s="177"/>
      <c r="I39" s="178"/>
      <c r="J39" s="115">
        <v>1961516</v>
      </c>
      <c r="K39" s="115">
        <v>0</v>
      </c>
      <c r="L39" s="246"/>
      <c r="M39" s="163"/>
      <c r="N39" s="237"/>
    </row>
    <row r="40" spans="1:14" s="6" customFormat="1" ht="18.75" customHeight="1">
      <c r="A40" s="34"/>
      <c r="B40" s="35">
        <v>8</v>
      </c>
      <c r="C40" s="35"/>
      <c r="D40" s="36"/>
      <c r="E40" s="36"/>
      <c r="F40" s="39"/>
      <c r="G40" s="176" t="s">
        <v>71</v>
      </c>
      <c r="H40" s="177"/>
      <c r="I40" s="178"/>
      <c r="J40" s="115">
        <v>5000000</v>
      </c>
      <c r="K40" s="120">
        <v>5000000</v>
      </c>
      <c r="L40" s="247"/>
      <c r="M40" s="164"/>
      <c r="N40" s="238"/>
    </row>
    <row r="41" spans="1:15" s="2" customFormat="1" ht="29.25" customHeight="1">
      <c r="A41" s="34">
        <v>3</v>
      </c>
      <c r="B41" s="35"/>
      <c r="C41" s="35"/>
      <c r="D41" s="36"/>
      <c r="E41" s="36"/>
      <c r="F41" s="179" t="s">
        <v>50</v>
      </c>
      <c r="G41" s="180"/>
      <c r="H41" s="180"/>
      <c r="I41" s="181"/>
      <c r="J41" s="101">
        <f>SUM(J42)</f>
        <v>3251000</v>
      </c>
      <c r="K41" s="101">
        <f>SUM(K42)</f>
        <v>4390182</v>
      </c>
      <c r="L41" s="165">
        <v>7695382</v>
      </c>
      <c r="M41" s="165">
        <f>N41-L41</f>
        <v>1407927</v>
      </c>
      <c r="N41" s="165">
        <v>9103309</v>
      </c>
      <c r="O41" s="30"/>
    </row>
    <row r="42" spans="1:15" s="2" customFormat="1" ht="28.5" customHeight="1">
      <c r="A42" s="34"/>
      <c r="B42" s="35">
        <v>1</v>
      </c>
      <c r="C42" s="35"/>
      <c r="D42" s="36"/>
      <c r="E42" s="36"/>
      <c r="G42" s="170" t="s">
        <v>47</v>
      </c>
      <c r="H42" s="171"/>
      <c r="I42" s="172"/>
      <c r="J42" s="115">
        <v>3251000</v>
      </c>
      <c r="K42" s="133">
        <v>4390182</v>
      </c>
      <c r="L42" s="166"/>
      <c r="M42" s="166"/>
      <c r="N42" s="166"/>
      <c r="O42" s="48"/>
    </row>
    <row r="43" spans="1:15" s="2" customFormat="1" ht="25.5" customHeight="1">
      <c r="A43" s="34"/>
      <c r="B43" s="35">
        <v>5</v>
      </c>
      <c r="C43" s="35"/>
      <c r="D43" s="36"/>
      <c r="E43" s="36"/>
      <c r="F43" s="39"/>
      <c r="G43" s="176" t="s">
        <v>48</v>
      </c>
      <c r="H43" s="177" t="s">
        <v>46</v>
      </c>
      <c r="I43" s="178" t="s">
        <v>46</v>
      </c>
      <c r="J43" s="104">
        <f>SUM(J44)</f>
        <v>144780</v>
      </c>
      <c r="K43" s="104">
        <f>SUM(K44)</f>
        <v>205200</v>
      </c>
      <c r="L43" s="166"/>
      <c r="M43" s="166"/>
      <c r="N43" s="166"/>
      <c r="O43" s="50"/>
    </row>
    <row r="44" spans="1:14" s="2" customFormat="1" ht="24" customHeight="1">
      <c r="A44" s="34"/>
      <c r="B44" s="35"/>
      <c r="C44" s="35"/>
      <c r="D44" s="36"/>
      <c r="E44" s="36"/>
      <c r="F44" s="79"/>
      <c r="G44" s="80"/>
      <c r="H44" s="214" t="s">
        <v>72</v>
      </c>
      <c r="I44" s="214"/>
      <c r="J44" s="115">
        <v>144780</v>
      </c>
      <c r="K44" s="115">
        <v>205200</v>
      </c>
      <c r="L44" s="166"/>
      <c r="M44" s="166"/>
      <c r="N44" s="166"/>
    </row>
    <row r="45" spans="1:14" s="2" customFormat="1" ht="24" customHeight="1">
      <c r="A45" s="34"/>
      <c r="B45" s="35"/>
      <c r="C45" s="35"/>
      <c r="D45" s="36"/>
      <c r="E45" s="36"/>
      <c r="F45" s="159" t="s">
        <v>80</v>
      </c>
      <c r="G45" s="160"/>
      <c r="H45" s="160"/>
      <c r="I45" s="161"/>
      <c r="J45" s="101">
        <v>3100000</v>
      </c>
      <c r="K45" s="101">
        <v>3100000</v>
      </c>
      <c r="L45" s="167"/>
      <c r="M45" s="167"/>
      <c r="N45" s="167"/>
    </row>
    <row r="46" spans="1:14" s="2" customFormat="1" ht="30" customHeight="1">
      <c r="A46" s="34">
        <v>4</v>
      </c>
      <c r="B46" s="35"/>
      <c r="C46" s="35"/>
      <c r="D46" s="36"/>
      <c r="E46" s="36"/>
      <c r="F46" s="185" t="s">
        <v>51</v>
      </c>
      <c r="G46" s="186"/>
      <c r="H46" s="186"/>
      <c r="I46" s="187"/>
      <c r="J46" s="101">
        <f>SUM(J47)</f>
        <v>1800000</v>
      </c>
      <c r="K46" s="101">
        <f>SUM(K47)</f>
        <v>1800000</v>
      </c>
      <c r="L46" s="168">
        <v>1800000</v>
      </c>
      <c r="M46" s="168">
        <v>0</v>
      </c>
      <c r="N46" s="168">
        <f>L46+M46</f>
        <v>1800000</v>
      </c>
    </row>
    <row r="47" spans="1:14" s="2" customFormat="1" ht="28.5" customHeight="1">
      <c r="A47" s="34"/>
      <c r="B47" s="35">
        <v>1</v>
      </c>
      <c r="C47" s="35"/>
      <c r="D47" s="36"/>
      <c r="E47" s="36"/>
      <c r="F47" s="39"/>
      <c r="G47" s="188" t="s">
        <v>49</v>
      </c>
      <c r="H47" s="189"/>
      <c r="I47" s="190"/>
      <c r="J47" s="103">
        <v>1800000</v>
      </c>
      <c r="K47" s="103">
        <v>1800000</v>
      </c>
      <c r="L47" s="169"/>
      <c r="M47" s="169"/>
      <c r="N47" s="169"/>
    </row>
    <row r="48" spans="1:14" s="2" customFormat="1" ht="28.5" customHeight="1">
      <c r="A48" s="34"/>
      <c r="B48" s="35"/>
      <c r="C48" s="35"/>
      <c r="D48" s="36"/>
      <c r="E48" s="36"/>
      <c r="F48" s="159" t="s">
        <v>132</v>
      </c>
      <c r="G48" s="160"/>
      <c r="H48" s="160"/>
      <c r="I48" s="161"/>
      <c r="J48" s="103"/>
      <c r="K48" s="103">
        <v>0</v>
      </c>
      <c r="L48" s="147">
        <v>971550</v>
      </c>
      <c r="M48" s="147">
        <f>N48-L48</f>
        <v>6732200</v>
      </c>
      <c r="N48" s="147">
        <v>7703750</v>
      </c>
    </row>
    <row r="49" spans="1:14" s="2" customFormat="1" ht="17.25" customHeight="1">
      <c r="A49" s="34"/>
      <c r="B49" s="35"/>
      <c r="C49" s="35"/>
      <c r="D49" s="36"/>
      <c r="E49" s="36"/>
      <c r="F49" s="200" t="s">
        <v>39</v>
      </c>
      <c r="G49" s="201"/>
      <c r="H49" s="201"/>
      <c r="I49" s="202"/>
      <c r="J49" s="101">
        <f>SUM(J46,J45,J41,J32,)</f>
        <v>20929196</v>
      </c>
      <c r="K49" s="134">
        <f>SUM(K46,K45,K41,K32,+K44)</f>
        <v>21703032</v>
      </c>
      <c r="L49" s="134">
        <f>L33+L41+L46+L48</f>
        <v>22674582</v>
      </c>
      <c r="M49" s="134">
        <f>M33+M41+M46+M48</f>
        <v>8311844</v>
      </c>
      <c r="N49" s="134">
        <f>N33+N41+N46+N48</f>
        <v>30986426</v>
      </c>
    </row>
    <row r="50" spans="1:14" s="2" customFormat="1" ht="15" customHeight="1">
      <c r="A50" s="34"/>
      <c r="B50" s="35"/>
      <c r="C50" s="35"/>
      <c r="D50" s="36"/>
      <c r="E50" s="36"/>
      <c r="F50" s="197" t="s">
        <v>84</v>
      </c>
      <c r="G50" s="198"/>
      <c r="H50" s="198"/>
      <c r="I50" s="199"/>
      <c r="J50" s="102"/>
      <c r="K50" s="102"/>
      <c r="L50" s="102"/>
      <c r="M50" s="102"/>
      <c r="N50" s="102"/>
    </row>
    <row r="51" spans="1:14" s="2" customFormat="1" ht="15" customHeight="1">
      <c r="A51" s="35">
        <v>1</v>
      </c>
      <c r="C51" s="35"/>
      <c r="D51" s="36"/>
      <c r="E51" s="36"/>
      <c r="F51" s="39"/>
      <c r="G51" s="170" t="s">
        <v>83</v>
      </c>
      <c r="H51" s="171"/>
      <c r="I51" s="172"/>
      <c r="J51" s="103"/>
      <c r="K51" s="103"/>
      <c r="L51" s="103"/>
      <c r="M51" s="103"/>
      <c r="N51" s="103"/>
    </row>
    <row r="52" spans="1:14" s="2" customFormat="1" ht="15" customHeight="1">
      <c r="A52" s="35">
        <v>2</v>
      </c>
      <c r="C52" s="35"/>
      <c r="D52" s="36"/>
      <c r="E52" s="36"/>
      <c r="F52" s="39"/>
      <c r="G52" s="21"/>
      <c r="H52" s="107"/>
      <c r="I52" s="107" t="s">
        <v>17</v>
      </c>
      <c r="J52" s="103">
        <v>6789990</v>
      </c>
      <c r="K52" s="103">
        <v>4541397</v>
      </c>
      <c r="L52" s="103">
        <v>5020388</v>
      </c>
      <c r="M52" s="103">
        <f>N52-L52</f>
        <v>1302063</v>
      </c>
      <c r="N52" s="103">
        <v>6322451</v>
      </c>
    </row>
    <row r="53" spans="1:14" s="2" customFormat="1" ht="15" customHeight="1">
      <c r="A53" s="242">
        <v>3</v>
      </c>
      <c r="C53" s="35"/>
      <c r="D53" s="36"/>
      <c r="E53" s="36"/>
      <c r="F53" s="39"/>
      <c r="G53" s="21"/>
      <c r="H53" s="107"/>
      <c r="I53" s="107" t="s">
        <v>95</v>
      </c>
      <c r="J53" s="103">
        <v>2596860</v>
      </c>
      <c r="K53" s="103">
        <v>2596860</v>
      </c>
      <c r="L53" s="103">
        <v>2803500</v>
      </c>
      <c r="M53" s="103">
        <f>N53-L53</f>
        <v>1586100</v>
      </c>
      <c r="N53" s="103">
        <v>4389600</v>
      </c>
    </row>
    <row r="54" spans="1:14" s="2" customFormat="1" ht="15" customHeight="1">
      <c r="A54" s="243"/>
      <c r="C54" s="35"/>
      <c r="D54" s="36"/>
      <c r="E54" s="36"/>
      <c r="F54" s="39"/>
      <c r="G54" s="21"/>
      <c r="H54" s="107"/>
      <c r="I54" s="124" t="s">
        <v>98</v>
      </c>
      <c r="J54" s="103"/>
      <c r="K54" s="103">
        <v>13140000</v>
      </c>
      <c r="L54" s="103">
        <v>13140000</v>
      </c>
      <c r="M54" s="103">
        <f>N54-L54</f>
        <v>1203902</v>
      </c>
      <c r="N54" s="103">
        <v>14343902</v>
      </c>
    </row>
    <row r="55" spans="1:14" s="2" customFormat="1" ht="15" customHeight="1">
      <c r="A55" s="244"/>
      <c r="C55" s="35"/>
      <c r="D55" s="36"/>
      <c r="E55" s="36"/>
      <c r="F55" s="39"/>
      <c r="G55" s="21"/>
      <c r="H55" s="107"/>
      <c r="I55" s="124" t="s">
        <v>115</v>
      </c>
      <c r="J55" s="103"/>
      <c r="K55" s="103">
        <v>0</v>
      </c>
      <c r="L55" s="103">
        <v>36000</v>
      </c>
      <c r="M55" s="103">
        <v>4800</v>
      </c>
      <c r="N55" s="103">
        <f>L55+M55</f>
        <v>40800</v>
      </c>
    </row>
    <row r="56" spans="1:14" s="2" customFormat="1" ht="15" customHeight="1">
      <c r="A56" s="153">
        <v>4</v>
      </c>
      <c r="C56" s="35"/>
      <c r="D56" s="36"/>
      <c r="E56" s="36"/>
      <c r="F56" s="39"/>
      <c r="G56" s="21"/>
      <c r="H56" s="107"/>
      <c r="I56" s="124" t="s">
        <v>141</v>
      </c>
      <c r="J56" s="103"/>
      <c r="K56" s="103">
        <v>0</v>
      </c>
      <c r="L56" s="103">
        <v>0</v>
      </c>
      <c r="M56" s="103">
        <v>1209430</v>
      </c>
      <c r="N56" s="103">
        <f>L56+M56</f>
        <v>1209430</v>
      </c>
    </row>
    <row r="57" spans="1:14" s="2" customFormat="1" ht="16.5" customHeight="1">
      <c r="A57" s="34">
        <v>5</v>
      </c>
      <c r="B57" s="35"/>
      <c r="C57" s="35"/>
      <c r="D57" s="36"/>
      <c r="E57" s="36"/>
      <c r="F57" s="39"/>
      <c r="G57" s="106"/>
      <c r="H57" s="106"/>
      <c r="I57" s="123" t="s">
        <v>102</v>
      </c>
      <c r="J57" s="103">
        <v>20000000</v>
      </c>
      <c r="K57" s="103">
        <v>61818907</v>
      </c>
      <c r="L57" s="103">
        <v>76739458</v>
      </c>
      <c r="M57" s="103">
        <v>0</v>
      </c>
      <c r="N57" s="103">
        <f>L57+M57</f>
        <v>76739458</v>
      </c>
    </row>
    <row r="58" spans="1:14" s="2" customFormat="1" ht="16.5" customHeight="1">
      <c r="A58" s="34"/>
      <c r="B58" s="35"/>
      <c r="C58" s="35"/>
      <c r="D58" s="36"/>
      <c r="E58" s="36"/>
      <c r="F58" s="39"/>
      <c r="G58" s="127"/>
      <c r="H58" s="116"/>
      <c r="I58" s="123" t="s">
        <v>104</v>
      </c>
      <c r="J58" s="103"/>
      <c r="K58" s="103"/>
      <c r="L58" s="103"/>
      <c r="M58" s="103"/>
      <c r="N58" s="103"/>
    </row>
    <row r="59" spans="1:14" s="2" customFormat="1" ht="16.5" customHeight="1">
      <c r="A59" s="34"/>
      <c r="B59" s="35"/>
      <c r="C59" s="35"/>
      <c r="D59" s="36"/>
      <c r="E59" s="36"/>
      <c r="F59" s="39"/>
      <c r="G59" s="127"/>
      <c r="H59" s="116"/>
      <c r="I59" s="123" t="s">
        <v>103</v>
      </c>
      <c r="J59" s="103"/>
      <c r="K59" s="103"/>
      <c r="L59" s="103"/>
      <c r="M59" s="103"/>
      <c r="N59" s="103"/>
    </row>
    <row r="60" spans="1:14" s="2" customFormat="1" ht="16.5" customHeight="1">
      <c r="A60" s="34"/>
      <c r="B60" s="35"/>
      <c r="C60" s="35"/>
      <c r="D60" s="36"/>
      <c r="E60" s="36"/>
      <c r="F60" s="39"/>
      <c r="G60" s="127"/>
      <c r="H60" s="116"/>
      <c r="I60" s="123" t="s">
        <v>113</v>
      </c>
      <c r="J60" s="103"/>
      <c r="K60" s="103"/>
      <c r="L60" s="103"/>
      <c r="M60" s="103"/>
      <c r="N60" s="103"/>
    </row>
    <row r="61" spans="1:14" s="2" customFormat="1" ht="16.5" customHeight="1">
      <c r="A61" s="34"/>
      <c r="B61" s="35"/>
      <c r="C61" s="35"/>
      <c r="D61" s="36"/>
      <c r="E61" s="36"/>
      <c r="F61" s="39"/>
      <c r="G61" s="127"/>
      <c r="H61" s="116"/>
      <c r="I61" s="123" t="s">
        <v>105</v>
      </c>
      <c r="J61" s="103"/>
      <c r="K61" s="103"/>
      <c r="L61" s="103"/>
      <c r="M61" s="103"/>
      <c r="N61" s="103"/>
    </row>
    <row r="62" spans="1:14" s="2" customFormat="1" ht="12.75" customHeight="1">
      <c r="A62" s="34"/>
      <c r="B62" s="35"/>
      <c r="C62" s="35"/>
      <c r="D62" s="36"/>
      <c r="E62" s="36"/>
      <c r="F62" s="39"/>
      <c r="H62" s="116"/>
      <c r="I62" s="117" t="s">
        <v>94</v>
      </c>
      <c r="J62" s="103">
        <v>14000000</v>
      </c>
      <c r="K62" s="103"/>
      <c r="L62" s="103"/>
      <c r="M62" s="103"/>
      <c r="N62" s="103"/>
    </row>
    <row r="63" spans="1:14" s="2" customFormat="1" ht="12.75" customHeight="1">
      <c r="A63" s="34"/>
      <c r="B63" s="35"/>
      <c r="C63" s="35"/>
      <c r="D63" s="36"/>
      <c r="E63" s="36"/>
      <c r="F63" s="39"/>
      <c r="G63" s="39"/>
      <c r="H63" s="40"/>
      <c r="I63" s="118" t="s">
        <v>92</v>
      </c>
      <c r="J63" s="103">
        <v>51800000</v>
      </c>
      <c r="K63" s="103"/>
      <c r="L63" s="103"/>
      <c r="M63" s="103"/>
      <c r="N63" s="103"/>
    </row>
    <row r="64" spans="1:14" s="2" customFormat="1" ht="14.25" customHeight="1">
      <c r="A64" s="34"/>
      <c r="B64" s="35"/>
      <c r="C64" s="35"/>
      <c r="D64" s="36"/>
      <c r="E64" s="36"/>
      <c r="F64" s="191" t="s">
        <v>52</v>
      </c>
      <c r="G64" s="192"/>
      <c r="H64" s="192"/>
      <c r="I64" s="193"/>
      <c r="J64" s="101">
        <f>SUM(J51:J63)</f>
        <v>95186850</v>
      </c>
      <c r="K64" s="101">
        <f>SUM(K51:K63)</f>
        <v>82097164</v>
      </c>
      <c r="L64" s="101">
        <f>SUM(L52:L63)</f>
        <v>97739346</v>
      </c>
      <c r="M64" s="101">
        <f>M52+M53+M54+M55+M56+M57</f>
        <v>5306295</v>
      </c>
      <c r="N64" s="101">
        <f>SUM(N52:N63)</f>
        <v>103045641</v>
      </c>
    </row>
    <row r="65" spans="1:14" s="2" customFormat="1" ht="14.25" customHeight="1">
      <c r="A65" s="34"/>
      <c r="B65" s="35"/>
      <c r="C65" s="35"/>
      <c r="D65" s="36"/>
      <c r="E65" s="36"/>
      <c r="F65" s="194"/>
      <c r="G65" s="195"/>
      <c r="H65" s="195"/>
      <c r="I65" s="196"/>
      <c r="J65" s="103"/>
      <c r="K65" s="103"/>
      <c r="L65" s="103"/>
      <c r="M65" s="103"/>
      <c r="N65" s="103"/>
    </row>
    <row r="66" spans="1:14" s="2" customFormat="1" ht="14.25" customHeight="1" hidden="1">
      <c r="A66" s="34"/>
      <c r="B66" s="35"/>
      <c r="C66" s="35"/>
      <c r="D66" s="35"/>
      <c r="E66" s="36"/>
      <c r="F66" s="42"/>
      <c r="G66" s="42"/>
      <c r="H66" s="43"/>
      <c r="I66" s="32"/>
      <c r="J66" s="103"/>
      <c r="K66" s="103"/>
      <c r="L66" s="103"/>
      <c r="M66" s="103"/>
      <c r="N66" s="103"/>
    </row>
    <row r="67" spans="1:14" s="2" customFormat="1" ht="14.25" customHeight="1" hidden="1">
      <c r="A67" s="34"/>
      <c r="B67" s="35"/>
      <c r="C67" s="35"/>
      <c r="D67" s="35"/>
      <c r="E67" s="36"/>
      <c r="F67" s="37"/>
      <c r="G67" s="42"/>
      <c r="H67" s="43"/>
      <c r="I67" s="44"/>
      <c r="J67" s="103"/>
      <c r="K67" s="103"/>
      <c r="L67" s="103"/>
      <c r="M67" s="103"/>
      <c r="N67" s="103"/>
    </row>
    <row r="68" spans="1:14" s="2" customFormat="1" ht="14.25" customHeight="1" hidden="1">
      <c r="A68" s="34"/>
      <c r="B68" s="35"/>
      <c r="C68" s="35"/>
      <c r="D68" s="36"/>
      <c r="E68" s="36"/>
      <c r="F68" s="37"/>
      <c r="G68" s="42"/>
      <c r="H68" s="43"/>
      <c r="I68" s="44"/>
      <c r="J68" s="103"/>
      <c r="K68" s="103"/>
      <c r="L68" s="103"/>
      <c r="M68" s="103"/>
      <c r="N68" s="103"/>
    </row>
    <row r="69" spans="1:14" s="2" customFormat="1" ht="14.25" customHeight="1" hidden="1">
      <c r="A69" s="34"/>
      <c r="B69" s="35"/>
      <c r="C69" s="35"/>
      <c r="D69" s="36"/>
      <c r="E69" s="36"/>
      <c r="F69" s="182"/>
      <c r="G69" s="183"/>
      <c r="H69" s="183"/>
      <c r="I69" s="184"/>
      <c r="J69" s="103"/>
      <c r="K69" s="103"/>
      <c r="L69" s="103"/>
      <c r="M69" s="103"/>
      <c r="N69" s="103"/>
    </row>
    <row r="70" spans="1:14" s="2" customFormat="1" ht="14.25" customHeight="1" hidden="1">
      <c r="A70" s="34"/>
      <c r="B70" s="35"/>
      <c r="C70" s="35"/>
      <c r="D70" s="36"/>
      <c r="E70" s="36"/>
      <c r="F70" s="37"/>
      <c r="G70" s="42"/>
      <c r="H70" s="43"/>
      <c r="I70" s="44"/>
      <c r="J70" s="103"/>
      <c r="K70" s="103"/>
      <c r="L70" s="103"/>
      <c r="M70" s="103"/>
      <c r="N70" s="103"/>
    </row>
    <row r="71" spans="1:14" s="2" customFormat="1" ht="15" customHeight="1" hidden="1">
      <c r="A71" s="34"/>
      <c r="B71" s="35"/>
      <c r="C71" s="35"/>
      <c r="D71" s="36"/>
      <c r="E71" s="36"/>
      <c r="F71" s="39"/>
      <c r="G71" s="39"/>
      <c r="H71" s="40"/>
      <c r="I71" s="41"/>
      <c r="J71" s="101"/>
      <c r="K71" s="101"/>
      <c r="L71" s="101"/>
      <c r="M71" s="101"/>
      <c r="N71" s="101"/>
    </row>
    <row r="72" spans="1:14" s="2" customFormat="1" ht="18" customHeight="1">
      <c r="A72" s="34"/>
      <c r="B72" s="35"/>
      <c r="C72" s="35"/>
      <c r="D72" s="37"/>
      <c r="E72" s="37"/>
      <c r="F72" s="45" t="s">
        <v>7</v>
      </c>
      <c r="G72" s="45"/>
      <c r="H72" s="46"/>
      <c r="I72" s="46"/>
      <c r="J72" s="105">
        <f>SUM(J49,J64,J69,J18,J30,)</f>
        <v>124086046</v>
      </c>
      <c r="K72" s="132">
        <f>SUM(K49,K64,K69,K18,K30,)</f>
        <v>113879286</v>
      </c>
      <c r="L72" s="132">
        <f>L18+L30+L49+L64</f>
        <v>132205395</v>
      </c>
      <c r="M72" s="132">
        <f>M18+M30+M49+M64</f>
        <v>16053429</v>
      </c>
      <c r="N72" s="132">
        <f>N18+N30+N49+N64</f>
        <v>148258824</v>
      </c>
    </row>
    <row r="73" spans="2:10" s="2" customFormat="1" ht="15">
      <c r="B73" s="5"/>
      <c r="C73" s="5"/>
      <c r="J73" s="82"/>
    </row>
    <row r="74" spans="2:14" s="2" customFormat="1" ht="15">
      <c r="B74" s="5"/>
      <c r="C74" s="5"/>
      <c r="G74" s="14" t="s">
        <v>22</v>
      </c>
      <c r="H74" s="13"/>
      <c r="I74" s="13"/>
      <c r="J74" s="83"/>
      <c r="K74" s="10"/>
      <c r="L74" s="10"/>
      <c r="M74" s="10"/>
      <c r="N74" s="10"/>
    </row>
    <row r="75" spans="2:14" s="2" customFormat="1" ht="15">
      <c r="B75" s="5"/>
      <c r="C75" s="5"/>
      <c r="G75" s="13" t="s">
        <v>29</v>
      </c>
      <c r="H75" s="13" t="s">
        <v>23</v>
      </c>
      <c r="I75" s="13"/>
      <c r="J75" s="84"/>
      <c r="K75" s="16"/>
      <c r="L75" s="16"/>
      <c r="M75" s="16"/>
      <c r="N75" s="16"/>
    </row>
    <row r="76" spans="2:14" s="2" customFormat="1" ht="15">
      <c r="B76" s="5"/>
      <c r="C76" s="5"/>
      <c r="G76" s="13" t="s">
        <v>30</v>
      </c>
      <c r="H76" s="13" t="s">
        <v>24</v>
      </c>
      <c r="I76" s="13"/>
      <c r="J76" s="84"/>
      <c r="K76" s="16"/>
      <c r="L76" s="16"/>
      <c r="M76" s="16"/>
      <c r="N76" s="16"/>
    </row>
    <row r="77" spans="10:14" ht="15.75">
      <c r="J77" s="85"/>
      <c r="K77" s="12"/>
      <c r="L77" s="12"/>
      <c r="M77" s="12"/>
      <c r="N77" s="12"/>
    </row>
    <row r="82" spans="2:9" ht="15.75">
      <c r="B82" s="30"/>
      <c r="C82" s="30"/>
      <c r="D82" s="31"/>
      <c r="E82" s="31"/>
      <c r="F82" s="31"/>
      <c r="G82" s="31"/>
      <c r="H82" s="31"/>
      <c r="I82" s="31"/>
    </row>
  </sheetData>
  <sheetProtection/>
  <mergeCells count="76">
    <mergeCell ref="N9:N12"/>
    <mergeCell ref="M9:M12"/>
    <mergeCell ref="L9:L12"/>
    <mergeCell ref="K26:K27"/>
    <mergeCell ref="L26:L27"/>
    <mergeCell ref="N26:N27"/>
    <mergeCell ref="M26:M27"/>
    <mergeCell ref="L46:L47"/>
    <mergeCell ref="N46:N47"/>
    <mergeCell ref="F14:I14"/>
    <mergeCell ref="H15:I15"/>
    <mergeCell ref="A53:A55"/>
    <mergeCell ref="F16:I16"/>
    <mergeCell ref="H17:I17"/>
    <mergeCell ref="F22:I22"/>
    <mergeCell ref="G34:I34"/>
    <mergeCell ref="L33:L40"/>
    <mergeCell ref="N33:N40"/>
    <mergeCell ref="F21:I21"/>
    <mergeCell ref="F29:I29"/>
    <mergeCell ref="F30:I30"/>
    <mergeCell ref="N41:N45"/>
    <mergeCell ref="E2:E3"/>
    <mergeCell ref="G35:I35"/>
    <mergeCell ref="F23:I23"/>
    <mergeCell ref="F24:I24"/>
    <mergeCell ref="F32:I32"/>
    <mergeCell ref="L41:L45"/>
    <mergeCell ref="B2:B3"/>
    <mergeCell ref="C2:C3"/>
    <mergeCell ref="H8:I8"/>
    <mergeCell ref="H13:I13"/>
    <mergeCell ref="F4:I4"/>
    <mergeCell ref="F5:I5"/>
    <mergeCell ref="L2:L3"/>
    <mergeCell ref="G37:I37"/>
    <mergeCell ref="A1:O1"/>
    <mergeCell ref="H44:I44"/>
    <mergeCell ref="F28:I28"/>
    <mergeCell ref="A2:A3"/>
    <mergeCell ref="D2:D3"/>
    <mergeCell ref="F2:I2"/>
    <mergeCell ref="J2:J3"/>
    <mergeCell ref="G36:I36"/>
    <mergeCell ref="F19:I19"/>
    <mergeCell ref="F20:I20"/>
    <mergeCell ref="G38:I38"/>
    <mergeCell ref="G39:I39"/>
    <mergeCell ref="O2:O3"/>
    <mergeCell ref="K2:K3"/>
    <mergeCell ref="F18:I18"/>
    <mergeCell ref="F7:I7"/>
    <mergeCell ref="F31:I31"/>
    <mergeCell ref="G33:I33"/>
    <mergeCell ref="N2:N3"/>
    <mergeCell ref="M2:M3"/>
    <mergeCell ref="F69:I69"/>
    <mergeCell ref="F46:I46"/>
    <mergeCell ref="G47:I47"/>
    <mergeCell ref="F64:I64"/>
    <mergeCell ref="G42:I42"/>
    <mergeCell ref="F65:I65"/>
    <mergeCell ref="F45:I45"/>
    <mergeCell ref="F50:I50"/>
    <mergeCell ref="G51:I51"/>
    <mergeCell ref="F49:I49"/>
    <mergeCell ref="F48:I48"/>
    <mergeCell ref="M33:M40"/>
    <mergeCell ref="M41:M45"/>
    <mergeCell ref="M46:M47"/>
    <mergeCell ref="F25:I25"/>
    <mergeCell ref="F26:I26"/>
    <mergeCell ref="F27:I27"/>
    <mergeCell ref="G43:I43"/>
    <mergeCell ref="G40:I40"/>
    <mergeCell ref="F41:I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4" r:id="rId2"/>
  <headerFooter alignWithMargins="0">
    <oddHeader>&amp;C&amp;"H_Garamond ITC BkCn BT,Normál"&amp;11 &amp;"Times New Roman CE,Normál"&amp;10 1. melléklet - &amp;P. oldal</oddHeader>
  </headerFooter>
  <ignoredErrors>
    <ignoredError sqref="M64 L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56"/>
  <sheetViews>
    <sheetView showGridLines="0" tabSelected="1" zoomScale="55" zoomScaleNormal="55" zoomScaleSheetLayoutView="55" zoomScalePageLayoutView="0" workbookViewId="0" topLeftCell="B1">
      <selection activeCell="I128" sqref="I128"/>
    </sheetView>
  </sheetViews>
  <sheetFormatPr defaultColWidth="9.140625" defaultRowHeight="12.75"/>
  <cols>
    <col min="1" max="1" width="4.7109375" style="152" customWidth="1"/>
    <col min="2" max="2" width="5.8515625" style="9" customWidth="1"/>
    <col min="3" max="3" width="7.8515625" style="9" customWidth="1"/>
    <col min="4" max="5" width="7.57421875" style="9" customWidth="1"/>
    <col min="6" max="6" width="4.00390625" style="9" customWidth="1"/>
    <col min="7" max="7" width="5.140625" style="9" customWidth="1"/>
    <col min="8" max="8" width="6.57421875" style="9" customWidth="1"/>
    <col min="9" max="9" width="52.57421875" style="9" customWidth="1"/>
    <col min="10" max="10" width="20.57421875" style="9" hidden="1" customWidth="1"/>
    <col min="11" max="14" width="18.57421875" style="108" customWidth="1"/>
    <col min="15" max="15" width="12.140625" style="9" customWidth="1"/>
    <col min="16" max="16384" width="9.140625" style="9" customWidth="1"/>
  </cols>
  <sheetData>
    <row r="1" spans="1:9" ht="15.75">
      <c r="A1" s="17"/>
      <c r="B1" s="17"/>
      <c r="C1" s="17"/>
      <c r="D1" s="17"/>
      <c r="E1" s="7"/>
      <c r="F1" s="8"/>
      <c r="G1" s="7"/>
      <c r="H1" s="7"/>
      <c r="I1" s="7"/>
    </row>
    <row r="2" spans="1:15" ht="25.5">
      <c r="A2" s="255" t="s">
        <v>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9" ht="15.75">
      <c r="A3" s="23"/>
      <c r="B3" s="23"/>
      <c r="C3" s="24"/>
      <c r="D3" s="25"/>
      <c r="E3" s="25"/>
      <c r="I3" s="26"/>
    </row>
    <row r="4" spans="1:15" ht="24.75" customHeight="1">
      <c r="A4" s="258" t="s">
        <v>2</v>
      </c>
      <c r="B4" s="256" t="s">
        <v>9</v>
      </c>
      <c r="C4" s="256" t="s">
        <v>4</v>
      </c>
      <c r="D4" s="256" t="s">
        <v>5</v>
      </c>
      <c r="E4" s="256" t="s">
        <v>19</v>
      </c>
      <c r="F4" s="257" t="s">
        <v>16</v>
      </c>
      <c r="G4" s="257"/>
      <c r="H4" s="257"/>
      <c r="I4" s="257"/>
      <c r="J4" s="278" t="s">
        <v>130</v>
      </c>
      <c r="K4" s="204" t="s">
        <v>108</v>
      </c>
      <c r="L4" s="209" t="s">
        <v>131</v>
      </c>
      <c r="M4" s="211" t="s">
        <v>109</v>
      </c>
      <c r="N4" s="209" t="s">
        <v>137</v>
      </c>
      <c r="O4" s="258" t="s">
        <v>144</v>
      </c>
    </row>
    <row r="5" spans="1:15" ht="44.25" customHeight="1">
      <c r="A5" s="258"/>
      <c r="B5" s="256"/>
      <c r="C5" s="256"/>
      <c r="D5" s="256"/>
      <c r="E5" s="256"/>
      <c r="F5" s="51" t="s">
        <v>10</v>
      </c>
      <c r="G5" s="51" t="s">
        <v>11</v>
      </c>
      <c r="H5" s="52" t="s">
        <v>12</v>
      </c>
      <c r="I5" s="53" t="s">
        <v>13</v>
      </c>
      <c r="J5" s="279"/>
      <c r="K5" s="205"/>
      <c r="L5" s="210"/>
      <c r="M5" s="212"/>
      <c r="N5" s="210"/>
      <c r="O5" s="258"/>
    </row>
    <row r="6" spans="1:15" ht="21" customHeight="1">
      <c r="A6" s="54"/>
      <c r="B6" s="54"/>
      <c r="C6" s="51"/>
      <c r="D6" s="55"/>
      <c r="E6" s="55"/>
      <c r="F6" s="262" t="s">
        <v>77</v>
      </c>
      <c r="G6" s="263"/>
      <c r="H6" s="263"/>
      <c r="I6" s="264"/>
      <c r="J6" s="109"/>
      <c r="K6" s="109"/>
      <c r="L6" s="109"/>
      <c r="M6" s="109"/>
      <c r="N6" s="109"/>
      <c r="O6" s="22"/>
    </row>
    <row r="7" spans="1:15" ht="15.75">
      <c r="A7" s="54">
        <v>1</v>
      </c>
      <c r="B7" s="54"/>
      <c r="C7" s="51"/>
      <c r="D7" s="55"/>
      <c r="E7" s="55" t="s">
        <v>21</v>
      </c>
      <c r="F7" s="272" t="s">
        <v>57</v>
      </c>
      <c r="G7" s="273"/>
      <c r="H7" s="273"/>
      <c r="I7" s="274"/>
      <c r="J7" s="98">
        <f>SUM(J8:J13)</f>
        <v>19199328</v>
      </c>
      <c r="K7" s="98">
        <f>SUM(K8:K13)</f>
        <v>23433857</v>
      </c>
      <c r="L7" s="98">
        <f>L8+L10+L11+L13</f>
        <v>35329792</v>
      </c>
      <c r="M7" s="98">
        <f>M8+M10+M11+M13</f>
        <v>-5209540</v>
      </c>
      <c r="N7" s="98">
        <f>N8+N10+N11+N13</f>
        <v>30120252</v>
      </c>
      <c r="O7" s="22"/>
    </row>
    <row r="8" spans="1:15" ht="18.75">
      <c r="A8" s="54"/>
      <c r="B8" s="54"/>
      <c r="C8" s="51"/>
      <c r="D8" s="55">
        <v>1</v>
      </c>
      <c r="E8" s="55"/>
      <c r="F8" s="75"/>
      <c r="G8" s="76"/>
      <c r="H8" s="76"/>
      <c r="I8" s="88" t="s">
        <v>87</v>
      </c>
      <c r="J8" s="113">
        <v>2304132</v>
      </c>
      <c r="K8" s="113">
        <v>2304132</v>
      </c>
      <c r="L8" s="267">
        <v>4885917</v>
      </c>
      <c r="M8" s="265">
        <f>N8-L8</f>
        <v>1708178</v>
      </c>
      <c r="N8" s="267">
        <v>6594095</v>
      </c>
      <c r="O8" s="22" t="s">
        <v>86</v>
      </c>
    </row>
    <row r="9" spans="1:15" ht="18.75">
      <c r="A9" s="54"/>
      <c r="B9" s="54"/>
      <c r="C9" s="51"/>
      <c r="D9" s="55">
        <v>2</v>
      </c>
      <c r="E9" s="55"/>
      <c r="F9" s="75"/>
      <c r="G9" s="76"/>
      <c r="H9" s="76"/>
      <c r="I9" s="88" t="s">
        <v>60</v>
      </c>
      <c r="J9" s="113">
        <v>1020000</v>
      </c>
      <c r="K9" s="113">
        <v>1020000</v>
      </c>
      <c r="L9" s="268"/>
      <c r="M9" s="266"/>
      <c r="N9" s="268"/>
      <c r="O9" s="22" t="s">
        <v>88</v>
      </c>
    </row>
    <row r="10" spans="1:15" ht="18.75">
      <c r="A10" s="54"/>
      <c r="B10" s="54"/>
      <c r="C10" s="51"/>
      <c r="D10" s="55">
        <v>3</v>
      </c>
      <c r="E10" s="55"/>
      <c r="F10" s="75"/>
      <c r="G10" s="76"/>
      <c r="H10" s="76"/>
      <c r="I10" s="88" t="s">
        <v>53</v>
      </c>
      <c r="J10" s="113">
        <v>648205</v>
      </c>
      <c r="K10" s="113">
        <v>581723</v>
      </c>
      <c r="L10" s="154">
        <v>774342</v>
      </c>
      <c r="M10" s="148">
        <f>N10-L10</f>
        <v>542865</v>
      </c>
      <c r="N10" s="113">
        <v>1317207</v>
      </c>
      <c r="O10" s="22"/>
    </row>
    <row r="11" spans="1:15" ht="18.75">
      <c r="A11" s="54"/>
      <c r="B11" s="54"/>
      <c r="C11" s="51"/>
      <c r="D11" s="55">
        <v>4</v>
      </c>
      <c r="E11" s="55"/>
      <c r="F11" s="75"/>
      <c r="G11" s="76"/>
      <c r="H11" s="76"/>
      <c r="I11" s="88" t="s">
        <v>54</v>
      </c>
      <c r="J11" s="113">
        <v>1500000</v>
      </c>
      <c r="K11" s="113">
        <v>1500000</v>
      </c>
      <c r="L11" s="154">
        <v>2225624</v>
      </c>
      <c r="M11" s="148">
        <f>N11-L11</f>
        <v>796533</v>
      </c>
      <c r="N11" s="113">
        <v>3022157</v>
      </c>
      <c r="O11" s="22"/>
    </row>
    <row r="12" spans="1:15" ht="18.75">
      <c r="A12" s="54"/>
      <c r="B12" s="54"/>
      <c r="C12" s="51"/>
      <c r="D12" s="55">
        <v>5</v>
      </c>
      <c r="E12" s="55"/>
      <c r="F12" s="75"/>
      <c r="G12" s="76"/>
      <c r="H12" s="76"/>
      <c r="I12" s="88" t="s">
        <v>55</v>
      </c>
      <c r="J12" s="109"/>
      <c r="K12" s="113"/>
      <c r="L12" s="154"/>
      <c r="M12" s="148"/>
      <c r="N12" s="113"/>
      <c r="O12" s="22"/>
    </row>
    <row r="13" spans="1:15" ht="18.75">
      <c r="A13" s="54"/>
      <c r="B13" s="54"/>
      <c r="C13" s="51"/>
      <c r="D13" s="55">
        <v>6</v>
      </c>
      <c r="E13" s="55"/>
      <c r="F13" s="75"/>
      <c r="G13" s="76"/>
      <c r="H13" s="76"/>
      <c r="I13" s="88" t="s">
        <v>93</v>
      </c>
      <c r="J13" s="113">
        <v>13726991</v>
      </c>
      <c r="K13" s="125">
        <v>18028002</v>
      </c>
      <c r="L13" s="155">
        <v>27443909</v>
      </c>
      <c r="M13" s="148">
        <f>N13-L13</f>
        <v>-8257116</v>
      </c>
      <c r="N13" s="125">
        <v>19186793</v>
      </c>
      <c r="O13" s="22"/>
    </row>
    <row r="14" spans="1:15" ht="15.75">
      <c r="A14" s="54">
        <v>2</v>
      </c>
      <c r="B14" s="54"/>
      <c r="C14" s="51"/>
      <c r="D14" s="55"/>
      <c r="E14" s="55" t="s">
        <v>21</v>
      </c>
      <c r="F14" s="272" t="s">
        <v>61</v>
      </c>
      <c r="G14" s="273"/>
      <c r="H14" s="273"/>
      <c r="I14" s="274"/>
      <c r="J14" s="98">
        <f>SUM(J15:J19)</f>
        <v>300000</v>
      </c>
      <c r="K14" s="98">
        <f>SUM(K15:K19)</f>
        <v>300000</v>
      </c>
      <c r="L14" s="98">
        <v>300000</v>
      </c>
      <c r="M14" s="98">
        <f>M17</f>
        <v>93078</v>
      </c>
      <c r="N14" s="98">
        <f>N17</f>
        <v>393078</v>
      </c>
      <c r="O14" s="22"/>
    </row>
    <row r="15" spans="1:15" ht="18.75">
      <c r="A15" s="54"/>
      <c r="B15" s="54"/>
      <c r="C15" s="51"/>
      <c r="D15" s="55">
        <v>1</v>
      </c>
      <c r="E15" s="55"/>
      <c r="F15" s="75"/>
      <c r="G15" s="76"/>
      <c r="H15" s="76"/>
      <c r="I15" s="88" t="s">
        <v>18</v>
      </c>
      <c r="J15" s="109"/>
      <c r="K15" s="113"/>
      <c r="L15" s="113"/>
      <c r="M15" s="113"/>
      <c r="N15" s="113"/>
      <c r="O15" s="22"/>
    </row>
    <row r="16" spans="1:15" ht="18.75">
      <c r="A16" s="54"/>
      <c r="B16" s="54"/>
      <c r="C16" s="51"/>
      <c r="D16" s="55">
        <v>2</v>
      </c>
      <c r="E16" s="55"/>
      <c r="F16" s="75"/>
      <c r="G16" s="76"/>
      <c r="H16" s="76"/>
      <c r="I16" s="88" t="s">
        <v>53</v>
      </c>
      <c r="J16" s="109"/>
      <c r="K16" s="113"/>
      <c r="L16" s="113"/>
      <c r="M16" s="113"/>
      <c r="N16" s="113"/>
      <c r="O16" s="22"/>
    </row>
    <row r="17" spans="1:15" ht="18.75">
      <c r="A17" s="54"/>
      <c r="B17" s="54"/>
      <c r="C17" s="51"/>
      <c r="D17" s="55">
        <v>3</v>
      </c>
      <c r="E17" s="55"/>
      <c r="F17" s="75"/>
      <c r="G17" s="76"/>
      <c r="H17" s="76"/>
      <c r="I17" s="88" t="s">
        <v>54</v>
      </c>
      <c r="J17" s="109">
        <v>300000</v>
      </c>
      <c r="K17" s="125">
        <v>300000</v>
      </c>
      <c r="L17" s="125">
        <v>300000</v>
      </c>
      <c r="M17" s="125">
        <v>93078</v>
      </c>
      <c r="N17" s="125">
        <f>L17+M17</f>
        <v>393078</v>
      </c>
      <c r="O17" s="22"/>
    </row>
    <row r="18" spans="1:15" ht="18.75">
      <c r="A18" s="54"/>
      <c r="B18" s="54"/>
      <c r="C18" s="51"/>
      <c r="D18" s="55">
        <v>4</v>
      </c>
      <c r="E18" s="55"/>
      <c r="F18" s="75"/>
      <c r="G18" s="76"/>
      <c r="H18" s="76"/>
      <c r="I18" s="88" t="s">
        <v>55</v>
      </c>
      <c r="J18" s="109"/>
      <c r="K18" s="113"/>
      <c r="L18" s="113"/>
      <c r="M18" s="113"/>
      <c r="N18" s="113"/>
      <c r="O18" s="22"/>
    </row>
    <row r="19" spans="1:15" ht="18.75">
      <c r="A19" s="54"/>
      <c r="B19" s="54"/>
      <c r="C19" s="51"/>
      <c r="D19" s="55">
        <v>5</v>
      </c>
      <c r="E19" s="55"/>
      <c r="F19" s="75"/>
      <c r="G19" s="76"/>
      <c r="H19" s="76"/>
      <c r="I19" s="88" t="s">
        <v>56</v>
      </c>
      <c r="J19" s="109"/>
      <c r="K19" s="113"/>
      <c r="L19" s="113"/>
      <c r="M19" s="113"/>
      <c r="N19" s="113"/>
      <c r="O19" s="22"/>
    </row>
    <row r="20" spans="1:15" ht="15.75">
      <c r="A20" s="56">
        <v>3</v>
      </c>
      <c r="B20" s="56"/>
      <c r="C20" s="57"/>
      <c r="D20" s="57"/>
      <c r="E20" s="57" t="s">
        <v>20</v>
      </c>
      <c r="F20" s="269" t="s">
        <v>62</v>
      </c>
      <c r="G20" s="270"/>
      <c r="H20" s="270"/>
      <c r="I20" s="271"/>
      <c r="J20" s="98">
        <f>SUM(J21:J27)</f>
        <v>55800000</v>
      </c>
      <c r="K20" s="98">
        <f>SUM(K21:K27)</f>
        <v>48600000</v>
      </c>
      <c r="L20" s="98">
        <f>L23+L24+L25+L26</f>
        <v>50304094</v>
      </c>
      <c r="M20" s="98">
        <f>M23+M24+M25+M26</f>
        <v>-40086605</v>
      </c>
      <c r="N20" s="98">
        <f>N23+N24+N25+N26</f>
        <v>10217489</v>
      </c>
      <c r="O20" s="22"/>
    </row>
    <row r="21" spans="1:15" ht="15.75">
      <c r="A21" s="56"/>
      <c r="B21" s="56"/>
      <c r="C21" s="57"/>
      <c r="D21" s="55">
        <v>1</v>
      </c>
      <c r="E21" s="57"/>
      <c r="F21" s="58"/>
      <c r="G21" s="58"/>
      <c r="H21" s="59"/>
      <c r="I21" s="88" t="s">
        <v>18</v>
      </c>
      <c r="J21" s="109"/>
      <c r="K21" s="113"/>
      <c r="L21" s="113"/>
      <c r="M21" s="148"/>
      <c r="N21" s="113"/>
      <c r="O21" s="22"/>
    </row>
    <row r="22" spans="1:15" ht="15.75">
      <c r="A22" s="56"/>
      <c r="B22" s="56"/>
      <c r="C22" s="57"/>
      <c r="D22" s="55">
        <v>2</v>
      </c>
      <c r="E22" s="57"/>
      <c r="F22" s="58"/>
      <c r="G22" s="58"/>
      <c r="H22" s="59"/>
      <c r="I22" s="88" t="s">
        <v>53</v>
      </c>
      <c r="J22" s="109"/>
      <c r="K22" s="113"/>
      <c r="L22" s="113"/>
      <c r="M22" s="148"/>
      <c r="N22" s="113"/>
      <c r="O22" s="22"/>
    </row>
    <row r="23" spans="1:15" ht="15.75">
      <c r="A23" s="56"/>
      <c r="B23" s="56"/>
      <c r="C23" s="57"/>
      <c r="D23" s="55">
        <v>3</v>
      </c>
      <c r="E23" s="57"/>
      <c r="F23" s="58"/>
      <c r="G23" s="58"/>
      <c r="H23" s="59"/>
      <c r="I23" s="88" t="s">
        <v>54</v>
      </c>
      <c r="J23" s="109"/>
      <c r="K23" s="113">
        <v>0</v>
      </c>
      <c r="L23" s="113">
        <v>115227</v>
      </c>
      <c r="M23" s="148">
        <f>N23-L23</f>
        <v>58866</v>
      </c>
      <c r="N23" s="113">
        <v>174093</v>
      </c>
      <c r="O23" s="22"/>
    </row>
    <row r="24" spans="1:15" ht="15.75">
      <c r="A24" s="56"/>
      <c r="B24" s="56"/>
      <c r="C24" s="57"/>
      <c r="D24" s="55">
        <v>4</v>
      </c>
      <c r="E24" s="57"/>
      <c r="F24" s="58"/>
      <c r="G24" s="58"/>
      <c r="H24" s="59"/>
      <c r="I24" s="88" t="s">
        <v>92</v>
      </c>
      <c r="J24" s="109">
        <v>51800000</v>
      </c>
      <c r="K24" s="125">
        <v>48600000</v>
      </c>
      <c r="L24" s="125">
        <v>48600000</v>
      </c>
      <c r="M24" s="148">
        <f>N24-L24</f>
        <v>-43511626</v>
      </c>
      <c r="N24" s="125">
        <v>5088374</v>
      </c>
      <c r="O24" s="22"/>
    </row>
    <row r="25" spans="1:15" ht="15.75">
      <c r="A25" s="56"/>
      <c r="B25" s="56"/>
      <c r="C25" s="57"/>
      <c r="D25" s="55">
        <v>5</v>
      </c>
      <c r="E25" s="57"/>
      <c r="F25" s="58"/>
      <c r="G25" s="58"/>
      <c r="H25" s="59"/>
      <c r="I25" s="88" t="s">
        <v>133</v>
      </c>
      <c r="J25" s="109"/>
      <c r="K25" s="125">
        <v>0</v>
      </c>
      <c r="L25" s="125">
        <v>325767</v>
      </c>
      <c r="M25" s="148">
        <f>N25-L25</f>
        <v>-325767</v>
      </c>
      <c r="N25" s="125">
        <v>0</v>
      </c>
      <c r="O25" s="22"/>
    </row>
    <row r="26" spans="1:15" ht="15.75">
      <c r="A26" s="56"/>
      <c r="B26" s="56"/>
      <c r="C26" s="57"/>
      <c r="D26" s="55">
        <v>6</v>
      </c>
      <c r="E26" s="57"/>
      <c r="F26" s="58"/>
      <c r="G26" s="58"/>
      <c r="H26" s="59"/>
      <c r="I26" s="88" t="s">
        <v>134</v>
      </c>
      <c r="J26" s="109"/>
      <c r="K26" s="125">
        <v>0</v>
      </c>
      <c r="L26" s="125">
        <v>1263100</v>
      </c>
      <c r="M26" s="148">
        <f>N26-L26</f>
        <v>3691922</v>
      </c>
      <c r="N26" s="125">
        <v>4955022</v>
      </c>
      <c r="O26" s="22"/>
    </row>
    <row r="27" spans="1:15" ht="15.75">
      <c r="A27" s="56"/>
      <c r="B27" s="56"/>
      <c r="C27" s="57"/>
      <c r="D27" s="55">
        <v>7</v>
      </c>
      <c r="E27" s="57"/>
      <c r="F27" s="77"/>
      <c r="G27" s="77"/>
      <c r="H27" s="77"/>
      <c r="I27" s="88" t="s">
        <v>90</v>
      </c>
      <c r="J27" s="109">
        <v>4000000</v>
      </c>
      <c r="K27" s="125">
        <v>0</v>
      </c>
      <c r="L27" s="125"/>
      <c r="M27" s="125"/>
      <c r="N27" s="125"/>
      <c r="O27" s="22"/>
    </row>
    <row r="28" spans="1:15" ht="15.75">
      <c r="A28" s="56">
        <v>4</v>
      </c>
      <c r="B28" s="56"/>
      <c r="C28" s="57"/>
      <c r="D28" s="55"/>
      <c r="E28" s="57"/>
      <c r="F28" s="275" t="s">
        <v>118</v>
      </c>
      <c r="G28" s="276"/>
      <c r="H28" s="276"/>
      <c r="I28" s="277"/>
      <c r="J28" s="110"/>
      <c r="K28" s="130">
        <f>K29</f>
        <v>0</v>
      </c>
      <c r="L28" s="130">
        <f>L29</f>
        <v>868121</v>
      </c>
      <c r="M28" s="130">
        <f>M29</f>
        <v>324716</v>
      </c>
      <c r="N28" s="130">
        <f>N29</f>
        <v>1192837</v>
      </c>
      <c r="O28" s="22"/>
    </row>
    <row r="29" spans="1:15" ht="15.75">
      <c r="A29" s="56"/>
      <c r="B29" s="56"/>
      <c r="C29" s="57"/>
      <c r="D29" s="55"/>
      <c r="E29" s="57"/>
      <c r="F29" s="77"/>
      <c r="G29" s="77"/>
      <c r="H29" s="77"/>
      <c r="I29" s="88" t="s">
        <v>119</v>
      </c>
      <c r="J29" s="109"/>
      <c r="K29" s="125">
        <v>0</v>
      </c>
      <c r="L29" s="125">
        <v>868121</v>
      </c>
      <c r="M29" s="148">
        <f>N29-L29</f>
        <v>324716</v>
      </c>
      <c r="N29" s="125">
        <v>1192837</v>
      </c>
      <c r="O29" s="22"/>
    </row>
    <row r="30" spans="1:15" ht="15.75">
      <c r="A30" s="56">
        <v>5</v>
      </c>
      <c r="B30" s="56"/>
      <c r="C30" s="57"/>
      <c r="D30" s="55"/>
      <c r="E30" s="57"/>
      <c r="F30" s="28" t="s">
        <v>106</v>
      </c>
      <c r="G30" s="128"/>
      <c r="H30" s="128"/>
      <c r="I30" s="128"/>
      <c r="J30" s="109"/>
      <c r="K30" s="130">
        <f>SUM(K32)</f>
        <v>868212</v>
      </c>
      <c r="L30" s="130">
        <v>1192016</v>
      </c>
      <c r="M30" s="130">
        <f>M31+M32</f>
        <v>0</v>
      </c>
      <c r="N30" s="130">
        <f>N31+N32</f>
        <v>1192016</v>
      </c>
      <c r="O30" s="22"/>
    </row>
    <row r="31" spans="1:15" ht="15.75">
      <c r="A31" s="56"/>
      <c r="B31" s="56"/>
      <c r="C31" s="57"/>
      <c r="D31" s="55">
        <v>1</v>
      </c>
      <c r="E31" s="57"/>
      <c r="F31" s="28"/>
      <c r="G31" s="129"/>
      <c r="H31" s="129"/>
      <c r="I31" s="142" t="s">
        <v>120</v>
      </c>
      <c r="J31" s="109"/>
      <c r="K31" s="125">
        <v>0</v>
      </c>
      <c r="L31" s="125">
        <v>1192016</v>
      </c>
      <c r="M31" s="125">
        <v>0</v>
      </c>
      <c r="N31" s="125">
        <v>1192016</v>
      </c>
      <c r="O31" s="22"/>
    </row>
    <row r="32" spans="1:15" ht="15.75">
      <c r="A32" s="56"/>
      <c r="B32" s="56"/>
      <c r="C32" s="57"/>
      <c r="D32" s="55">
        <v>2</v>
      </c>
      <c r="E32" s="57"/>
      <c r="F32" s="128"/>
      <c r="G32" s="129"/>
      <c r="H32" s="129"/>
      <c r="I32" s="142" t="s">
        <v>107</v>
      </c>
      <c r="J32" s="109"/>
      <c r="K32" s="125">
        <v>868212</v>
      </c>
      <c r="L32" s="125">
        <v>0</v>
      </c>
      <c r="M32" s="125">
        <v>0</v>
      </c>
      <c r="N32" s="125">
        <v>0</v>
      </c>
      <c r="O32" s="22"/>
    </row>
    <row r="33" spans="1:15" ht="15.75">
      <c r="A33" s="56">
        <v>6</v>
      </c>
      <c r="B33" s="56"/>
      <c r="C33" s="57"/>
      <c r="D33" s="57"/>
      <c r="E33" s="57" t="s">
        <v>20</v>
      </c>
      <c r="F33" s="259" t="s">
        <v>63</v>
      </c>
      <c r="G33" s="260"/>
      <c r="H33" s="260"/>
      <c r="I33" s="261"/>
      <c r="J33" s="98">
        <f>J34+J35+J36+J38+J37</f>
        <v>6789990</v>
      </c>
      <c r="K33" s="122">
        <f>K34+K35+K36+K38+K37</f>
        <v>4668639</v>
      </c>
      <c r="L33" s="122">
        <f>L34+L35+L36+L37</f>
        <v>5208649</v>
      </c>
      <c r="M33" s="122">
        <f>M34+M35+M36+M37</f>
        <v>2017004</v>
      </c>
      <c r="N33" s="122">
        <f>N34+N35+N36+N37</f>
        <v>7225653</v>
      </c>
      <c r="O33" s="22"/>
    </row>
    <row r="34" spans="1:15" ht="15.75">
      <c r="A34" s="56"/>
      <c r="B34" s="56"/>
      <c r="C34" s="57"/>
      <c r="D34" s="55">
        <v>1</v>
      </c>
      <c r="E34" s="57"/>
      <c r="F34" s="77"/>
      <c r="G34" s="77"/>
      <c r="H34" s="89"/>
      <c r="I34" s="90" t="s">
        <v>18</v>
      </c>
      <c r="J34" s="114">
        <v>5682000</v>
      </c>
      <c r="K34" s="125">
        <v>3990290</v>
      </c>
      <c r="L34" s="125">
        <v>3952133</v>
      </c>
      <c r="M34" s="148">
        <f>N34-L34</f>
        <v>1799954</v>
      </c>
      <c r="N34" s="125">
        <v>5752087</v>
      </c>
      <c r="O34" s="22" t="s">
        <v>97</v>
      </c>
    </row>
    <row r="35" spans="1:15" ht="15.75">
      <c r="A35" s="56"/>
      <c r="B35" s="56"/>
      <c r="C35" s="57"/>
      <c r="D35" s="55">
        <v>2</v>
      </c>
      <c r="E35" s="57"/>
      <c r="F35" s="77"/>
      <c r="G35" s="77"/>
      <c r="H35" s="77"/>
      <c r="I35" s="90" t="s">
        <v>53</v>
      </c>
      <c r="J35" s="114">
        <v>1107990</v>
      </c>
      <c r="K35" s="125">
        <v>678349</v>
      </c>
      <c r="L35" s="125">
        <v>756511</v>
      </c>
      <c r="M35" s="148">
        <f>N35-L35</f>
        <v>43135</v>
      </c>
      <c r="N35" s="125">
        <v>799646</v>
      </c>
      <c r="O35" s="28"/>
    </row>
    <row r="36" spans="1:15" ht="15.75">
      <c r="A36" s="56"/>
      <c r="B36" s="56"/>
      <c r="C36" s="57"/>
      <c r="D36" s="55">
        <v>3</v>
      </c>
      <c r="E36" s="57"/>
      <c r="F36" s="77"/>
      <c r="G36" s="77"/>
      <c r="H36" s="89"/>
      <c r="I36" s="90" t="s">
        <v>54</v>
      </c>
      <c r="J36" s="109"/>
      <c r="K36" s="125">
        <v>0</v>
      </c>
      <c r="L36" s="125">
        <v>250005</v>
      </c>
      <c r="M36" s="148">
        <f>N36-L36</f>
        <v>58135</v>
      </c>
      <c r="N36" s="125">
        <v>308140</v>
      </c>
      <c r="O36" s="22"/>
    </row>
    <row r="37" spans="1:15" ht="15.75">
      <c r="A37" s="56"/>
      <c r="B37" s="56"/>
      <c r="C37" s="57"/>
      <c r="D37" s="55">
        <v>4</v>
      </c>
      <c r="E37" s="57"/>
      <c r="F37" s="77"/>
      <c r="G37" s="77"/>
      <c r="H37" s="89"/>
      <c r="I37" s="90" t="s">
        <v>121</v>
      </c>
      <c r="J37" s="109"/>
      <c r="K37" s="125">
        <v>0</v>
      </c>
      <c r="L37" s="125">
        <v>250000</v>
      </c>
      <c r="M37" s="148">
        <f>N37-L37</f>
        <v>115780</v>
      </c>
      <c r="N37" s="125">
        <v>365780</v>
      </c>
      <c r="O37" s="22"/>
    </row>
    <row r="38" spans="1:15" ht="15.75">
      <c r="A38" s="56"/>
      <c r="B38" s="56"/>
      <c r="C38" s="57"/>
      <c r="D38" s="55">
        <v>5</v>
      </c>
      <c r="E38" s="57"/>
      <c r="F38" s="77"/>
      <c r="G38" s="77"/>
      <c r="H38" s="89"/>
      <c r="I38" s="90" t="s">
        <v>56</v>
      </c>
      <c r="J38" s="109"/>
      <c r="K38" s="125"/>
      <c r="L38" s="125"/>
      <c r="M38" s="148"/>
      <c r="N38" s="125"/>
      <c r="O38" s="22"/>
    </row>
    <row r="39" spans="1:15" ht="15.75">
      <c r="A39" s="56">
        <v>7</v>
      </c>
      <c r="B39" s="56"/>
      <c r="C39" s="57"/>
      <c r="D39" s="55"/>
      <c r="E39" s="57" t="s">
        <v>20</v>
      </c>
      <c r="F39" s="91" t="s">
        <v>122</v>
      </c>
      <c r="G39" s="92"/>
      <c r="H39" s="92"/>
      <c r="I39" s="93"/>
      <c r="J39" s="109"/>
      <c r="K39" s="130">
        <v>180000</v>
      </c>
      <c r="L39" s="130">
        <v>180000</v>
      </c>
      <c r="M39" s="130">
        <f>M40</f>
        <v>0</v>
      </c>
      <c r="N39" s="130">
        <f>N40</f>
        <v>180000</v>
      </c>
      <c r="O39" s="62"/>
    </row>
    <row r="40" spans="2:15" ht="15.75">
      <c r="B40" s="56"/>
      <c r="C40" s="57"/>
      <c r="D40" s="55">
        <v>3</v>
      </c>
      <c r="E40" s="57"/>
      <c r="F40" s="77"/>
      <c r="G40" s="77"/>
      <c r="H40" s="89"/>
      <c r="I40" s="90" t="s">
        <v>54</v>
      </c>
      <c r="J40" s="109">
        <v>180000</v>
      </c>
      <c r="K40" s="125">
        <v>180000</v>
      </c>
      <c r="L40" s="125">
        <v>180000</v>
      </c>
      <c r="M40" s="125">
        <v>0</v>
      </c>
      <c r="N40" s="125">
        <v>180000</v>
      </c>
      <c r="O40" s="62"/>
    </row>
    <row r="41" spans="1:15" ht="15.75">
      <c r="A41" s="56">
        <v>8</v>
      </c>
      <c r="B41" s="56"/>
      <c r="C41" s="57"/>
      <c r="D41" s="57"/>
      <c r="E41" s="57"/>
      <c r="F41" s="259" t="s">
        <v>64</v>
      </c>
      <c r="G41" s="260"/>
      <c r="H41" s="260"/>
      <c r="I41" s="261"/>
      <c r="J41" s="98">
        <f>SUM(J42:J46)</f>
        <v>27400197</v>
      </c>
      <c r="K41" s="98">
        <f>SUM(K42:K46)</f>
        <v>2692220</v>
      </c>
      <c r="L41" s="98">
        <v>2692220</v>
      </c>
      <c r="M41" s="98">
        <f>M44</f>
        <v>4302531</v>
      </c>
      <c r="N41" s="98">
        <f>N44</f>
        <v>6994751</v>
      </c>
      <c r="O41" s="22"/>
    </row>
    <row r="42" spans="1:15" ht="15.75">
      <c r="A42" s="60"/>
      <c r="B42" s="60"/>
      <c r="C42" s="61"/>
      <c r="D42" s="55">
        <v>1</v>
      </c>
      <c r="E42" s="61"/>
      <c r="F42" s="77"/>
      <c r="G42" s="77"/>
      <c r="H42" s="89"/>
      <c r="I42" s="90" t="s">
        <v>18</v>
      </c>
      <c r="J42" s="109"/>
      <c r="K42" s="113"/>
      <c r="L42" s="113"/>
      <c r="M42" s="148"/>
      <c r="N42" s="113"/>
      <c r="O42" s="22"/>
    </row>
    <row r="43" spans="1:15" ht="15.75">
      <c r="A43" s="60"/>
      <c r="B43" s="60"/>
      <c r="C43" s="61"/>
      <c r="D43" s="55">
        <v>2</v>
      </c>
      <c r="E43" s="61"/>
      <c r="F43" s="77"/>
      <c r="G43" s="77"/>
      <c r="H43" s="77"/>
      <c r="I43" s="90" t="s">
        <v>53</v>
      </c>
      <c r="J43" s="109"/>
      <c r="K43" s="125"/>
      <c r="L43" s="125"/>
      <c r="M43" s="148"/>
      <c r="N43" s="125"/>
      <c r="O43" s="22"/>
    </row>
    <row r="44" spans="1:15" ht="15.75">
      <c r="A44" s="60"/>
      <c r="B44" s="60"/>
      <c r="C44" s="61"/>
      <c r="D44" s="55">
        <v>3</v>
      </c>
      <c r="E44" s="61"/>
      <c r="F44" s="77"/>
      <c r="G44" s="77"/>
      <c r="H44" s="77"/>
      <c r="I44" s="90" t="s">
        <v>54</v>
      </c>
      <c r="J44" s="109">
        <v>1282550</v>
      </c>
      <c r="K44" s="125">
        <v>2692220</v>
      </c>
      <c r="L44" s="125">
        <v>2692220</v>
      </c>
      <c r="M44" s="125">
        <f>N44-L44</f>
        <v>4302531</v>
      </c>
      <c r="N44" s="125">
        <v>6994751</v>
      </c>
      <c r="O44" s="22"/>
    </row>
    <row r="45" spans="1:15" ht="15.75">
      <c r="A45" s="60"/>
      <c r="B45" s="60"/>
      <c r="C45" s="61"/>
      <c r="D45" s="55">
        <v>4</v>
      </c>
      <c r="E45" s="61"/>
      <c r="F45" s="77"/>
      <c r="G45" s="77"/>
      <c r="H45" s="77"/>
      <c r="I45" s="90" t="s">
        <v>55</v>
      </c>
      <c r="J45" s="109"/>
      <c r="K45" s="125"/>
      <c r="L45" s="125"/>
      <c r="M45" s="125"/>
      <c r="N45" s="125"/>
      <c r="O45" s="22"/>
    </row>
    <row r="46" spans="1:15" ht="15.75">
      <c r="A46" s="60"/>
      <c r="B46" s="60"/>
      <c r="C46" s="61"/>
      <c r="D46" s="55">
        <v>5</v>
      </c>
      <c r="E46" s="61"/>
      <c r="F46" s="77"/>
      <c r="G46" s="77"/>
      <c r="H46" s="89"/>
      <c r="I46" s="90" t="s">
        <v>99</v>
      </c>
      <c r="J46" s="109">
        <v>26117647</v>
      </c>
      <c r="K46" s="125"/>
      <c r="L46" s="125"/>
      <c r="M46" s="125"/>
      <c r="N46" s="125"/>
      <c r="O46" s="22"/>
    </row>
    <row r="47" spans="1:15" ht="15.75">
      <c r="A47" s="60"/>
      <c r="B47" s="60"/>
      <c r="C47" s="61"/>
      <c r="D47" s="55"/>
      <c r="E47" s="61"/>
      <c r="F47" s="275" t="s">
        <v>143</v>
      </c>
      <c r="G47" s="276"/>
      <c r="H47" s="276"/>
      <c r="I47" s="277"/>
      <c r="J47" s="109"/>
      <c r="K47" s="130">
        <f>K48+K49</f>
        <v>0</v>
      </c>
      <c r="L47" s="130">
        <f>L48+L49</f>
        <v>0</v>
      </c>
      <c r="M47" s="130">
        <f>M48+M49</f>
        <v>44116698</v>
      </c>
      <c r="N47" s="130">
        <f>N48+N49</f>
        <v>44116698</v>
      </c>
      <c r="O47" s="22"/>
    </row>
    <row r="48" spans="1:15" ht="15.75">
      <c r="A48" s="60"/>
      <c r="B48" s="60"/>
      <c r="C48" s="61"/>
      <c r="D48" s="55"/>
      <c r="E48" s="61"/>
      <c r="F48" s="77"/>
      <c r="G48" s="77"/>
      <c r="H48" s="89"/>
      <c r="I48" s="90" t="s">
        <v>54</v>
      </c>
      <c r="J48" s="109"/>
      <c r="K48" s="125">
        <v>0</v>
      </c>
      <c r="L48" s="125">
        <v>0</v>
      </c>
      <c r="M48" s="125">
        <v>279305</v>
      </c>
      <c r="N48" s="125">
        <f>M48</f>
        <v>279305</v>
      </c>
      <c r="O48" s="22"/>
    </row>
    <row r="49" spans="1:15" ht="15.75">
      <c r="A49" s="60"/>
      <c r="B49" s="60"/>
      <c r="C49" s="61"/>
      <c r="D49" s="55"/>
      <c r="E49" s="61"/>
      <c r="F49" s="77"/>
      <c r="G49" s="77"/>
      <c r="H49" s="89"/>
      <c r="I49" s="90" t="s">
        <v>136</v>
      </c>
      <c r="J49" s="109"/>
      <c r="K49" s="125">
        <v>0</v>
      </c>
      <c r="L49" s="125">
        <v>0</v>
      </c>
      <c r="M49" s="125">
        <v>43837393</v>
      </c>
      <c r="N49" s="125">
        <f>M49</f>
        <v>43837393</v>
      </c>
      <c r="O49" s="22"/>
    </row>
    <row r="50" spans="1:15" ht="15.75">
      <c r="A50" s="60">
        <v>9</v>
      </c>
      <c r="B50" s="60"/>
      <c r="C50" s="61"/>
      <c r="D50" s="61"/>
      <c r="E50" s="61" t="s">
        <v>21</v>
      </c>
      <c r="F50" s="259" t="s">
        <v>65</v>
      </c>
      <c r="G50" s="260"/>
      <c r="H50" s="260"/>
      <c r="I50" s="261"/>
      <c r="J50" s="98">
        <f>SUM(J51:J55)</f>
        <v>50000</v>
      </c>
      <c r="K50" s="122">
        <f>SUM(K51:K55)</f>
        <v>50000</v>
      </c>
      <c r="L50" s="122">
        <v>50000</v>
      </c>
      <c r="M50" s="122">
        <f>M53</f>
        <v>0</v>
      </c>
      <c r="N50" s="122">
        <f>N53</f>
        <v>50000</v>
      </c>
      <c r="O50" s="22"/>
    </row>
    <row r="51" spans="1:15" ht="15.75">
      <c r="A51" s="60"/>
      <c r="B51" s="60"/>
      <c r="C51" s="61"/>
      <c r="D51" s="55">
        <v>1</v>
      </c>
      <c r="E51" s="61"/>
      <c r="F51" s="77"/>
      <c r="G51" s="77"/>
      <c r="H51" s="77"/>
      <c r="I51" s="90" t="s">
        <v>18</v>
      </c>
      <c r="J51" s="109"/>
      <c r="K51" s="125"/>
      <c r="L51" s="125"/>
      <c r="M51" s="125"/>
      <c r="N51" s="125"/>
      <c r="O51" s="22"/>
    </row>
    <row r="52" spans="1:15" ht="15.75">
      <c r="A52" s="60"/>
      <c r="B52" s="60"/>
      <c r="C52" s="61"/>
      <c r="D52" s="55">
        <v>2</v>
      </c>
      <c r="E52" s="61"/>
      <c r="F52" s="77"/>
      <c r="G52" s="77"/>
      <c r="H52" s="77"/>
      <c r="I52" s="90" t="s">
        <v>53</v>
      </c>
      <c r="J52" s="109"/>
      <c r="K52" s="125"/>
      <c r="L52" s="125"/>
      <c r="M52" s="125"/>
      <c r="N52" s="125"/>
      <c r="O52" s="22"/>
    </row>
    <row r="53" spans="1:15" ht="15.75">
      <c r="A53" s="60"/>
      <c r="B53" s="60"/>
      <c r="C53" s="61"/>
      <c r="D53" s="55">
        <v>3</v>
      </c>
      <c r="E53" s="61"/>
      <c r="F53" s="77"/>
      <c r="G53" s="77"/>
      <c r="H53" s="77"/>
      <c r="I53" s="90" t="s">
        <v>54</v>
      </c>
      <c r="J53" s="109">
        <v>50000</v>
      </c>
      <c r="K53" s="125">
        <v>50000</v>
      </c>
      <c r="L53" s="125">
        <v>50000</v>
      </c>
      <c r="M53" s="125">
        <v>0</v>
      </c>
      <c r="N53" s="125">
        <v>50000</v>
      </c>
      <c r="O53" s="22"/>
    </row>
    <row r="54" spans="1:15" ht="15.75">
      <c r="A54" s="60"/>
      <c r="B54" s="60"/>
      <c r="C54" s="61"/>
      <c r="D54" s="55">
        <v>4</v>
      </c>
      <c r="E54" s="61"/>
      <c r="F54" s="77"/>
      <c r="G54" s="77"/>
      <c r="H54" s="77"/>
      <c r="I54" s="90" t="s">
        <v>55</v>
      </c>
      <c r="J54" s="109"/>
      <c r="K54" s="125"/>
      <c r="L54" s="125"/>
      <c r="M54" s="125"/>
      <c r="N54" s="125"/>
      <c r="O54" s="22"/>
    </row>
    <row r="55" spans="1:15" ht="15.75">
      <c r="A55" s="60"/>
      <c r="B55" s="60"/>
      <c r="C55" s="61"/>
      <c r="D55" s="55">
        <v>5</v>
      </c>
      <c r="E55" s="61"/>
      <c r="F55" s="77"/>
      <c r="G55" s="77"/>
      <c r="H55" s="89"/>
      <c r="I55" s="90" t="s">
        <v>56</v>
      </c>
      <c r="J55" s="109"/>
      <c r="K55" s="125"/>
      <c r="L55" s="125"/>
      <c r="M55" s="125"/>
      <c r="N55" s="125"/>
      <c r="O55" s="22"/>
    </row>
    <row r="56" spans="1:15" ht="15.75">
      <c r="A56" s="60"/>
      <c r="B56" s="60"/>
      <c r="C56" s="61"/>
      <c r="D56" s="55"/>
      <c r="E56" s="61"/>
      <c r="F56" s="275" t="s">
        <v>135</v>
      </c>
      <c r="G56" s="276"/>
      <c r="H56" s="276"/>
      <c r="I56" s="277"/>
      <c r="J56" s="109"/>
      <c r="K56" s="130">
        <f>K57</f>
        <v>0</v>
      </c>
      <c r="L56" s="130">
        <f>L57</f>
        <v>389954</v>
      </c>
      <c r="M56" s="130">
        <f>M57</f>
        <v>0</v>
      </c>
      <c r="N56" s="130">
        <f>N57</f>
        <v>389954</v>
      </c>
      <c r="O56" s="22"/>
    </row>
    <row r="57" spans="1:15" ht="15.75">
      <c r="A57" s="60"/>
      <c r="B57" s="60"/>
      <c r="C57" s="61"/>
      <c r="D57" s="55"/>
      <c r="E57" s="61"/>
      <c r="F57" s="77"/>
      <c r="G57" s="77"/>
      <c r="H57" s="89"/>
      <c r="I57" s="90" t="s">
        <v>136</v>
      </c>
      <c r="J57" s="109"/>
      <c r="K57" s="125">
        <v>0</v>
      </c>
      <c r="L57" s="125">
        <v>389954</v>
      </c>
      <c r="M57" s="125">
        <v>0</v>
      </c>
      <c r="N57" s="125">
        <v>389954</v>
      </c>
      <c r="O57" s="22"/>
    </row>
    <row r="58" spans="1:15" ht="15.75">
      <c r="A58" s="60"/>
      <c r="B58" s="60"/>
      <c r="C58" s="61"/>
      <c r="D58" s="55"/>
      <c r="E58" s="61" t="s">
        <v>21</v>
      </c>
      <c r="F58" s="259" t="s">
        <v>74</v>
      </c>
      <c r="G58" s="260"/>
      <c r="H58" s="260"/>
      <c r="I58" s="261"/>
      <c r="J58" s="98">
        <f>SUM(J59:J63)</f>
        <v>1728000</v>
      </c>
      <c r="K58" s="122">
        <f>SUM(K59:K63)</f>
        <v>1728000</v>
      </c>
      <c r="L58" s="122">
        <v>1728000</v>
      </c>
      <c r="M58" s="122">
        <f>M61</f>
        <v>111055</v>
      </c>
      <c r="N58" s="122">
        <f>N61</f>
        <v>1839055</v>
      </c>
      <c r="O58" s="22"/>
    </row>
    <row r="59" spans="1:15" ht="15.75">
      <c r="A59" s="60"/>
      <c r="B59" s="60"/>
      <c r="C59" s="61"/>
      <c r="D59" s="55">
        <v>1</v>
      </c>
      <c r="E59" s="61"/>
      <c r="F59" s="77"/>
      <c r="G59" s="77"/>
      <c r="H59" s="89"/>
      <c r="I59" s="90" t="s">
        <v>18</v>
      </c>
      <c r="J59" s="109"/>
      <c r="K59" s="125"/>
      <c r="L59" s="125"/>
      <c r="M59" s="125"/>
      <c r="N59" s="125"/>
      <c r="O59" s="22"/>
    </row>
    <row r="60" spans="1:15" ht="15.75">
      <c r="A60" s="60"/>
      <c r="B60" s="60"/>
      <c r="C60" s="61"/>
      <c r="D60" s="55">
        <v>2</v>
      </c>
      <c r="E60" s="61"/>
      <c r="F60" s="77"/>
      <c r="G60" s="77"/>
      <c r="H60" s="89"/>
      <c r="I60" s="90" t="s">
        <v>53</v>
      </c>
      <c r="J60" s="109"/>
      <c r="K60" s="125"/>
      <c r="L60" s="125"/>
      <c r="M60" s="125"/>
      <c r="N60" s="125"/>
      <c r="O60" s="22"/>
    </row>
    <row r="61" spans="1:15" ht="15.75">
      <c r="A61" s="60"/>
      <c r="B61" s="60"/>
      <c r="C61" s="61"/>
      <c r="D61" s="55">
        <v>3</v>
      </c>
      <c r="E61" s="61"/>
      <c r="F61" s="77"/>
      <c r="G61" s="77"/>
      <c r="H61" s="89"/>
      <c r="I61" s="90" t="s">
        <v>54</v>
      </c>
      <c r="J61" s="109">
        <v>1728000</v>
      </c>
      <c r="K61" s="125">
        <v>1728000</v>
      </c>
      <c r="L61" s="125">
        <v>1728000</v>
      </c>
      <c r="M61" s="125">
        <f>N61-L61</f>
        <v>111055</v>
      </c>
      <c r="N61" s="125">
        <v>1839055</v>
      </c>
      <c r="O61" s="22"/>
    </row>
    <row r="62" spans="1:15" ht="15.75">
      <c r="A62" s="60"/>
      <c r="B62" s="60"/>
      <c r="C62" s="61"/>
      <c r="D62" s="55">
        <v>4</v>
      </c>
      <c r="E62" s="61"/>
      <c r="F62" s="77"/>
      <c r="G62" s="77"/>
      <c r="H62" s="89"/>
      <c r="I62" s="90" t="s">
        <v>55</v>
      </c>
      <c r="J62" s="109"/>
      <c r="K62" s="125"/>
      <c r="L62" s="125"/>
      <c r="M62" s="125"/>
      <c r="N62" s="125"/>
      <c r="O62" s="22"/>
    </row>
    <row r="63" spans="1:15" ht="15.75">
      <c r="A63" s="60"/>
      <c r="B63" s="60"/>
      <c r="C63" s="61"/>
      <c r="D63" s="55">
        <v>5</v>
      </c>
      <c r="E63" s="61"/>
      <c r="F63" s="77"/>
      <c r="G63" s="77"/>
      <c r="H63" s="89"/>
      <c r="I63" s="90" t="s">
        <v>56</v>
      </c>
      <c r="J63" s="109"/>
      <c r="K63" s="125"/>
      <c r="L63" s="125"/>
      <c r="M63" s="125"/>
      <c r="N63" s="125"/>
      <c r="O63" s="22"/>
    </row>
    <row r="64" spans="1:15" ht="15.75">
      <c r="A64" s="60">
        <v>10</v>
      </c>
      <c r="B64" s="60"/>
      <c r="C64" s="61"/>
      <c r="D64" s="61"/>
      <c r="E64" s="61" t="s">
        <v>21</v>
      </c>
      <c r="F64" s="259" t="s">
        <v>66</v>
      </c>
      <c r="G64" s="260"/>
      <c r="H64" s="260"/>
      <c r="I64" s="261"/>
      <c r="J64" s="98">
        <f>SUM(J65:J69)</f>
        <v>2055530</v>
      </c>
      <c r="K64" s="122">
        <f>SUM(K65:K69)</f>
        <v>2049530</v>
      </c>
      <c r="L64" s="122">
        <f>L65+L66+L67</f>
        <v>1697030</v>
      </c>
      <c r="M64" s="122">
        <f>M65+M66+M67</f>
        <v>0</v>
      </c>
      <c r="N64" s="122">
        <f>N65+N66+N67</f>
        <v>1697030</v>
      </c>
      <c r="O64" s="22"/>
    </row>
    <row r="65" spans="1:15" ht="15.75">
      <c r="A65" s="60"/>
      <c r="B65" s="60"/>
      <c r="C65" s="61"/>
      <c r="D65" s="55">
        <v>1</v>
      </c>
      <c r="E65" s="61"/>
      <c r="F65" s="77"/>
      <c r="G65" s="77"/>
      <c r="H65" s="77"/>
      <c r="I65" s="90" t="s">
        <v>18</v>
      </c>
      <c r="J65" s="109">
        <v>300000</v>
      </c>
      <c r="K65" s="125">
        <v>300000</v>
      </c>
      <c r="L65" s="125">
        <v>0</v>
      </c>
      <c r="M65" s="148">
        <v>0</v>
      </c>
      <c r="N65" s="125">
        <v>0</v>
      </c>
      <c r="O65" s="22"/>
    </row>
    <row r="66" spans="1:15" ht="15.75">
      <c r="A66" s="60"/>
      <c r="B66" s="60"/>
      <c r="C66" s="61"/>
      <c r="D66" s="55">
        <v>2</v>
      </c>
      <c r="E66" s="61"/>
      <c r="F66" s="77"/>
      <c r="G66" s="77"/>
      <c r="H66" s="77"/>
      <c r="I66" s="90" t="s">
        <v>53</v>
      </c>
      <c r="J66" s="109">
        <v>58500</v>
      </c>
      <c r="K66" s="125">
        <v>52500</v>
      </c>
      <c r="L66" s="125">
        <v>0</v>
      </c>
      <c r="M66" s="148">
        <v>0</v>
      </c>
      <c r="N66" s="125">
        <v>0</v>
      </c>
      <c r="O66" s="22"/>
    </row>
    <row r="67" spans="1:15" ht="15.75">
      <c r="A67" s="60"/>
      <c r="B67" s="60"/>
      <c r="C67" s="61"/>
      <c r="D67" s="55">
        <v>3</v>
      </c>
      <c r="E67" s="61"/>
      <c r="F67" s="77"/>
      <c r="G67" s="77"/>
      <c r="H67" s="89"/>
      <c r="I67" s="90" t="s">
        <v>54</v>
      </c>
      <c r="J67" s="109">
        <v>1697030</v>
      </c>
      <c r="K67" s="125">
        <v>1697030</v>
      </c>
      <c r="L67" s="125">
        <v>1697030</v>
      </c>
      <c r="M67" s="125">
        <v>0</v>
      </c>
      <c r="N67" s="125">
        <v>1697030</v>
      </c>
      <c r="O67" s="22"/>
    </row>
    <row r="68" spans="1:15" ht="15.75">
      <c r="A68" s="56"/>
      <c r="B68" s="56"/>
      <c r="C68" s="57"/>
      <c r="D68" s="55">
        <v>4</v>
      </c>
      <c r="E68" s="57"/>
      <c r="F68" s="77"/>
      <c r="G68" s="77"/>
      <c r="H68" s="89"/>
      <c r="I68" s="90" t="s">
        <v>55</v>
      </c>
      <c r="J68" s="109"/>
      <c r="K68" s="125"/>
      <c r="L68" s="125"/>
      <c r="M68" s="125"/>
      <c r="N68" s="125"/>
      <c r="O68" s="22"/>
    </row>
    <row r="69" spans="1:15" ht="15.75">
      <c r="A69" s="56"/>
      <c r="B69" s="56"/>
      <c r="C69" s="57"/>
      <c r="D69" s="55">
        <v>5</v>
      </c>
      <c r="E69" s="57"/>
      <c r="F69" s="77"/>
      <c r="G69" s="77"/>
      <c r="H69" s="89"/>
      <c r="I69" s="90" t="s">
        <v>56</v>
      </c>
      <c r="J69" s="109"/>
      <c r="K69" s="125"/>
      <c r="L69" s="125"/>
      <c r="M69" s="125"/>
      <c r="N69" s="125"/>
      <c r="O69" s="22"/>
    </row>
    <row r="70" spans="1:15" ht="15.75">
      <c r="A70" s="56">
        <v>11</v>
      </c>
      <c r="B70" s="56"/>
      <c r="C70" s="57"/>
      <c r="D70" s="57"/>
      <c r="E70" s="57" t="s">
        <v>21</v>
      </c>
      <c r="F70" s="259" t="s">
        <v>67</v>
      </c>
      <c r="G70" s="260"/>
      <c r="H70" s="260"/>
      <c r="I70" s="261"/>
      <c r="J70" s="98">
        <f>SUM(J71:J75)</f>
        <v>458500</v>
      </c>
      <c r="K70" s="122">
        <f>SUM(K71:K75)</f>
        <v>452500</v>
      </c>
      <c r="L70" s="122">
        <f>L71+L72+L73+L74</f>
        <v>2401071</v>
      </c>
      <c r="M70" s="122">
        <f>M71+M72+M73+M74</f>
        <v>7626325</v>
      </c>
      <c r="N70" s="122">
        <f>N71+N72+N73+N74</f>
        <v>10027396</v>
      </c>
      <c r="O70" s="22"/>
    </row>
    <row r="71" spans="1:15" ht="15.75">
      <c r="A71" s="56"/>
      <c r="B71" s="56"/>
      <c r="C71" s="57"/>
      <c r="D71" s="55">
        <v>1</v>
      </c>
      <c r="E71" s="57"/>
      <c r="F71" s="77"/>
      <c r="G71" s="77"/>
      <c r="H71" s="89"/>
      <c r="I71" s="90" t="s">
        <v>18</v>
      </c>
      <c r="J71" s="109">
        <v>300000</v>
      </c>
      <c r="K71" s="125">
        <v>300000</v>
      </c>
      <c r="L71" s="125">
        <v>0</v>
      </c>
      <c r="M71" s="148">
        <v>0</v>
      </c>
      <c r="N71" s="125">
        <v>0</v>
      </c>
      <c r="O71" s="22"/>
    </row>
    <row r="72" spans="1:15" ht="15.75">
      <c r="A72" s="56"/>
      <c r="B72" s="56"/>
      <c r="C72" s="61"/>
      <c r="D72" s="55">
        <v>2</v>
      </c>
      <c r="E72" s="61"/>
      <c r="F72" s="77"/>
      <c r="G72" s="77"/>
      <c r="H72" s="89"/>
      <c r="I72" s="90" t="s">
        <v>53</v>
      </c>
      <c r="J72" s="109">
        <v>58500</v>
      </c>
      <c r="K72" s="125">
        <v>52500</v>
      </c>
      <c r="L72" s="125">
        <v>0</v>
      </c>
      <c r="M72" s="148">
        <v>0</v>
      </c>
      <c r="N72" s="125">
        <v>0</v>
      </c>
      <c r="O72" s="22"/>
    </row>
    <row r="73" spans="1:15" ht="15.75">
      <c r="A73" s="56"/>
      <c r="B73" s="56"/>
      <c r="C73" s="61"/>
      <c r="D73" s="55">
        <v>3</v>
      </c>
      <c r="E73" s="61"/>
      <c r="F73" s="77"/>
      <c r="G73" s="77"/>
      <c r="H73" s="77"/>
      <c r="I73" s="90" t="s">
        <v>54</v>
      </c>
      <c r="J73" s="109">
        <v>100000</v>
      </c>
      <c r="K73" s="125">
        <v>100000</v>
      </c>
      <c r="L73" s="125">
        <v>2393054</v>
      </c>
      <c r="M73" s="148">
        <f>N73-L73</f>
        <v>894125</v>
      </c>
      <c r="N73" s="125">
        <v>3287179</v>
      </c>
      <c r="O73" s="27"/>
    </row>
    <row r="74" spans="1:15" ht="15.75">
      <c r="A74" s="56"/>
      <c r="B74" s="56"/>
      <c r="C74" s="61"/>
      <c r="D74" s="55">
        <v>4</v>
      </c>
      <c r="E74" s="61"/>
      <c r="F74" s="77"/>
      <c r="G74" s="77"/>
      <c r="H74" s="77"/>
      <c r="I74" s="90" t="s">
        <v>120</v>
      </c>
      <c r="J74" s="109"/>
      <c r="K74" s="113">
        <v>0</v>
      </c>
      <c r="L74" s="113">
        <v>8017</v>
      </c>
      <c r="M74" s="148">
        <f>N74-L74</f>
        <v>6732200</v>
      </c>
      <c r="N74" s="125">
        <v>6740217</v>
      </c>
      <c r="O74" s="22"/>
    </row>
    <row r="75" spans="1:15" ht="15.75">
      <c r="A75" s="56"/>
      <c r="B75" s="56"/>
      <c r="C75" s="61"/>
      <c r="D75" s="55">
        <v>5</v>
      </c>
      <c r="E75" s="61"/>
      <c r="F75" s="77"/>
      <c r="G75" s="77"/>
      <c r="H75" s="77"/>
      <c r="I75" s="90" t="s">
        <v>56</v>
      </c>
      <c r="J75" s="109"/>
      <c r="K75" s="113"/>
      <c r="L75" s="113"/>
      <c r="M75" s="113"/>
      <c r="N75" s="125"/>
      <c r="O75" s="22"/>
    </row>
    <row r="76" spans="1:15" ht="15.75">
      <c r="A76" s="56">
        <v>12</v>
      </c>
      <c r="B76" s="56"/>
      <c r="C76" s="61"/>
      <c r="D76" s="55"/>
      <c r="E76" s="61" t="s">
        <v>21</v>
      </c>
      <c r="F76" s="259" t="s">
        <v>123</v>
      </c>
      <c r="G76" s="260"/>
      <c r="H76" s="260"/>
      <c r="I76" s="261"/>
      <c r="J76" s="98">
        <f>SUM(J77:J81)</f>
        <v>0</v>
      </c>
      <c r="K76" s="98">
        <f>SUM(K77:K81)</f>
        <v>13140000</v>
      </c>
      <c r="L76" s="98">
        <v>13457500</v>
      </c>
      <c r="M76" s="98">
        <f>M79+M80</f>
        <v>168395</v>
      </c>
      <c r="N76" s="98">
        <f>N79+N80</f>
        <v>13625895</v>
      </c>
      <c r="O76" s="22"/>
    </row>
    <row r="77" spans="1:15" ht="15.75">
      <c r="A77" s="56"/>
      <c r="B77" s="56"/>
      <c r="C77" s="61"/>
      <c r="D77" s="55">
        <v>1</v>
      </c>
      <c r="E77" s="61"/>
      <c r="F77" s="77"/>
      <c r="G77" s="77"/>
      <c r="H77" s="77"/>
      <c r="I77" s="90" t="s">
        <v>18</v>
      </c>
      <c r="J77" s="109"/>
      <c r="K77" s="125"/>
      <c r="L77" s="125"/>
      <c r="M77" s="125"/>
      <c r="N77" s="125"/>
      <c r="O77" s="22"/>
    </row>
    <row r="78" spans="1:15" ht="15.75">
      <c r="A78" s="56"/>
      <c r="B78" s="56"/>
      <c r="C78" s="61"/>
      <c r="D78" s="55">
        <v>2</v>
      </c>
      <c r="E78" s="61"/>
      <c r="F78" s="77"/>
      <c r="G78" s="77"/>
      <c r="H78" s="77"/>
      <c r="I78" s="90" t="s">
        <v>53</v>
      </c>
      <c r="J78" s="109"/>
      <c r="K78" s="113"/>
      <c r="L78" s="113"/>
      <c r="M78" s="113"/>
      <c r="N78" s="113"/>
      <c r="O78" s="22"/>
    </row>
    <row r="79" spans="1:15" ht="15.75">
      <c r="A79" s="56"/>
      <c r="B79" s="56"/>
      <c r="C79" s="61"/>
      <c r="D79" s="55">
        <v>3</v>
      </c>
      <c r="E79" s="61"/>
      <c r="F79" s="77"/>
      <c r="G79" s="77"/>
      <c r="H79" s="77"/>
      <c r="I79" s="90" t="s">
        <v>54</v>
      </c>
      <c r="J79" s="109"/>
      <c r="K79" s="125">
        <v>13140000</v>
      </c>
      <c r="L79" s="125">
        <v>13140000</v>
      </c>
      <c r="M79" s="125">
        <f>N79-L79</f>
        <v>168395</v>
      </c>
      <c r="N79" s="125">
        <v>13308395</v>
      </c>
      <c r="O79" s="22"/>
    </row>
    <row r="80" spans="1:15" ht="15.75">
      <c r="A80" s="56"/>
      <c r="B80" s="56"/>
      <c r="C80" s="61"/>
      <c r="D80" s="55">
        <v>4</v>
      </c>
      <c r="E80" s="61"/>
      <c r="F80" s="77"/>
      <c r="G80" s="77"/>
      <c r="H80" s="77"/>
      <c r="I80" s="90" t="s">
        <v>121</v>
      </c>
      <c r="J80" s="109"/>
      <c r="K80" s="113">
        <v>0</v>
      </c>
      <c r="L80" s="113">
        <v>317500</v>
      </c>
      <c r="M80" s="148">
        <v>0</v>
      </c>
      <c r="N80" s="125">
        <v>317500</v>
      </c>
      <c r="O80" s="22"/>
    </row>
    <row r="81" spans="1:15" ht="15.75">
      <c r="A81" s="56"/>
      <c r="B81" s="56"/>
      <c r="C81" s="61"/>
      <c r="D81" s="55">
        <v>5</v>
      </c>
      <c r="E81" s="61"/>
      <c r="F81" s="77"/>
      <c r="G81" s="77"/>
      <c r="H81" s="77"/>
      <c r="I81" s="90" t="s">
        <v>56</v>
      </c>
      <c r="J81" s="109"/>
      <c r="K81" s="113"/>
      <c r="L81" s="113"/>
      <c r="M81" s="113"/>
      <c r="N81" s="113"/>
      <c r="O81" s="22"/>
    </row>
    <row r="82" spans="1:15" ht="15.75">
      <c r="A82" s="56">
        <v>13</v>
      </c>
      <c r="B82" s="56"/>
      <c r="C82" s="57"/>
      <c r="D82" s="55"/>
      <c r="E82" s="57" t="s">
        <v>21</v>
      </c>
      <c r="F82" s="91" t="s">
        <v>124</v>
      </c>
      <c r="G82" s="92"/>
      <c r="H82" s="92"/>
      <c r="I82" s="93"/>
      <c r="J82" s="98">
        <f>SUM(J83)</f>
        <v>2596800</v>
      </c>
      <c r="K82" s="98">
        <f>SUM(K83)</f>
        <v>2596800</v>
      </c>
      <c r="L82" s="98">
        <f>L83</f>
        <v>2803500</v>
      </c>
      <c r="M82" s="98">
        <f>M83</f>
        <v>961100</v>
      </c>
      <c r="N82" s="98">
        <f>N83</f>
        <v>3764600</v>
      </c>
      <c r="O82" s="62"/>
    </row>
    <row r="83" spans="1:15" ht="15.75">
      <c r="A83" s="56"/>
      <c r="B83" s="56"/>
      <c r="C83" s="57"/>
      <c r="D83" s="55">
        <v>1</v>
      </c>
      <c r="E83" s="57"/>
      <c r="F83" s="77"/>
      <c r="G83" s="77"/>
      <c r="H83" s="89"/>
      <c r="I83" s="90" t="s">
        <v>54</v>
      </c>
      <c r="J83" s="109">
        <v>2596800</v>
      </c>
      <c r="K83" s="125">
        <v>2596800</v>
      </c>
      <c r="L83" s="125">
        <v>2803500</v>
      </c>
      <c r="M83" s="125">
        <f>N83-L83</f>
        <v>961100</v>
      </c>
      <c r="N83" s="125">
        <v>3764600</v>
      </c>
      <c r="O83" s="62"/>
    </row>
    <row r="84" spans="1:15" ht="15.75">
      <c r="A84" s="56">
        <v>14</v>
      </c>
      <c r="B84" s="56"/>
      <c r="C84" s="61"/>
      <c r="D84" s="61"/>
      <c r="E84" s="61" t="s">
        <v>21</v>
      </c>
      <c r="F84" s="259" t="s">
        <v>68</v>
      </c>
      <c r="G84" s="260"/>
      <c r="H84" s="260"/>
      <c r="I84" s="261"/>
      <c r="J84" s="98">
        <f>SUM(J85:J89)</f>
        <v>930580</v>
      </c>
      <c r="K84" s="122">
        <f>SUM(K85:K89)</f>
        <v>1089512</v>
      </c>
      <c r="L84" s="122">
        <f>L85+L86+L87</f>
        <v>700000</v>
      </c>
      <c r="M84" s="122">
        <f>M85+M86+M87</f>
        <v>0</v>
      </c>
      <c r="N84" s="122">
        <f>N85+N86+N87</f>
        <v>700000</v>
      </c>
      <c r="O84" s="22"/>
    </row>
    <row r="85" spans="1:15" ht="15.75">
      <c r="A85" s="56"/>
      <c r="B85" s="56"/>
      <c r="C85" s="61"/>
      <c r="D85" s="55">
        <v>1</v>
      </c>
      <c r="E85" s="61"/>
      <c r="F85" s="77"/>
      <c r="G85" s="77"/>
      <c r="H85" s="77"/>
      <c r="I85" s="90" t="s">
        <v>18</v>
      </c>
      <c r="J85" s="109">
        <v>189000</v>
      </c>
      <c r="K85" s="125">
        <v>331500</v>
      </c>
      <c r="L85" s="125">
        <v>0</v>
      </c>
      <c r="M85" s="148">
        <v>0</v>
      </c>
      <c r="N85" s="125">
        <v>0</v>
      </c>
      <c r="O85" s="22"/>
    </row>
    <row r="86" spans="1:15" ht="15.75">
      <c r="A86" s="56"/>
      <c r="B86" s="56"/>
      <c r="C86" s="61"/>
      <c r="D86" s="55">
        <v>2</v>
      </c>
      <c r="E86" s="61"/>
      <c r="F86" s="77"/>
      <c r="G86" s="77"/>
      <c r="H86" s="89"/>
      <c r="I86" s="90" t="s">
        <v>53</v>
      </c>
      <c r="J86" s="109">
        <v>41580</v>
      </c>
      <c r="K86" s="125">
        <v>58012</v>
      </c>
      <c r="L86" s="125">
        <v>0</v>
      </c>
      <c r="M86" s="148">
        <v>0</v>
      </c>
      <c r="N86" s="125">
        <v>0</v>
      </c>
      <c r="O86" s="22"/>
    </row>
    <row r="87" spans="1:15" ht="15.75">
      <c r="A87" s="56"/>
      <c r="B87" s="56"/>
      <c r="C87" s="61"/>
      <c r="D87" s="55">
        <v>3</v>
      </c>
      <c r="E87" s="61"/>
      <c r="F87" s="77"/>
      <c r="G87" s="77"/>
      <c r="H87" s="77"/>
      <c r="I87" s="90" t="s">
        <v>54</v>
      </c>
      <c r="J87" s="109">
        <v>700000</v>
      </c>
      <c r="K87" s="125">
        <v>700000</v>
      </c>
      <c r="L87" s="125">
        <v>700000</v>
      </c>
      <c r="M87" s="125">
        <v>0</v>
      </c>
      <c r="N87" s="125">
        <v>700000</v>
      </c>
      <c r="O87" s="22"/>
    </row>
    <row r="88" spans="1:15" ht="15.75">
      <c r="A88" s="56"/>
      <c r="B88" s="56"/>
      <c r="C88" s="61"/>
      <c r="D88" s="55">
        <v>4</v>
      </c>
      <c r="E88" s="61"/>
      <c r="F88" s="77"/>
      <c r="G88" s="77"/>
      <c r="H88" s="77"/>
      <c r="I88" s="90" t="s">
        <v>55</v>
      </c>
      <c r="J88" s="109"/>
      <c r="K88" s="125"/>
      <c r="L88" s="125"/>
      <c r="M88" s="125"/>
      <c r="N88" s="125"/>
      <c r="O88" s="22"/>
    </row>
    <row r="89" spans="1:15" ht="15.75">
      <c r="A89" s="56"/>
      <c r="B89" s="56"/>
      <c r="C89" s="61"/>
      <c r="D89" s="55">
        <v>5</v>
      </c>
      <c r="E89" s="61"/>
      <c r="F89" s="77"/>
      <c r="G89" s="77"/>
      <c r="H89" s="77"/>
      <c r="I89" s="90" t="s">
        <v>56</v>
      </c>
      <c r="J89" s="109"/>
      <c r="K89" s="125"/>
      <c r="L89" s="125"/>
      <c r="M89" s="125"/>
      <c r="N89" s="125"/>
      <c r="O89" s="22"/>
    </row>
    <row r="90" spans="1:15" ht="15.75">
      <c r="A90" s="56">
        <v>15</v>
      </c>
      <c r="B90" s="56"/>
      <c r="C90" s="61"/>
      <c r="D90" s="55"/>
      <c r="E90" s="61"/>
      <c r="F90" s="275" t="s">
        <v>125</v>
      </c>
      <c r="G90" s="276"/>
      <c r="H90" s="276"/>
      <c r="I90" s="277"/>
      <c r="J90" s="109"/>
      <c r="K90" s="130">
        <f>K92+K93</f>
        <v>0</v>
      </c>
      <c r="L90" s="130">
        <f>L92+L93</f>
        <v>3030000</v>
      </c>
      <c r="M90" s="130">
        <f>M91+M92+M93</f>
        <v>217474</v>
      </c>
      <c r="N90" s="130">
        <f>N91+N92+N93</f>
        <v>3247474</v>
      </c>
      <c r="O90" s="22"/>
    </row>
    <row r="91" spans="1:15" ht="15.75">
      <c r="A91" s="56"/>
      <c r="B91" s="56"/>
      <c r="C91" s="61"/>
      <c r="D91" s="55"/>
      <c r="E91" s="61"/>
      <c r="F91" s="58"/>
      <c r="G91" s="58"/>
      <c r="H91" s="58"/>
      <c r="I91" s="158" t="s">
        <v>18</v>
      </c>
      <c r="J91" s="109"/>
      <c r="K91" s="125">
        <v>0</v>
      </c>
      <c r="L91" s="125">
        <v>0</v>
      </c>
      <c r="M91" s="125">
        <v>91143</v>
      </c>
      <c r="N91" s="125">
        <v>91143</v>
      </c>
      <c r="O91" s="22"/>
    </row>
    <row r="92" spans="1:15" ht="15.75">
      <c r="A92" s="56"/>
      <c r="B92" s="56"/>
      <c r="C92" s="61"/>
      <c r="D92" s="55"/>
      <c r="E92" s="61"/>
      <c r="F92" s="77"/>
      <c r="G92" s="93"/>
      <c r="H92" s="93"/>
      <c r="I92" s="94" t="s">
        <v>54</v>
      </c>
      <c r="J92" s="109"/>
      <c r="K92" s="125">
        <v>0</v>
      </c>
      <c r="L92" s="125">
        <v>3020000</v>
      </c>
      <c r="M92" s="148">
        <f>N92-L92</f>
        <v>126331</v>
      </c>
      <c r="N92" s="125">
        <v>3146331</v>
      </c>
      <c r="O92" s="22"/>
    </row>
    <row r="93" spans="1:15" ht="15.75">
      <c r="A93" s="56"/>
      <c r="B93" s="56"/>
      <c r="C93" s="61"/>
      <c r="D93" s="55"/>
      <c r="E93" s="61"/>
      <c r="F93" s="77"/>
      <c r="G93" s="93"/>
      <c r="H93" s="93"/>
      <c r="I93" s="94" t="s">
        <v>121</v>
      </c>
      <c r="J93" s="109"/>
      <c r="K93" s="125">
        <v>0</v>
      </c>
      <c r="L93" s="125">
        <v>10000</v>
      </c>
      <c r="M93" s="148">
        <v>0</v>
      </c>
      <c r="N93" s="125">
        <v>10000</v>
      </c>
      <c r="O93" s="22"/>
    </row>
    <row r="94" spans="1:15" ht="15.75">
      <c r="A94" s="56">
        <v>16</v>
      </c>
      <c r="B94" s="56"/>
      <c r="C94" s="61"/>
      <c r="D94" s="61"/>
      <c r="E94" s="61" t="s">
        <v>20</v>
      </c>
      <c r="F94" s="259" t="s">
        <v>126</v>
      </c>
      <c r="G94" s="260"/>
      <c r="H94" s="260"/>
      <c r="I94" s="261"/>
      <c r="J94" s="98">
        <f>SUM(J96:J99)</f>
        <v>1500000</v>
      </c>
      <c r="K94" s="122">
        <f>SUM(K96:K99)</f>
        <v>2000000</v>
      </c>
      <c r="L94" s="122">
        <v>0</v>
      </c>
      <c r="M94" s="122">
        <f>M97</f>
        <v>0</v>
      </c>
      <c r="N94" s="122">
        <f>N97</f>
        <v>0</v>
      </c>
      <c r="O94" s="22"/>
    </row>
    <row r="95" spans="1:15" ht="15.75">
      <c r="A95" s="56"/>
      <c r="B95" s="56"/>
      <c r="C95" s="61"/>
      <c r="D95" s="55">
        <v>1</v>
      </c>
      <c r="E95" s="61"/>
      <c r="F95" s="77"/>
      <c r="G95" s="77"/>
      <c r="H95" s="77"/>
      <c r="I95" s="90" t="s">
        <v>18</v>
      </c>
      <c r="J95" s="110"/>
      <c r="K95" s="130"/>
      <c r="L95" s="130"/>
      <c r="M95" s="150"/>
      <c r="N95" s="130"/>
      <c r="O95" s="27"/>
    </row>
    <row r="96" spans="1:15" ht="15.75">
      <c r="A96" s="56"/>
      <c r="B96" s="56"/>
      <c r="C96" s="61"/>
      <c r="D96" s="55">
        <v>2</v>
      </c>
      <c r="E96" s="61"/>
      <c r="F96" s="77"/>
      <c r="G96" s="77"/>
      <c r="H96" s="77"/>
      <c r="I96" s="90" t="s">
        <v>53</v>
      </c>
      <c r="J96" s="109"/>
      <c r="K96" s="125"/>
      <c r="L96" s="125"/>
      <c r="M96" s="148"/>
      <c r="N96" s="125"/>
      <c r="O96" s="22"/>
    </row>
    <row r="97" spans="1:15" ht="15.75">
      <c r="A97" s="56"/>
      <c r="B97" s="56"/>
      <c r="C97" s="57"/>
      <c r="D97" s="55">
        <v>3</v>
      </c>
      <c r="E97" s="57"/>
      <c r="F97" s="77"/>
      <c r="G97" s="77"/>
      <c r="H97" s="89"/>
      <c r="I97" s="90" t="s">
        <v>89</v>
      </c>
      <c r="J97" s="112">
        <v>1500000</v>
      </c>
      <c r="K97" s="131">
        <v>2000000</v>
      </c>
      <c r="L97" s="131">
        <v>0</v>
      </c>
      <c r="M97" s="151">
        <v>0</v>
      </c>
      <c r="N97" s="131">
        <v>0</v>
      </c>
      <c r="O97" s="78"/>
    </row>
    <row r="98" spans="1:15" ht="15.75">
      <c r="A98" s="56"/>
      <c r="B98" s="56"/>
      <c r="C98" s="57"/>
      <c r="D98" s="55">
        <v>4</v>
      </c>
      <c r="E98" s="57"/>
      <c r="F98" s="77"/>
      <c r="G98" s="77"/>
      <c r="H98" s="89"/>
      <c r="I98" s="90" t="s">
        <v>55</v>
      </c>
      <c r="J98" s="109"/>
      <c r="K98" s="125"/>
      <c r="L98" s="125"/>
      <c r="M98" s="125"/>
      <c r="N98" s="125"/>
      <c r="O98" s="22"/>
    </row>
    <row r="99" spans="1:15" ht="15.75">
      <c r="A99" s="56"/>
      <c r="B99" s="56"/>
      <c r="C99" s="57"/>
      <c r="D99" s="55">
        <v>5</v>
      </c>
      <c r="E99" s="57"/>
      <c r="F99" s="77"/>
      <c r="G99" s="77"/>
      <c r="H99" s="89"/>
      <c r="I99" s="90" t="s">
        <v>56</v>
      </c>
      <c r="J99" s="109"/>
      <c r="K99" s="125"/>
      <c r="L99" s="125"/>
      <c r="M99" s="125"/>
      <c r="N99" s="125"/>
      <c r="O99" s="22"/>
    </row>
    <row r="100" spans="1:15" ht="15.75">
      <c r="A100" s="56">
        <v>17</v>
      </c>
      <c r="B100" s="56"/>
      <c r="C100" s="57"/>
      <c r="D100" s="57"/>
      <c r="E100" s="57" t="s">
        <v>20</v>
      </c>
      <c r="F100" s="259" t="s">
        <v>69</v>
      </c>
      <c r="G100" s="260"/>
      <c r="H100" s="260"/>
      <c r="I100" s="261"/>
      <c r="J100" s="98" t="e">
        <f>J101+#REF!+#REF!+#REF!+#REF!</f>
        <v>#REF!</v>
      </c>
      <c r="K100" s="98">
        <f>K101</f>
        <v>240000</v>
      </c>
      <c r="L100" s="98">
        <v>240000</v>
      </c>
      <c r="M100" s="98">
        <f>M101</f>
        <v>0</v>
      </c>
      <c r="N100" s="98">
        <f>N101</f>
        <v>240000</v>
      </c>
      <c r="O100" s="22"/>
    </row>
    <row r="101" spans="1:15" ht="15.75">
      <c r="A101" s="56"/>
      <c r="B101" s="56"/>
      <c r="C101" s="57"/>
      <c r="D101" s="55">
        <v>4</v>
      </c>
      <c r="E101" s="57"/>
      <c r="F101" s="77"/>
      <c r="G101" s="77"/>
      <c r="H101" s="89"/>
      <c r="I101" s="90" t="s">
        <v>55</v>
      </c>
      <c r="J101" s="109">
        <v>240000</v>
      </c>
      <c r="K101" s="125">
        <v>240000</v>
      </c>
      <c r="L101" s="125">
        <v>240000</v>
      </c>
      <c r="M101" s="125">
        <v>0</v>
      </c>
      <c r="N101" s="125">
        <v>240000</v>
      </c>
      <c r="O101" s="22"/>
    </row>
    <row r="102" spans="1:15" ht="15.75">
      <c r="A102" s="56">
        <v>18</v>
      </c>
      <c r="B102" s="56"/>
      <c r="C102" s="57"/>
      <c r="D102" s="57"/>
      <c r="E102" s="57" t="s">
        <v>21</v>
      </c>
      <c r="F102" s="280" t="s">
        <v>127</v>
      </c>
      <c r="G102" s="281"/>
      <c r="H102" s="281"/>
      <c r="I102" s="282"/>
      <c r="J102" s="143">
        <f>J103+J104+J105+J106+J107</f>
        <v>159600</v>
      </c>
      <c r="K102" s="143">
        <f>K103+K104+K105+K106+K107</f>
        <v>205000</v>
      </c>
      <c r="L102" s="143">
        <v>205000</v>
      </c>
      <c r="M102" s="143">
        <f>M105</f>
        <v>0</v>
      </c>
      <c r="N102" s="143">
        <f>N105</f>
        <v>205000</v>
      </c>
      <c r="O102" s="22"/>
    </row>
    <row r="103" spans="1:15" ht="15.75">
      <c r="A103" s="56"/>
      <c r="B103" s="56"/>
      <c r="C103" s="57"/>
      <c r="D103" s="55">
        <v>1</v>
      </c>
      <c r="E103" s="57"/>
      <c r="F103" s="77"/>
      <c r="G103" s="77"/>
      <c r="H103" s="89"/>
      <c r="I103" s="90" t="s">
        <v>18</v>
      </c>
      <c r="J103" s="109"/>
      <c r="K103" s="113"/>
      <c r="L103" s="113"/>
      <c r="M103" s="148"/>
      <c r="N103" s="113"/>
      <c r="O103" s="22"/>
    </row>
    <row r="104" spans="1:15" ht="15.75">
      <c r="A104" s="56"/>
      <c r="B104" s="56"/>
      <c r="C104" s="57"/>
      <c r="D104" s="55">
        <v>2</v>
      </c>
      <c r="E104" s="57"/>
      <c r="F104" s="77"/>
      <c r="G104" s="77"/>
      <c r="H104" s="89"/>
      <c r="I104" s="90" t="s">
        <v>53</v>
      </c>
      <c r="J104" s="109"/>
      <c r="K104" s="113"/>
      <c r="L104" s="113"/>
      <c r="M104" s="148"/>
      <c r="N104" s="113"/>
      <c r="O104" s="22"/>
    </row>
    <row r="105" spans="1:15" ht="15.75">
      <c r="A105" s="56"/>
      <c r="B105" s="56"/>
      <c r="C105" s="57"/>
      <c r="D105" s="55">
        <v>3</v>
      </c>
      <c r="E105" s="57"/>
      <c r="F105" s="77"/>
      <c r="G105" s="77"/>
      <c r="H105" s="89"/>
      <c r="I105" s="90" t="s">
        <v>54</v>
      </c>
      <c r="J105" s="109">
        <v>159600</v>
      </c>
      <c r="K105" s="113">
        <v>205000</v>
      </c>
      <c r="L105" s="113">
        <v>205000</v>
      </c>
      <c r="M105" s="113">
        <v>0</v>
      </c>
      <c r="N105" s="113">
        <v>205000</v>
      </c>
      <c r="O105" s="22"/>
    </row>
    <row r="106" spans="1:15" ht="15.75">
      <c r="A106" s="56"/>
      <c r="B106" s="56"/>
      <c r="C106" s="57"/>
      <c r="D106" s="55">
        <v>4</v>
      </c>
      <c r="E106" s="57"/>
      <c r="F106" s="77"/>
      <c r="G106" s="77"/>
      <c r="H106" s="89"/>
      <c r="I106" s="90" t="s">
        <v>55</v>
      </c>
      <c r="J106" s="109"/>
      <c r="K106" s="113"/>
      <c r="L106" s="113"/>
      <c r="M106" s="113"/>
      <c r="N106" s="113"/>
      <c r="O106" s="22"/>
    </row>
    <row r="107" spans="1:15" ht="15.75">
      <c r="A107" s="56"/>
      <c r="B107" s="56"/>
      <c r="C107" s="57"/>
      <c r="D107" s="55">
        <v>5</v>
      </c>
      <c r="E107" s="57"/>
      <c r="F107" s="77"/>
      <c r="G107" s="77"/>
      <c r="H107" s="89"/>
      <c r="I107" s="90" t="s">
        <v>56</v>
      </c>
      <c r="J107" s="109"/>
      <c r="K107" s="113"/>
      <c r="L107" s="113"/>
      <c r="M107" s="113"/>
      <c r="N107" s="113"/>
      <c r="O107" s="22"/>
    </row>
    <row r="108" spans="1:15" ht="15.75">
      <c r="A108" s="54">
        <v>19</v>
      </c>
      <c r="B108" s="54"/>
      <c r="C108" s="51"/>
      <c r="D108" s="55"/>
      <c r="E108" s="55" t="s">
        <v>59</v>
      </c>
      <c r="F108" s="283" t="s">
        <v>128</v>
      </c>
      <c r="G108" s="284"/>
      <c r="H108" s="284"/>
      <c r="I108" s="285"/>
      <c r="J108" s="98">
        <f>SUM(J109:J113)</f>
        <v>190673</v>
      </c>
      <c r="K108" s="98">
        <f>SUM(K109:K113)</f>
        <v>238016</v>
      </c>
      <c r="L108" s="98">
        <v>0</v>
      </c>
      <c r="M108" s="98">
        <f>M112</f>
        <v>0</v>
      </c>
      <c r="N108" s="98">
        <f>N112</f>
        <v>0</v>
      </c>
      <c r="O108" s="22"/>
    </row>
    <row r="109" spans="1:15" ht="18.75">
      <c r="A109" s="54"/>
      <c r="B109" s="54"/>
      <c r="C109" s="51"/>
      <c r="D109" s="55">
        <v>1</v>
      </c>
      <c r="E109" s="55"/>
      <c r="F109" s="95"/>
      <c r="G109" s="96"/>
      <c r="H109" s="96"/>
      <c r="I109" s="90" t="s">
        <v>18</v>
      </c>
      <c r="J109" s="109"/>
      <c r="K109" s="113"/>
      <c r="L109" s="113"/>
      <c r="M109" s="148"/>
      <c r="N109" s="113"/>
      <c r="O109" s="22"/>
    </row>
    <row r="110" spans="1:15" ht="18.75">
      <c r="A110" s="54"/>
      <c r="B110" s="54"/>
      <c r="C110" s="51"/>
      <c r="D110" s="55">
        <v>2</v>
      </c>
      <c r="E110" s="55"/>
      <c r="F110" s="95"/>
      <c r="G110" s="96"/>
      <c r="H110" s="96"/>
      <c r="I110" s="90" t="s">
        <v>53</v>
      </c>
      <c r="J110" s="109"/>
      <c r="K110" s="113"/>
      <c r="L110" s="113"/>
      <c r="M110" s="148"/>
      <c r="N110" s="113"/>
      <c r="O110" s="22"/>
    </row>
    <row r="111" spans="1:15" ht="18.75">
      <c r="A111" s="54"/>
      <c r="B111" s="54"/>
      <c r="C111" s="51"/>
      <c r="D111" s="55">
        <v>3</v>
      </c>
      <c r="E111" s="55"/>
      <c r="F111" s="95"/>
      <c r="G111" s="96"/>
      <c r="H111" s="96"/>
      <c r="I111" s="90" t="s">
        <v>54</v>
      </c>
      <c r="J111" s="109">
        <v>190673</v>
      </c>
      <c r="K111" s="125"/>
      <c r="L111" s="125"/>
      <c r="M111" s="125"/>
      <c r="N111" s="125"/>
      <c r="O111" s="22"/>
    </row>
    <row r="112" spans="1:15" ht="18.75">
      <c r="A112" s="54"/>
      <c r="B112" s="54"/>
      <c r="C112" s="51"/>
      <c r="D112" s="55">
        <v>4</v>
      </c>
      <c r="E112" s="55"/>
      <c r="F112" s="95"/>
      <c r="G112" s="96"/>
      <c r="H112" s="96"/>
      <c r="I112" s="90" t="s">
        <v>101</v>
      </c>
      <c r="J112" s="109"/>
      <c r="K112" s="113">
        <v>238016</v>
      </c>
      <c r="L112" s="113">
        <v>0</v>
      </c>
      <c r="M112" s="113">
        <v>0</v>
      </c>
      <c r="N112" s="113">
        <v>0</v>
      </c>
      <c r="O112" s="22"/>
    </row>
    <row r="113" spans="1:15" ht="18.75">
      <c r="A113" s="54"/>
      <c r="B113" s="54"/>
      <c r="C113" s="51"/>
      <c r="D113" s="55">
        <v>5</v>
      </c>
      <c r="E113" s="55"/>
      <c r="F113" s="95"/>
      <c r="G113" s="96"/>
      <c r="H113" s="96"/>
      <c r="I113" s="90" t="s">
        <v>56</v>
      </c>
      <c r="J113" s="109"/>
      <c r="K113" s="113"/>
      <c r="L113" s="113"/>
      <c r="M113" s="113"/>
      <c r="N113" s="113"/>
      <c r="O113" s="22"/>
    </row>
    <row r="114" spans="1:15" ht="15.75" hidden="1">
      <c r="A114" s="54">
        <v>20</v>
      </c>
      <c r="B114" s="54"/>
      <c r="C114" s="51"/>
      <c r="D114" s="55"/>
      <c r="E114" s="55" t="s">
        <v>21</v>
      </c>
      <c r="F114" s="283" t="s">
        <v>58</v>
      </c>
      <c r="G114" s="284"/>
      <c r="H114" s="284"/>
      <c r="I114" s="285"/>
      <c r="J114" s="98">
        <f>SUM(J115:J119)</f>
        <v>0</v>
      </c>
      <c r="K114" s="98">
        <f>SUM(K115:K119)</f>
        <v>0</v>
      </c>
      <c r="L114" s="98">
        <f>SUM(L115:L119)</f>
        <v>0</v>
      </c>
      <c r="M114" s="98">
        <f>SUM(M115:M119)</f>
        <v>0</v>
      </c>
      <c r="N114" s="98">
        <f>SUM(N115:N119)</f>
        <v>0</v>
      </c>
      <c r="O114" s="22"/>
    </row>
    <row r="115" spans="1:15" ht="18.75" hidden="1">
      <c r="A115" s="54"/>
      <c r="B115" s="54"/>
      <c r="C115" s="51"/>
      <c r="D115" s="55">
        <v>1</v>
      </c>
      <c r="E115" s="55"/>
      <c r="F115" s="95"/>
      <c r="G115" s="96"/>
      <c r="H115" s="96"/>
      <c r="I115" s="90" t="s">
        <v>18</v>
      </c>
      <c r="J115" s="109"/>
      <c r="K115" s="113"/>
      <c r="L115" s="113"/>
      <c r="M115" s="148"/>
      <c r="N115" s="113"/>
      <c r="O115" s="22"/>
    </row>
    <row r="116" spans="1:15" ht="18.75" hidden="1">
      <c r="A116" s="54"/>
      <c r="B116" s="54"/>
      <c r="C116" s="51"/>
      <c r="D116" s="55">
        <v>2</v>
      </c>
      <c r="E116" s="55"/>
      <c r="F116" s="95"/>
      <c r="G116" s="96"/>
      <c r="H116" s="96"/>
      <c r="I116" s="90" t="s">
        <v>53</v>
      </c>
      <c r="J116" s="109"/>
      <c r="K116" s="113"/>
      <c r="L116" s="113"/>
      <c r="M116" s="113"/>
      <c r="N116" s="113"/>
      <c r="O116" s="22"/>
    </row>
    <row r="117" spans="1:15" ht="18.75" hidden="1">
      <c r="A117" s="54"/>
      <c r="B117" s="54"/>
      <c r="C117" s="51"/>
      <c r="D117" s="55">
        <v>3</v>
      </c>
      <c r="E117" s="55"/>
      <c r="F117" s="95"/>
      <c r="G117" s="96"/>
      <c r="H117" s="96"/>
      <c r="I117" s="90" t="s">
        <v>54</v>
      </c>
      <c r="J117" s="109"/>
      <c r="K117" s="113"/>
      <c r="L117" s="113"/>
      <c r="M117" s="113"/>
      <c r="N117" s="113"/>
      <c r="O117" s="22"/>
    </row>
    <row r="118" spans="1:15" ht="18.75" hidden="1">
      <c r="A118" s="54"/>
      <c r="B118" s="54"/>
      <c r="C118" s="51"/>
      <c r="D118" s="55">
        <v>4</v>
      </c>
      <c r="E118" s="55"/>
      <c r="F118" s="95"/>
      <c r="G118" s="96"/>
      <c r="H118" s="96"/>
      <c r="I118" s="90" t="s">
        <v>55</v>
      </c>
      <c r="J118" s="109"/>
      <c r="K118" s="113"/>
      <c r="L118" s="113"/>
      <c r="M118" s="113"/>
      <c r="N118" s="113"/>
      <c r="O118" s="22"/>
    </row>
    <row r="119" spans="1:15" ht="18.75" hidden="1">
      <c r="A119" s="54"/>
      <c r="B119" s="54"/>
      <c r="C119" s="51"/>
      <c r="D119" s="55">
        <v>5</v>
      </c>
      <c r="E119" s="55"/>
      <c r="F119" s="95"/>
      <c r="G119" s="96"/>
      <c r="H119" s="96"/>
      <c r="I119" s="90" t="s">
        <v>56</v>
      </c>
      <c r="J119" s="109"/>
      <c r="K119" s="113"/>
      <c r="L119" s="113"/>
      <c r="M119" s="113"/>
      <c r="N119" s="113"/>
      <c r="O119" s="22"/>
    </row>
    <row r="120" spans="1:15" ht="15.75">
      <c r="A120" s="54">
        <v>21</v>
      </c>
      <c r="B120" s="54"/>
      <c r="C120" s="51"/>
      <c r="D120" s="55"/>
      <c r="E120" s="55" t="s">
        <v>21</v>
      </c>
      <c r="F120" s="283" t="s">
        <v>129</v>
      </c>
      <c r="G120" s="284"/>
      <c r="H120" s="284"/>
      <c r="I120" s="285"/>
      <c r="J120" s="98">
        <f>SUM(J121:J125)</f>
        <v>483800</v>
      </c>
      <c r="K120" s="122">
        <f>SUM(K121:K125)</f>
        <v>954000</v>
      </c>
      <c r="L120" s="122">
        <v>0</v>
      </c>
      <c r="M120" s="122">
        <f>M124</f>
        <v>0</v>
      </c>
      <c r="N120" s="122">
        <f>N124</f>
        <v>0</v>
      </c>
      <c r="O120" s="22"/>
    </row>
    <row r="121" spans="1:15" ht="18.75">
      <c r="A121" s="54"/>
      <c r="B121" s="54"/>
      <c r="C121" s="51"/>
      <c r="D121" s="55">
        <v>1</v>
      </c>
      <c r="E121" s="55"/>
      <c r="F121" s="95"/>
      <c r="G121" s="96"/>
      <c r="H121" s="96"/>
      <c r="I121" s="90" t="s">
        <v>18</v>
      </c>
      <c r="J121" s="109"/>
      <c r="K121" s="113"/>
      <c r="L121" s="113"/>
      <c r="M121" s="148"/>
      <c r="N121" s="113"/>
      <c r="O121" s="22"/>
    </row>
    <row r="122" spans="1:15" ht="18.75">
      <c r="A122" s="54"/>
      <c r="B122" s="54"/>
      <c r="C122" s="51"/>
      <c r="D122" s="55">
        <v>2</v>
      </c>
      <c r="E122" s="55"/>
      <c r="F122" s="95"/>
      <c r="G122" s="96"/>
      <c r="H122" s="96"/>
      <c r="I122" s="90" t="s">
        <v>53</v>
      </c>
      <c r="J122" s="109"/>
      <c r="K122" s="113"/>
      <c r="L122" s="113"/>
      <c r="M122" s="113"/>
      <c r="N122" s="113"/>
      <c r="O122" s="22"/>
    </row>
    <row r="123" spans="1:15" ht="18.75">
      <c r="A123" s="54"/>
      <c r="B123" s="54"/>
      <c r="C123" s="51"/>
      <c r="D123" s="55">
        <v>3</v>
      </c>
      <c r="E123" s="55"/>
      <c r="F123" s="95"/>
      <c r="G123" s="96"/>
      <c r="H123" s="96"/>
      <c r="I123" s="90" t="s">
        <v>54</v>
      </c>
      <c r="J123" s="109"/>
      <c r="K123" s="113"/>
      <c r="L123" s="113"/>
      <c r="M123" s="113"/>
      <c r="N123" s="113"/>
      <c r="O123" s="22"/>
    </row>
    <row r="124" spans="1:15" ht="18.75">
      <c r="A124" s="54"/>
      <c r="B124" s="54"/>
      <c r="C124" s="51"/>
      <c r="D124" s="55">
        <v>4</v>
      </c>
      <c r="E124" s="55"/>
      <c r="F124" s="95"/>
      <c r="G124" s="96"/>
      <c r="H124" s="96"/>
      <c r="I124" s="90" t="s">
        <v>91</v>
      </c>
      <c r="J124" s="109">
        <v>483800</v>
      </c>
      <c r="K124" s="125">
        <v>954000</v>
      </c>
      <c r="L124" s="125">
        <v>0</v>
      </c>
      <c r="M124" s="125">
        <v>0</v>
      </c>
      <c r="N124" s="125">
        <v>0</v>
      </c>
      <c r="O124" s="22"/>
    </row>
    <row r="125" spans="1:15" ht="18.75">
      <c r="A125" s="54"/>
      <c r="B125" s="54"/>
      <c r="C125" s="51"/>
      <c r="D125" s="55">
        <v>5</v>
      </c>
      <c r="E125" s="55"/>
      <c r="F125" s="95"/>
      <c r="G125" s="96"/>
      <c r="H125" s="96"/>
      <c r="I125" s="90" t="s">
        <v>56</v>
      </c>
      <c r="J125" s="109"/>
      <c r="K125" s="113"/>
      <c r="L125" s="113"/>
      <c r="M125" s="113"/>
      <c r="N125" s="113"/>
      <c r="O125" s="22"/>
    </row>
    <row r="126" spans="1:15" ht="15.75">
      <c r="A126" s="56">
        <v>23</v>
      </c>
      <c r="B126" s="56"/>
      <c r="C126" s="61"/>
      <c r="D126" s="55"/>
      <c r="E126" s="61" t="s">
        <v>20</v>
      </c>
      <c r="F126" s="280" t="s">
        <v>116</v>
      </c>
      <c r="G126" s="281"/>
      <c r="H126" s="281"/>
      <c r="I126" s="282"/>
      <c r="J126" s="98">
        <f>SUM(J127:J131)</f>
        <v>3313048</v>
      </c>
      <c r="K126" s="98">
        <f>SUM(K127:K131)</f>
        <v>3498868</v>
      </c>
      <c r="L126" s="98">
        <f>L127+L128+L129</f>
        <v>3562766</v>
      </c>
      <c r="M126" s="98">
        <f>M127+M128+M129</f>
        <v>984088</v>
      </c>
      <c r="N126" s="98">
        <f>N127+N128+N129</f>
        <v>4546854</v>
      </c>
      <c r="O126" s="22"/>
    </row>
    <row r="127" spans="1:15" ht="15.75">
      <c r="A127" s="56"/>
      <c r="B127" s="56"/>
      <c r="C127" s="61"/>
      <c r="D127" s="55">
        <v>1</v>
      </c>
      <c r="E127" s="61"/>
      <c r="F127" s="91"/>
      <c r="G127" s="92"/>
      <c r="H127" s="92"/>
      <c r="I127" s="90" t="s">
        <v>18</v>
      </c>
      <c r="J127" s="114">
        <v>2211756</v>
      </c>
      <c r="K127" s="125">
        <v>2343756</v>
      </c>
      <c r="L127" s="125">
        <v>2152456</v>
      </c>
      <c r="M127" s="148">
        <f>N127-L127</f>
        <v>325000</v>
      </c>
      <c r="N127" s="125">
        <v>2477456</v>
      </c>
      <c r="O127" s="22"/>
    </row>
    <row r="128" spans="1:15" ht="15.75">
      <c r="A128" s="56"/>
      <c r="B128" s="56"/>
      <c r="C128" s="61"/>
      <c r="D128" s="55">
        <v>2</v>
      </c>
      <c r="E128" s="61"/>
      <c r="F128" s="91"/>
      <c r="G128" s="92"/>
      <c r="H128" s="92"/>
      <c r="I128" s="90" t="s">
        <v>53</v>
      </c>
      <c r="J128" s="114">
        <v>431292</v>
      </c>
      <c r="K128" s="125">
        <v>485112</v>
      </c>
      <c r="L128" s="125">
        <v>455505</v>
      </c>
      <c r="M128" s="148">
        <f>N128-L128</f>
        <v>36280</v>
      </c>
      <c r="N128" s="125">
        <v>491785</v>
      </c>
      <c r="O128" s="22"/>
    </row>
    <row r="129" spans="1:15" ht="15.75">
      <c r="A129" s="56"/>
      <c r="B129" s="56"/>
      <c r="C129" s="61"/>
      <c r="D129" s="55">
        <v>3</v>
      </c>
      <c r="E129" s="61"/>
      <c r="F129" s="91"/>
      <c r="G129" s="92"/>
      <c r="H129" s="92"/>
      <c r="I129" s="90" t="s">
        <v>54</v>
      </c>
      <c r="J129" s="114">
        <v>670000</v>
      </c>
      <c r="K129" s="125">
        <v>670000</v>
      </c>
      <c r="L129" s="125">
        <v>954805</v>
      </c>
      <c r="M129" s="148">
        <f>N129-L129</f>
        <v>622808</v>
      </c>
      <c r="N129" s="125">
        <v>1577613</v>
      </c>
      <c r="O129" s="22"/>
    </row>
    <row r="130" spans="1:15" ht="15.75">
      <c r="A130" s="56"/>
      <c r="B130" s="56"/>
      <c r="C130" s="61"/>
      <c r="D130" s="55">
        <v>4</v>
      </c>
      <c r="E130" s="61"/>
      <c r="F130" s="91"/>
      <c r="G130" s="92"/>
      <c r="H130" s="92"/>
      <c r="I130" s="90" t="s">
        <v>55</v>
      </c>
      <c r="J130" s="109"/>
      <c r="K130" s="125"/>
      <c r="L130" s="125"/>
      <c r="M130" s="125"/>
      <c r="N130" s="125"/>
      <c r="O130" s="22"/>
    </row>
    <row r="131" spans="1:15" ht="15.75">
      <c r="A131" s="56"/>
      <c r="B131" s="56"/>
      <c r="C131" s="61"/>
      <c r="D131" s="55">
        <v>5</v>
      </c>
      <c r="E131" s="61"/>
      <c r="F131" s="91"/>
      <c r="G131" s="92"/>
      <c r="H131" s="92"/>
      <c r="I131" s="90" t="s">
        <v>56</v>
      </c>
      <c r="J131" s="109"/>
      <c r="K131" s="125"/>
      <c r="L131" s="125"/>
      <c r="M131" s="125"/>
      <c r="N131" s="125"/>
      <c r="O131" s="22"/>
    </row>
    <row r="132" spans="1:15" ht="15.75">
      <c r="A132" s="56">
        <v>24</v>
      </c>
      <c r="B132" s="56"/>
      <c r="C132" s="57"/>
      <c r="D132" s="57"/>
      <c r="E132" s="57" t="s">
        <v>21</v>
      </c>
      <c r="F132" s="91" t="s">
        <v>70</v>
      </c>
      <c r="G132" s="92"/>
      <c r="H132" s="92"/>
      <c r="I132" s="93"/>
      <c r="J132" s="98">
        <f>SUM(J134)</f>
        <v>800000</v>
      </c>
      <c r="K132" s="122">
        <f>SUM(K134)</f>
        <v>4894132</v>
      </c>
      <c r="L132" s="122">
        <f>L133+L134</f>
        <v>5865682</v>
      </c>
      <c r="M132" s="122">
        <f>M134+M133</f>
        <v>427110</v>
      </c>
      <c r="N132" s="122">
        <f>N134+N133</f>
        <v>6292792</v>
      </c>
      <c r="O132" s="62"/>
    </row>
    <row r="133" spans="1:15" ht="15.75">
      <c r="A133" s="56"/>
      <c r="B133" s="56"/>
      <c r="C133" s="57"/>
      <c r="D133" s="57"/>
      <c r="E133" s="144"/>
      <c r="F133" s="77"/>
      <c r="G133" s="77"/>
      <c r="H133" s="77"/>
      <c r="I133" s="145" t="s">
        <v>54</v>
      </c>
      <c r="J133" s="98"/>
      <c r="K133" s="146">
        <v>0</v>
      </c>
      <c r="L133" s="146">
        <v>1572260</v>
      </c>
      <c r="M133" s="149">
        <f>N133-L133</f>
        <v>427110</v>
      </c>
      <c r="N133" s="146">
        <v>1999370</v>
      </c>
      <c r="O133" s="62"/>
    </row>
    <row r="134" spans="1:15" s="15" customFormat="1" ht="54">
      <c r="A134" s="56"/>
      <c r="B134" s="56"/>
      <c r="C134" s="57"/>
      <c r="D134" s="55">
        <v>4</v>
      </c>
      <c r="E134" s="57"/>
      <c r="F134" s="77"/>
      <c r="G134" s="89"/>
      <c r="H134" s="77"/>
      <c r="I134" s="90" t="s">
        <v>100</v>
      </c>
      <c r="J134" s="109">
        <v>800000</v>
      </c>
      <c r="K134" s="146">
        <v>4894132</v>
      </c>
      <c r="L134" s="146">
        <v>4293422</v>
      </c>
      <c r="M134" s="146">
        <f>N134-L134</f>
        <v>0</v>
      </c>
      <c r="N134" s="146">
        <v>4293422</v>
      </c>
      <c r="O134" s="62"/>
    </row>
    <row r="135" spans="1:15" s="15" customFormat="1" ht="21.75" customHeight="1">
      <c r="A135" s="56"/>
      <c r="B135" s="56"/>
      <c r="C135" s="57"/>
      <c r="D135" s="55"/>
      <c r="E135" s="57"/>
      <c r="F135" s="287" t="s">
        <v>78</v>
      </c>
      <c r="G135" s="288"/>
      <c r="H135" s="288"/>
      <c r="I135" s="289"/>
      <c r="J135" s="99" t="e">
        <f>SUM(J132,J126,J120,J108,J102,J100,J94,J84,J82,J70,J64,J58,J50,J41,J40,J33,J20,J14,J7,)</f>
        <v>#REF!</v>
      </c>
      <c r="K135" s="99">
        <f>K7+K14+K20+K28+K30+K33+K39+K41+K47+K50+K56+K58+K64+K70+K76+K82+K84+K90+K94+K100+K102+K108+K120+K126+K132</f>
        <v>113879286</v>
      </c>
      <c r="L135" s="99">
        <f>L7+L14+L20+L28+L30+L33+L39+L41+L47+L50+L56+L58+L64+L70+L76+L82+L84+L90+L94+L100+L102+L108+L120+L126+L132</f>
        <v>132205395</v>
      </c>
      <c r="M135" s="99">
        <f>M7+M14+M20+M28+M30+M33+M39+M41+M47+M50+M56+M58+M64+M70+M76+M82+M84+M90+M94+M100+M102+M108+M120+M126+M132</f>
        <v>16053429</v>
      </c>
      <c r="N135" s="99">
        <f>N7+N14+N20+N28+N30+N33+N39+N41+N47+N50+N56+N58+N64+N70+N76+N82+N84+N90+N94+N100+N102+N108+N120+N126+N132</f>
        <v>148258824</v>
      </c>
      <c r="O135" s="62"/>
    </row>
    <row r="136" spans="1:15" ht="13.5" customHeight="1" hidden="1">
      <c r="A136" s="66"/>
      <c r="B136" s="66"/>
      <c r="C136" s="67"/>
      <c r="D136" s="67"/>
      <c r="E136" s="67"/>
      <c r="F136" s="68"/>
      <c r="G136" s="69"/>
      <c r="H136" s="64"/>
      <c r="I136" s="65"/>
      <c r="J136" s="109"/>
      <c r="K136" s="113"/>
      <c r="L136" s="113"/>
      <c r="M136" s="113"/>
      <c r="N136" s="113"/>
      <c r="O136" s="22"/>
    </row>
    <row r="137" spans="1:15" ht="13.5" customHeight="1" hidden="1">
      <c r="A137" s="27"/>
      <c r="B137" s="66"/>
      <c r="C137" s="67"/>
      <c r="D137" s="67"/>
      <c r="E137" s="67"/>
      <c r="F137" s="68"/>
      <c r="G137" s="68"/>
      <c r="H137" s="64"/>
      <c r="I137" s="65"/>
      <c r="J137" s="109"/>
      <c r="K137" s="113"/>
      <c r="L137" s="113"/>
      <c r="M137" s="113"/>
      <c r="N137" s="113"/>
      <c r="O137" s="22"/>
    </row>
    <row r="138" spans="1:15" ht="13.5" customHeight="1" hidden="1">
      <c r="A138" s="27"/>
      <c r="B138" s="66"/>
      <c r="C138" s="67"/>
      <c r="D138" s="67"/>
      <c r="E138" s="67"/>
      <c r="F138" s="63"/>
      <c r="G138" s="68"/>
      <c r="H138" s="64"/>
      <c r="I138" s="65"/>
      <c r="J138" s="109"/>
      <c r="K138" s="113"/>
      <c r="L138" s="113"/>
      <c r="M138" s="113"/>
      <c r="N138" s="113"/>
      <c r="O138" s="22"/>
    </row>
    <row r="139" spans="1:15" ht="13.5" customHeight="1" hidden="1">
      <c r="A139" s="27"/>
      <c r="B139" s="66"/>
      <c r="C139" s="67"/>
      <c r="D139" s="67"/>
      <c r="E139" s="67"/>
      <c r="F139" s="68"/>
      <c r="G139" s="68"/>
      <c r="H139" s="64"/>
      <c r="I139" s="65"/>
      <c r="J139" s="109"/>
      <c r="K139" s="113"/>
      <c r="L139" s="113"/>
      <c r="M139" s="113"/>
      <c r="N139" s="113"/>
      <c r="O139" s="22"/>
    </row>
    <row r="140" spans="1:15" ht="13.5" customHeight="1" hidden="1">
      <c r="A140" s="27"/>
      <c r="B140" s="66"/>
      <c r="C140" s="67"/>
      <c r="D140" s="67"/>
      <c r="E140" s="67"/>
      <c r="F140" s="68"/>
      <c r="G140" s="68"/>
      <c r="H140" s="64"/>
      <c r="I140" s="65"/>
      <c r="J140" s="109"/>
      <c r="K140" s="113"/>
      <c r="L140" s="113"/>
      <c r="M140" s="113"/>
      <c r="N140" s="113"/>
      <c r="O140" s="22"/>
    </row>
    <row r="141" spans="1:15" ht="13.5" customHeight="1" hidden="1">
      <c r="A141" s="27"/>
      <c r="B141" s="66"/>
      <c r="C141" s="67"/>
      <c r="D141" s="67"/>
      <c r="E141" s="67"/>
      <c r="F141" s="68"/>
      <c r="G141" s="68"/>
      <c r="H141" s="64"/>
      <c r="I141" s="65"/>
      <c r="J141" s="109"/>
      <c r="K141" s="113"/>
      <c r="L141" s="113"/>
      <c r="M141" s="113"/>
      <c r="N141" s="113"/>
      <c r="O141" s="22"/>
    </row>
    <row r="142" spans="1:15" ht="9" customHeight="1" hidden="1">
      <c r="A142" s="27"/>
      <c r="B142" s="66"/>
      <c r="C142" s="67"/>
      <c r="D142" s="67"/>
      <c r="E142" s="67"/>
      <c r="F142" s="68"/>
      <c r="G142" s="68"/>
      <c r="H142" s="64"/>
      <c r="I142" s="65"/>
      <c r="J142" s="109"/>
      <c r="K142" s="113"/>
      <c r="L142" s="113"/>
      <c r="M142" s="113"/>
      <c r="N142" s="113"/>
      <c r="O142" s="22"/>
    </row>
    <row r="143" spans="1:15" ht="13.5" customHeight="1" hidden="1">
      <c r="A143" s="27"/>
      <c r="B143" s="66"/>
      <c r="C143" s="67"/>
      <c r="D143" s="67"/>
      <c r="E143" s="67"/>
      <c r="F143" s="63"/>
      <c r="G143" s="63"/>
      <c r="H143" s="65"/>
      <c r="I143" s="63"/>
      <c r="J143" s="111"/>
      <c r="K143" s="126"/>
      <c r="L143" s="126"/>
      <c r="M143" s="126"/>
      <c r="N143" s="126"/>
      <c r="O143" s="29"/>
    </row>
    <row r="144" spans="1:16" ht="15.75" hidden="1">
      <c r="A144" s="70"/>
      <c r="B144" s="70"/>
      <c r="C144" s="71"/>
      <c r="D144" s="71"/>
      <c r="E144" s="71"/>
      <c r="F144" s="72"/>
      <c r="G144" s="73"/>
      <c r="H144" s="72"/>
      <c r="I144" s="74"/>
      <c r="J144" s="109"/>
      <c r="K144" s="113"/>
      <c r="L144" s="113"/>
      <c r="M144" s="113"/>
      <c r="N144" s="113"/>
      <c r="O144" s="22"/>
      <c r="P144" s="19"/>
    </row>
    <row r="145" spans="1:15" ht="18" customHeight="1">
      <c r="A145" s="70"/>
      <c r="B145" s="70"/>
      <c r="C145" s="71"/>
      <c r="D145" s="71"/>
      <c r="E145" s="71"/>
      <c r="F145" s="286" t="s">
        <v>14</v>
      </c>
      <c r="G145" s="286"/>
      <c r="H145" s="286"/>
      <c r="I145" s="286"/>
      <c r="J145" s="97" t="e">
        <f>SUM(J135,)</f>
        <v>#REF!</v>
      </c>
      <c r="K145" s="97">
        <f>SUM(K135,)</f>
        <v>113879286</v>
      </c>
      <c r="L145" s="97">
        <f>L135</f>
        <v>132205395</v>
      </c>
      <c r="M145" s="97">
        <f>M135</f>
        <v>16053429</v>
      </c>
      <c r="N145" s="97">
        <f>N135</f>
        <v>148258824</v>
      </c>
      <c r="O145" s="87"/>
    </row>
    <row r="146" ht="1.5" customHeight="1"/>
    <row r="147" spans="10:11" ht="1.5" customHeight="1">
      <c r="J147" s="19" t="e">
        <f>SUM(J88,#REF!,#REF!)</f>
        <v>#REF!</v>
      </c>
      <c r="K147" s="108" t="e">
        <f>SUM(#REF!,#REF!,J83,#REF!,#REF!,#REF!,#REF!,#REF!,#REF!,#REF!)</f>
        <v>#REF!</v>
      </c>
    </row>
    <row r="148" spans="6:10" ht="15.75">
      <c r="F148" s="14"/>
      <c r="G148" s="14" t="s">
        <v>25</v>
      </c>
      <c r="H148" s="13"/>
      <c r="I148" s="13"/>
      <c r="J148" s="11"/>
    </row>
    <row r="149" spans="6:10" ht="15.75">
      <c r="F149" s="13"/>
      <c r="G149" s="13"/>
      <c r="H149" s="13" t="s">
        <v>23</v>
      </c>
      <c r="I149" s="13"/>
      <c r="J149" s="18">
        <v>0</v>
      </c>
    </row>
    <row r="150" spans="6:10" ht="15.75">
      <c r="F150" s="13"/>
      <c r="G150" s="13"/>
      <c r="H150" s="13" t="s">
        <v>24</v>
      </c>
      <c r="I150" s="13"/>
      <c r="J150" s="18">
        <v>0</v>
      </c>
    </row>
    <row r="151" ht="15.75">
      <c r="J151" s="18">
        <f>SUM(J149:J150)</f>
        <v>0</v>
      </c>
    </row>
    <row r="152" spans="8:12" ht="18.75">
      <c r="H152" s="20" t="s">
        <v>28</v>
      </c>
      <c r="L152" s="108" t="s">
        <v>142</v>
      </c>
    </row>
    <row r="153" spans="4:9" ht="15.75">
      <c r="D153" s="4"/>
      <c r="E153" s="3"/>
      <c r="F153" s="3"/>
      <c r="G153" s="3"/>
      <c r="H153" s="3"/>
      <c r="I153" s="3"/>
    </row>
    <row r="154" spans="4:9" ht="15.75">
      <c r="D154" s="4"/>
      <c r="E154" s="3"/>
      <c r="F154" s="3"/>
      <c r="G154" s="3"/>
      <c r="H154" s="3"/>
      <c r="I154" s="3"/>
    </row>
    <row r="155" spans="4:9" ht="15.75">
      <c r="D155" s="4"/>
      <c r="E155" s="3"/>
      <c r="F155" s="3"/>
      <c r="G155" s="3"/>
      <c r="H155" s="3"/>
      <c r="I155" s="3"/>
    </row>
    <row r="156" spans="4:9" ht="15.75">
      <c r="D156" s="4"/>
      <c r="E156" s="3"/>
      <c r="F156" s="3"/>
      <c r="G156" s="3"/>
      <c r="H156" s="3"/>
      <c r="I156" s="3"/>
    </row>
  </sheetData>
  <sheetProtection/>
  <mergeCells count="41">
    <mergeCell ref="F145:I145"/>
    <mergeCell ref="F41:I41"/>
    <mergeCell ref="F50:I50"/>
    <mergeCell ref="F64:I64"/>
    <mergeCell ref="F70:I70"/>
    <mergeCell ref="F47:I47"/>
    <mergeCell ref="F100:I100"/>
    <mergeCell ref="F76:I76"/>
    <mergeCell ref="F135:I135"/>
    <mergeCell ref="F114:I114"/>
    <mergeCell ref="F126:I126"/>
    <mergeCell ref="N4:N5"/>
    <mergeCell ref="M4:M5"/>
    <mergeCell ref="F102:I102"/>
    <mergeCell ref="F108:I108"/>
    <mergeCell ref="F120:I120"/>
    <mergeCell ref="F7:I7"/>
    <mergeCell ref="J4:J5"/>
    <mergeCell ref="N8:N9"/>
    <mergeCell ref="F28:I28"/>
    <mergeCell ref="F90:I90"/>
    <mergeCell ref="C4:C5"/>
    <mergeCell ref="F94:I94"/>
    <mergeCell ref="F6:I6"/>
    <mergeCell ref="M8:M9"/>
    <mergeCell ref="L8:L9"/>
    <mergeCell ref="F84:I84"/>
    <mergeCell ref="F20:I20"/>
    <mergeCell ref="F14:I14"/>
    <mergeCell ref="F56:I56"/>
    <mergeCell ref="F58:I58"/>
    <mergeCell ref="F33:I33"/>
    <mergeCell ref="A2:O2"/>
    <mergeCell ref="E4:E5"/>
    <mergeCell ref="F4:I4"/>
    <mergeCell ref="A4:A5"/>
    <mergeCell ref="B4:B5"/>
    <mergeCell ref="L4:L5"/>
    <mergeCell ref="D4:D5"/>
    <mergeCell ref="O4:O5"/>
    <mergeCell ref="K4:K5"/>
  </mergeCells>
  <printOptions horizontalCentered="1"/>
  <pageMargins left="0.3937007874015748" right="0.3937007874015748" top="0.6299212598425197" bottom="0.5905511811023623" header="0.5118110236220472" footer="0.5118110236220472"/>
  <pageSetup horizontalDpi="600" verticalDpi="600" orientation="portrait" paperSize="8" scale="56" r:id="rId1"/>
  <headerFooter alignWithMargins="0">
    <oddHeader>&amp;C&amp;"Times New Roman CE,Normál"2. melléklet - &amp;P. oldal</oddHeader>
  </headerFooter>
  <rowBreaks count="1" manualBreakCount="1">
    <brk id="119" max="255" man="1"/>
  </rowBreaks>
  <ignoredErrors>
    <ignoredError sqref="K120" formulaRange="1"/>
    <ignoredError sqref="K1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Gazdalkodas</cp:lastModifiedBy>
  <cp:lastPrinted>2019-03-14T11:20:02Z</cp:lastPrinted>
  <dcterms:created xsi:type="dcterms:W3CDTF">1997-01-09T08:22:06Z</dcterms:created>
  <dcterms:modified xsi:type="dcterms:W3CDTF">2020-07-27T12:57:22Z</dcterms:modified>
  <cp:category/>
  <cp:version/>
  <cp:contentType/>
  <cp:contentStatus/>
</cp:coreProperties>
</file>