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9mell" sheetId="1" r:id="rId1"/>
  </sheets>
  <calcPr calcId="145621"/>
</workbook>
</file>

<file path=xl/calcChain.xml><?xml version="1.0" encoding="utf-8"?>
<calcChain xmlns="http://schemas.openxmlformats.org/spreadsheetml/2006/main">
  <c r="F137" i="1" l="1"/>
  <c r="E137" i="1"/>
  <c r="D137" i="1"/>
  <c r="C137" i="1"/>
  <c r="F132" i="1"/>
  <c r="E132" i="1"/>
  <c r="D132" i="1"/>
  <c r="C132" i="1"/>
  <c r="F127" i="1"/>
  <c r="E127" i="1"/>
  <c r="D127" i="1"/>
  <c r="C127" i="1"/>
  <c r="F123" i="1"/>
  <c r="F142" i="1" s="1"/>
  <c r="E123" i="1"/>
  <c r="E142" i="1" s="1"/>
  <c r="D123" i="1"/>
  <c r="D142" i="1" s="1"/>
  <c r="C123" i="1"/>
  <c r="C142" i="1" s="1"/>
  <c r="F119" i="1"/>
  <c r="F122" i="1" s="1"/>
  <c r="F143" i="1" s="1"/>
  <c r="E119" i="1"/>
  <c r="D119" i="1"/>
  <c r="C119" i="1"/>
  <c r="D108" i="1"/>
  <c r="D106" i="1"/>
  <c r="D107" i="1" s="1"/>
  <c r="F105" i="1"/>
  <c r="E105" i="1"/>
  <c r="C105" i="1"/>
  <c r="D99" i="1"/>
  <c r="C99" i="1"/>
  <c r="F94" i="1"/>
  <c r="D94" i="1"/>
  <c r="D93" i="1"/>
  <c r="D92" i="1"/>
  <c r="C92" i="1"/>
  <c r="D91" i="1"/>
  <c r="D89" i="1" s="1"/>
  <c r="D90" i="1"/>
  <c r="C90" i="1"/>
  <c r="F89" i="1"/>
  <c r="E89" i="1"/>
  <c r="E122" i="1" s="1"/>
  <c r="E143" i="1" s="1"/>
  <c r="C89" i="1"/>
  <c r="C122" i="1" s="1"/>
  <c r="C143" i="1" s="1"/>
  <c r="F76" i="1"/>
  <c r="E76" i="1"/>
  <c r="E82" i="1" s="1"/>
  <c r="D76" i="1"/>
  <c r="C76" i="1"/>
  <c r="C82" i="1" s="1"/>
  <c r="D73" i="1"/>
  <c r="F72" i="1"/>
  <c r="E72" i="1"/>
  <c r="D72" i="1"/>
  <c r="C72" i="1"/>
  <c r="F69" i="1"/>
  <c r="E69" i="1"/>
  <c r="D69" i="1"/>
  <c r="C69" i="1"/>
  <c r="F64" i="1"/>
  <c r="E64" i="1"/>
  <c r="D64" i="1"/>
  <c r="C64" i="1"/>
  <c r="F60" i="1"/>
  <c r="F82" i="1" s="1"/>
  <c r="E60" i="1"/>
  <c r="D60" i="1"/>
  <c r="D82" i="1" s="1"/>
  <c r="C60" i="1"/>
  <c r="F54" i="1"/>
  <c r="E54" i="1"/>
  <c r="D54" i="1"/>
  <c r="C54" i="1"/>
  <c r="D52" i="1"/>
  <c r="D51" i="1"/>
  <c r="F49" i="1"/>
  <c r="E49" i="1"/>
  <c r="D49" i="1"/>
  <c r="C49" i="1"/>
  <c r="F43" i="1"/>
  <c r="E43" i="1"/>
  <c r="D43" i="1"/>
  <c r="C43" i="1"/>
  <c r="D42" i="1"/>
  <c r="D40" i="1"/>
  <c r="D38" i="1"/>
  <c r="D37" i="1"/>
  <c r="D35" i="1"/>
  <c r="D34" i="1"/>
  <c r="F32" i="1"/>
  <c r="E32" i="1"/>
  <c r="D32" i="1"/>
  <c r="C32" i="1"/>
  <c r="F26" i="1"/>
  <c r="E26" i="1"/>
  <c r="D26" i="1"/>
  <c r="C26" i="1"/>
  <c r="F25" i="1"/>
  <c r="E25" i="1"/>
  <c r="D25" i="1"/>
  <c r="C25" i="1"/>
  <c r="D23" i="1"/>
  <c r="D18" i="1" s="1"/>
  <c r="F18" i="1"/>
  <c r="E18" i="1"/>
  <c r="C18" i="1"/>
  <c r="D16" i="1"/>
  <c r="F11" i="1"/>
  <c r="F59" i="1" s="1"/>
  <c r="F83" i="1" s="1"/>
  <c r="E11" i="1"/>
  <c r="D11" i="1"/>
  <c r="C11" i="1"/>
  <c r="D10" i="1"/>
  <c r="D5" i="1" s="1"/>
  <c r="D59" i="1" s="1"/>
  <c r="D83" i="1" s="1"/>
  <c r="F5" i="1"/>
  <c r="E5" i="1"/>
  <c r="E59" i="1" s="1"/>
  <c r="E83" i="1" s="1"/>
  <c r="C5" i="1"/>
  <c r="C59" i="1" s="1"/>
  <c r="C83" i="1" s="1"/>
  <c r="D122" i="1" l="1"/>
  <c r="D143" i="1" s="1"/>
  <c r="D105" i="1"/>
</calcChain>
</file>

<file path=xl/sharedStrings.xml><?xml version="1.0" encoding="utf-8"?>
<sst xmlns="http://schemas.openxmlformats.org/spreadsheetml/2006/main" count="292" uniqueCount="252">
  <si>
    <t>B E V É T E L E K</t>
  </si>
  <si>
    <t>1. sz. táblázat</t>
  </si>
  <si>
    <t>ezer forint</t>
  </si>
  <si>
    <t>Sor-
szám</t>
  </si>
  <si>
    <t>Bevételi jogcím</t>
  </si>
  <si>
    <t>2013. évi tény</t>
  </si>
  <si>
    <t>2014. évi 
várható</t>
  </si>
  <si>
    <t>2015. évi előirányzat</t>
  </si>
  <si>
    <t>2015. évi módosított előirányzat</t>
  </si>
  <si>
    <t>A</t>
  </si>
  <si>
    <t>B</t>
  </si>
  <si>
    <t>C</t>
  </si>
  <si>
    <t>D</t>
  </si>
  <si>
    <t>E</t>
  </si>
  <si>
    <t>F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</si>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</sst>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1" applyFont="1" applyFill="1"/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49" fontId="7" fillId="0" borderId="6" xfId="1" applyNumberFormat="1" applyFont="1" applyFill="1" applyBorder="1" applyAlignment="1" applyProtection="1">
      <alignment horizontal="left" vertical="center" wrapText="1" indent="1"/>
    </xf>
    <xf numFmtId="0" fontId="9" fillId="0" borderId="7" xfId="0" applyFont="1" applyBorder="1" applyAlignment="1" applyProtection="1">
      <alignment horizontal="left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9" fillId="0" borderId="10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2" applyFont="1" applyBorder="1" applyAlignment="1" applyProtection="1">
      <alignment horizontal="left" wrapText="1" indent="1"/>
    </xf>
    <xf numFmtId="164" fontId="7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9" fillId="0" borderId="14" xfId="0" applyFont="1" applyBorder="1" applyAlignment="1" applyProtection="1">
      <alignment horizontal="left" vertical="center" wrapText="1" indent="1"/>
    </xf>
    <xf numFmtId="164" fontId="7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6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3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0" applyFont="1" applyFill="1" applyBorder="1" applyAlignment="1" applyProtection="1">
      <alignment horizontal="right" vertical="center"/>
    </xf>
    <xf numFmtId="0" fontId="6" fillId="0" borderId="19" xfId="1" applyFont="1" applyFill="1" applyBorder="1" applyAlignment="1" applyProtection="1">
      <alignment horizontal="center" vertical="center" wrapText="1"/>
    </xf>
    <xf numFmtId="0" fontId="6" fillId="0" borderId="20" xfId="1" applyFont="1" applyFill="1" applyBorder="1" applyAlignment="1" applyProtection="1">
      <alignment horizontal="left" vertical="center" wrapText="1" indent="1"/>
    </xf>
    <xf numFmtId="0" fontId="6" fillId="0" borderId="21" xfId="1" applyFont="1" applyFill="1" applyBorder="1" applyAlignment="1" applyProtection="1">
      <alignment vertical="center" wrapText="1"/>
    </xf>
    <xf numFmtId="164" fontId="6" fillId="0" borderId="22" xfId="1" applyNumberFormat="1" applyFont="1" applyFill="1" applyBorder="1" applyAlignment="1" applyProtection="1">
      <alignment horizontal="right" vertical="center" wrapText="1" indent="1"/>
    </xf>
    <xf numFmtId="164" fontId="6" fillId="0" borderId="21" xfId="1" applyNumberFormat="1" applyFont="1" applyFill="1" applyBorder="1" applyAlignment="1" applyProtection="1">
      <alignment horizontal="right" vertical="center" wrapText="1" inden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0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indent="6"/>
    </xf>
    <xf numFmtId="0" fontId="7" fillId="0" borderId="10" xfId="1" applyFont="1" applyFill="1" applyBorder="1" applyAlignment="1" applyProtection="1">
      <alignment horizontal="left" vertical="center" wrapText="1" indent="6"/>
    </xf>
    <xf numFmtId="49" fontId="7" fillId="0" borderId="31" xfId="1" applyNumberFormat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32" xfId="1" applyNumberFormat="1" applyFont="1" applyFill="1" applyBorder="1" applyAlignment="1" applyProtection="1">
      <alignment horizontal="left" vertical="center" wrapText="1" indent="1"/>
    </xf>
    <xf numFmtId="0" fontId="7" fillId="0" borderId="33" xfId="1" applyFont="1" applyFill="1" applyBorder="1" applyAlignment="1" applyProtection="1">
      <alignment horizontal="left" vertical="center" wrapText="1" indent="6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164" fontId="6" fillId="0" borderId="36" xfId="1" applyNumberFormat="1" applyFont="1" applyFill="1" applyBorder="1" applyAlignment="1" applyProtection="1">
      <alignment horizontal="right" vertical="center" wrapText="1" indent="1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164" fontId="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6"/>
    </xf>
    <xf numFmtId="164" fontId="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horizontal="left" vertical="center" wrapText="1" indent="1"/>
    </xf>
    <xf numFmtId="0" fontId="7" fillId="0" borderId="40" xfId="1" applyFont="1" applyFill="1" applyBorder="1" applyAlignment="1" applyProtection="1">
      <alignment horizontal="lef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164" fontId="16" fillId="0" borderId="3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0" fontId="16" fillId="0" borderId="17" xfId="0" applyFont="1" applyBorder="1" applyAlignment="1" applyProtection="1">
      <alignment horizontal="lef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right"/>
    </xf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view="pageLayout" zoomScaleNormal="100" workbookViewId="0">
      <selection activeCell="H6" sqref="H6"/>
    </sheetView>
  </sheetViews>
  <sheetFormatPr defaultRowHeight="15.75" x14ac:dyDescent="0.25"/>
  <cols>
    <col min="1" max="1" width="7.7109375" style="1" customWidth="1"/>
    <col min="2" max="2" width="57.7109375" style="1" customWidth="1"/>
    <col min="3" max="3" width="11.28515625" style="2" customWidth="1"/>
    <col min="4" max="4" width="10.42578125" style="1" customWidth="1"/>
    <col min="5" max="6" width="11.140625" style="1" customWidth="1"/>
    <col min="7" max="16384" width="9.140625" style="1"/>
  </cols>
  <sheetData>
    <row r="1" spans="1:6" ht="14.25" customHeight="1" x14ac:dyDescent="0.25">
      <c r="A1" s="106" t="s">
        <v>0</v>
      </c>
      <c r="B1" s="106"/>
      <c r="C1" s="106"/>
      <c r="D1" s="106"/>
      <c r="E1" s="106"/>
    </row>
    <row r="2" spans="1:6" ht="12" customHeight="1" thickBot="1" x14ac:dyDescent="0.3">
      <c r="A2" s="107" t="s">
        <v>1</v>
      </c>
      <c r="B2" s="107"/>
      <c r="D2" s="3"/>
      <c r="E2" s="108" t="s">
        <v>2</v>
      </c>
      <c r="F2" s="108"/>
    </row>
    <row r="3" spans="1:6" ht="38.1" customHeight="1" thickBot="1" x14ac:dyDescent="0.3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7" t="s">
        <v>8</v>
      </c>
    </row>
    <row r="4" spans="1:6" s="11" customFormat="1" ht="12" customHeight="1" thickBot="1" x14ac:dyDescent="0.25">
      <c r="A4" s="8" t="s">
        <v>9</v>
      </c>
      <c r="B4" s="9" t="s">
        <v>10</v>
      </c>
      <c r="C4" s="9" t="s">
        <v>11</v>
      </c>
      <c r="D4" s="9" t="s">
        <v>12</v>
      </c>
      <c r="E4" s="10" t="s">
        <v>13</v>
      </c>
      <c r="F4" s="10" t="s">
        <v>14</v>
      </c>
    </row>
    <row r="5" spans="1:6" s="16" customFormat="1" ht="12" customHeight="1" thickBot="1" x14ac:dyDescent="0.25">
      <c r="A5" s="12" t="s">
        <v>15</v>
      </c>
      <c r="B5" s="13" t="s">
        <v>16</v>
      </c>
      <c r="C5" s="14">
        <f>+C6+C7+C8+C9+C10</f>
        <v>52047</v>
      </c>
      <c r="D5" s="14">
        <f>+D6+D7+D8+D9+D10</f>
        <v>63578</v>
      </c>
      <c r="E5" s="15">
        <f>+E6+E7+E8+E9+E10</f>
        <v>63160</v>
      </c>
      <c r="F5" s="15">
        <f>+F6+F7+F8+F9+F10</f>
        <v>53606</v>
      </c>
    </row>
    <row r="6" spans="1:6" s="16" customFormat="1" ht="12" customHeight="1" x14ac:dyDescent="0.2">
      <c r="A6" s="17" t="s">
        <v>17</v>
      </c>
      <c r="B6" s="18" t="s">
        <v>18</v>
      </c>
      <c r="C6" s="19">
        <v>29695</v>
      </c>
      <c r="D6" s="19">
        <v>14659</v>
      </c>
      <c r="E6" s="20">
        <v>17622</v>
      </c>
      <c r="F6" s="20">
        <v>13817</v>
      </c>
    </row>
    <row r="7" spans="1:6" s="16" customFormat="1" ht="12" customHeight="1" x14ac:dyDescent="0.2">
      <c r="A7" s="21" t="s">
        <v>19</v>
      </c>
      <c r="B7" s="22" t="s">
        <v>20</v>
      </c>
      <c r="C7" s="23"/>
      <c r="D7" s="23">
        <v>15307</v>
      </c>
      <c r="E7" s="20">
        <v>14431</v>
      </c>
      <c r="F7" s="20">
        <v>14101</v>
      </c>
    </row>
    <row r="8" spans="1:6" s="16" customFormat="1" ht="12" customHeight="1" x14ac:dyDescent="0.2">
      <c r="A8" s="21" t="s">
        <v>21</v>
      </c>
      <c r="B8" s="22" t="s">
        <v>22</v>
      </c>
      <c r="C8" s="23">
        <v>16291</v>
      </c>
      <c r="D8" s="23">
        <v>21399</v>
      </c>
      <c r="E8" s="20">
        <v>15035</v>
      </c>
      <c r="F8" s="20">
        <v>17192</v>
      </c>
    </row>
    <row r="9" spans="1:6" s="16" customFormat="1" ht="12" customHeight="1" x14ac:dyDescent="0.2">
      <c r="A9" s="21" t="s">
        <v>23</v>
      </c>
      <c r="B9" s="22" t="s">
        <v>24</v>
      </c>
      <c r="C9" s="23"/>
      <c r="D9" s="23">
        <v>855</v>
      </c>
      <c r="E9" s="20">
        <v>1200</v>
      </c>
      <c r="F9" s="20">
        <v>1200</v>
      </c>
    </row>
    <row r="10" spans="1:6" s="16" customFormat="1" ht="12" customHeight="1" thickBot="1" x14ac:dyDescent="0.25">
      <c r="A10" s="21" t="s">
        <v>25</v>
      </c>
      <c r="B10" s="24" t="s">
        <v>26</v>
      </c>
      <c r="C10" s="25">
        <v>6061</v>
      </c>
      <c r="D10" s="25">
        <f>6062+5296</f>
        <v>11358</v>
      </c>
      <c r="E10" s="20">
        <v>14872</v>
      </c>
      <c r="F10" s="20">
        <v>7296</v>
      </c>
    </row>
    <row r="11" spans="1:6" s="16" customFormat="1" ht="12" customHeight="1" thickBot="1" x14ac:dyDescent="0.25">
      <c r="A11" s="12" t="s">
        <v>27</v>
      </c>
      <c r="B11" s="26" t="s">
        <v>28</v>
      </c>
      <c r="C11" s="14">
        <f>+C12+C13+C14+C15+C16</f>
        <v>0</v>
      </c>
      <c r="D11" s="14">
        <f>+D12+D13+D14+D15+D16</f>
        <v>46778</v>
      </c>
      <c r="E11" s="15">
        <f>+E12+E13+E14+E15+E16</f>
        <v>21671</v>
      </c>
      <c r="F11" s="15">
        <f>+F12+F13+F14+F15+F16</f>
        <v>75000</v>
      </c>
    </row>
    <row r="12" spans="1:6" s="16" customFormat="1" ht="12" customHeight="1" x14ac:dyDescent="0.2">
      <c r="A12" s="17" t="s">
        <v>29</v>
      </c>
      <c r="B12" s="18" t="s">
        <v>30</v>
      </c>
      <c r="C12" s="19"/>
      <c r="D12" s="19"/>
      <c r="E12" s="27"/>
      <c r="F12" s="27"/>
    </row>
    <row r="13" spans="1:6" s="16" customFormat="1" ht="12" customHeight="1" x14ac:dyDescent="0.2">
      <c r="A13" s="21" t="s">
        <v>31</v>
      </c>
      <c r="B13" s="22" t="s">
        <v>32</v>
      </c>
      <c r="C13" s="23"/>
      <c r="D13" s="23"/>
      <c r="E13" s="28"/>
      <c r="F13" s="28"/>
    </row>
    <row r="14" spans="1:6" s="16" customFormat="1" ht="12" customHeight="1" x14ac:dyDescent="0.2">
      <c r="A14" s="21" t="s">
        <v>33</v>
      </c>
      <c r="B14" s="22" t="s">
        <v>34</v>
      </c>
      <c r="C14" s="23"/>
      <c r="D14" s="23"/>
      <c r="E14" s="28"/>
      <c r="F14" s="28"/>
    </row>
    <row r="15" spans="1:6" s="16" customFormat="1" ht="12" customHeight="1" x14ac:dyDescent="0.2">
      <c r="A15" s="21" t="s">
        <v>35</v>
      </c>
      <c r="B15" s="22" t="s">
        <v>36</v>
      </c>
      <c r="C15" s="23"/>
      <c r="D15" s="23"/>
      <c r="E15" s="28"/>
      <c r="F15" s="28"/>
    </row>
    <row r="16" spans="1:6" s="16" customFormat="1" ht="12" customHeight="1" x14ac:dyDescent="0.2">
      <c r="A16" s="21" t="s">
        <v>37</v>
      </c>
      <c r="B16" s="22" t="s">
        <v>38</v>
      </c>
      <c r="C16" s="23"/>
      <c r="D16" s="23">
        <f>615+46128+35</f>
        <v>46778</v>
      </c>
      <c r="E16" s="28">
        <v>21671</v>
      </c>
      <c r="F16" s="28">
        <v>75000</v>
      </c>
    </row>
    <row r="17" spans="1:6" s="16" customFormat="1" ht="12" customHeight="1" thickBot="1" x14ac:dyDescent="0.25">
      <c r="A17" s="29" t="s">
        <v>39</v>
      </c>
      <c r="B17" s="30" t="s">
        <v>40</v>
      </c>
      <c r="C17" s="31"/>
      <c r="D17" s="31">
        <v>46128</v>
      </c>
      <c r="E17" s="32">
        <v>21671</v>
      </c>
      <c r="F17" s="32">
        <v>21671</v>
      </c>
    </row>
    <row r="18" spans="1:6" s="16" customFormat="1" ht="12" customHeight="1" thickBot="1" x14ac:dyDescent="0.25">
      <c r="A18" s="12" t="s">
        <v>41</v>
      </c>
      <c r="B18" s="13" t="s">
        <v>42</v>
      </c>
      <c r="C18" s="14">
        <f>+C19+C20+C21+C22+C23</f>
        <v>0</v>
      </c>
      <c r="D18" s="14">
        <f>+D19+D20+D21+D22+D23</f>
        <v>243956</v>
      </c>
      <c r="E18" s="15">
        <f>+E19+E20+E21+E22+E23</f>
        <v>52096</v>
      </c>
      <c r="F18" s="15">
        <f>+F19+F20+F21+F22+F23</f>
        <v>100457</v>
      </c>
    </row>
    <row r="19" spans="1:6" s="16" customFormat="1" ht="12" customHeight="1" x14ac:dyDescent="0.2">
      <c r="A19" s="17" t="s">
        <v>43</v>
      </c>
      <c r="B19" s="18" t="s">
        <v>44</v>
      </c>
      <c r="C19" s="19"/>
      <c r="D19" s="19"/>
      <c r="E19" s="27"/>
      <c r="F19" s="27">
        <v>40357</v>
      </c>
    </row>
    <row r="20" spans="1:6" s="16" customFormat="1" ht="12" customHeight="1" x14ac:dyDescent="0.2">
      <c r="A20" s="21" t="s">
        <v>45</v>
      </c>
      <c r="B20" s="22" t="s">
        <v>46</v>
      </c>
      <c r="C20" s="23"/>
      <c r="D20" s="23"/>
      <c r="E20" s="28"/>
      <c r="F20" s="28"/>
    </row>
    <row r="21" spans="1:6" s="16" customFormat="1" ht="12" customHeight="1" x14ac:dyDescent="0.2">
      <c r="A21" s="21" t="s">
        <v>47</v>
      </c>
      <c r="B21" s="22" t="s">
        <v>48</v>
      </c>
      <c r="C21" s="23"/>
      <c r="D21" s="23"/>
      <c r="E21" s="28"/>
      <c r="F21" s="28"/>
    </row>
    <row r="22" spans="1:6" s="16" customFormat="1" ht="12" customHeight="1" x14ac:dyDescent="0.2">
      <c r="A22" s="21" t="s">
        <v>49</v>
      </c>
      <c r="B22" s="22" t="s">
        <v>50</v>
      </c>
      <c r="C22" s="23"/>
      <c r="D22" s="23"/>
      <c r="E22" s="28"/>
      <c r="F22" s="28"/>
    </row>
    <row r="23" spans="1:6" s="16" customFormat="1" ht="12" customHeight="1" x14ac:dyDescent="0.2">
      <c r="A23" s="21" t="s">
        <v>51</v>
      </c>
      <c r="B23" s="22" t="s">
        <v>52</v>
      </c>
      <c r="C23" s="23"/>
      <c r="D23" s="23">
        <f>243956</f>
        <v>243956</v>
      </c>
      <c r="E23" s="28">
        <v>52096</v>
      </c>
      <c r="F23" s="28">
        <v>60100</v>
      </c>
    </row>
    <row r="24" spans="1:6" s="16" customFormat="1" ht="12" customHeight="1" thickBot="1" x14ac:dyDescent="0.25">
      <c r="A24" s="29" t="s">
        <v>53</v>
      </c>
      <c r="B24" s="30" t="s">
        <v>54</v>
      </c>
      <c r="C24" s="31"/>
      <c r="D24" s="31">
        <v>243956</v>
      </c>
      <c r="E24" s="32">
        <v>52096</v>
      </c>
      <c r="F24" s="32">
        <v>52096</v>
      </c>
    </row>
    <row r="25" spans="1:6" s="16" customFormat="1" ht="12" customHeight="1" thickBot="1" x14ac:dyDescent="0.25">
      <c r="A25" s="12" t="s">
        <v>55</v>
      </c>
      <c r="B25" s="13" t="s">
        <v>56</v>
      </c>
      <c r="C25" s="33">
        <f>+C26+C29+C30+C31</f>
        <v>6702</v>
      </c>
      <c r="D25" s="33">
        <f>+D26+D29+D30+D31</f>
        <v>8655</v>
      </c>
      <c r="E25" s="34">
        <f>+E26+E29+E30+E31</f>
        <v>7590</v>
      </c>
      <c r="F25" s="34">
        <f>+F26+F29+F30+F31</f>
        <v>14001</v>
      </c>
    </row>
    <row r="26" spans="1:6" s="16" customFormat="1" ht="12" customHeight="1" x14ac:dyDescent="0.2">
      <c r="A26" s="17" t="s">
        <v>57</v>
      </c>
      <c r="B26" s="18" t="s">
        <v>58</v>
      </c>
      <c r="C26" s="35">
        <f>+C27+C28</f>
        <v>5704</v>
      </c>
      <c r="D26" s="36">
        <f>+D27+D28</f>
        <v>7120</v>
      </c>
      <c r="E26" s="37">
        <f>+E27+E28</f>
        <v>6000</v>
      </c>
      <c r="F26" s="37">
        <f>+F27+F28</f>
        <v>11100</v>
      </c>
    </row>
    <row r="27" spans="1:6" s="16" customFormat="1" ht="12" customHeight="1" x14ac:dyDescent="0.2">
      <c r="A27" s="21" t="s">
        <v>59</v>
      </c>
      <c r="B27" s="22" t="s">
        <v>60</v>
      </c>
      <c r="C27" s="38">
        <v>2000</v>
      </c>
      <c r="D27" s="23">
        <v>1894</v>
      </c>
      <c r="E27" s="28">
        <v>2000</v>
      </c>
      <c r="F27" s="28">
        <v>2600</v>
      </c>
    </row>
    <row r="28" spans="1:6" s="16" customFormat="1" ht="12" customHeight="1" x14ac:dyDescent="0.2">
      <c r="A28" s="21" t="s">
        <v>61</v>
      </c>
      <c r="B28" s="22" t="s">
        <v>62</v>
      </c>
      <c r="C28" s="38">
        <v>3704</v>
      </c>
      <c r="D28" s="23">
        <v>5226</v>
      </c>
      <c r="E28" s="28">
        <v>4000</v>
      </c>
      <c r="F28" s="28">
        <v>8500</v>
      </c>
    </row>
    <row r="29" spans="1:6" s="16" customFormat="1" ht="12" customHeight="1" x14ac:dyDescent="0.2">
      <c r="A29" s="21" t="s">
        <v>63</v>
      </c>
      <c r="B29" s="22" t="s">
        <v>64</v>
      </c>
      <c r="C29" s="38">
        <v>961</v>
      </c>
      <c r="D29" s="23">
        <v>913</v>
      </c>
      <c r="E29" s="28">
        <v>940</v>
      </c>
      <c r="F29" s="28">
        <v>1500</v>
      </c>
    </row>
    <row r="30" spans="1:6" s="16" customFormat="1" ht="12" customHeight="1" x14ac:dyDescent="0.2">
      <c r="A30" s="21" t="s">
        <v>65</v>
      </c>
      <c r="B30" s="22" t="s">
        <v>66</v>
      </c>
      <c r="C30" s="38">
        <v>0</v>
      </c>
      <c r="D30" s="23">
        <v>497</v>
      </c>
      <c r="E30" s="28">
        <v>500</v>
      </c>
      <c r="F30" s="28">
        <v>941</v>
      </c>
    </row>
    <row r="31" spans="1:6" s="16" customFormat="1" ht="12" customHeight="1" thickBot="1" x14ac:dyDescent="0.25">
      <c r="A31" s="29" t="s">
        <v>67</v>
      </c>
      <c r="B31" s="30" t="s">
        <v>68</v>
      </c>
      <c r="C31" s="39">
        <v>37</v>
      </c>
      <c r="D31" s="31">
        <v>125</v>
      </c>
      <c r="E31" s="32">
        <v>150</v>
      </c>
      <c r="F31" s="32">
        <v>460</v>
      </c>
    </row>
    <row r="32" spans="1:6" s="16" customFormat="1" ht="12" customHeight="1" thickBot="1" x14ac:dyDescent="0.25">
      <c r="A32" s="12" t="s">
        <v>69</v>
      </c>
      <c r="B32" s="13" t="s">
        <v>70</v>
      </c>
      <c r="C32" s="14">
        <f>SUM(C33:C42)</f>
        <v>16042</v>
      </c>
      <c r="D32" s="14">
        <f>SUM(D33:D42)</f>
        <v>17422</v>
      </c>
      <c r="E32" s="15">
        <f>SUM(E33:E42)</f>
        <v>15390</v>
      </c>
      <c r="F32" s="15">
        <f>SUM(F33:F42)</f>
        <v>40713</v>
      </c>
    </row>
    <row r="33" spans="1:6" s="16" customFormat="1" ht="12" customHeight="1" x14ac:dyDescent="0.2">
      <c r="A33" s="17" t="s">
        <v>71</v>
      </c>
      <c r="B33" s="18" t="s">
        <v>72</v>
      </c>
      <c r="C33" s="19"/>
      <c r="D33" s="19">
        <v>398</v>
      </c>
      <c r="E33" s="27"/>
      <c r="F33" s="27">
        <v>1700</v>
      </c>
    </row>
    <row r="34" spans="1:6" s="16" customFormat="1" ht="12" customHeight="1" x14ac:dyDescent="0.2">
      <c r="A34" s="21" t="s">
        <v>73</v>
      </c>
      <c r="B34" s="22" t="s">
        <v>74</v>
      </c>
      <c r="C34" s="23">
        <v>13000</v>
      </c>
      <c r="D34" s="23">
        <f>1826+6365</f>
        <v>8191</v>
      </c>
      <c r="E34" s="28">
        <v>5977</v>
      </c>
      <c r="F34" s="28">
        <v>28331</v>
      </c>
    </row>
    <row r="35" spans="1:6" s="16" customFormat="1" ht="12" customHeight="1" x14ac:dyDescent="0.2">
      <c r="A35" s="21" t="s">
        <v>75</v>
      </c>
      <c r="B35" s="22" t="s">
        <v>76</v>
      </c>
      <c r="C35" s="23"/>
      <c r="D35" s="23">
        <f>1357+625</f>
        <v>1982</v>
      </c>
      <c r="E35" s="28">
        <v>2000</v>
      </c>
      <c r="F35" s="28">
        <v>2500</v>
      </c>
    </row>
    <row r="36" spans="1:6" s="16" customFormat="1" ht="12" customHeight="1" x14ac:dyDescent="0.2">
      <c r="A36" s="21" t="s">
        <v>77</v>
      </c>
      <c r="B36" s="22" t="s">
        <v>78</v>
      </c>
      <c r="C36" s="23">
        <v>43</v>
      </c>
      <c r="D36" s="23">
        <v>43</v>
      </c>
      <c r="E36" s="28">
        <v>43</v>
      </c>
      <c r="F36" s="28">
        <v>0</v>
      </c>
    </row>
    <row r="37" spans="1:6" s="16" customFormat="1" ht="12" customHeight="1" x14ac:dyDescent="0.2">
      <c r="A37" s="21" t="s">
        <v>79</v>
      </c>
      <c r="B37" s="22" t="s">
        <v>80</v>
      </c>
      <c r="C37" s="23">
        <v>1000</v>
      </c>
      <c r="D37" s="23">
        <f>2264+1304</f>
        <v>3568</v>
      </c>
      <c r="E37" s="28">
        <v>3829</v>
      </c>
      <c r="F37" s="28">
        <v>4000</v>
      </c>
    </row>
    <row r="38" spans="1:6" s="16" customFormat="1" ht="12" customHeight="1" x14ac:dyDescent="0.2">
      <c r="A38" s="21" t="s">
        <v>81</v>
      </c>
      <c r="B38" s="22" t="s">
        <v>82</v>
      </c>
      <c r="C38" s="23">
        <v>1999</v>
      </c>
      <c r="D38" s="23">
        <f>1013+2071</f>
        <v>3084</v>
      </c>
      <c r="E38" s="28">
        <v>3031</v>
      </c>
      <c r="F38" s="28">
        <v>3912</v>
      </c>
    </row>
    <row r="39" spans="1:6" s="16" customFormat="1" ht="12" customHeight="1" x14ac:dyDescent="0.2">
      <c r="A39" s="21" t="s">
        <v>83</v>
      </c>
      <c r="B39" s="22" t="s">
        <v>84</v>
      </c>
      <c r="C39" s="23"/>
      <c r="D39" s="23"/>
      <c r="E39" s="28"/>
      <c r="F39" s="28"/>
    </row>
    <row r="40" spans="1:6" s="16" customFormat="1" ht="12" customHeight="1" x14ac:dyDescent="0.2">
      <c r="A40" s="21" t="s">
        <v>85</v>
      </c>
      <c r="B40" s="22" t="s">
        <v>86</v>
      </c>
      <c r="C40" s="23"/>
      <c r="D40" s="23">
        <f>70+2</f>
        <v>72</v>
      </c>
      <c r="E40" s="28">
        <v>60</v>
      </c>
      <c r="F40" s="28">
        <v>70</v>
      </c>
    </row>
    <row r="41" spans="1:6" s="16" customFormat="1" ht="12" customHeight="1" x14ac:dyDescent="0.2">
      <c r="A41" s="21" t="s">
        <v>87</v>
      </c>
      <c r="B41" s="22" t="s">
        <v>88</v>
      </c>
      <c r="C41" s="23"/>
      <c r="D41" s="38"/>
      <c r="E41" s="40"/>
      <c r="F41" s="40"/>
    </row>
    <row r="42" spans="1:6" s="16" customFormat="1" ht="12" customHeight="1" thickBot="1" x14ac:dyDescent="0.25">
      <c r="A42" s="29" t="s">
        <v>89</v>
      </c>
      <c r="B42" s="30" t="s">
        <v>90</v>
      </c>
      <c r="C42" s="31"/>
      <c r="D42" s="39">
        <f>84</f>
        <v>84</v>
      </c>
      <c r="E42" s="41">
        <v>450</v>
      </c>
      <c r="F42" s="41">
        <v>200</v>
      </c>
    </row>
    <row r="43" spans="1:6" s="16" customFormat="1" ht="12" customHeight="1" thickBot="1" x14ac:dyDescent="0.25">
      <c r="A43" s="12" t="s">
        <v>91</v>
      </c>
      <c r="B43" s="13" t="s">
        <v>92</v>
      </c>
      <c r="C43" s="14">
        <f>SUM(C44:C48)</f>
        <v>0</v>
      </c>
      <c r="D43" s="14">
        <f>SUM(D44:D48)</f>
        <v>0</v>
      </c>
      <c r="E43" s="15">
        <f>SUM(E44:E48)</f>
        <v>0</v>
      </c>
      <c r="F43" s="15">
        <f>SUM(F44:F48)</f>
        <v>1900</v>
      </c>
    </row>
    <row r="44" spans="1:6" s="16" customFormat="1" ht="12" customHeight="1" x14ac:dyDescent="0.2">
      <c r="A44" s="17" t="s">
        <v>93</v>
      </c>
      <c r="B44" s="18" t="s">
        <v>94</v>
      </c>
      <c r="C44" s="19"/>
      <c r="D44" s="42"/>
      <c r="E44" s="43"/>
      <c r="F44" s="43"/>
    </row>
    <row r="45" spans="1:6" s="16" customFormat="1" ht="12" customHeight="1" x14ac:dyDescent="0.2">
      <c r="A45" s="21" t="s">
        <v>95</v>
      </c>
      <c r="B45" s="22" t="s">
        <v>96</v>
      </c>
      <c r="C45" s="23"/>
      <c r="D45" s="38"/>
      <c r="E45" s="40"/>
      <c r="F45" s="40">
        <v>1900</v>
      </c>
    </row>
    <row r="46" spans="1:6" s="16" customFormat="1" ht="12" customHeight="1" x14ac:dyDescent="0.2">
      <c r="A46" s="21" t="s">
        <v>97</v>
      </c>
      <c r="B46" s="22" t="s">
        <v>98</v>
      </c>
      <c r="C46" s="23"/>
      <c r="D46" s="38"/>
      <c r="E46" s="40"/>
      <c r="F46" s="40"/>
    </row>
    <row r="47" spans="1:6" s="16" customFormat="1" ht="12" customHeight="1" x14ac:dyDescent="0.2">
      <c r="A47" s="21" t="s">
        <v>99</v>
      </c>
      <c r="B47" s="22" t="s">
        <v>100</v>
      </c>
      <c r="C47" s="23"/>
      <c r="D47" s="38"/>
      <c r="E47" s="40"/>
      <c r="F47" s="40"/>
    </row>
    <row r="48" spans="1:6" s="16" customFormat="1" ht="12" customHeight="1" thickBot="1" x14ac:dyDescent="0.25">
      <c r="A48" s="29" t="s">
        <v>101</v>
      </c>
      <c r="B48" s="30" t="s">
        <v>102</v>
      </c>
      <c r="C48" s="31"/>
      <c r="D48" s="39"/>
      <c r="E48" s="41"/>
      <c r="F48" s="41"/>
    </row>
    <row r="49" spans="1:6" s="16" customFormat="1" ht="12" customHeight="1" thickBot="1" x14ac:dyDescent="0.25">
      <c r="A49" s="12" t="s">
        <v>103</v>
      </c>
      <c r="B49" s="13" t="s">
        <v>104</v>
      </c>
      <c r="C49" s="14">
        <f>SUM(C50:C52)</f>
        <v>63520</v>
      </c>
      <c r="D49" s="14">
        <f>SUM(D50:D52)</f>
        <v>67842</v>
      </c>
      <c r="E49" s="15">
        <f>SUM(E50:E52)</f>
        <v>13940</v>
      </c>
      <c r="F49" s="15">
        <f>SUM(F50:F53)</f>
        <v>11110</v>
      </c>
    </row>
    <row r="50" spans="1:6" s="16" customFormat="1" ht="12" customHeight="1" x14ac:dyDescent="0.2">
      <c r="A50" s="17" t="s">
        <v>105</v>
      </c>
      <c r="B50" s="18" t="s">
        <v>106</v>
      </c>
      <c r="C50" s="19"/>
      <c r="D50" s="19"/>
      <c r="E50" s="27"/>
      <c r="F50" s="27"/>
    </row>
    <row r="51" spans="1:6" s="16" customFormat="1" ht="12" customHeight="1" x14ac:dyDescent="0.2">
      <c r="A51" s="21" t="s">
        <v>107</v>
      </c>
      <c r="B51" s="22" t="s">
        <v>108</v>
      </c>
      <c r="C51" s="23">
        <v>299</v>
      </c>
      <c r="D51" s="23">
        <f>1201+4</f>
        <v>1205</v>
      </c>
      <c r="E51" s="28"/>
      <c r="F51" s="28">
        <v>110</v>
      </c>
    </row>
    <row r="52" spans="1:6" s="16" customFormat="1" ht="12" customHeight="1" x14ac:dyDescent="0.2">
      <c r="A52" s="21" t="s">
        <v>109</v>
      </c>
      <c r="B52" s="22" t="s">
        <v>110</v>
      </c>
      <c r="C52" s="23">
        <v>63221</v>
      </c>
      <c r="D52" s="23">
        <f>75+180+66382</f>
        <v>66637</v>
      </c>
      <c r="E52" s="28">
        <v>13940</v>
      </c>
      <c r="F52" s="28">
        <v>0</v>
      </c>
    </row>
    <row r="53" spans="1:6" s="16" customFormat="1" ht="12" customHeight="1" thickBot="1" x14ac:dyDescent="0.25">
      <c r="A53" s="29" t="s">
        <v>111</v>
      </c>
      <c r="B53" s="30" t="s">
        <v>112</v>
      </c>
      <c r="C53" s="31"/>
      <c r="D53" s="31"/>
      <c r="E53" s="32"/>
      <c r="F53" s="32">
        <v>11000</v>
      </c>
    </row>
    <row r="54" spans="1:6" s="16" customFormat="1" ht="12" customHeight="1" thickBot="1" x14ac:dyDescent="0.25">
      <c r="A54" s="12" t="s">
        <v>113</v>
      </c>
      <c r="B54" s="26" t="s">
        <v>114</v>
      </c>
      <c r="C54" s="14">
        <f>SUM(C55:C57)</f>
        <v>0</v>
      </c>
      <c r="D54" s="14">
        <f>SUM(D55:D57)</f>
        <v>0</v>
      </c>
      <c r="E54" s="15">
        <f>SUM(E55:E57)</f>
        <v>0</v>
      </c>
      <c r="F54" s="15">
        <f>SUM(F55:F57)</f>
        <v>0</v>
      </c>
    </row>
    <row r="55" spans="1:6" s="16" customFormat="1" ht="12" customHeight="1" x14ac:dyDescent="0.2">
      <c r="A55" s="21" t="s">
        <v>115</v>
      </c>
      <c r="B55" s="18" t="s">
        <v>116</v>
      </c>
      <c r="C55" s="38"/>
      <c r="D55" s="38"/>
      <c r="E55" s="40"/>
      <c r="F55" s="40"/>
    </row>
    <row r="56" spans="1:6" s="16" customFormat="1" ht="12" customHeight="1" x14ac:dyDescent="0.2">
      <c r="A56" s="21" t="s">
        <v>117</v>
      </c>
      <c r="B56" s="22" t="s">
        <v>118</v>
      </c>
      <c r="C56" s="38"/>
      <c r="D56" s="38"/>
      <c r="E56" s="40"/>
      <c r="F56" s="40"/>
    </row>
    <row r="57" spans="1:6" s="16" customFormat="1" ht="12" customHeight="1" x14ac:dyDescent="0.2">
      <c r="A57" s="21" t="s">
        <v>119</v>
      </c>
      <c r="B57" s="22" t="s">
        <v>120</v>
      </c>
      <c r="C57" s="38"/>
      <c r="D57" s="38"/>
      <c r="E57" s="40"/>
      <c r="F57" s="40"/>
    </row>
    <row r="58" spans="1:6" s="16" customFormat="1" ht="12" customHeight="1" thickBot="1" x14ac:dyDescent="0.25">
      <c r="A58" s="21" t="s">
        <v>121</v>
      </c>
      <c r="B58" s="30" t="s">
        <v>122</v>
      </c>
      <c r="C58" s="38"/>
      <c r="D58" s="38"/>
      <c r="E58" s="40"/>
      <c r="F58" s="40"/>
    </row>
    <row r="59" spans="1:6" s="16" customFormat="1" ht="12" customHeight="1" thickBot="1" x14ac:dyDescent="0.25">
      <c r="A59" s="12" t="s">
        <v>123</v>
      </c>
      <c r="B59" s="13" t="s">
        <v>124</v>
      </c>
      <c r="C59" s="33">
        <f>+C5+C11+C18+C25+C32+C43+C49+C54</f>
        <v>138311</v>
      </c>
      <c r="D59" s="33">
        <f>+D5+D11+D18+D25+D32+D43+D49+D54</f>
        <v>448231</v>
      </c>
      <c r="E59" s="34">
        <f>+E5+E11+E18+E25+E32+E43+E49+E54</f>
        <v>173847</v>
      </c>
      <c r="F59" s="34">
        <f>+F5+F11+F18+F25+F32+F43+F49+F54</f>
        <v>296787</v>
      </c>
    </row>
    <row r="60" spans="1:6" s="16" customFormat="1" ht="12" customHeight="1" thickBot="1" x14ac:dyDescent="0.25">
      <c r="A60" s="44" t="s">
        <v>125</v>
      </c>
      <c r="B60" s="26" t="s">
        <v>126</v>
      </c>
      <c r="C60" s="14">
        <f>SUM(C61:C63)</f>
        <v>0</v>
      </c>
      <c r="D60" s="14">
        <f>SUM(D61:D63)</f>
        <v>0</v>
      </c>
      <c r="E60" s="15">
        <f>SUM(E61:E63)</f>
        <v>0</v>
      </c>
      <c r="F60" s="15">
        <f>SUM(F61:F63)</f>
        <v>165</v>
      </c>
    </row>
    <row r="61" spans="1:6" s="16" customFormat="1" ht="12" customHeight="1" x14ac:dyDescent="0.2">
      <c r="A61" s="21" t="s">
        <v>127</v>
      </c>
      <c r="B61" s="18" t="s">
        <v>128</v>
      </c>
      <c r="C61" s="38"/>
      <c r="D61" s="38"/>
      <c r="E61" s="40"/>
      <c r="F61" s="40"/>
    </row>
    <row r="62" spans="1:6" s="16" customFormat="1" ht="12" customHeight="1" x14ac:dyDescent="0.2">
      <c r="A62" s="21" t="s">
        <v>129</v>
      </c>
      <c r="B62" s="22" t="s">
        <v>130</v>
      </c>
      <c r="C62" s="38"/>
      <c r="D62" s="38"/>
      <c r="E62" s="40">
        <v>0</v>
      </c>
      <c r="F62" s="40">
        <v>165</v>
      </c>
    </row>
    <row r="63" spans="1:6" s="16" customFormat="1" ht="12" customHeight="1" thickBot="1" x14ac:dyDescent="0.25">
      <c r="A63" s="21" t="s">
        <v>131</v>
      </c>
      <c r="B63" s="45" t="s">
        <v>132</v>
      </c>
      <c r="C63" s="38"/>
      <c r="D63" s="38"/>
      <c r="E63" s="40"/>
      <c r="F63" s="40"/>
    </row>
    <row r="64" spans="1:6" s="16" customFormat="1" ht="12" customHeight="1" thickBot="1" x14ac:dyDescent="0.25">
      <c r="A64" s="44" t="s">
        <v>133</v>
      </c>
      <c r="B64" s="26" t="s">
        <v>134</v>
      </c>
      <c r="C64" s="14">
        <f>SUM(C65:C68)</f>
        <v>0</v>
      </c>
      <c r="D64" s="14">
        <f>SUM(D65:D68)</f>
        <v>0</v>
      </c>
      <c r="E64" s="15">
        <f>SUM(E65:E68)</f>
        <v>0</v>
      </c>
      <c r="F64" s="15">
        <f>SUM(F65:F68)</f>
        <v>0</v>
      </c>
    </row>
    <row r="65" spans="1:7" s="16" customFormat="1" ht="12" customHeight="1" x14ac:dyDescent="0.2">
      <c r="A65" s="21" t="s">
        <v>135</v>
      </c>
      <c r="B65" s="18" t="s">
        <v>136</v>
      </c>
      <c r="C65" s="38"/>
      <c r="D65" s="38"/>
      <c r="E65" s="40"/>
      <c r="F65" s="40"/>
    </row>
    <row r="66" spans="1:7" s="16" customFormat="1" ht="12" customHeight="1" x14ac:dyDescent="0.2">
      <c r="A66" s="21" t="s">
        <v>137</v>
      </c>
      <c r="B66" s="22" t="s">
        <v>138</v>
      </c>
      <c r="C66" s="38"/>
      <c r="D66" s="38"/>
      <c r="E66" s="40"/>
      <c r="F66" s="40"/>
    </row>
    <row r="67" spans="1:7" s="16" customFormat="1" ht="12" customHeight="1" x14ac:dyDescent="0.2">
      <c r="A67" s="21" t="s">
        <v>139</v>
      </c>
      <c r="B67" s="22" t="s">
        <v>140</v>
      </c>
      <c r="C67" s="38"/>
      <c r="D67" s="38"/>
      <c r="E67" s="40"/>
      <c r="F67" s="40"/>
    </row>
    <row r="68" spans="1:7" s="16" customFormat="1" ht="17.25" customHeight="1" thickBot="1" x14ac:dyDescent="0.3">
      <c r="A68" s="21" t="s">
        <v>141</v>
      </c>
      <c r="B68" s="30" t="s">
        <v>142</v>
      </c>
      <c r="C68" s="38"/>
      <c r="D68" s="38"/>
      <c r="E68" s="40"/>
      <c r="F68" s="40"/>
      <c r="G68" s="46"/>
    </row>
    <row r="69" spans="1:7" s="16" customFormat="1" ht="12" customHeight="1" thickBot="1" x14ac:dyDescent="0.25">
      <c r="A69" s="44" t="s">
        <v>143</v>
      </c>
      <c r="B69" s="26" t="s">
        <v>144</v>
      </c>
      <c r="C69" s="14">
        <f>SUM(C70:C71)</f>
        <v>17952</v>
      </c>
      <c r="D69" s="14">
        <f>SUM(D70:D71)</f>
        <v>3302</v>
      </c>
      <c r="E69" s="15">
        <f>SUM(E70:E71)</f>
        <v>1573</v>
      </c>
      <c r="F69" s="15">
        <f>SUM(F70:F71)</f>
        <v>18073</v>
      </c>
    </row>
    <row r="70" spans="1:7" s="16" customFormat="1" ht="12" customHeight="1" x14ac:dyDescent="0.2">
      <c r="A70" s="21" t="s">
        <v>145</v>
      </c>
      <c r="B70" s="18" t="s">
        <v>146</v>
      </c>
      <c r="C70" s="38">
        <v>17952</v>
      </c>
      <c r="D70" s="38">
        <v>3302</v>
      </c>
      <c r="E70" s="40">
        <v>1573</v>
      </c>
      <c r="F70" s="40">
        <v>18073</v>
      </c>
    </row>
    <row r="71" spans="1:7" s="16" customFormat="1" ht="12" customHeight="1" thickBot="1" x14ac:dyDescent="0.25">
      <c r="A71" s="21" t="s">
        <v>147</v>
      </c>
      <c r="B71" s="30" t="s">
        <v>148</v>
      </c>
      <c r="C71" s="38"/>
      <c r="D71" s="38"/>
      <c r="E71" s="40"/>
      <c r="F71" s="40"/>
    </row>
    <row r="72" spans="1:7" s="16" customFormat="1" ht="12" customHeight="1" thickBot="1" x14ac:dyDescent="0.25">
      <c r="A72" s="44" t="s">
        <v>149</v>
      </c>
      <c r="B72" s="26" t="s">
        <v>150</v>
      </c>
      <c r="C72" s="14">
        <f>SUM(C73:C75)</f>
        <v>0</v>
      </c>
      <c r="D72" s="14">
        <f>SUM(D73:D75)</f>
        <v>24010</v>
      </c>
      <c r="E72" s="15">
        <f>SUM(E73:E75)</f>
        <v>26612</v>
      </c>
      <c r="F72" s="15">
        <f>SUM(F73:F75)</f>
        <v>29051</v>
      </c>
    </row>
    <row r="73" spans="1:7" s="16" customFormat="1" ht="12" customHeight="1" x14ac:dyDescent="0.2">
      <c r="A73" s="21" t="s">
        <v>151</v>
      </c>
      <c r="B73" s="18" t="s">
        <v>152</v>
      </c>
      <c r="C73" s="38"/>
      <c r="D73" s="38">
        <f>22423+1587</f>
        <v>24010</v>
      </c>
      <c r="E73" s="40">
        <v>26612</v>
      </c>
      <c r="F73" s="40">
        <v>29051</v>
      </c>
    </row>
    <row r="74" spans="1:7" s="16" customFormat="1" ht="12" customHeight="1" x14ac:dyDescent="0.2">
      <c r="A74" s="21" t="s">
        <v>153</v>
      </c>
      <c r="B74" s="22" t="s">
        <v>154</v>
      </c>
      <c r="C74" s="38"/>
      <c r="D74" s="38"/>
      <c r="E74" s="40"/>
      <c r="F74" s="40"/>
    </row>
    <row r="75" spans="1:7" s="16" customFormat="1" ht="12" customHeight="1" thickBot="1" x14ac:dyDescent="0.25">
      <c r="A75" s="21" t="s">
        <v>155</v>
      </c>
      <c r="B75" s="30" t="s">
        <v>156</v>
      </c>
      <c r="C75" s="38"/>
      <c r="D75" s="38"/>
      <c r="E75" s="40"/>
      <c r="F75" s="40"/>
    </row>
    <row r="76" spans="1:7" s="16" customFormat="1" ht="12" customHeight="1" thickBot="1" x14ac:dyDescent="0.25">
      <c r="A76" s="44" t="s">
        <v>157</v>
      </c>
      <c r="B76" s="26" t="s">
        <v>158</v>
      </c>
      <c r="C76" s="14">
        <f>SUM(C77:C80)</f>
        <v>0</v>
      </c>
      <c r="D76" s="14">
        <f>SUM(D77:D80)</f>
        <v>0</v>
      </c>
      <c r="E76" s="15">
        <f>SUM(E77:E80)</f>
        <v>0</v>
      </c>
      <c r="F76" s="15">
        <f>SUM(F77:F80)</f>
        <v>0</v>
      </c>
    </row>
    <row r="77" spans="1:7" s="16" customFormat="1" ht="12" customHeight="1" x14ac:dyDescent="0.2">
      <c r="A77" s="47" t="s">
        <v>159</v>
      </c>
      <c r="B77" s="18" t="s">
        <v>160</v>
      </c>
      <c r="C77" s="38"/>
      <c r="D77" s="38"/>
      <c r="E77" s="40"/>
      <c r="F77" s="40"/>
    </row>
    <row r="78" spans="1:7" s="16" customFormat="1" ht="12" customHeight="1" x14ac:dyDescent="0.2">
      <c r="A78" s="48" t="s">
        <v>161</v>
      </c>
      <c r="B78" s="22" t="s">
        <v>162</v>
      </c>
      <c r="C78" s="38"/>
      <c r="D78" s="38"/>
      <c r="E78" s="40"/>
      <c r="F78" s="40"/>
    </row>
    <row r="79" spans="1:7" s="16" customFormat="1" ht="12" customHeight="1" x14ac:dyDescent="0.2">
      <c r="A79" s="48" t="s">
        <v>163</v>
      </c>
      <c r="B79" s="22" t="s">
        <v>164</v>
      </c>
      <c r="C79" s="38"/>
      <c r="D79" s="38"/>
      <c r="E79" s="40"/>
      <c r="F79" s="40"/>
    </row>
    <row r="80" spans="1:7" s="16" customFormat="1" ht="12" customHeight="1" thickBot="1" x14ac:dyDescent="0.25">
      <c r="A80" s="49" t="s">
        <v>165</v>
      </c>
      <c r="B80" s="30" t="s">
        <v>166</v>
      </c>
      <c r="C80" s="38"/>
      <c r="D80" s="38"/>
      <c r="E80" s="40"/>
      <c r="F80" s="40"/>
    </row>
    <row r="81" spans="1:6" s="16" customFormat="1" ht="12" customHeight="1" thickBot="1" x14ac:dyDescent="0.25">
      <c r="A81" s="44" t="s">
        <v>167</v>
      </c>
      <c r="B81" s="26" t="s">
        <v>168</v>
      </c>
      <c r="C81" s="50"/>
      <c r="D81" s="50"/>
      <c r="E81" s="51"/>
      <c r="F81" s="51"/>
    </row>
    <row r="82" spans="1:6" s="16" customFormat="1" ht="12" customHeight="1" thickBot="1" x14ac:dyDescent="0.25">
      <c r="A82" s="44" t="s">
        <v>169</v>
      </c>
      <c r="B82" s="52" t="s">
        <v>170</v>
      </c>
      <c r="C82" s="33">
        <f>+C60+C64+C69+C72+C76+C81</f>
        <v>17952</v>
      </c>
      <c r="D82" s="33">
        <f>+D60+D64+D69+D72+D76+D81</f>
        <v>27312</v>
      </c>
      <c r="E82" s="34">
        <f>+E60+E64+E69+E72+E76+E81</f>
        <v>28185</v>
      </c>
      <c r="F82" s="34">
        <f>+F60+F64+F69+F72+F76+F81</f>
        <v>47289</v>
      </c>
    </row>
    <row r="83" spans="1:6" s="16" customFormat="1" ht="12" customHeight="1" thickBot="1" x14ac:dyDescent="0.25">
      <c r="A83" s="53" t="s">
        <v>171</v>
      </c>
      <c r="B83" s="54" t="s">
        <v>172</v>
      </c>
      <c r="C83" s="33">
        <f>+C59+C82</f>
        <v>156263</v>
      </c>
      <c r="D83" s="33">
        <f>+D59+D82</f>
        <v>475543</v>
      </c>
      <c r="E83" s="34">
        <f>+E59+E82</f>
        <v>202032</v>
      </c>
      <c r="F83" s="34">
        <f>+F59+F82</f>
        <v>344076</v>
      </c>
    </row>
    <row r="84" spans="1:6" s="16" customFormat="1" ht="12" customHeight="1" x14ac:dyDescent="0.2">
      <c r="A84" s="55"/>
      <c r="B84" s="56"/>
      <c r="C84" s="57"/>
      <c r="D84" s="58"/>
      <c r="E84" s="59"/>
      <c r="F84" s="59"/>
    </row>
    <row r="85" spans="1:6" s="16" customFormat="1" ht="12" customHeight="1" x14ac:dyDescent="0.2">
      <c r="A85" s="106" t="s">
        <v>173</v>
      </c>
      <c r="B85" s="106"/>
      <c r="C85" s="106"/>
      <c r="D85" s="106"/>
      <c r="E85" s="106"/>
    </row>
    <row r="86" spans="1:6" s="16" customFormat="1" ht="12" customHeight="1" thickBot="1" x14ac:dyDescent="0.25">
      <c r="A86" s="107" t="s">
        <v>174</v>
      </c>
      <c r="B86" s="107"/>
      <c r="C86" s="2"/>
      <c r="D86" s="3"/>
      <c r="E86" s="60"/>
      <c r="F86" s="60" t="s">
        <v>175</v>
      </c>
    </row>
    <row r="87" spans="1:6" s="16" customFormat="1" ht="35.25" customHeight="1" thickBot="1" x14ac:dyDescent="0.25">
      <c r="A87" s="4" t="s">
        <v>176</v>
      </c>
      <c r="B87" s="5" t="s">
        <v>177</v>
      </c>
      <c r="C87" s="5" t="s">
        <v>5</v>
      </c>
      <c r="D87" s="6" t="s">
        <v>6</v>
      </c>
      <c r="E87" s="7" t="s">
        <v>7</v>
      </c>
      <c r="F87" s="7" t="s">
        <v>8</v>
      </c>
    </row>
    <row r="88" spans="1:6" s="16" customFormat="1" ht="12" customHeight="1" thickBot="1" x14ac:dyDescent="0.25">
      <c r="A88" s="8">
        <v>1</v>
      </c>
      <c r="B88" s="9">
        <v>2</v>
      </c>
      <c r="C88" s="9">
        <v>3</v>
      </c>
      <c r="D88" s="9">
        <v>4</v>
      </c>
      <c r="E88" s="61">
        <v>5</v>
      </c>
      <c r="F88" s="61">
        <v>5</v>
      </c>
    </row>
    <row r="89" spans="1:6" s="16" customFormat="1" ht="15" customHeight="1" thickBot="1" x14ac:dyDescent="0.25">
      <c r="A89" s="62" t="s">
        <v>15</v>
      </c>
      <c r="B89" s="63" t="s">
        <v>178</v>
      </c>
      <c r="C89" s="64">
        <f>SUM(C90:C94)</f>
        <v>138270</v>
      </c>
      <c r="D89" s="65">
        <f>+D90+D91+D92+D93+D94</f>
        <v>205819</v>
      </c>
      <c r="E89" s="66">
        <f>+E90+E91+E92+E93+E94</f>
        <v>121251</v>
      </c>
      <c r="F89" s="66">
        <f>+F90+F91+F92+F93+F94</f>
        <v>195428</v>
      </c>
    </row>
    <row r="90" spans="1:6" s="16" customFormat="1" ht="12.95" customHeight="1" x14ac:dyDescent="0.2">
      <c r="A90" s="67" t="s">
        <v>17</v>
      </c>
      <c r="B90" s="68" t="s">
        <v>179</v>
      </c>
      <c r="C90" s="69">
        <f>54395+90</f>
        <v>54485</v>
      </c>
      <c r="D90" s="70">
        <f>64401+146+207+664+182+15555+399+46</f>
        <v>81600</v>
      </c>
      <c r="E90" s="71">
        <v>43874</v>
      </c>
      <c r="F90" s="71">
        <v>75981</v>
      </c>
    </row>
    <row r="91" spans="1:6" ht="16.5" customHeight="1" x14ac:dyDescent="0.25">
      <c r="A91" s="21" t="s">
        <v>19</v>
      </c>
      <c r="B91" s="72" t="s">
        <v>180</v>
      </c>
      <c r="C91" s="73">
        <v>10531</v>
      </c>
      <c r="D91" s="23">
        <f>9441+2256+62+186+66+4200+69+79</f>
        <v>16359</v>
      </c>
      <c r="E91" s="28">
        <v>10378</v>
      </c>
      <c r="F91" s="28">
        <v>14107</v>
      </c>
    </row>
    <row r="92" spans="1:6" x14ac:dyDescent="0.25">
      <c r="A92" s="21" t="s">
        <v>21</v>
      </c>
      <c r="B92" s="72" t="s">
        <v>181</v>
      </c>
      <c r="C92" s="74">
        <f>47333+900</f>
        <v>48233</v>
      </c>
      <c r="D92" s="31">
        <f>58+7330+443+522+3819+2450+338+126+456+1123+4854+204+5203+1279+520+6977+26330+851+11+7138+16+95+1061+13+180+180+2154+234+20</f>
        <v>73985</v>
      </c>
      <c r="E92" s="32">
        <v>44706</v>
      </c>
      <c r="F92" s="32">
        <v>64460</v>
      </c>
    </row>
    <row r="93" spans="1:6" s="11" customFormat="1" ht="12" customHeight="1" x14ac:dyDescent="0.2">
      <c r="A93" s="21" t="s">
        <v>23</v>
      </c>
      <c r="B93" s="75" t="s">
        <v>182</v>
      </c>
      <c r="C93" s="74">
        <v>8554</v>
      </c>
      <c r="D93" s="31">
        <f>90+2300+2415+468+615</f>
        <v>5888</v>
      </c>
      <c r="E93" s="32">
        <v>4354</v>
      </c>
      <c r="F93" s="32">
        <v>4354</v>
      </c>
    </row>
    <row r="94" spans="1:6" ht="12" customHeight="1" x14ac:dyDescent="0.25">
      <c r="A94" s="21" t="s">
        <v>183</v>
      </c>
      <c r="B94" s="76" t="s">
        <v>184</v>
      </c>
      <c r="C94" s="32">
        <v>16467</v>
      </c>
      <c r="D94" s="32">
        <f>D95+D96+D97+D98+D99+D100+D101+D102+D103+D104</f>
        <v>27987</v>
      </c>
      <c r="E94" s="32">
        <v>17939</v>
      </c>
      <c r="F94" s="32">
        <f>F95+F99+F101+F104</f>
        <v>36526</v>
      </c>
    </row>
    <row r="95" spans="1:6" ht="12" customHeight="1" x14ac:dyDescent="0.25">
      <c r="A95" s="21" t="s">
        <v>185</v>
      </c>
      <c r="B95" s="72" t="s">
        <v>186</v>
      </c>
      <c r="C95" s="74"/>
      <c r="D95" s="31">
        <v>274</v>
      </c>
      <c r="E95" s="32">
        <v>10</v>
      </c>
      <c r="F95" s="32">
        <v>3469</v>
      </c>
    </row>
    <row r="96" spans="1:6" ht="12" customHeight="1" x14ac:dyDescent="0.25">
      <c r="A96" s="21" t="s">
        <v>187</v>
      </c>
      <c r="B96" s="77" t="s">
        <v>188</v>
      </c>
      <c r="C96" s="74"/>
      <c r="D96" s="31"/>
      <c r="E96" s="32"/>
      <c r="F96" s="32"/>
    </row>
    <row r="97" spans="1:6" ht="12" customHeight="1" x14ac:dyDescent="0.25">
      <c r="A97" s="21" t="s">
        <v>189</v>
      </c>
      <c r="B97" s="78" t="s">
        <v>190</v>
      </c>
      <c r="C97" s="74"/>
      <c r="D97" s="31"/>
      <c r="E97" s="32"/>
      <c r="F97" s="32"/>
    </row>
    <row r="98" spans="1:6" ht="12" customHeight="1" x14ac:dyDescent="0.25">
      <c r="A98" s="21" t="s">
        <v>191</v>
      </c>
      <c r="B98" s="78" t="s">
        <v>192</v>
      </c>
      <c r="C98" s="74"/>
      <c r="D98" s="31"/>
      <c r="E98" s="32"/>
      <c r="F98" s="32"/>
    </row>
    <row r="99" spans="1:6" ht="12" customHeight="1" x14ac:dyDescent="0.25">
      <c r="A99" s="21" t="s">
        <v>193</v>
      </c>
      <c r="B99" s="77" t="s">
        <v>194</v>
      </c>
      <c r="C99" s="74">
        <f>8994+1500+5973</f>
        <v>16467</v>
      </c>
      <c r="D99" s="31">
        <f>21729+33</f>
        <v>21762</v>
      </c>
      <c r="E99" s="32">
        <v>17939</v>
      </c>
      <c r="F99" s="32">
        <v>25650</v>
      </c>
    </row>
    <row r="100" spans="1:6" ht="12" customHeight="1" x14ac:dyDescent="0.25">
      <c r="A100" s="21" t="s">
        <v>195</v>
      </c>
      <c r="B100" s="77" t="s">
        <v>196</v>
      </c>
      <c r="C100" s="74"/>
      <c r="D100" s="31"/>
      <c r="E100" s="32"/>
      <c r="F100" s="32"/>
    </row>
    <row r="101" spans="1:6" ht="12" customHeight="1" x14ac:dyDescent="0.25">
      <c r="A101" s="21" t="s">
        <v>197</v>
      </c>
      <c r="B101" s="78" t="s">
        <v>198</v>
      </c>
      <c r="C101" s="74"/>
      <c r="D101" s="31"/>
      <c r="E101" s="32"/>
      <c r="F101" s="32">
        <v>461</v>
      </c>
    </row>
    <row r="102" spans="1:6" ht="12" customHeight="1" x14ac:dyDescent="0.25">
      <c r="A102" s="79" t="s">
        <v>199</v>
      </c>
      <c r="B102" s="80" t="s">
        <v>200</v>
      </c>
      <c r="C102" s="74"/>
      <c r="D102" s="31"/>
      <c r="E102" s="32"/>
      <c r="F102" s="32"/>
    </row>
    <row r="103" spans="1:6" ht="12" customHeight="1" x14ac:dyDescent="0.25">
      <c r="A103" s="21" t="s">
        <v>201</v>
      </c>
      <c r="B103" s="80" t="s">
        <v>202</v>
      </c>
      <c r="C103" s="74"/>
      <c r="D103" s="31"/>
      <c r="E103" s="32"/>
      <c r="F103" s="32"/>
    </row>
    <row r="104" spans="1:6" ht="12" customHeight="1" thickBot="1" x14ac:dyDescent="0.3">
      <c r="A104" s="81" t="s">
        <v>203</v>
      </c>
      <c r="B104" s="82" t="s">
        <v>204</v>
      </c>
      <c r="C104" s="83"/>
      <c r="D104" s="84">
        <v>5951</v>
      </c>
      <c r="E104" s="85">
        <v>120</v>
      </c>
      <c r="F104" s="85">
        <v>6946</v>
      </c>
    </row>
    <row r="105" spans="1:6" ht="12" customHeight="1" thickBot="1" x14ac:dyDescent="0.3">
      <c r="A105" s="12" t="s">
        <v>27</v>
      </c>
      <c r="B105" s="86" t="s">
        <v>205</v>
      </c>
      <c r="C105" s="87">
        <f>+C106+C108+C110</f>
        <v>7353</v>
      </c>
      <c r="D105" s="14">
        <f>+D106+D108+D110</f>
        <v>245077</v>
      </c>
      <c r="E105" s="15">
        <f>+E106+E108+E110</f>
        <v>53669</v>
      </c>
      <c r="F105" s="15">
        <f>+F106+F108+F110</f>
        <v>118455</v>
      </c>
    </row>
    <row r="106" spans="1:6" ht="12" customHeight="1" x14ac:dyDescent="0.25">
      <c r="A106" s="17" t="s">
        <v>29</v>
      </c>
      <c r="B106" s="72" t="s">
        <v>206</v>
      </c>
      <c r="C106" s="88">
        <v>6703</v>
      </c>
      <c r="D106" s="19">
        <f>109367+629+14419+6692+732+198</f>
        <v>132037</v>
      </c>
      <c r="E106" s="27">
        <v>31664</v>
      </c>
      <c r="F106" s="27">
        <v>67214</v>
      </c>
    </row>
    <row r="107" spans="1:6" ht="12" customHeight="1" x14ac:dyDescent="0.25">
      <c r="A107" s="17" t="s">
        <v>31</v>
      </c>
      <c r="B107" s="89" t="s">
        <v>207</v>
      </c>
      <c r="C107" s="88"/>
      <c r="D107" s="19">
        <f>D106-732-198</f>
        <v>131107</v>
      </c>
      <c r="E107" s="27">
        <v>31664</v>
      </c>
      <c r="F107" s="27">
        <v>31664</v>
      </c>
    </row>
    <row r="108" spans="1:6" ht="12" customHeight="1" x14ac:dyDescent="0.25">
      <c r="A108" s="17" t="s">
        <v>33</v>
      </c>
      <c r="B108" s="89" t="s">
        <v>208</v>
      </c>
      <c r="C108" s="73">
        <v>650</v>
      </c>
      <c r="D108" s="23">
        <f>26378+7106</f>
        <v>33484</v>
      </c>
      <c r="E108" s="28">
        <v>0</v>
      </c>
      <c r="F108" s="28">
        <v>21236</v>
      </c>
    </row>
    <row r="109" spans="1:6" ht="12" customHeight="1" x14ac:dyDescent="0.25">
      <c r="A109" s="17" t="s">
        <v>35</v>
      </c>
      <c r="B109" s="89" t="s">
        <v>209</v>
      </c>
      <c r="C109" s="90">
        <v>650</v>
      </c>
      <c r="D109" s="23">
        <v>33484</v>
      </c>
      <c r="E109" s="28">
        <v>0</v>
      </c>
      <c r="F109" s="28">
        <v>0</v>
      </c>
    </row>
    <row r="110" spans="1:6" ht="12" customHeight="1" x14ac:dyDescent="0.25">
      <c r="A110" s="17" t="s">
        <v>37</v>
      </c>
      <c r="B110" s="30" t="s">
        <v>210</v>
      </c>
      <c r="C110" s="90"/>
      <c r="D110" s="23">
        <v>79556</v>
      </c>
      <c r="E110" s="28">
        <v>22005</v>
      </c>
      <c r="F110" s="28">
        <v>30005</v>
      </c>
    </row>
    <row r="111" spans="1:6" ht="12" customHeight="1" x14ac:dyDescent="0.25">
      <c r="A111" s="17" t="s">
        <v>39</v>
      </c>
      <c r="B111" s="91" t="s">
        <v>211</v>
      </c>
      <c r="C111" s="90"/>
      <c r="D111" s="23"/>
      <c r="E111" s="28"/>
      <c r="F111" s="28"/>
    </row>
    <row r="112" spans="1:6" x14ac:dyDescent="0.25">
      <c r="A112" s="17" t="s">
        <v>212</v>
      </c>
      <c r="B112" s="92" t="s">
        <v>213</v>
      </c>
      <c r="C112" s="90"/>
      <c r="D112" s="23"/>
      <c r="E112" s="28"/>
      <c r="F112" s="28"/>
    </row>
    <row r="113" spans="1:6" ht="12" customHeight="1" x14ac:dyDescent="0.25">
      <c r="A113" s="17" t="s">
        <v>214</v>
      </c>
      <c r="B113" s="78" t="s">
        <v>192</v>
      </c>
      <c r="C113" s="90"/>
      <c r="D113" s="23"/>
      <c r="E113" s="28"/>
      <c r="F113" s="28"/>
    </row>
    <row r="114" spans="1:6" ht="12" customHeight="1" x14ac:dyDescent="0.25">
      <c r="A114" s="17" t="s">
        <v>215</v>
      </c>
      <c r="B114" s="78" t="s">
        <v>216</v>
      </c>
      <c r="C114" s="90"/>
      <c r="D114" s="23">
        <v>79556</v>
      </c>
      <c r="E114" s="28">
        <v>22005</v>
      </c>
      <c r="F114" s="28">
        <v>22005</v>
      </c>
    </row>
    <row r="115" spans="1:6" ht="12" customHeight="1" x14ac:dyDescent="0.25">
      <c r="A115" s="17" t="s">
        <v>217</v>
      </c>
      <c r="B115" s="78" t="s">
        <v>218</v>
      </c>
      <c r="C115" s="90"/>
      <c r="D115" s="23"/>
      <c r="E115" s="28"/>
      <c r="F115" s="28"/>
    </row>
    <row r="116" spans="1:6" ht="12" customHeight="1" x14ac:dyDescent="0.25">
      <c r="A116" s="17" t="s">
        <v>219</v>
      </c>
      <c r="B116" s="78" t="s">
        <v>198</v>
      </c>
      <c r="C116" s="90"/>
      <c r="D116" s="23"/>
      <c r="E116" s="28"/>
      <c r="F116" s="28"/>
    </row>
    <row r="117" spans="1:6" ht="12" customHeight="1" x14ac:dyDescent="0.25">
      <c r="A117" s="17" t="s">
        <v>220</v>
      </c>
      <c r="B117" s="78" t="s">
        <v>221</v>
      </c>
      <c r="C117" s="90"/>
      <c r="D117" s="23"/>
      <c r="E117" s="28"/>
      <c r="F117" s="28"/>
    </row>
    <row r="118" spans="1:6" ht="12" customHeight="1" thickBot="1" x14ac:dyDescent="0.3">
      <c r="A118" s="79" t="s">
        <v>222</v>
      </c>
      <c r="B118" s="78" t="s">
        <v>223</v>
      </c>
      <c r="C118" s="93"/>
      <c r="D118" s="31"/>
      <c r="E118" s="32"/>
      <c r="F118" s="32"/>
    </row>
    <row r="119" spans="1:6" ht="12" customHeight="1" thickBot="1" x14ac:dyDescent="0.3">
      <c r="A119" s="12" t="s">
        <v>41</v>
      </c>
      <c r="B119" s="94" t="s">
        <v>224</v>
      </c>
      <c r="C119" s="87">
        <f>+C120+C121</f>
        <v>0</v>
      </c>
      <c r="D119" s="14">
        <f>+D120+D121</f>
        <v>0</v>
      </c>
      <c r="E119" s="15">
        <f>+E120+E121</f>
        <v>500</v>
      </c>
      <c r="F119" s="15">
        <f>+F120+F121</f>
        <v>1000</v>
      </c>
    </row>
    <row r="120" spans="1:6" ht="12" customHeight="1" x14ac:dyDescent="0.25">
      <c r="A120" s="17" t="s">
        <v>43</v>
      </c>
      <c r="B120" s="95" t="s">
        <v>225</v>
      </c>
      <c r="C120" s="88"/>
      <c r="D120" s="19"/>
      <c r="E120" s="27">
        <v>500</v>
      </c>
      <c r="F120" s="27">
        <v>1000</v>
      </c>
    </row>
    <row r="121" spans="1:6" ht="12" customHeight="1" thickBot="1" x14ac:dyDescent="0.3">
      <c r="A121" s="29" t="s">
        <v>45</v>
      </c>
      <c r="B121" s="89" t="s">
        <v>226</v>
      </c>
      <c r="C121" s="74"/>
      <c r="D121" s="31"/>
      <c r="E121" s="32"/>
      <c r="F121" s="32"/>
    </row>
    <row r="122" spans="1:6" ht="12" customHeight="1" thickBot="1" x14ac:dyDescent="0.3">
      <c r="A122" s="12" t="s">
        <v>227</v>
      </c>
      <c r="B122" s="94" t="s">
        <v>228</v>
      </c>
      <c r="C122" s="87">
        <f>+C89+C105+C119</f>
        <v>145623</v>
      </c>
      <c r="D122" s="14">
        <f>+D89+D105+D119</f>
        <v>450896</v>
      </c>
      <c r="E122" s="15">
        <f>+E89+E105+E119</f>
        <v>175420</v>
      </c>
      <c r="F122" s="15">
        <f>+F89+F105+F119</f>
        <v>314883</v>
      </c>
    </row>
    <row r="123" spans="1:6" ht="12" customHeight="1" thickBot="1" x14ac:dyDescent="0.3">
      <c r="A123" s="12" t="s">
        <v>69</v>
      </c>
      <c r="B123" s="94" t="s">
        <v>229</v>
      </c>
      <c r="C123" s="87">
        <f>+C124+C125+C126</f>
        <v>0</v>
      </c>
      <c r="D123" s="14">
        <f>+D124+D125+D126</f>
        <v>0</v>
      </c>
      <c r="E123" s="15">
        <f>+E124+E125+E126</f>
        <v>0</v>
      </c>
      <c r="F123" s="15">
        <f>+F124+F125+F126</f>
        <v>165</v>
      </c>
    </row>
    <row r="124" spans="1:6" ht="12" customHeight="1" x14ac:dyDescent="0.25">
      <c r="A124" s="17" t="s">
        <v>71</v>
      </c>
      <c r="B124" s="95" t="s">
        <v>230</v>
      </c>
      <c r="C124" s="90"/>
      <c r="D124" s="23"/>
      <c r="E124" s="28"/>
      <c r="F124" s="28"/>
    </row>
    <row r="125" spans="1:6" ht="12" customHeight="1" x14ac:dyDescent="0.25">
      <c r="A125" s="17" t="s">
        <v>73</v>
      </c>
      <c r="B125" s="95" t="s">
        <v>231</v>
      </c>
      <c r="C125" s="90"/>
      <c r="D125" s="23"/>
      <c r="E125" s="28"/>
      <c r="F125" s="28">
        <v>165</v>
      </c>
    </row>
    <row r="126" spans="1:6" ht="12" customHeight="1" thickBot="1" x14ac:dyDescent="0.3">
      <c r="A126" s="79" t="s">
        <v>75</v>
      </c>
      <c r="B126" s="96" t="s">
        <v>232</v>
      </c>
      <c r="C126" s="90"/>
      <c r="D126" s="23"/>
      <c r="E126" s="28"/>
      <c r="F126" s="28"/>
    </row>
    <row r="127" spans="1:6" ht="12" customHeight="1" thickBot="1" x14ac:dyDescent="0.3">
      <c r="A127" s="12" t="s">
        <v>91</v>
      </c>
      <c r="B127" s="94" t="s">
        <v>233</v>
      </c>
      <c r="C127" s="87">
        <f>+C128+C129+C130+C131</f>
        <v>38</v>
      </c>
      <c r="D127" s="14">
        <f>+D128+D129+D130+D131</f>
        <v>0</v>
      </c>
      <c r="E127" s="15">
        <f>+E128+E129+E130+E131</f>
        <v>0</v>
      </c>
      <c r="F127" s="15">
        <f>+F128+F129+F130+F131</f>
        <v>0</v>
      </c>
    </row>
    <row r="128" spans="1:6" ht="12" customHeight="1" x14ac:dyDescent="0.25">
      <c r="A128" s="17" t="s">
        <v>93</v>
      </c>
      <c r="B128" s="95" t="s">
        <v>234</v>
      </c>
      <c r="C128" s="90">
        <v>38</v>
      </c>
      <c r="D128" s="23"/>
      <c r="E128" s="28"/>
      <c r="F128" s="28"/>
    </row>
    <row r="129" spans="1:6" ht="12" customHeight="1" x14ac:dyDescent="0.25">
      <c r="A129" s="17" t="s">
        <v>95</v>
      </c>
      <c r="B129" s="95" t="s">
        <v>235</v>
      </c>
      <c r="C129" s="90"/>
      <c r="D129" s="23"/>
      <c r="E129" s="28"/>
      <c r="F129" s="28"/>
    </row>
    <row r="130" spans="1:6" ht="12" customHeight="1" x14ac:dyDescent="0.25">
      <c r="A130" s="17" t="s">
        <v>97</v>
      </c>
      <c r="B130" s="95" t="s">
        <v>236</v>
      </c>
      <c r="C130" s="90"/>
      <c r="D130" s="23"/>
      <c r="E130" s="28"/>
      <c r="F130" s="28"/>
    </row>
    <row r="131" spans="1:6" ht="12" customHeight="1" thickBot="1" x14ac:dyDescent="0.3">
      <c r="A131" s="79" t="s">
        <v>99</v>
      </c>
      <c r="B131" s="96" t="s">
        <v>237</v>
      </c>
      <c r="C131" s="90"/>
      <c r="D131" s="23"/>
      <c r="E131" s="28"/>
      <c r="F131" s="28"/>
    </row>
    <row r="132" spans="1:6" ht="12" customHeight="1" thickBot="1" x14ac:dyDescent="0.3">
      <c r="A132" s="12" t="s">
        <v>238</v>
      </c>
      <c r="B132" s="94" t="s">
        <v>239</v>
      </c>
      <c r="C132" s="97">
        <f>+C133+C134+C135+C136</f>
        <v>0</v>
      </c>
      <c r="D132" s="33">
        <f>+D133+D134+D135+D136</f>
        <v>22423</v>
      </c>
      <c r="E132" s="34">
        <f>+E133+E134+E135+E136</f>
        <v>26612</v>
      </c>
      <c r="F132" s="34">
        <f>+F133+F134+F135+F136</f>
        <v>29028</v>
      </c>
    </row>
    <row r="133" spans="1:6" ht="12" customHeight="1" x14ac:dyDescent="0.25">
      <c r="A133" s="17" t="s">
        <v>105</v>
      </c>
      <c r="B133" s="95" t="s">
        <v>240</v>
      </c>
      <c r="C133" s="90"/>
      <c r="D133" s="23">
        <v>22423</v>
      </c>
      <c r="E133" s="28">
        <v>26612</v>
      </c>
      <c r="F133" s="28">
        <v>27441</v>
      </c>
    </row>
    <row r="134" spans="1:6" ht="12" customHeight="1" x14ac:dyDescent="0.25">
      <c r="A134" s="17" t="s">
        <v>107</v>
      </c>
      <c r="B134" s="95" t="s">
        <v>241</v>
      </c>
      <c r="C134" s="90"/>
      <c r="D134" s="23"/>
      <c r="E134" s="28"/>
      <c r="F134" s="28">
        <v>1587</v>
      </c>
    </row>
    <row r="135" spans="1:6" ht="12" customHeight="1" x14ac:dyDescent="0.25">
      <c r="A135" s="17" t="s">
        <v>109</v>
      </c>
      <c r="B135" s="95" t="s">
        <v>242</v>
      </c>
      <c r="C135" s="90"/>
      <c r="D135" s="23"/>
      <c r="E135" s="28"/>
      <c r="F135" s="28"/>
    </row>
    <row r="136" spans="1:6" ht="12" customHeight="1" thickBot="1" x14ac:dyDescent="0.3">
      <c r="A136" s="79" t="s">
        <v>111</v>
      </c>
      <c r="B136" s="96" t="s">
        <v>243</v>
      </c>
      <c r="C136" s="90"/>
      <c r="D136" s="23"/>
      <c r="E136" s="28"/>
      <c r="F136" s="28"/>
    </row>
    <row r="137" spans="1:6" ht="12" customHeight="1" thickBot="1" x14ac:dyDescent="0.3">
      <c r="A137" s="12" t="s">
        <v>113</v>
      </c>
      <c r="B137" s="94" t="s">
        <v>244</v>
      </c>
      <c r="C137" s="98">
        <f>+C138+C139+C140+C141</f>
        <v>0</v>
      </c>
      <c r="D137" s="99">
        <f>+D138+D139+D140+D141</f>
        <v>0</v>
      </c>
      <c r="E137" s="100">
        <f>+E138+E139+E140+E141</f>
        <v>0</v>
      </c>
      <c r="F137" s="100">
        <f>+F138+F139+F140+F141</f>
        <v>0</v>
      </c>
    </row>
    <row r="138" spans="1:6" ht="12" customHeight="1" x14ac:dyDescent="0.25">
      <c r="A138" s="17" t="s">
        <v>115</v>
      </c>
      <c r="B138" s="95" t="s">
        <v>245</v>
      </c>
      <c r="C138" s="90"/>
      <c r="D138" s="23"/>
      <c r="E138" s="28"/>
      <c r="F138" s="28"/>
    </row>
    <row r="139" spans="1:6" ht="12" customHeight="1" x14ac:dyDescent="0.25">
      <c r="A139" s="17" t="s">
        <v>117</v>
      </c>
      <c r="B139" s="95" t="s">
        <v>246</v>
      </c>
      <c r="C139" s="90"/>
      <c r="D139" s="23"/>
      <c r="E139" s="28"/>
      <c r="F139" s="28"/>
    </row>
    <row r="140" spans="1:6" ht="12" customHeight="1" x14ac:dyDescent="0.25">
      <c r="A140" s="17" t="s">
        <v>119</v>
      </c>
      <c r="B140" s="95" t="s">
        <v>247</v>
      </c>
      <c r="C140" s="90"/>
      <c r="D140" s="23"/>
      <c r="E140" s="28"/>
      <c r="F140" s="28"/>
    </row>
    <row r="141" spans="1:6" ht="12" customHeight="1" thickBot="1" x14ac:dyDescent="0.3">
      <c r="A141" s="17" t="s">
        <v>121</v>
      </c>
      <c r="B141" s="95" t="s">
        <v>248</v>
      </c>
      <c r="C141" s="90"/>
      <c r="D141" s="23"/>
      <c r="E141" s="28"/>
      <c r="F141" s="28"/>
    </row>
    <row r="142" spans="1:6" ht="12" customHeight="1" thickBot="1" x14ac:dyDescent="0.3">
      <c r="A142" s="12" t="s">
        <v>123</v>
      </c>
      <c r="B142" s="94" t="s">
        <v>249</v>
      </c>
      <c r="C142" s="101">
        <f>+C123+C127+C132+C137</f>
        <v>38</v>
      </c>
      <c r="D142" s="102">
        <f>+D123+D127+D132+D137</f>
        <v>22423</v>
      </c>
      <c r="E142" s="103">
        <f>+E123+E127+E132+E137</f>
        <v>26612</v>
      </c>
      <c r="F142" s="103">
        <f>+F123+F127+F132+F137</f>
        <v>29193</v>
      </c>
    </row>
    <row r="143" spans="1:6" ht="12" customHeight="1" thickBot="1" x14ac:dyDescent="0.3">
      <c r="A143" s="104" t="s">
        <v>250</v>
      </c>
      <c r="B143" s="105" t="s">
        <v>251</v>
      </c>
      <c r="C143" s="101">
        <f>+C122+C142</f>
        <v>145661</v>
      </c>
      <c r="D143" s="102">
        <f>+D122+D142</f>
        <v>473319</v>
      </c>
      <c r="E143" s="103">
        <f>+E122+E142</f>
        <v>202032</v>
      </c>
      <c r="F143" s="103">
        <f>+F122+F142</f>
        <v>344076</v>
      </c>
    </row>
    <row r="144" spans="1:6" ht="12" customHeight="1" x14ac:dyDescent="0.25">
      <c r="C144" s="1"/>
    </row>
    <row r="145" spans="3:6" ht="12" customHeight="1" x14ac:dyDescent="0.25">
      <c r="C145" s="1"/>
    </row>
    <row r="146" spans="3:6" ht="12" customHeight="1" x14ac:dyDescent="0.25">
      <c r="C146" s="1"/>
    </row>
    <row r="147" spans="3:6" ht="12" customHeight="1" x14ac:dyDescent="0.25">
      <c r="C147" s="1"/>
    </row>
    <row r="148" spans="3:6" ht="12" customHeight="1" x14ac:dyDescent="0.25">
      <c r="C148" s="1"/>
    </row>
    <row r="149" spans="3:6" ht="15" customHeight="1" x14ac:dyDescent="0.25">
      <c r="C149" s="46"/>
      <c r="D149" s="46"/>
      <c r="E149" s="46"/>
      <c r="F149" s="46"/>
    </row>
    <row r="150" spans="3:6" s="16" customFormat="1" ht="12.95" customHeight="1" x14ac:dyDescent="0.2"/>
    <row r="151" spans="3:6" x14ac:dyDescent="0.25">
      <c r="C151" s="1"/>
    </row>
    <row r="152" spans="3:6" x14ac:dyDescent="0.25">
      <c r="C152" s="1"/>
    </row>
    <row r="153" spans="3:6" x14ac:dyDescent="0.25">
      <c r="C153" s="1"/>
    </row>
    <row r="154" spans="3:6" ht="16.5" customHeight="1" x14ac:dyDescent="0.25">
      <c r="C154" s="1"/>
    </row>
    <row r="155" spans="3:6" x14ac:dyDescent="0.25">
      <c r="C155" s="1"/>
    </row>
    <row r="156" spans="3:6" x14ac:dyDescent="0.25">
      <c r="C156" s="1"/>
    </row>
    <row r="157" spans="3:6" x14ac:dyDescent="0.25">
      <c r="C157" s="1"/>
    </row>
    <row r="158" spans="3:6" x14ac:dyDescent="0.25">
      <c r="C158" s="1"/>
    </row>
    <row r="159" spans="3:6" x14ac:dyDescent="0.25">
      <c r="C159" s="1"/>
    </row>
    <row r="160" spans="3:6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</sheetData>
  <mergeCells count="5">
    <mergeCell ref="A1:E1"/>
    <mergeCell ref="A2:B2"/>
    <mergeCell ref="E2:F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2013-2015 évekre&amp;R&amp;"-,Dőlt"&amp;8
 9 melléklet a 9/2016.(V.24.)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2016-05-19T11:49:40Z</dcterms:created>
  <dcterms:modified xsi:type="dcterms:W3CDTF">2016-05-26T13:40:27Z</dcterms:modified>
</cp:coreProperties>
</file>